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 Gouveia\SkyDrive\Documents\1. Education\14.551 Adv Steel\Assignments\"/>
    </mc:Choice>
  </mc:AlternateContent>
  <bookViews>
    <workbookView xWindow="0" yWindow="0" windowWidth="28800" windowHeight="12435"/>
  </bookViews>
  <sheets>
    <sheet name="HW" sheetId="3" r:id="rId1"/>
    <sheet name="Input" sheetId="2" r:id="rId2"/>
    <sheet name="Flexural Members" sheetId="1" r:id="rId3"/>
    <sheet name="W" sheetId="4" r:id="rId4"/>
  </sheets>
  <externalReferences>
    <externalReference r:id="rId5"/>
    <externalReference r:id="rId6"/>
    <externalReference r:id="rId7"/>
    <externalReference r:id="rId8"/>
  </externalReferences>
  <definedNames>
    <definedName name="C_NAME" localSheetId="0">[1]C!$C$3:$C$34</definedName>
    <definedName name="C_NAME">[2]C!$C$3:$C$34</definedName>
    <definedName name="C_PROP" localSheetId="0">[1]C!$C$3:$CS$34</definedName>
    <definedName name="C_PROP">[2]C!$C$3:$CS$34</definedName>
    <definedName name="HP_NAME" localSheetId="0">#REF!</definedName>
    <definedName name="HP_NAME">#REF!</definedName>
    <definedName name="HP_PROP" localSheetId="0">#REF!</definedName>
    <definedName name="HP_PROP">#REF!</definedName>
    <definedName name="HSS_NAME" localSheetId="0">#REF!</definedName>
    <definedName name="HSS_NAME">#REF!</definedName>
    <definedName name="HSS_PROP" localSheetId="0">#REF!</definedName>
    <definedName name="HSS_PROP">#REF!</definedName>
    <definedName name="L_NAME" localSheetId="0">#REF!</definedName>
    <definedName name="L_NAME">#REF!</definedName>
    <definedName name="L_PROP" localSheetId="0">#REF!</definedName>
    <definedName name="L_PROP">#REF!</definedName>
    <definedName name="L2_NAME" localSheetId="0">#REF!</definedName>
    <definedName name="L2_NAME">#REF!</definedName>
    <definedName name="L2_PROP" localSheetId="0">#REF!</definedName>
    <definedName name="L2_PROP">#REF!</definedName>
    <definedName name="M_NAME" localSheetId="0">#REF!</definedName>
    <definedName name="M_NAME">#REF!</definedName>
    <definedName name="M_PROP" localSheetId="0">#REF!</definedName>
    <definedName name="M_PROP">#REF!</definedName>
    <definedName name="MC_NAME" localSheetId="0">#REF!</definedName>
    <definedName name="MC_NAME">#REF!</definedName>
    <definedName name="MC_PROP" localSheetId="0">#REF!</definedName>
    <definedName name="MC_PROP">#REF!</definedName>
    <definedName name="MT_NAME" localSheetId="0">#REF!</definedName>
    <definedName name="MT_NAME">#REF!</definedName>
    <definedName name="MT_PROP" localSheetId="0">#REF!</definedName>
    <definedName name="MT_PROP">#REF!</definedName>
    <definedName name="PIPE_NAME" localSheetId="0">#REF!</definedName>
    <definedName name="PIPE_NAME">#REF!</definedName>
    <definedName name="PIPE_PROP" localSheetId="0">#REF!</definedName>
    <definedName name="PIPE_PROP">#REF!</definedName>
    <definedName name="ST_NAME" localSheetId="0">#REF!</definedName>
    <definedName name="ST_NAME">#REF!</definedName>
    <definedName name="ST_PROP" localSheetId="0">#REF!</definedName>
    <definedName name="ST_PROP">#REF!</definedName>
    <definedName name="W_NAME" localSheetId="0">[3]W!$C$3:$C$277</definedName>
    <definedName name="W_NAME">[2]W!$C$3:$C$277</definedName>
    <definedName name="W_PROP" localSheetId="0">[3]W!$C$3:$CS$277</definedName>
    <definedName name="W_PROP">[2]W!$C$3:$CS$277</definedName>
    <definedName name="W14_NAME">W!$A$1:$EX$277</definedName>
    <definedName name="W14_PROP">W!$A$1:$EX$277</definedName>
    <definedName name="W141_NAME">W!$A$3:$A$277</definedName>
    <definedName name="WT_NAME" localSheetId="0">[1]WT!$C$3:$C$277</definedName>
    <definedName name="WT_NAME">[2]WT!$C$3:$C$277</definedName>
    <definedName name="WT_PROP" localSheetId="0">[1]WT!$C$3:$CS$277</definedName>
    <definedName name="WT_PROP">[2]WT!$C$3:$CS$277</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98" i="3" l="1"/>
  <c r="K998" i="3"/>
  <c r="L997" i="3"/>
  <c r="J997" i="3"/>
  <c r="I997" i="3"/>
  <c r="F998" i="3"/>
  <c r="E998" i="3"/>
  <c r="K1006" i="3"/>
  <c r="E1006" i="3"/>
  <c r="K1012" i="3"/>
  <c r="K1011" i="3"/>
  <c r="K1010" i="3"/>
  <c r="K1009" i="3"/>
  <c r="E1012" i="3"/>
  <c r="E1011" i="3"/>
  <c r="E1010" i="3"/>
  <c r="E993" i="3" s="1"/>
  <c r="E1009" i="3"/>
  <c r="E765" i="3"/>
  <c r="F997" i="3"/>
  <c r="D997" i="3"/>
  <c r="K976" i="3"/>
  <c r="K984" i="3" s="1"/>
  <c r="K988" i="3" s="1"/>
  <c r="K990" i="3" s="1"/>
  <c r="K991" i="3" s="1"/>
  <c r="K997" i="3" s="1"/>
  <c r="K975" i="3"/>
  <c r="F984" i="3"/>
  <c r="L984" i="3" s="1"/>
  <c r="E984" i="3"/>
  <c r="E988" i="3" s="1"/>
  <c r="E990" i="3" s="1"/>
  <c r="E991" i="3" s="1"/>
  <c r="C997" i="3"/>
  <c r="K947" i="3"/>
  <c r="E935" i="3"/>
  <c r="E934" i="3"/>
  <c r="K931" i="3"/>
  <c r="E931" i="3"/>
  <c r="K935" i="3"/>
  <c r="K934" i="3"/>
  <c r="K908" i="3"/>
  <c r="E908" i="3"/>
  <c r="E914" i="3"/>
  <c r="E916" i="3" s="1"/>
  <c r="E919" i="3" s="1"/>
  <c r="E947" i="3"/>
  <c r="K933" i="3"/>
  <c r="E933" i="3"/>
  <c r="K928" i="3"/>
  <c r="E928" i="3"/>
  <c r="K927" i="3"/>
  <c r="E927" i="3"/>
  <c r="K926" i="3"/>
  <c r="K930" i="3" s="1"/>
  <c r="E926" i="3"/>
  <c r="E930" i="3" s="1"/>
  <c r="K903" i="3"/>
  <c r="K902" i="3"/>
  <c r="K901" i="3"/>
  <c r="K900" i="3"/>
  <c r="K845" i="3"/>
  <c r="K844" i="3"/>
  <c r="K843" i="3"/>
  <c r="E845" i="3"/>
  <c r="E844" i="3"/>
  <c r="E843" i="3"/>
  <c r="K848" i="3"/>
  <c r="K849" i="3"/>
  <c r="E848" i="3"/>
  <c r="E849" i="3"/>
  <c r="E994" i="3" l="1"/>
  <c r="E997" i="3"/>
  <c r="E1013" i="3"/>
  <c r="E1016" i="3" s="1"/>
  <c r="E992" i="3"/>
  <c r="K1013" i="3"/>
  <c r="K1016" i="3" s="1"/>
  <c r="K992" i="3"/>
  <c r="K914" i="3"/>
  <c r="K916" i="3" s="1"/>
  <c r="K919" i="3" s="1"/>
  <c r="K939" i="3" s="1"/>
  <c r="E936" i="3"/>
  <c r="E940" i="3" s="1"/>
  <c r="E856" i="3"/>
  <c r="E915" i="3"/>
  <c r="E918" i="3" s="1"/>
  <c r="K936" i="3"/>
  <c r="E850" i="3"/>
  <c r="K850" i="3"/>
  <c r="E941" i="3" l="1"/>
  <c r="E1026" i="3"/>
  <c r="E1027" i="3" s="1"/>
  <c r="E1028" i="3" s="1"/>
  <c r="K915" i="3"/>
  <c r="K918" i="3" s="1"/>
  <c r="K938" i="3" s="1"/>
  <c r="K1026" i="3"/>
  <c r="K1027" i="3" s="1"/>
  <c r="K1028" i="3" s="1"/>
  <c r="E1017" i="3"/>
  <c r="E1018" i="3" s="1"/>
  <c r="E944" i="3"/>
  <c r="E945" i="3" s="1"/>
  <c r="E939" i="3"/>
  <c r="E938" i="3"/>
  <c r="K940" i="3"/>
  <c r="K941" i="3"/>
  <c r="K944" i="3" l="1"/>
  <c r="K945" i="3" s="1"/>
  <c r="K1017" i="3"/>
  <c r="K1018" i="3" s="1"/>
  <c r="E838" i="3" l="1"/>
  <c r="L828" i="3"/>
  <c r="L830" i="3"/>
  <c r="F830" i="3"/>
  <c r="K830" i="3"/>
  <c r="K829" i="3"/>
  <c r="E837" i="3"/>
  <c r="K828" i="3"/>
  <c r="K837" i="3" s="1"/>
  <c r="K827" i="3"/>
  <c r="K825" i="3"/>
  <c r="K856" i="3" s="1"/>
  <c r="E864" i="3"/>
  <c r="K864" i="3" s="1"/>
  <c r="K847" i="3"/>
  <c r="E847" i="3"/>
  <c r="F837" i="3"/>
  <c r="L837" i="3" s="1"/>
  <c r="F828" i="3"/>
  <c r="F838" i="3" s="1"/>
  <c r="L838" i="3" s="1"/>
  <c r="K826" i="3"/>
  <c r="K795" i="3"/>
  <c r="I795" i="3"/>
  <c r="E795" i="3"/>
  <c r="C795" i="3"/>
  <c r="K762" i="3"/>
  <c r="E762" i="3"/>
  <c r="E784" i="3"/>
  <c r="E771" i="3"/>
  <c r="K768" i="3"/>
  <c r="E768" i="3"/>
  <c r="K767" i="3"/>
  <c r="E767" i="3"/>
  <c r="K766" i="3"/>
  <c r="E766" i="3"/>
  <c r="K765" i="3"/>
  <c r="E772" i="3"/>
  <c r="K753" i="3"/>
  <c r="E753" i="3"/>
  <c r="J745" i="3"/>
  <c r="D745" i="3"/>
  <c r="K744" i="3"/>
  <c r="E744" i="3"/>
  <c r="K743" i="3"/>
  <c r="E743" i="3"/>
  <c r="K742" i="3"/>
  <c r="E742" i="3"/>
  <c r="K740" i="3"/>
  <c r="E740" i="3"/>
  <c r="E750" i="3" s="1"/>
  <c r="K739" i="3"/>
  <c r="E739" i="3"/>
  <c r="E749" i="3" s="1"/>
  <c r="E736" i="3"/>
  <c r="F731" i="3"/>
  <c r="L731" i="3" s="1"/>
  <c r="E731" i="3"/>
  <c r="E735" i="3" s="1"/>
  <c r="K723" i="3"/>
  <c r="K722" i="3"/>
  <c r="K721" i="3"/>
  <c r="K771" i="3" s="1"/>
  <c r="K720" i="3"/>
  <c r="K736" i="3" s="1"/>
  <c r="K661" i="3"/>
  <c r="K660" i="3"/>
  <c r="K659" i="3"/>
  <c r="K658" i="3"/>
  <c r="K657" i="3"/>
  <c r="E657" i="3"/>
  <c r="L654" i="3"/>
  <c r="K654" i="3"/>
  <c r="E676" i="3"/>
  <c r="E660" i="3"/>
  <c r="E659" i="3"/>
  <c r="E658" i="3"/>
  <c r="F654" i="3"/>
  <c r="E654" i="3"/>
  <c r="E661" i="3"/>
  <c r="E663" i="3"/>
  <c r="E628" i="3"/>
  <c r="F623" i="3"/>
  <c r="L623" i="3" s="1"/>
  <c r="E623" i="3"/>
  <c r="E627" i="3" s="1"/>
  <c r="K613" i="3"/>
  <c r="K663" i="3" s="1"/>
  <c r="K614" i="3"/>
  <c r="K615" i="3"/>
  <c r="K612" i="3"/>
  <c r="K628" i="3" s="1"/>
  <c r="K645" i="3"/>
  <c r="E645" i="3"/>
  <c r="J637" i="3"/>
  <c r="D637" i="3"/>
  <c r="K636" i="3"/>
  <c r="E636" i="3"/>
  <c r="K635" i="3"/>
  <c r="E635" i="3"/>
  <c r="K634" i="3"/>
  <c r="E634" i="3"/>
  <c r="K632" i="3"/>
  <c r="E632" i="3"/>
  <c r="E642" i="3" s="1"/>
  <c r="K631" i="3"/>
  <c r="E631" i="3"/>
  <c r="E641" i="3" s="1"/>
  <c r="K570" i="3"/>
  <c r="E570" i="3"/>
  <c r="K546" i="3"/>
  <c r="K545" i="3"/>
  <c r="K513" i="3"/>
  <c r="K512" i="3"/>
  <c r="E531" i="3"/>
  <c r="K531" i="3" s="1"/>
  <c r="E542" i="3"/>
  <c r="K530" i="3"/>
  <c r="K542" i="3" s="1"/>
  <c r="K559" i="3"/>
  <c r="E559" i="3"/>
  <c r="J551" i="3"/>
  <c r="D551" i="3"/>
  <c r="K550" i="3"/>
  <c r="E550" i="3"/>
  <c r="K549" i="3"/>
  <c r="E549" i="3"/>
  <c r="K548" i="3"/>
  <c r="E548" i="3"/>
  <c r="E546" i="3"/>
  <c r="E556" i="3" s="1"/>
  <c r="E545" i="3"/>
  <c r="E555" i="3" s="1"/>
  <c r="K509" i="3"/>
  <c r="K526" i="3"/>
  <c r="J518" i="3"/>
  <c r="K517" i="3"/>
  <c r="K516" i="3"/>
  <c r="K515" i="3"/>
  <c r="E526" i="3"/>
  <c r="E509" i="3"/>
  <c r="D518" i="3"/>
  <c r="E517" i="3"/>
  <c r="E516" i="3"/>
  <c r="E515" i="3"/>
  <c r="E513" i="3"/>
  <c r="E523" i="3" s="1"/>
  <c r="E512" i="3"/>
  <c r="E522" i="3" s="1"/>
  <c r="L504" i="3"/>
  <c r="E497" i="3"/>
  <c r="K497" i="3" s="1"/>
  <c r="E495" i="3"/>
  <c r="K495" i="3" s="1"/>
  <c r="K857" i="3" l="1"/>
  <c r="K859" i="3"/>
  <c r="E857" i="3"/>
  <c r="E859" i="3" s="1"/>
  <c r="K838" i="3"/>
  <c r="K852" i="3"/>
  <c r="E852" i="3"/>
  <c r="K772" i="3"/>
  <c r="K731" i="3"/>
  <c r="K734" i="3" s="1"/>
  <c r="K749" i="3" s="1"/>
  <c r="K664" i="3"/>
  <c r="K745" i="3"/>
  <c r="K775" i="3"/>
  <c r="K776" i="3" s="1"/>
  <c r="K735" i="3"/>
  <c r="K750" i="3" s="1"/>
  <c r="K676" i="3"/>
  <c r="K677" i="3" s="1"/>
  <c r="K680" i="3"/>
  <c r="K681" i="3" s="1"/>
  <c r="E745" i="3"/>
  <c r="E791" i="3"/>
  <c r="K791" i="3"/>
  <c r="K667" i="3"/>
  <c r="K668" i="3" s="1"/>
  <c r="E775" i="3"/>
  <c r="E776" i="3" s="1"/>
  <c r="E777" i="3" s="1"/>
  <c r="E785" i="3"/>
  <c r="E637" i="3"/>
  <c r="E677" i="3"/>
  <c r="E734" i="3"/>
  <c r="K784" i="3"/>
  <c r="K785" i="3" s="1"/>
  <c r="K623" i="3"/>
  <c r="E638" i="3" s="1"/>
  <c r="E643" i="3" s="1"/>
  <c r="E664" i="3"/>
  <c r="E667" i="3"/>
  <c r="E668" i="3" s="1"/>
  <c r="E669" i="3" s="1"/>
  <c r="E626" i="3"/>
  <c r="E680" i="3"/>
  <c r="E681" i="3" s="1"/>
  <c r="E682" i="3" s="1"/>
  <c r="K637" i="3"/>
  <c r="E551" i="3"/>
  <c r="K551" i="3"/>
  <c r="E518" i="3"/>
  <c r="K518" i="3"/>
  <c r="K444" i="3"/>
  <c r="E444" i="3"/>
  <c r="E861" i="3" l="1"/>
  <c r="K638" i="3"/>
  <c r="K643" i="3" s="1"/>
  <c r="K861" i="3"/>
  <c r="K862" i="3" s="1"/>
  <c r="K746" i="3"/>
  <c r="E862" i="3"/>
  <c r="E792" i="3"/>
  <c r="E793" i="3" s="1"/>
  <c r="E746" i="3"/>
  <c r="K626" i="3"/>
  <c r="K641" i="3" s="1"/>
  <c r="K627" i="3"/>
  <c r="K642" i="3" s="1"/>
  <c r="K777" i="3"/>
  <c r="E751" i="3"/>
  <c r="L438" i="3"/>
  <c r="F438" i="3"/>
  <c r="F437" i="3"/>
  <c r="E437" i="3"/>
  <c r="E436" i="3"/>
  <c r="L429" i="3"/>
  <c r="L428" i="3"/>
  <c r="L437" i="3" s="1"/>
  <c r="K429" i="3"/>
  <c r="K436" i="3" s="1"/>
  <c r="K428" i="3"/>
  <c r="K437" i="3" s="1"/>
  <c r="E448" i="3"/>
  <c r="K448" i="3" s="1"/>
  <c r="K443" i="3"/>
  <c r="E443" i="3"/>
  <c r="K427" i="3"/>
  <c r="K426" i="3"/>
  <c r="K358" i="3"/>
  <c r="E358" i="3"/>
  <c r="K339" i="3"/>
  <c r="E339" i="3"/>
  <c r="K335" i="3"/>
  <c r="E335" i="3"/>
  <c r="E337" i="3" s="1"/>
  <c r="F330" i="3"/>
  <c r="K316" i="3"/>
  <c r="L317" i="3"/>
  <c r="L318" i="3" s="1"/>
  <c r="K313" i="3"/>
  <c r="L329" i="3"/>
  <c r="L330" i="3" s="1"/>
  <c r="F317" i="3"/>
  <c r="F318" i="3" s="1"/>
  <c r="K399" i="3"/>
  <c r="E399" i="3"/>
  <c r="K395" i="3"/>
  <c r="E395" i="3"/>
  <c r="L392" i="3"/>
  <c r="F392" i="3"/>
  <c r="K348" i="3"/>
  <c r="F348" i="3"/>
  <c r="L348" i="3" s="1"/>
  <c r="E348" i="3"/>
  <c r="F320" i="3"/>
  <c r="L319" i="3" s="1"/>
  <c r="L320" i="3" s="1"/>
  <c r="H315" i="3"/>
  <c r="E313" i="3"/>
  <c r="E315" i="3" s="1"/>
  <c r="H248" i="3"/>
  <c r="K309" i="3"/>
  <c r="L302" i="3"/>
  <c r="E258" i="3"/>
  <c r="F302" i="3"/>
  <c r="E246" i="3"/>
  <c r="E248" i="3" s="1"/>
  <c r="E309" i="3"/>
  <c r="K305" i="3"/>
  <c r="E305" i="3"/>
  <c r="K258" i="3"/>
  <c r="F258" i="3"/>
  <c r="L258" i="3" s="1"/>
  <c r="F251" i="3"/>
  <c r="L250" i="3" s="1"/>
  <c r="L251" i="3" s="1"/>
  <c r="K249" i="3"/>
  <c r="K682" i="3" l="1"/>
  <c r="K669" i="3"/>
  <c r="K792" i="3"/>
  <c r="K793" i="3" s="1"/>
  <c r="K751" i="3"/>
  <c r="E439" i="3"/>
  <c r="E446" i="3" s="1"/>
  <c r="D359" i="3"/>
  <c r="K438" i="3"/>
  <c r="K445" i="3" s="1"/>
  <c r="E438" i="3"/>
  <c r="E445" i="3" s="1"/>
  <c r="K439" i="3"/>
  <c r="K446" i="3" s="1"/>
  <c r="D273" i="3"/>
  <c r="E267" i="3"/>
  <c r="E268" i="3" s="1"/>
  <c r="K315" i="3"/>
  <c r="B353" i="3"/>
  <c r="B355" i="3"/>
  <c r="B356" i="3" s="1"/>
  <c r="E318" i="3"/>
  <c r="E329" i="3" s="1"/>
  <c r="E330" i="3" s="1"/>
  <c r="C360" i="3"/>
  <c r="D363" i="3"/>
  <c r="C364" i="3"/>
  <c r="D360" i="3"/>
  <c r="E264" i="3"/>
  <c r="E263" i="3" s="1"/>
  <c r="E271" i="3" s="1"/>
  <c r="E265" i="3"/>
  <c r="D270" i="3"/>
  <c r="C262" i="3"/>
  <c r="D262" i="3" s="1"/>
  <c r="B265" i="3"/>
  <c r="B266" i="3" s="1"/>
  <c r="B267" i="3" s="1"/>
  <c r="B268" i="3" s="1"/>
  <c r="B269" i="3" s="1"/>
  <c r="B270" i="3" s="1"/>
  <c r="B271" i="3" s="1"/>
  <c r="B272" i="3" s="1"/>
  <c r="B273" i="3" s="1"/>
  <c r="B274" i="3" s="1"/>
  <c r="B275" i="3" s="1"/>
  <c r="D269" i="3"/>
  <c r="C266" i="3"/>
  <c r="C274" i="3"/>
  <c r="K248" i="3"/>
  <c r="D266" i="3"/>
  <c r="C270" i="3"/>
  <c r="B263" i="3"/>
  <c r="B264" i="3" s="1"/>
  <c r="D265" i="3"/>
  <c r="E242" i="3"/>
  <c r="K242" i="3" s="1"/>
  <c r="E238" i="3"/>
  <c r="BV276" i="4"/>
  <c r="BU276" i="4"/>
  <c r="K238" i="3"/>
  <c r="K224" i="3"/>
  <c r="K233" i="3"/>
  <c r="E233" i="3"/>
  <c r="E234" i="3" s="1"/>
  <c r="K223" i="3"/>
  <c r="F226" i="3"/>
  <c r="L225" i="3" s="1"/>
  <c r="L226" i="3" s="1"/>
  <c r="H355" i="3" l="1"/>
  <c r="H356" i="3" s="1"/>
  <c r="H357" i="3" s="1"/>
  <c r="H358" i="3" s="1"/>
  <c r="H353" i="3"/>
  <c r="E331" i="3"/>
  <c r="D357" i="3"/>
  <c r="B357" i="3"/>
  <c r="B358" i="3" s="1"/>
  <c r="B359" i="3" s="1"/>
  <c r="B360" i="3" s="1"/>
  <c r="B361" i="3" s="1"/>
  <c r="B362" i="3" s="1"/>
  <c r="B363" i="3" s="1"/>
  <c r="B364" i="3" s="1"/>
  <c r="B365" i="3" s="1"/>
  <c r="K234" i="3"/>
  <c r="J266" i="3"/>
  <c r="I270" i="3"/>
  <c r="I266" i="3"/>
  <c r="K264" i="3"/>
  <c r="I274" i="3"/>
  <c r="J269" i="3"/>
  <c r="K265" i="3"/>
  <c r="H263" i="3"/>
  <c r="H264" i="3" s="1"/>
  <c r="J273" i="3"/>
  <c r="K267" i="3"/>
  <c r="K268" i="3" s="1"/>
  <c r="J265" i="3"/>
  <c r="I262" i="3"/>
  <c r="J262" i="3" s="1"/>
  <c r="J270" i="3"/>
  <c r="H265" i="3"/>
  <c r="H266" i="3" s="1"/>
  <c r="H267" i="3" s="1"/>
  <c r="H268" i="3" s="1"/>
  <c r="H269" i="3" s="1"/>
  <c r="H270" i="3" s="1"/>
  <c r="H271" i="3" s="1"/>
  <c r="H272" i="3" s="1"/>
  <c r="H273" i="3" s="1"/>
  <c r="H274" i="3" s="1"/>
  <c r="H275" i="3" s="1"/>
  <c r="K318" i="3"/>
  <c r="K329" i="3" s="1"/>
  <c r="K330" i="3" s="1"/>
  <c r="I364" i="3"/>
  <c r="J363" i="3"/>
  <c r="H359" i="3"/>
  <c r="H360" i="3" s="1"/>
  <c r="H361" i="3" s="1"/>
  <c r="H362" i="3" s="1"/>
  <c r="H363" i="3" s="1"/>
  <c r="H364" i="3" s="1"/>
  <c r="H365" i="3" s="1"/>
  <c r="J360" i="3"/>
  <c r="J359" i="3"/>
  <c r="I360" i="3"/>
  <c r="E272" i="3"/>
  <c r="K240" i="3"/>
  <c r="E266" i="3"/>
  <c r="E270" i="3" s="1"/>
  <c r="E269" i="3"/>
  <c r="E240" i="3"/>
  <c r="D956" i="3"/>
  <c r="D873" i="3"/>
  <c r="D804" i="3"/>
  <c r="D693" i="3"/>
  <c r="D579" i="3"/>
  <c r="D8" i="3"/>
  <c r="D146" i="3"/>
  <c r="D190" i="3"/>
  <c r="D409" i="3"/>
  <c r="D457" i="3"/>
  <c r="I181" i="3"/>
  <c r="J181" i="3"/>
  <c r="D181" i="3"/>
  <c r="C181" i="3"/>
  <c r="L179" i="3"/>
  <c r="L181" i="3" s="1"/>
  <c r="L178" i="3"/>
  <c r="L177" i="3"/>
  <c r="K173" i="3"/>
  <c r="K172" i="3"/>
  <c r="K169" i="3"/>
  <c r="F179" i="3"/>
  <c r="F181" i="3" s="1"/>
  <c r="F178" i="3"/>
  <c r="F177" i="3"/>
  <c r="E173" i="3"/>
  <c r="E172" i="3"/>
  <c r="E169" i="3"/>
  <c r="K128" i="3"/>
  <c r="K127" i="3"/>
  <c r="K126" i="3"/>
  <c r="K125" i="3"/>
  <c r="K40" i="3"/>
  <c r="K121" i="3" s="1"/>
  <c r="K34" i="3"/>
  <c r="K35" i="3"/>
  <c r="K36" i="3"/>
  <c r="K37" i="3"/>
  <c r="K33" i="3"/>
  <c r="J56" i="3"/>
  <c r="L45" i="3"/>
  <c r="L48" i="3" s="1"/>
  <c r="L121" i="3"/>
  <c r="J86" i="3"/>
  <c r="J85" i="3"/>
  <c r="J84" i="3"/>
  <c r="J83" i="3"/>
  <c r="J58" i="3"/>
  <c r="J87" i="3" s="1"/>
  <c r="E135" i="3"/>
  <c r="K135" i="3" s="1"/>
  <c r="E128" i="3"/>
  <c r="E127" i="3"/>
  <c r="E126" i="3"/>
  <c r="E125" i="3"/>
  <c r="F121" i="3"/>
  <c r="E121" i="3"/>
  <c r="D86" i="3"/>
  <c r="D84" i="3"/>
  <c r="D83" i="3"/>
  <c r="D58" i="3"/>
  <c r="D87" i="3" s="1"/>
  <c r="D56" i="3"/>
  <c r="D85" i="3" s="1"/>
  <c r="E45" i="3"/>
  <c r="C60" i="3" s="1"/>
  <c r="F45" i="3"/>
  <c r="F47" i="3" s="1"/>
  <c r="E504" i="3"/>
  <c r="E536" i="3" s="1"/>
  <c r="E537" i="3" s="1"/>
  <c r="E552" i="3" s="1"/>
  <c r="E564" i="3" s="1"/>
  <c r="E568" i="3" s="1"/>
  <c r="F233" i="3"/>
  <c r="L233" i="3" s="1"/>
  <c r="E178" i="3" l="1"/>
  <c r="E540" i="3"/>
  <c r="E562" i="3" s="1"/>
  <c r="E566" i="3" s="1"/>
  <c r="E541" i="3"/>
  <c r="E563" i="3" s="1"/>
  <c r="E567" i="3" s="1"/>
  <c r="E508" i="3"/>
  <c r="E507" i="3"/>
  <c r="C356" i="3"/>
  <c r="C352" i="3" s="1"/>
  <c r="D352" i="3" s="1"/>
  <c r="D355" i="3" s="1"/>
  <c r="B354" i="3" s="1"/>
  <c r="E354" i="3" s="1"/>
  <c r="E353" i="3" s="1"/>
  <c r="K331" i="3"/>
  <c r="K337" i="3" s="1"/>
  <c r="J357" i="3"/>
  <c r="K266" i="3"/>
  <c r="K270" i="3" s="1"/>
  <c r="K269" i="3"/>
  <c r="L47" i="3"/>
  <c r="K272" i="3"/>
  <c r="K263" i="3"/>
  <c r="E300" i="3"/>
  <c r="E301" i="3"/>
  <c r="K129" i="3"/>
  <c r="K178" i="3"/>
  <c r="K179" i="3" s="1"/>
  <c r="K181" i="3" s="1"/>
  <c r="E179" i="3"/>
  <c r="E181" i="3" s="1"/>
  <c r="K45" i="3"/>
  <c r="I54" i="3" s="1"/>
  <c r="K54" i="3" s="1"/>
  <c r="J59" i="3"/>
  <c r="E129" i="3"/>
  <c r="D59" i="3"/>
  <c r="D60" i="3" s="1"/>
  <c r="D89" i="3" s="1"/>
  <c r="C54" i="3"/>
  <c r="E54" i="3" s="1"/>
  <c r="E55" i="3" s="1"/>
  <c r="C84" i="3" s="1"/>
  <c r="F48" i="3"/>
  <c r="C66" i="3"/>
  <c r="E47" i="3"/>
  <c r="C58" i="3"/>
  <c r="C62" i="3"/>
  <c r="K504" i="3"/>
  <c r="K536" i="3" s="1"/>
  <c r="D36" i="2"/>
  <c r="I78" i="2"/>
  <c r="D76" i="2"/>
  <c r="D75" i="2"/>
  <c r="D67" i="2"/>
  <c r="D62" i="2"/>
  <c r="D66" i="2" s="1"/>
  <c r="C62" i="2"/>
  <c r="K49" i="2"/>
  <c r="H49" i="2"/>
  <c r="K47" i="2"/>
  <c r="H47" i="2"/>
  <c r="G47" i="2"/>
  <c r="J37" i="2"/>
  <c r="I37" i="2"/>
  <c r="G66" i="2" s="1"/>
  <c r="D37" i="2"/>
  <c r="I36" i="2"/>
  <c r="I77" i="2" s="1"/>
  <c r="I35" i="2"/>
  <c r="D35" i="2"/>
  <c r="I34" i="2"/>
  <c r="D34" i="2"/>
  <c r="I33" i="2"/>
  <c r="D33" i="2"/>
  <c r="D41" i="2" s="1"/>
  <c r="D27" i="2"/>
  <c r="K23" i="2"/>
  <c r="K22" i="2"/>
  <c r="H22" i="2"/>
  <c r="E22" i="2"/>
  <c r="K21" i="2"/>
  <c r="H21" i="2"/>
  <c r="K537" i="3" l="1"/>
  <c r="K552" i="3" s="1"/>
  <c r="K564" i="3" s="1"/>
  <c r="K568" i="3" s="1"/>
  <c r="E557" i="3"/>
  <c r="K519" i="3"/>
  <c r="K524" i="3" s="1"/>
  <c r="K508" i="3"/>
  <c r="K523" i="3" s="1"/>
  <c r="K507" i="3"/>
  <c r="K522" i="3" s="1"/>
  <c r="E519" i="3"/>
  <c r="E524" i="3" s="1"/>
  <c r="E302" i="3"/>
  <c r="E307" i="3" s="1"/>
  <c r="E362" i="3"/>
  <c r="E355" i="3"/>
  <c r="E356" i="3" s="1"/>
  <c r="E360" i="3" s="1"/>
  <c r="E361" i="3"/>
  <c r="I356" i="3"/>
  <c r="I355" i="3" s="1"/>
  <c r="I60" i="3"/>
  <c r="C355" i="3"/>
  <c r="D356" i="3"/>
  <c r="K271" i="3"/>
  <c r="K301" i="3" s="1"/>
  <c r="K307" i="3" s="1"/>
  <c r="I66" i="3"/>
  <c r="K47" i="3"/>
  <c r="I56" i="3" s="1"/>
  <c r="K56" i="3" s="1"/>
  <c r="I58" i="3"/>
  <c r="I62" i="3"/>
  <c r="C83" i="3"/>
  <c r="E83" i="3" s="1"/>
  <c r="C111" i="3" s="1"/>
  <c r="J60" i="3"/>
  <c r="J89" i="3" s="1"/>
  <c r="J61" i="3"/>
  <c r="J88" i="3"/>
  <c r="K55" i="3"/>
  <c r="I84" i="3" s="1"/>
  <c r="I83" i="3"/>
  <c r="K83" i="3" s="1"/>
  <c r="D61" i="3"/>
  <c r="D90" i="3" s="1"/>
  <c r="D88" i="3"/>
  <c r="C56" i="3"/>
  <c r="E56" i="3" s="1"/>
  <c r="C64" i="3"/>
  <c r="D74" i="2"/>
  <c r="I74" i="2" s="1"/>
  <c r="G65" i="2"/>
  <c r="D78" i="2"/>
  <c r="I12" i="2"/>
  <c r="K12" i="2" s="1"/>
  <c r="J11" i="2"/>
  <c r="J12" i="2"/>
  <c r="C66" i="2"/>
  <c r="C67" i="2" s="1"/>
  <c r="I11" i="2" s="1"/>
  <c r="K11" i="2" s="1"/>
  <c r="C65" i="2"/>
  <c r="K541" i="3" l="1"/>
  <c r="K540" i="3"/>
  <c r="K557" i="3"/>
  <c r="I64" i="3"/>
  <c r="D80" i="2"/>
  <c r="E359" i="3"/>
  <c r="E390" i="3" s="1"/>
  <c r="I352" i="3"/>
  <c r="J352" i="3" s="1"/>
  <c r="K300" i="3"/>
  <c r="K302" i="3" s="1"/>
  <c r="E111" i="3"/>
  <c r="D111" i="3"/>
  <c r="K111" i="3"/>
  <c r="J111" i="3"/>
  <c r="I111" i="3"/>
  <c r="E84" i="3"/>
  <c r="E85" i="3" s="1"/>
  <c r="B112" i="3" s="1"/>
  <c r="K58" i="3"/>
  <c r="I85" i="3"/>
  <c r="K57" i="3"/>
  <c r="I86" i="3" s="1"/>
  <c r="K84" i="3"/>
  <c r="K85" i="3" s="1"/>
  <c r="J90" i="3"/>
  <c r="J62" i="3"/>
  <c r="D62" i="3"/>
  <c r="D63" i="3" s="1"/>
  <c r="B111" i="3"/>
  <c r="C85" i="3"/>
  <c r="E58" i="3"/>
  <c r="E60" i="3" s="1"/>
  <c r="E57" i="3"/>
  <c r="C86" i="3" s="1"/>
  <c r="D77" i="2"/>
  <c r="I76" i="2"/>
  <c r="I75" i="2"/>
  <c r="D81" i="2"/>
  <c r="I81" i="2" s="1"/>
  <c r="F111" i="3" l="1"/>
  <c r="K555" i="3"/>
  <c r="K562" i="3"/>
  <c r="K566" i="3" s="1"/>
  <c r="K556" i="3"/>
  <c r="K563" i="3"/>
  <c r="K567" i="3" s="1"/>
  <c r="E391" i="3"/>
  <c r="E392" i="3" s="1"/>
  <c r="E397" i="3" s="1"/>
  <c r="J355" i="3"/>
  <c r="J356" i="3" s="1"/>
  <c r="D112" i="3"/>
  <c r="D91" i="3"/>
  <c r="I112" i="3"/>
  <c r="K112" i="3"/>
  <c r="J112" i="3"/>
  <c r="H111" i="3"/>
  <c r="L111" i="3" s="1"/>
  <c r="K86" i="3"/>
  <c r="K87" i="3" s="1"/>
  <c r="H112" i="3"/>
  <c r="J63" i="3"/>
  <c r="J91" i="3"/>
  <c r="K59" i="3"/>
  <c r="I88" i="3" s="1"/>
  <c r="I87" i="3"/>
  <c r="K60" i="3"/>
  <c r="E86" i="3"/>
  <c r="C112" i="3"/>
  <c r="E112" i="3"/>
  <c r="C89" i="3"/>
  <c r="E61" i="3"/>
  <c r="C90" i="3" s="1"/>
  <c r="D92" i="3"/>
  <c r="D64" i="3"/>
  <c r="C87" i="3"/>
  <c r="E59" i="3"/>
  <c r="C88" i="3" s="1"/>
  <c r="E62" i="3"/>
  <c r="D79" i="2"/>
  <c r="I80" i="2"/>
  <c r="I79" i="2"/>
  <c r="H354" i="3" l="1"/>
  <c r="K354" i="3" s="1"/>
  <c r="K355" i="3" s="1"/>
  <c r="F112" i="3"/>
  <c r="I113" i="3"/>
  <c r="I89" i="3"/>
  <c r="K61" i="3"/>
  <c r="I90" i="3" s="1"/>
  <c r="K62" i="3"/>
  <c r="L112" i="3"/>
  <c r="J64" i="3"/>
  <c r="J92" i="3"/>
  <c r="J113" i="3"/>
  <c r="K88" i="3"/>
  <c r="K113" i="3"/>
  <c r="E87" i="3"/>
  <c r="E88" i="3" s="1"/>
  <c r="E63" i="3"/>
  <c r="C92" i="3" s="1"/>
  <c r="C91" i="3"/>
  <c r="D65" i="3"/>
  <c r="D94" i="3" s="1"/>
  <c r="D93" i="3"/>
  <c r="E64" i="3"/>
  <c r="K353" i="3" l="1"/>
  <c r="K362" i="3"/>
  <c r="K361" i="3"/>
  <c r="K356" i="3"/>
  <c r="K360" i="3" s="1"/>
  <c r="K359" i="3"/>
  <c r="D113" i="3"/>
  <c r="E113" i="3"/>
  <c r="C113" i="3"/>
  <c r="K89" i="3"/>
  <c r="K90" i="3" s="1"/>
  <c r="K91" i="3" s="1"/>
  <c r="E89" i="3"/>
  <c r="B114" i="3" s="1"/>
  <c r="K63" i="3"/>
  <c r="I92" i="3" s="1"/>
  <c r="K64" i="3"/>
  <c r="I91" i="3"/>
  <c r="J93" i="3"/>
  <c r="J65" i="3"/>
  <c r="D66" i="3"/>
  <c r="C93" i="3"/>
  <c r="E65" i="3"/>
  <c r="C94" i="3" s="1"/>
  <c r="E66" i="3"/>
  <c r="K390" i="3" l="1"/>
  <c r="B113" i="3"/>
  <c r="F113" i="3" s="1"/>
  <c r="E90" i="3"/>
  <c r="E91" i="3" s="1"/>
  <c r="C114" i="3" s="1"/>
  <c r="K391" i="3"/>
  <c r="K397" i="3" s="1"/>
  <c r="H113" i="3"/>
  <c r="L113" i="3" s="1"/>
  <c r="H114" i="3"/>
  <c r="J114" i="3"/>
  <c r="K114" i="3"/>
  <c r="I114" i="3"/>
  <c r="K92" i="3"/>
  <c r="K93" i="3" s="1"/>
  <c r="K66" i="3"/>
  <c r="I95" i="3" s="1"/>
  <c r="I93" i="3"/>
  <c r="K65" i="3"/>
  <c r="I94" i="3" s="1"/>
  <c r="J94" i="3"/>
  <c r="J66" i="3"/>
  <c r="J95" i="3" s="1"/>
  <c r="E114" i="3"/>
  <c r="D95" i="3"/>
  <c r="C95" i="3"/>
  <c r="D114" i="3" l="1"/>
  <c r="E92" i="3"/>
  <c r="E93" i="3" s="1"/>
  <c r="E94" i="3" s="1"/>
  <c r="E95" i="3" s="1"/>
  <c r="K392" i="3"/>
  <c r="L114" i="3"/>
  <c r="K94" i="3"/>
  <c r="K95" i="3" s="1"/>
  <c r="F114" i="3"/>
  <c r="K115" i="3"/>
  <c r="I115" i="3"/>
  <c r="J115" i="3"/>
  <c r="H115" i="3"/>
  <c r="B115" i="3"/>
  <c r="E115" i="3"/>
  <c r="C115" i="3" l="1"/>
  <c r="D115" i="3"/>
  <c r="K119" i="3"/>
  <c r="L115" i="3"/>
  <c r="K117" i="3" s="1"/>
  <c r="E119" i="3"/>
  <c r="F115" i="3" l="1"/>
  <c r="E117" i="3" s="1"/>
  <c r="E131" i="3" s="1"/>
  <c r="E133" i="3" s="1"/>
  <c r="K120" i="3"/>
  <c r="K131" i="3"/>
  <c r="E132" i="3" l="1"/>
  <c r="E120" i="3"/>
  <c r="K132" i="3"/>
  <c r="K133" i="3"/>
</calcChain>
</file>

<file path=xl/comments1.xml><?xml version="1.0" encoding="utf-8"?>
<comments xmlns="http://schemas.openxmlformats.org/spreadsheetml/2006/main">
  <authors>
    <author>Ana Gouveia</author>
  </authors>
  <commentList>
    <comment ref="E129" authorId="0" shapeId="0">
      <text>
        <r>
          <rPr>
            <b/>
            <sz val="9"/>
            <color indexed="81"/>
            <rFont val="Tahoma"/>
            <family val="2"/>
          </rPr>
          <t>Ana Gouveia:</t>
        </r>
        <r>
          <rPr>
            <sz val="9"/>
            <color indexed="81"/>
            <rFont val="Tahoma"/>
            <family val="2"/>
          </rPr>
          <t xml:space="preserve">
add condition</t>
        </r>
      </text>
    </comment>
    <comment ref="K129" authorId="0" shapeId="0">
      <text>
        <r>
          <rPr>
            <b/>
            <sz val="9"/>
            <color indexed="81"/>
            <rFont val="Tahoma"/>
            <family val="2"/>
          </rPr>
          <t>Ana Gouveia:</t>
        </r>
        <r>
          <rPr>
            <sz val="9"/>
            <color indexed="81"/>
            <rFont val="Tahoma"/>
            <family val="2"/>
          </rPr>
          <t xml:space="preserve">
add condition</t>
        </r>
      </text>
    </comment>
    <comment ref="E856" authorId="0" shapeId="0">
      <text>
        <r>
          <rPr>
            <b/>
            <sz val="9"/>
            <color indexed="81"/>
            <rFont val="Tahoma"/>
            <family val="2"/>
          </rPr>
          <t>Ana Gouveia:</t>
        </r>
        <r>
          <rPr>
            <sz val="9"/>
            <color indexed="81"/>
            <rFont val="Tahoma"/>
            <family val="2"/>
          </rPr>
          <t xml:space="preserve">
add condition</t>
        </r>
      </text>
    </comment>
    <comment ref="K856" authorId="0" shapeId="0">
      <text>
        <r>
          <rPr>
            <b/>
            <sz val="9"/>
            <color indexed="81"/>
            <rFont val="Tahoma"/>
            <family val="2"/>
          </rPr>
          <t>Ana Gouveia:</t>
        </r>
        <r>
          <rPr>
            <sz val="9"/>
            <color indexed="81"/>
            <rFont val="Tahoma"/>
            <family val="2"/>
          </rPr>
          <t xml:space="preserve">
add condition</t>
        </r>
      </text>
    </comment>
    <comment ref="E930" authorId="0" shapeId="0">
      <text>
        <r>
          <rPr>
            <b/>
            <sz val="9"/>
            <color indexed="81"/>
            <rFont val="Tahoma"/>
            <family val="2"/>
          </rPr>
          <t>Ana Gouveia:</t>
        </r>
        <r>
          <rPr>
            <sz val="9"/>
            <color indexed="81"/>
            <rFont val="Tahoma"/>
            <family val="2"/>
          </rPr>
          <t xml:space="preserve">
add condition</t>
        </r>
      </text>
    </comment>
    <comment ref="K930" authorId="0" shapeId="0">
      <text>
        <r>
          <rPr>
            <b/>
            <sz val="9"/>
            <color indexed="81"/>
            <rFont val="Tahoma"/>
            <family val="2"/>
          </rPr>
          <t>Ana Gouveia:</t>
        </r>
        <r>
          <rPr>
            <sz val="9"/>
            <color indexed="81"/>
            <rFont val="Tahoma"/>
            <family val="2"/>
          </rPr>
          <t xml:space="preserve">
add condition</t>
        </r>
      </text>
    </comment>
  </commentList>
</comments>
</file>

<file path=xl/comments2.xml><?xml version="1.0" encoding="utf-8"?>
<comments xmlns="http://schemas.openxmlformats.org/spreadsheetml/2006/main">
  <authors>
    <author>Ana C. Gouveia</author>
  </authors>
  <commentList>
    <comment ref="H78" authorId="0" shapeId="0">
      <text>
        <r>
          <rPr>
            <b/>
            <sz val="9"/>
            <color indexed="81"/>
            <rFont val="Tahoma"/>
            <family val="2"/>
          </rPr>
          <t>Ana C. Gouveia:</t>
        </r>
        <r>
          <rPr>
            <sz val="9"/>
            <color indexed="81"/>
            <rFont val="Tahoma"/>
            <family val="2"/>
          </rPr>
          <t xml:space="preserve">
Value Used if J required to be &gt; 0</t>
        </r>
      </text>
    </comment>
  </commentList>
</comments>
</file>

<file path=xl/sharedStrings.xml><?xml version="1.0" encoding="utf-8"?>
<sst xmlns="http://schemas.openxmlformats.org/spreadsheetml/2006/main" count="25857" uniqueCount="1128">
  <si>
    <t>Problem 9.25:</t>
  </si>
  <si>
    <t>Required:</t>
  </si>
  <si>
    <t>Method:</t>
  </si>
  <si>
    <t>Solution:</t>
  </si>
  <si>
    <t>Problem 9.32:</t>
  </si>
  <si>
    <t>Problem 10.9:</t>
  </si>
  <si>
    <t>Problem 10.17:</t>
  </si>
  <si>
    <t>Problem 10.24:</t>
  </si>
  <si>
    <t>Problem 10.27:</t>
  </si>
  <si>
    <t>Problem 10.28:</t>
  </si>
  <si>
    <t>Problem 10.30:</t>
  </si>
  <si>
    <t>Problem 10.31:</t>
  </si>
  <si>
    <t>Problem 10.32:</t>
  </si>
  <si>
    <t>Problem 4.18:</t>
  </si>
  <si>
    <t>6.22, 7.5, 7.6, 7.10, 7.11</t>
  </si>
  <si>
    <t>Results - Design Center:</t>
  </si>
  <si>
    <t>Gross Yield:</t>
  </si>
  <si>
    <r>
      <rPr>
        <sz val="11"/>
        <color theme="1"/>
        <rFont val="Symbol"/>
        <family val="1"/>
        <charset val="2"/>
      </rPr>
      <t>f</t>
    </r>
    <r>
      <rPr>
        <vertAlign val="subscript"/>
        <sz val="11"/>
        <color theme="1"/>
        <rFont val="Calibri"/>
        <family val="2"/>
        <scheme val="minor"/>
      </rPr>
      <t>t</t>
    </r>
    <r>
      <rPr>
        <sz val="11"/>
        <color theme="1"/>
        <rFont val="Calibri"/>
        <family val="2"/>
        <scheme val="minor"/>
      </rPr>
      <t>Pn=</t>
    </r>
  </si>
  <si>
    <t>Tens. Rupture:</t>
  </si>
  <si>
    <t>Loads:</t>
  </si>
  <si>
    <t>DL=</t>
  </si>
  <si>
    <t>kip</t>
  </si>
  <si>
    <t>W=</t>
  </si>
  <si>
    <t>Lr=</t>
  </si>
  <si>
    <t>LL=</t>
  </si>
  <si>
    <t>E=</t>
  </si>
  <si>
    <t>R=</t>
  </si>
  <si>
    <t>S=</t>
  </si>
  <si>
    <t>Member:</t>
  </si>
  <si>
    <t>Stype=</t>
  </si>
  <si>
    <t>A588</t>
  </si>
  <si>
    <t>Gr=</t>
  </si>
  <si>
    <t>Yield Strength:</t>
  </si>
  <si>
    <r>
      <t>F</t>
    </r>
    <r>
      <rPr>
        <vertAlign val="subscript"/>
        <sz val="10"/>
        <rFont val="Arial"/>
        <family val="2"/>
      </rPr>
      <t>y</t>
    </r>
  </si>
  <si>
    <t>ksi</t>
  </si>
  <si>
    <t>Elastic Modulus:</t>
  </si>
  <si>
    <t>E</t>
  </si>
  <si>
    <t>Ultimate Strength:</t>
  </si>
  <si>
    <r>
      <t>F</t>
    </r>
    <r>
      <rPr>
        <vertAlign val="subscript"/>
        <sz val="10"/>
        <rFont val="Arial"/>
        <family val="2"/>
      </rPr>
      <t>u</t>
    </r>
  </si>
  <si>
    <t>LTB Coefficient (F1-1):</t>
  </si>
  <si>
    <r>
      <t>C</t>
    </r>
    <r>
      <rPr>
        <vertAlign val="subscript"/>
        <sz val="10"/>
        <rFont val="Arial"/>
        <family val="2"/>
      </rPr>
      <t>b</t>
    </r>
  </si>
  <si>
    <t>Member Length:</t>
  </si>
  <si>
    <t>L</t>
  </si>
  <si>
    <t>ft</t>
  </si>
  <si>
    <t>Unbraced Length:</t>
  </si>
  <si>
    <r>
      <t>L</t>
    </r>
    <r>
      <rPr>
        <vertAlign val="subscript"/>
        <sz val="10"/>
        <rFont val="Arial"/>
        <family val="2"/>
      </rPr>
      <t>b</t>
    </r>
  </si>
  <si>
    <t>Channel:</t>
  </si>
  <si>
    <t>C</t>
  </si>
  <si>
    <t>Qty</t>
  </si>
  <si>
    <t>Channel Depth:</t>
  </si>
  <si>
    <r>
      <t>d</t>
    </r>
    <r>
      <rPr>
        <vertAlign val="subscript"/>
        <sz val="10"/>
        <rFont val="Arial"/>
        <family val="2"/>
      </rPr>
      <t>ch</t>
    </r>
  </si>
  <si>
    <t>in</t>
  </si>
  <si>
    <t>Channel Mom. of Inertia, x</t>
  </si>
  <si>
    <r>
      <t>I</t>
    </r>
    <r>
      <rPr>
        <vertAlign val="subscript"/>
        <sz val="10"/>
        <rFont val="Arial"/>
        <family val="2"/>
      </rPr>
      <t>xch</t>
    </r>
  </si>
  <si>
    <r>
      <t>in</t>
    </r>
    <r>
      <rPr>
        <vertAlign val="superscript"/>
        <sz val="10"/>
        <rFont val="Arial"/>
        <family val="2"/>
      </rPr>
      <t>4</t>
    </r>
  </si>
  <si>
    <t>Channel Flange Width:</t>
  </si>
  <si>
    <r>
      <t>b</t>
    </r>
    <r>
      <rPr>
        <vertAlign val="subscript"/>
        <sz val="10"/>
        <rFont val="Arial"/>
        <family val="2"/>
      </rPr>
      <t>fch</t>
    </r>
  </si>
  <si>
    <t>Channel Mom. of Inertia, y</t>
  </si>
  <si>
    <r>
      <t>I</t>
    </r>
    <r>
      <rPr>
        <vertAlign val="subscript"/>
        <sz val="10"/>
        <rFont val="Arial"/>
        <family val="2"/>
      </rPr>
      <t>ych</t>
    </r>
  </si>
  <si>
    <t>Channel Flange Thickness:</t>
  </si>
  <si>
    <r>
      <t>t</t>
    </r>
    <r>
      <rPr>
        <vertAlign val="subscript"/>
        <sz val="10"/>
        <rFont val="Arial"/>
        <family val="2"/>
      </rPr>
      <t>fch</t>
    </r>
  </si>
  <si>
    <t>Channel Center of Mass from Y, x</t>
  </si>
  <si>
    <r>
      <t>y</t>
    </r>
    <r>
      <rPr>
        <vertAlign val="subscript"/>
        <sz val="10"/>
        <rFont val="Arial"/>
        <family val="2"/>
      </rPr>
      <t>ch</t>
    </r>
  </si>
  <si>
    <t>Channel Web Thickness:</t>
  </si>
  <si>
    <r>
      <t>t</t>
    </r>
    <r>
      <rPr>
        <vertAlign val="subscript"/>
        <sz val="10"/>
        <rFont val="Arial"/>
        <family val="2"/>
      </rPr>
      <t>wch</t>
    </r>
  </si>
  <si>
    <t>Channel Polar Mom. of Inertia, x</t>
  </si>
  <si>
    <r>
      <t>J</t>
    </r>
    <r>
      <rPr>
        <vertAlign val="subscript"/>
        <sz val="10"/>
        <rFont val="Arial"/>
        <family val="2"/>
      </rPr>
      <t>ch</t>
    </r>
  </si>
  <si>
    <t>Channel Area:</t>
  </si>
  <si>
    <r>
      <t>A</t>
    </r>
    <r>
      <rPr>
        <vertAlign val="subscript"/>
        <sz val="10"/>
        <rFont val="Arial"/>
        <family val="2"/>
      </rPr>
      <t>ch</t>
    </r>
  </si>
  <si>
    <r>
      <t>in</t>
    </r>
    <r>
      <rPr>
        <vertAlign val="superscript"/>
        <sz val="10"/>
        <rFont val="Arial"/>
        <family val="2"/>
      </rPr>
      <t>2</t>
    </r>
  </si>
  <si>
    <t>Eccentricity of Connection</t>
  </si>
  <si>
    <t>xbar</t>
  </si>
  <si>
    <t>Plate</t>
  </si>
  <si>
    <t>Tension Plate Width:</t>
  </si>
  <si>
    <r>
      <t>w</t>
    </r>
    <r>
      <rPr>
        <vertAlign val="subscript"/>
        <sz val="10"/>
        <rFont val="Arial"/>
        <family val="2"/>
      </rPr>
      <t>tp</t>
    </r>
  </si>
  <si>
    <t>Comp. Plate Width:</t>
  </si>
  <si>
    <r>
      <t>wc</t>
    </r>
    <r>
      <rPr>
        <vertAlign val="subscript"/>
        <sz val="10"/>
        <rFont val="Arial"/>
        <family val="2"/>
      </rPr>
      <t>p</t>
    </r>
  </si>
  <si>
    <t>Tension Plate Thickness:</t>
  </si>
  <si>
    <r>
      <t>t</t>
    </r>
    <r>
      <rPr>
        <vertAlign val="subscript"/>
        <sz val="10"/>
        <rFont val="Arial"/>
        <family val="2"/>
      </rPr>
      <t>tp</t>
    </r>
  </si>
  <si>
    <t>Comp. Plate Thickness:</t>
  </si>
  <si>
    <r>
      <t>tc</t>
    </r>
    <r>
      <rPr>
        <vertAlign val="subscript"/>
        <sz val="10"/>
        <rFont val="Arial"/>
        <family val="2"/>
      </rPr>
      <t>p</t>
    </r>
  </si>
  <si>
    <r>
      <rPr>
        <sz val="11"/>
        <color theme="1"/>
        <rFont val="Symbol"/>
        <family val="1"/>
        <charset val="2"/>
      </rPr>
      <t>f</t>
    </r>
    <r>
      <rPr>
        <vertAlign val="subscript"/>
        <sz val="11"/>
        <color theme="1"/>
        <rFont val="Calibri"/>
        <family val="2"/>
        <scheme val="minor"/>
      </rPr>
      <t>t</t>
    </r>
    <r>
      <rPr>
        <sz val="11"/>
        <color theme="1"/>
        <rFont val="Calibri"/>
        <family val="2"/>
        <scheme val="minor"/>
      </rPr>
      <t>=</t>
    </r>
  </si>
  <si>
    <r>
      <rPr>
        <sz val="11"/>
        <color theme="1"/>
        <rFont val="Symbol"/>
        <family val="1"/>
        <charset val="2"/>
      </rPr>
      <t>f</t>
    </r>
    <r>
      <rPr>
        <vertAlign val="subscript"/>
        <sz val="11"/>
        <color theme="1"/>
        <rFont val="Calibri"/>
        <family val="2"/>
        <scheme val="minor"/>
      </rPr>
      <t>c</t>
    </r>
    <r>
      <rPr>
        <sz val="11"/>
        <color theme="1"/>
        <rFont val="Calibri"/>
        <family val="2"/>
        <scheme val="minor"/>
      </rPr>
      <t>=</t>
    </r>
  </si>
  <si>
    <t>Connection:</t>
  </si>
  <si>
    <t>Bolts</t>
  </si>
  <si>
    <r>
      <rPr>
        <b/>
        <sz val="11"/>
        <color theme="1"/>
        <rFont val="Symbol"/>
        <family val="1"/>
        <charset val="2"/>
      </rPr>
      <t>f</t>
    </r>
    <r>
      <rPr>
        <b/>
        <sz val="11"/>
        <color theme="1"/>
        <rFont val="Calibri"/>
        <family val="2"/>
        <scheme val="minor"/>
      </rPr>
      <t>=</t>
    </r>
  </si>
  <si>
    <r>
      <rPr>
        <b/>
        <sz val="11"/>
        <color theme="1"/>
        <rFont val="Symbol"/>
        <family val="1"/>
        <charset val="2"/>
      </rPr>
      <t>f</t>
    </r>
    <r>
      <rPr>
        <b/>
        <vertAlign val="subscript"/>
        <sz val="11"/>
        <color theme="1"/>
        <rFont val="Calibri Light"/>
        <family val="2"/>
        <scheme val="major"/>
      </rPr>
      <t>hole</t>
    </r>
    <r>
      <rPr>
        <b/>
        <sz val="11"/>
        <color theme="1"/>
        <rFont val="Calibri"/>
        <family val="2"/>
        <scheme val="minor"/>
      </rPr>
      <t>=</t>
    </r>
  </si>
  <si>
    <t>d=</t>
  </si>
  <si>
    <t>Qty=</t>
  </si>
  <si>
    <t>Threads=</t>
  </si>
  <si>
    <t>Stag=</t>
  </si>
  <si>
    <t>s=</t>
  </si>
  <si>
    <t>g=</t>
  </si>
  <si>
    <r>
      <t>F</t>
    </r>
    <r>
      <rPr>
        <vertAlign val="subscript"/>
        <sz val="11"/>
        <color theme="1"/>
        <rFont val="Calibri"/>
        <family val="2"/>
        <scheme val="minor"/>
      </rPr>
      <t>yb</t>
    </r>
    <r>
      <rPr>
        <sz val="11"/>
        <color theme="1"/>
        <rFont val="Calibri"/>
        <family val="2"/>
        <scheme val="minor"/>
      </rPr>
      <t>=</t>
    </r>
  </si>
  <si>
    <t>Welds:</t>
  </si>
  <si>
    <t>a)</t>
  </si>
  <si>
    <t>Select C10 channels for tension member</t>
  </si>
  <si>
    <t>i)</t>
  </si>
  <si>
    <t>Determine Controlling Load Combination</t>
  </si>
  <si>
    <t>ii)</t>
  </si>
  <si>
    <t>Check for limit states</t>
  </si>
  <si>
    <t>iii)</t>
  </si>
  <si>
    <t>Check slenderness Ratio</t>
  </si>
  <si>
    <t>Pu =</t>
  </si>
  <si>
    <t>Gross Section Yielding:</t>
  </si>
  <si>
    <t>Tensile Rupture Strength:</t>
  </si>
  <si>
    <t>Ag=</t>
  </si>
  <si>
    <r>
      <t>in</t>
    </r>
    <r>
      <rPr>
        <vertAlign val="superscript"/>
        <sz val="11"/>
        <color theme="1"/>
        <rFont val="Calibri"/>
        <family val="2"/>
        <scheme val="minor"/>
      </rPr>
      <t>2</t>
    </r>
  </si>
  <si>
    <t>An=</t>
  </si>
  <si>
    <t>Pn=</t>
  </si>
  <si>
    <t>U=</t>
  </si>
  <si>
    <t>Slenderness Ratio:</t>
  </si>
  <si>
    <t>Built Up Section Properties</t>
  </si>
  <si>
    <t>Total Area:</t>
  </si>
  <si>
    <r>
      <t>A</t>
    </r>
    <r>
      <rPr>
        <vertAlign val="subscript"/>
        <sz val="10"/>
        <rFont val="Arial"/>
        <family val="2"/>
      </rPr>
      <t>TOT</t>
    </r>
  </si>
  <si>
    <t>Neutral Axis:</t>
  </si>
  <si>
    <t>Y</t>
  </si>
  <si>
    <t>Depth:</t>
  </si>
  <si>
    <t>D</t>
  </si>
  <si>
    <t>ccomp:</t>
  </si>
  <si>
    <r>
      <t>c</t>
    </r>
    <r>
      <rPr>
        <vertAlign val="subscript"/>
        <sz val="10"/>
        <rFont val="Arial"/>
        <family val="2"/>
      </rPr>
      <t>comp</t>
    </r>
  </si>
  <si>
    <t>h0</t>
  </si>
  <si>
    <r>
      <t>h</t>
    </r>
    <r>
      <rPr>
        <vertAlign val="subscript"/>
        <sz val="10"/>
        <rFont val="Arial"/>
        <family val="2"/>
      </rPr>
      <t>0</t>
    </r>
  </si>
  <si>
    <t>ctens:</t>
  </si>
  <si>
    <r>
      <t>c</t>
    </r>
    <r>
      <rPr>
        <vertAlign val="subscript"/>
        <sz val="10"/>
        <rFont val="Arial"/>
        <family val="2"/>
      </rPr>
      <t>tens</t>
    </r>
  </si>
  <si>
    <t>Moment of Inertia, x</t>
  </si>
  <si>
    <r>
      <t>I</t>
    </r>
    <r>
      <rPr>
        <vertAlign val="subscript"/>
        <sz val="10"/>
        <rFont val="Arial"/>
        <family val="2"/>
      </rPr>
      <t>x</t>
    </r>
  </si>
  <si>
    <t>Moment of Inertia, y:</t>
  </si>
  <si>
    <r>
      <t>I</t>
    </r>
    <r>
      <rPr>
        <vertAlign val="subscript"/>
        <sz val="10"/>
        <rFont val="Arial"/>
        <family val="2"/>
      </rPr>
      <t>y</t>
    </r>
  </si>
  <si>
    <t>Polar Moment of Inertia</t>
  </si>
  <si>
    <t>J</t>
  </si>
  <si>
    <t>Value used if J &gt; 0:</t>
  </si>
  <si>
    <t>J'</t>
  </si>
  <si>
    <t>Radius of Gyration, x</t>
  </si>
  <si>
    <r>
      <t>r</t>
    </r>
    <r>
      <rPr>
        <vertAlign val="subscript"/>
        <sz val="10"/>
        <rFont val="Arial"/>
        <family val="2"/>
      </rPr>
      <t>x</t>
    </r>
  </si>
  <si>
    <t>Section Modulus Comp., x</t>
  </si>
  <si>
    <r>
      <t>S</t>
    </r>
    <r>
      <rPr>
        <vertAlign val="subscript"/>
        <sz val="10"/>
        <rFont val="Arial"/>
        <family val="2"/>
      </rPr>
      <t>xcomp</t>
    </r>
  </si>
  <si>
    <r>
      <t>in</t>
    </r>
    <r>
      <rPr>
        <vertAlign val="superscript"/>
        <sz val="10"/>
        <rFont val="Arial"/>
        <family val="2"/>
      </rPr>
      <t>3</t>
    </r>
  </si>
  <si>
    <t>Radius of Gyration, y:</t>
  </si>
  <si>
    <r>
      <t>r</t>
    </r>
    <r>
      <rPr>
        <vertAlign val="subscript"/>
        <sz val="10"/>
        <rFont val="Arial"/>
        <family val="2"/>
      </rPr>
      <t>y</t>
    </r>
  </si>
  <si>
    <t>Section Modulus Tension, x</t>
  </si>
  <si>
    <r>
      <t>S</t>
    </r>
    <r>
      <rPr>
        <vertAlign val="subscript"/>
        <sz val="10"/>
        <rFont val="Arial"/>
        <family val="2"/>
      </rPr>
      <t>xtens</t>
    </r>
  </si>
  <si>
    <t>Plastic Modulus'</t>
  </si>
  <si>
    <r>
      <t>Z'</t>
    </r>
    <r>
      <rPr>
        <vertAlign val="subscript"/>
        <sz val="10"/>
        <rFont val="Arial"/>
        <family val="2"/>
      </rPr>
      <t>x</t>
    </r>
  </si>
  <si>
    <t>Plastic Modulus</t>
  </si>
  <si>
    <r>
      <t>Z</t>
    </r>
    <r>
      <rPr>
        <vertAlign val="subscript"/>
        <sz val="10"/>
        <rFont val="Arial"/>
        <family val="2"/>
      </rPr>
      <t>x</t>
    </r>
  </si>
  <si>
    <t>Problem 6.22:</t>
  </si>
  <si>
    <t>Problem 7.5:</t>
  </si>
  <si>
    <t>Problem 7.6:</t>
  </si>
  <si>
    <t>Problem 7.10:</t>
  </si>
  <si>
    <t>Problem 7.11:</t>
  </si>
  <si>
    <t>C10X25</t>
  </si>
  <si>
    <t>Modulus of Elasticity:</t>
  </si>
  <si>
    <t>E =</t>
  </si>
  <si>
    <t>G =</t>
  </si>
  <si>
    <r>
      <t>F</t>
    </r>
    <r>
      <rPr>
        <vertAlign val="subscript"/>
        <sz val="11"/>
        <rFont val="Calibri"/>
        <family val="2"/>
        <scheme val="minor"/>
      </rPr>
      <t>y =</t>
    </r>
  </si>
  <si>
    <r>
      <t>Fu</t>
    </r>
    <r>
      <rPr>
        <vertAlign val="subscript"/>
        <sz val="11"/>
        <rFont val="Calibri"/>
        <family val="2"/>
        <scheme val="minor"/>
      </rPr>
      <t xml:space="preserve"> =</t>
    </r>
  </si>
  <si>
    <t>Member Length</t>
  </si>
  <si>
    <t>L =</t>
  </si>
  <si>
    <t>Dead Load</t>
  </si>
  <si>
    <t>Live Load</t>
  </si>
  <si>
    <t>Factors</t>
  </si>
  <si>
    <r>
      <rPr>
        <sz val="11"/>
        <color theme="1"/>
        <rFont val="Symbol"/>
        <family val="1"/>
        <charset val="2"/>
      </rPr>
      <t>W</t>
    </r>
    <r>
      <rPr>
        <vertAlign val="subscript"/>
        <sz val="11"/>
        <color theme="1"/>
        <rFont val="Calibri"/>
        <family val="2"/>
        <scheme val="minor"/>
      </rPr>
      <t>t</t>
    </r>
    <r>
      <rPr>
        <sz val="11"/>
        <color theme="1"/>
        <rFont val="Calibri"/>
        <family val="2"/>
        <scheme val="minor"/>
      </rPr>
      <t>=</t>
    </r>
  </si>
  <si>
    <r>
      <t>f</t>
    </r>
    <r>
      <rPr>
        <vertAlign val="subscript"/>
        <sz val="11"/>
        <color rgb="FF000000"/>
        <rFont val="Calibri"/>
        <family val="2"/>
        <scheme val="minor"/>
      </rPr>
      <t>r</t>
    </r>
    <r>
      <rPr>
        <sz val="11"/>
        <color rgb="FF000000"/>
        <rFont val="Calibri"/>
        <family val="2"/>
        <scheme val="minor"/>
      </rPr>
      <t>=</t>
    </r>
  </si>
  <si>
    <t>Reference:</t>
  </si>
  <si>
    <t xml:space="preserve">AISC 14th </t>
  </si>
  <si>
    <t>Section</t>
  </si>
  <si>
    <t>LRFD</t>
  </si>
  <si>
    <t>ASD</t>
  </si>
  <si>
    <t>1)</t>
  </si>
  <si>
    <t>Demand:</t>
  </si>
  <si>
    <t>Load</t>
  </si>
  <si>
    <t>Pa =</t>
  </si>
  <si>
    <t>2)</t>
  </si>
  <si>
    <t>Capacity:</t>
  </si>
  <si>
    <t>Table</t>
  </si>
  <si>
    <t>Capacity</t>
  </si>
  <si>
    <t>Design Check:</t>
  </si>
  <si>
    <t>Design Check</t>
  </si>
  <si>
    <t>LRFD:</t>
  </si>
  <si>
    <t>ASD:</t>
  </si>
  <si>
    <t>ANSWER</t>
  </si>
  <si>
    <t>b)</t>
  </si>
  <si>
    <t>Eq/Fig/Table</t>
  </si>
  <si>
    <t>t =</t>
  </si>
  <si>
    <t>Min Width</t>
  </si>
  <si>
    <t>(ft)</t>
  </si>
  <si>
    <t>(kip.ft)</t>
  </si>
  <si>
    <t>W14X99</t>
  </si>
  <si>
    <t>W24X76</t>
  </si>
  <si>
    <t>(#)</t>
  </si>
  <si>
    <t>A</t>
  </si>
  <si>
    <t>B</t>
  </si>
  <si>
    <t>W</t>
  </si>
  <si>
    <t>W12X87</t>
  </si>
  <si>
    <t>W14X176</t>
  </si>
  <si>
    <t>W14X193</t>
  </si>
  <si>
    <t>W27X114</t>
  </si>
  <si>
    <t>Use</t>
  </si>
  <si>
    <t>W14X109</t>
  </si>
  <si>
    <t>W14X90</t>
  </si>
  <si>
    <t>W18X50</t>
  </si>
  <si>
    <t>Moment</t>
  </si>
  <si>
    <t>W18X55</t>
  </si>
  <si>
    <t>F</t>
  </si>
  <si>
    <t>Design Beam of Figure P9-24</t>
  </si>
  <si>
    <t>Determine Cb</t>
  </si>
  <si>
    <t>Determine Moment Distribution on the beam</t>
  </si>
  <si>
    <t>Determine Beam Flexural Capacity</t>
  </si>
  <si>
    <t>Determine Beam Flexural Demand</t>
  </si>
  <si>
    <t>iv)</t>
  </si>
  <si>
    <t>Reactions</t>
  </si>
  <si>
    <t xml:space="preserve">Ry = </t>
  </si>
  <si>
    <t>Number of Point Loads</t>
  </si>
  <si>
    <t>Number of Supports</t>
  </si>
  <si>
    <t xml:space="preserve">Rx = </t>
  </si>
  <si>
    <t>Shear Distribution:</t>
  </si>
  <si>
    <t>Distance</t>
  </si>
  <si>
    <t>Load Value</t>
  </si>
  <si>
    <t>Ra</t>
  </si>
  <si>
    <t>Rb</t>
  </si>
  <si>
    <t>Shear</t>
  </si>
  <si>
    <t>Check</t>
  </si>
  <si>
    <t>(kip)</t>
  </si>
  <si>
    <t>Moment Distribution:</t>
  </si>
  <si>
    <r>
      <t>M</t>
    </r>
    <r>
      <rPr>
        <vertAlign val="subscript"/>
        <sz val="10"/>
        <rFont val="Arial"/>
        <family val="2"/>
      </rPr>
      <t>max</t>
    </r>
  </si>
  <si>
    <r>
      <t>M</t>
    </r>
    <r>
      <rPr>
        <vertAlign val="subscript"/>
        <sz val="10"/>
        <rFont val="Arial"/>
        <family val="2"/>
      </rPr>
      <t>.25</t>
    </r>
  </si>
  <si>
    <r>
      <t>M</t>
    </r>
    <r>
      <rPr>
        <vertAlign val="subscript"/>
        <sz val="10"/>
        <rFont val="Arial"/>
        <family val="2"/>
      </rPr>
      <t>.5</t>
    </r>
  </si>
  <si>
    <r>
      <t>M</t>
    </r>
    <r>
      <rPr>
        <vertAlign val="subscript"/>
        <sz val="10"/>
        <rFont val="Arial"/>
        <family val="2"/>
      </rPr>
      <t>.75</t>
    </r>
  </si>
  <si>
    <t>USE</t>
  </si>
  <si>
    <r>
      <t>C</t>
    </r>
    <r>
      <rPr>
        <vertAlign val="subscript"/>
        <sz val="10"/>
        <rFont val="Arial"/>
        <family val="2"/>
      </rPr>
      <t>b</t>
    </r>
    <r>
      <rPr>
        <sz val="10"/>
        <rFont val="Arial"/>
        <family val="2"/>
      </rPr>
      <t xml:space="preserve"> =</t>
    </r>
  </si>
  <si>
    <t>Effective Moment</t>
  </si>
  <si>
    <t>Full plastic yield Length:</t>
  </si>
  <si>
    <r>
      <t>L</t>
    </r>
    <r>
      <rPr>
        <vertAlign val="subscript"/>
        <sz val="11"/>
        <rFont val="Calibri"/>
        <family val="2"/>
        <scheme val="minor"/>
      </rPr>
      <t>p =</t>
    </r>
  </si>
  <si>
    <t>LTB Length:</t>
  </si>
  <si>
    <r>
      <t>L</t>
    </r>
    <r>
      <rPr>
        <vertAlign val="subscript"/>
        <sz val="11"/>
        <rFont val="Calibri"/>
        <family val="2"/>
        <scheme val="minor"/>
      </rPr>
      <t>r =</t>
    </r>
  </si>
  <si>
    <r>
      <rPr>
        <sz val="11"/>
        <rFont val="Symbol"/>
        <family val="1"/>
        <charset val="2"/>
      </rPr>
      <t>f</t>
    </r>
    <r>
      <rPr>
        <vertAlign val="subscript"/>
        <sz val="11"/>
        <rFont val="Calibri"/>
        <family val="2"/>
        <scheme val="minor"/>
      </rPr>
      <t>b</t>
    </r>
    <r>
      <rPr>
        <sz val="11"/>
        <rFont val="Calibri"/>
        <family val="2"/>
        <scheme val="minor"/>
      </rPr>
      <t>BF =</t>
    </r>
  </si>
  <si>
    <t>kips</t>
  </si>
  <si>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px  =</t>
    </r>
  </si>
  <si>
    <t>kip.ft</t>
  </si>
  <si>
    <r>
      <t>M</t>
    </r>
    <r>
      <rPr>
        <vertAlign val="subscript"/>
        <sz val="10"/>
        <rFont val="Arial"/>
        <family val="2"/>
      </rPr>
      <t>ueff</t>
    </r>
    <r>
      <rPr>
        <sz val="10"/>
        <rFont val="Arial"/>
        <family val="2"/>
      </rPr>
      <t xml:space="preserve"> =</t>
    </r>
  </si>
  <si>
    <t>Unbraced Length</t>
  </si>
  <si>
    <r>
      <t>L</t>
    </r>
    <r>
      <rPr>
        <vertAlign val="subscript"/>
        <sz val="11"/>
        <rFont val="Calibri"/>
        <family val="2"/>
        <scheme val="minor"/>
      </rPr>
      <t>bx =</t>
    </r>
  </si>
  <si>
    <t>Beam Selection</t>
  </si>
  <si>
    <t>Zone  =</t>
  </si>
  <si>
    <t>W16X26</t>
  </si>
  <si>
    <t>W14X30</t>
  </si>
  <si>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nx  =</t>
    </r>
  </si>
  <si>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 xml:space="preserve">nx  </t>
    </r>
    <r>
      <rPr>
        <sz val="11"/>
        <rFont val="Calibri"/>
        <family val="2"/>
        <scheme val="minor"/>
      </rPr>
      <t xml:space="preserve">&lt; </t>
    </r>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 xml:space="preserve">px </t>
    </r>
    <r>
      <rPr>
        <sz val="11"/>
        <rFont val="Calibri"/>
        <family val="2"/>
        <scheme val="minor"/>
      </rPr>
      <t>?</t>
    </r>
  </si>
  <si>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 xml:space="preserve">nx  </t>
    </r>
    <r>
      <rPr>
        <sz val="11"/>
        <rFont val="Calibri"/>
        <family val="2"/>
        <scheme val="minor"/>
      </rPr>
      <t xml:space="preserve">&gt; </t>
    </r>
    <r>
      <rPr>
        <sz val="11"/>
        <rFont val="Calibri"/>
        <family val="2"/>
        <scheme val="minor"/>
      </rPr>
      <t>M</t>
    </r>
    <r>
      <rPr>
        <vertAlign val="subscript"/>
        <sz val="11"/>
        <rFont val="Calibri"/>
        <family val="2"/>
        <scheme val="minor"/>
      </rPr>
      <t xml:space="preserve">u </t>
    </r>
    <r>
      <rPr>
        <sz val="11"/>
        <rFont val="Calibri"/>
        <family val="2"/>
        <scheme val="minor"/>
      </rPr>
      <t>?</t>
    </r>
  </si>
  <si>
    <t>Maximum Moment</t>
  </si>
  <si>
    <r>
      <t>M</t>
    </r>
    <r>
      <rPr>
        <vertAlign val="subscript"/>
        <sz val="10"/>
        <rFont val="Arial"/>
        <family val="2"/>
      </rPr>
      <t>max</t>
    </r>
    <r>
      <rPr>
        <sz val="10"/>
        <rFont val="Arial"/>
        <family val="2"/>
      </rPr>
      <t xml:space="preserve"> =</t>
    </r>
  </si>
  <si>
    <t>3-2</t>
  </si>
  <si>
    <t>3-3</t>
  </si>
  <si>
    <t>3-4</t>
  </si>
  <si>
    <t>3-5</t>
  </si>
  <si>
    <t>3-6</t>
  </si>
  <si>
    <t>Zone 2 Moment</t>
  </si>
  <si>
    <t>d</t>
  </si>
  <si>
    <r>
      <t>M</t>
    </r>
    <r>
      <rPr>
        <vertAlign val="subscript"/>
        <sz val="11"/>
        <rFont val="Calibri"/>
        <family val="2"/>
        <scheme val="minor"/>
      </rPr>
      <t>nx</t>
    </r>
    <r>
      <rPr>
        <sz val="11"/>
        <rFont val="Calibri"/>
        <family val="2"/>
        <scheme val="minor"/>
      </rPr>
      <t>/</t>
    </r>
    <r>
      <rPr>
        <sz val="11"/>
        <rFont val="Symbol"/>
        <family val="1"/>
        <charset val="2"/>
      </rPr>
      <t>W</t>
    </r>
    <r>
      <rPr>
        <vertAlign val="subscript"/>
        <sz val="11"/>
        <rFont val="Calibri Light"/>
        <family val="2"/>
        <scheme val="major"/>
      </rPr>
      <t>b</t>
    </r>
    <r>
      <rPr>
        <sz val="11"/>
        <rFont val="Calibri"/>
        <family val="2"/>
        <scheme val="minor"/>
      </rPr>
      <t xml:space="preserve"> </t>
    </r>
    <r>
      <rPr>
        <vertAlign val="subscript"/>
        <sz val="11"/>
        <rFont val="Calibri"/>
        <family val="2"/>
        <scheme val="minor"/>
      </rPr>
      <t xml:space="preserve"> =</t>
    </r>
  </si>
  <si>
    <t>Plastic Check</t>
  </si>
  <si>
    <t>Select Plates to be welded on member</t>
  </si>
  <si>
    <t>Determine information on members</t>
  </si>
  <si>
    <t>Specify trial plate thickness</t>
  </si>
  <si>
    <t>Determine plate width</t>
  </si>
  <si>
    <t>W21X93</t>
  </si>
  <si>
    <t>W21X73</t>
  </si>
  <si>
    <r>
      <t>in</t>
    </r>
    <r>
      <rPr>
        <vertAlign val="superscript"/>
        <sz val="10"/>
        <rFont val="Calibri"/>
        <family val="2"/>
        <scheme val="minor"/>
      </rPr>
      <t>3</t>
    </r>
  </si>
  <si>
    <t>Z =</t>
  </si>
  <si>
    <t>Previous Selection:</t>
  </si>
  <si>
    <t>New Section:</t>
  </si>
  <si>
    <t>Reinforcement:</t>
  </si>
  <si>
    <t>Plates</t>
  </si>
  <si>
    <t>Enter trial thickness:</t>
  </si>
  <si>
    <t>Number of Plates:</t>
  </si>
  <si>
    <t>w =</t>
  </si>
  <si>
    <r>
      <t>w</t>
    </r>
    <r>
      <rPr>
        <vertAlign val="subscript"/>
        <sz val="11"/>
        <rFont val="Calibri"/>
        <family val="2"/>
        <scheme val="minor"/>
      </rPr>
      <t>min</t>
    </r>
    <r>
      <rPr>
        <sz val="11"/>
        <rFont val="Calibri"/>
        <family val="2"/>
        <scheme val="minor"/>
      </rPr>
      <t xml:space="preserve"> =</t>
    </r>
  </si>
  <si>
    <t>d =</t>
  </si>
  <si>
    <t>Select member when using single span, simply supported beams</t>
  </si>
  <si>
    <t xml:space="preserve">c) </t>
  </si>
  <si>
    <t>Select member when using continuous span, simply supported beams</t>
  </si>
  <si>
    <t>Select member when using continuous span, with hinges</t>
  </si>
  <si>
    <t>Determine load demand on member</t>
  </si>
  <si>
    <t>Determine largest moment</t>
  </si>
  <si>
    <t>Enter table to obtain member with moment capacity to support demand</t>
  </si>
  <si>
    <t>PART A: SINGLE SPAN, SIMPLY SUPPORTED</t>
  </si>
  <si>
    <t>Select lightest section considering moments and shear only</t>
  </si>
  <si>
    <t>Determine largest shear and moment</t>
  </si>
  <si>
    <t>Enter table to obtain member with moment and shear capacity to support demand</t>
  </si>
  <si>
    <t>PROBLEM</t>
  </si>
  <si>
    <t>MATERIAL PROPERTIES:</t>
  </si>
  <si>
    <t>kip/ft</t>
  </si>
  <si>
    <t>Type of Support:</t>
  </si>
  <si>
    <t>Simply</t>
  </si>
  <si>
    <t>Mu =</t>
  </si>
  <si>
    <t>AISC_Manual_Label</t>
  </si>
  <si>
    <t>T_F</t>
  </si>
  <si>
    <r>
      <t>d</t>
    </r>
    <r>
      <rPr>
        <b/>
        <i/>
        <vertAlign val="subscript"/>
        <sz val="10"/>
        <rFont val="Arial"/>
        <family val="2"/>
      </rPr>
      <t>det</t>
    </r>
  </si>
  <si>
    <t>Ht</t>
  </si>
  <si>
    <t>h</t>
  </si>
  <si>
    <t>OD</t>
  </si>
  <si>
    <r>
      <t>b</t>
    </r>
    <r>
      <rPr>
        <b/>
        <i/>
        <vertAlign val="subscript"/>
        <sz val="10"/>
        <rFont val="Arial"/>
        <family val="2"/>
      </rPr>
      <t>f</t>
    </r>
  </si>
  <si>
    <r>
      <t>b</t>
    </r>
    <r>
      <rPr>
        <b/>
        <i/>
        <vertAlign val="subscript"/>
        <sz val="10"/>
        <rFont val="Arial"/>
        <family val="2"/>
      </rPr>
      <t>fdet</t>
    </r>
  </si>
  <si>
    <t>b</t>
  </si>
  <si>
    <t>ID</t>
  </si>
  <si>
    <r>
      <t>t</t>
    </r>
    <r>
      <rPr>
        <b/>
        <i/>
        <vertAlign val="subscript"/>
        <sz val="10"/>
        <rFont val="Arial"/>
        <family val="2"/>
      </rPr>
      <t>w</t>
    </r>
  </si>
  <si>
    <r>
      <t>t</t>
    </r>
    <r>
      <rPr>
        <b/>
        <i/>
        <vertAlign val="subscript"/>
        <sz val="10"/>
        <rFont val="Arial"/>
        <family val="2"/>
      </rPr>
      <t>wdet</t>
    </r>
  </si>
  <si>
    <r>
      <t>t</t>
    </r>
    <r>
      <rPr>
        <b/>
        <i/>
        <vertAlign val="subscript"/>
        <sz val="10"/>
        <rFont val="Arial"/>
        <family val="2"/>
      </rPr>
      <t>wdet</t>
    </r>
    <r>
      <rPr>
        <b/>
        <i/>
        <sz val="10"/>
        <rFont val="Arial"/>
        <family val="2"/>
      </rPr>
      <t>/</t>
    </r>
    <r>
      <rPr>
        <b/>
        <sz val="10"/>
        <rFont val="Arial"/>
        <family val="2"/>
      </rPr>
      <t>2</t>
    </r>
  </si>
  <si>
    <r>
      <t>t</t>
    </r>
    <r>
      <rPr>
        <b/>
        <i/>
        <vertAlign val="subscript"/>
        <sz val="10"/>
        <rFont val="Arial"/>
        <family val="2"/>
      </rPr>
      <t>f</t>
    </r>
  </si>
  <si>
    <r>
      <t>t</t>
    </r>
    <r>
      <rPr>
        <b/>
        <i/>
        <vertAlign val="subscript"/>
        <sz val="10"/>
        <rFont val="Arial"/>
        <family val="2"/>
      </rPr>
      <t>fdet</t>
    </r>
  </si>
  <si>
    <t>t</t>
  </si>
  <si>
    <r>
      <t>t</t>
    </r>
    <r>
      <rPr>
        <b/>
        <i/>
        <vertAlign val="subscript"/>
        <sz val="10"/>
        <rFont val="Arial"/>
        <family val="2"/>
      </rPr>
      <t>nom</t>
    </r>
  </si>
  <si>
    <r>
      <t>t</t>
    </r>
    <r>
      <rPr>
        <b/>
        <i/>
        <vertAlign val="subscript"/>
        <sz val="10"/>
        <rFont val="Arial"/>
        <family val="2"/>
      </rPr>
      <t>des</t>
    </r>
  </si>
  <si>
    <r>
      <t>k</t>
    </r>
    <r>
      <rPr>
        <b/>
        <i/>
        <vertAlign val="subscript"/>
        <sz val="10"/>
        <rFont val="Arial"/>
        <family val="2"/>
      </rPr>
      <t>des</t>
    </r>
  </si>
  <si>
    <r>
      <t>k</t>
    </r>
    <r>
      <rPr>
        <b/>
        <i/>
        <vertAlign val="subscript"/>
        <sz val="10"/>
        <rFont val="Arial"/>
        <family val="2"/>
      </rPr>
      <t>det</t>
    </r>
  </si>
  <si>
    <r>
      <t>k</t>
    </r>
    <r>
      <rPr>
        <b/>
        <vertAlign val="subscript"/>
        <sz val="10"/>
        <rFont val="Arial"/>
        <family val="2"/>
      </rPr>
      <t>1</t>
    </r>
  </si>
  <si>
    <t>x</t>
  </si>
  <si>
    <t>y</t>
  </si>
  <si>
    <r>
      <t>e</t>
    </r>
    <r>
      <rPr>
        <b/>
        <i/>
        <vertAlign val="subscript"/>
        <sz val="10"/>
        <rFont val="Arial"/>
        <family val="2"/>
      </rPr>
      <t>o</t>
    </r>
  </si>
  <si>
    <r>
      <t>x</t>
    </r>
    <r>
      <rPr>
        <b/>
        <i/>
        <vertAlign val="subscript"/>
        <sz val="10"/>
        <rFont val="Arial"/>
        <family val="2"/>
      </rPr>
      <t>p</t>
    </r>
  </si>
  <si>
    <r>
      <t>y</t>
    </r>
    <r>
      <rPr>
        <b/>
        <i/>
        <vertAlign val="subscript"/>
        <sz val="10"/>
        <rFont val="Arial"/>
        <family val="2"/>
      </rPr>
      <t>p</t>
    </r>
  </si>
  <si>
    <r>
      <t>b</t>
    </r>
    <r>
      <rPr>
        <b/>
        <i/>
        <vertAlign val="subscript"/>
        <sz val="10"/>
        <rFont val="Arial"/>
        <family val="2"/>
      </rPr>
      <t>f</t>
    </r>
    <r>
      <rPr>
        <b/>
        <i/>
        <sz val="10"/>
        <rFont val="Arial"/>
        <family val="2"/>
      </rPr>
      <t>/</t>
    </r>
    <r>
      <rPr>
        <b/>
        <sz val="10"/>
        <rFont val="Arial"/>
        <family val="2"/>
      </rPr>
      <t>2</t>
    </r>
    <r>
      <rPr>
        <b/>
        <i/>
        <sz val="10"/>
        <rFont val="Arial"/>
        <family val="2"/>
      </rPr>
      <t>t</t>
    </r>
    <r>
      <rPr>
        <b/>
        <i/>
        <vertAlign val="subscript"/>
        <sz val="10"/>
        <rFont val="Arial"/>
        <family val="2"/>
      </rPr>
      <t>f</t>
    </r>
  </si>
  <si>
    <t>b/t</t>
  </si>
  <si>
    <r>
      <t>b/t</t>
    </r>
    <r>
      <rPr>
        <b/>
        <i/>
        <vertAlign val="subscript"/>
        <sz val="10"/>
        <rFont val="Arial"/>
        <family val="2"/>
      </rPr>
      <t>des</t>
    </r>
  </si>
  <si>
    <r>
      <t>h/t</t>
    </r>
    <r>
      <rPr>
        <b/>
        <i/>
        <vertAlign val="subscript"/>
        <sz val="10"/>
        <rFont val="Arial"/>
        <family val="2"/>
      </rPr>
      <t>w</t>
    </r>
  </si>
  <si>
    <r>
      <t>h/t</t>
    </r>
    <r>
      <rPr>
        <b/>
        <i/>
        <vertAlign val="subscript"/>
        <sz val="10"/>
        <rFont val="Arial"/>
        <family val="2"/>
      </rPr>
      <t>des</t>
    </r>
  </si>
  <si>
    <t>D/t</t>
  </si>
  <si>
    <r>
      <t>I</t>
    </r>
    <r>
      <rPr>
        <b/>
        <i/>
        <vertAlign val="subscript"/>
        <sz val="10"/>
        <rFont val="Arial"/>
        <family val="2"/>
      </rPr>
      <t>x</t>
    </r>
  </si>
  <si>
    <r>
      <t>Z</t>
    </r>
    <r>
      <rPr>
        <b/>
        <i/>
        <vertAlign val="subscript"/>
        <sz val="10"/>
        <rFont val="Arial"/>
        <family val="2"/>
      </rPr>
      <t>x</t>
    </r>
  </si>
  <si>
    <r>
      <t>S</t>
    </r>
    <r>
      <rPr>
        <b/>
        <i/>
        <vertAlign val="subscript"/>
        <sz val="10"/>
        <rFont val="Arial"/>
        <family val="2"/>
      </rPr>
      <t>x</t>
    </r>
  </si>
  <si>
    <r>
      <t>r</t>
    </r>
    <r>
      <rPr>
        <b/>
        <i/>
        <vertAlign val="subscript"/>
        <sz val="10"/>
        <rFont val="Arial"/>
        <family val="2"/>
      </rPr>
      <t>x</t>
    </r>
  </si>
  <si>
    <r>
      <t>I</t>
    </r>
    <r>
      <rPr>
        <b/>
        <i/>
        <vertAlign val="subscript"/>
        <sz val="10"/>
        <rFont val="Arial"/>
        <family val="2"/>
      </rPr>
      <t>y</t>
    </r>
  </si>
  <si>
    <r>
      <t>Z</t>
    </r>
    <r>
      <rPr>
        <b/>
        <i/>
        <vertAlign val="subscript"/>
        <sz val="10"/>
        <rFont val="Arial"/>
        <family val="2"/>
      </rPr>
      <t>y</t>
    </r>
  </si>
  <si>
    <r>
      <t>S</t>
    </r>
    <r>
      <rPr>
        <b/>
        <i/>
        <vertAlign val="subscript"/>
        <sz val="10"/>
        <rFont val="Arial"/>
        <family val="2"/>
      </rPr>
      <t>y</t>
    </r>
  </si>
  <si>
    <r>
      <t>r</t>
    </r>
    <r>
      <rPr>
        <b/>
        <i/>
        <vertAlign val="subscript"/>
        <sz val="10"/>
        <rFont val="Arial"/>
        <family val="2"/>
      </rPr>
      <t>y</t>
    </r>
  </si>
  <si>
    <r>
      <t>I</t>
    </r>
    <r>
      <rPr>
        <b/>
        <i/>
        <vertAlign val="subscript"/>
        <sz val="10"/>
        <rFont val="Arial"/>
        <family val="2"/>
      </rPr>
      <t>z</t>
    </r>
  </si>
  <si>
    <r>
      <t>r</t>
    </r>
    <r>
      <rPr>
        <b/>
        <i/>
        <vertAlign val="subscript"/>
        <sz val="10"/>
        <rFont val="Arial"/>
        <family val="2"/>
      </rPr>
      <t>z</t>
    </r>
  </si>
  <si>
    <r>
      <t>S</t>
    </r>
    <r>
      <rPr>
        <b/>
        <i/>
        <vertAlign val="subscript"/>
        <sz val="10"/>
        <rFont val="Arial"/>
        <family val="2"/>
      </rPr>
      <t>z</t>
    </r>
  </si>
  <si>
    <r>
      <t>C</t>
    </r>
    <r>
      <rPr>
        <b/>
        <i/>
        <vertAlign val="subscript"/>
        <sz val="10"/>
        <rFont val="Arial"/>
        <family val="2"/>
      </rPr>
      <t>w</t>
    </r>
  </si>
  <si>
    <r>
      <t>W</t>
    </r>
    <r>
      <rPr>
        <b/>
        <i/>
        <vertAlign val="subscript"/>
        <sz val="10"/>
        <rFont val="Arial"/>
        <family val="2"/>
      </rPr>
      <t>no</t>
    </r>
  </si>
  <si>
    <r>
      <t>S</t>
    </r>
    <r>
      <rPr>
        <b/>
        <i/>
        <vertAlign val="subscript"/>
        <sz val="10"/>
        <rFont val="Arial"/>
        <family val="2"/>
      </rPr>
      <t>w</t>
    </r>
    <r>
      <rPr>
        <b/>
        <vertAlign val="subscript"/>
        <sz val="10"/>
        <rFont val="Arial"/>
        <family val="2"/>
      </rPr>
      <t>1</t>
    </r>
  </si>
  <si>
    <r>
      <t>S</t>
    </r>
    <r>
      <rPr>
        <b/>
        <i/>
        <vertAlign val="subscript"/>
        <sz val="10"/>
        <rFont val="Arial"/>
        <family val="2"/>
      </rPr>
      <t>w</t>
    </r>
    <r>
      <rPr>
        <b/>
        <vertAlign val="subscript"/>
        <sz val="10"/>
        <rFont val="Arial"/>
        <family val="2"/>
      </rPr>
      <t>2</t>
    </r>
  </si>
  <si>
    <r>
      <t>S</t>
    </r>
    <r>
      <rPr>
        <b/>
        <i/>
        <vertAlign val="subscript"/>
        <sz val="10"/>
        <rFont val="Arial"/>
        <family val="2"/>
      </rPr>
      <t>w</t>
    </r>
    <r>
      <rPr>
        <b/>
        <vertAlign val="subscript"/>
        <sz val="10"/>
        <rFont val="Arial"/>
        <family val="2"/>
      </rPr>
      <t>3</t>
    </r>
  </si>
  <si>
    <r>
      <t>Q</t>
    </r>
    <r>
      <rPr>
        <b/>
        <i/>
        <vertAlign val="subscript"/>
        <sz val="10"/>
        <rFont val="Arial"/>
        <family val="2"/>
      </rPr>
      <t>f</t>
    </r>
  </si>
  <si>
    <r>
      <t>Q</t>
    </r>
    <r>
      <rPr>
        <b/>
        <i/>
        <vertAlign val="subscript"/>
        <sz val="10"/>
        <rFont val="Arial"/>
        <family val="2"/>
      </rPr>
      <t>w</t>
    </r>
  </si>
  <si>
    <r>
      <t>r</t>
    </r>
    <r>
      <rPr>
        <b/>
        <i/>
        <vertAlign val="subscript"/>
        <sz val="10"/>
        <rFont val="Arial"/>
        <family val="2"/>
      </rPr>
      <t>o</t>
    </r>
  </si>
  <si>
    <t>H</t>
  </si>
  <si>
    <t>tan(α)</t>
  </si>
  <si>
    <r>
      <t>Q</t>
    </r>
    <r>
      <rPr>
        <b/>
        <i/>
        <vertAlign val="subscript"/>
        <sz val="10"/>
        <rFont val="Arial"/>
        <family val="2"/>
      </rPr>
      <t>s</t>
    </r>
  </si>
  <si>
    <r>
      <t>I</t>
    </r>
    <r>
      <rPr>
        <b/>
        <i/>
        <vertAlign val="subscript"/>
        <sz val="10"/>
        <rFont val="Arial"/>
        <family val="2"/>
      </rPr>
      <t>w</t>
    </r>
  </si>
  <si>
    <r>
      <t>z</t>
    </r>
    <r>
      <rPr>
        <b/>
        <i/>
        <vertAlign val="subscript"/>
        <sz val="10"/>
        <rFont val="Arial"/>
        <family val="2"/>
      </rPr>
      <t>A</t>
    </r>
  </si>
  <si>
    <r>
      <t>z</t>
    </r>
    <r>
      <rPr>
        <b/>
        <i/>
        <vertAlign val="subscript"/>
        <sz val="10"/>
        <rFont val="Arial"/>
        <family val="2"/>
      </rPr>
      <t>B</t>
    </r>
  </si>
  <si>
    <r>
      <t>z</t>
    </r>
    <r>
      <rPr>
        <b/>
        <i/>
        <vertAlign val="subscript"/>
        <sz val="10"/>
        <rFont val="Arial"/>
        <family val="2"/>
      </rPr>
      <t>C</t>
    </r>
  </si>
  <si>
    <r>
      <t>w</t>
    </r>
    <r>
      <rPr>
        <b/>
        <i/>
        <vertAlign val="subscript"/>
        <sz val="10"/>
        <rFont val="Arial"/>
        <family val="2"/>
      </rPr>
      <t>A</t>
    </r>
  </si>
  <si>
    <r>
      <t>w</t>
    </r>
    <r>
      <rPr>
        <b/>
        <i/>
        <vertAlign val="subscript"/>
        <sz val="10"/>
        <rFont val="Arial"/>
        <family val="2"/>
      </rPr>
      <t>B</t>
    </r>
  </si>
  <si>
    <r>
      <t>w</t>
    </r>
    <r>
      <rPr>
        <b/>
        <i/>
        <vertAlign val="subscript"/>
        <sz val="10"/>
        <rFont val="Arial"/>
        <family val="2"/>
      </rPr>
      <t>C</t>
    </r>
  </si>
  <si>
    <r>
      <t>S</t>
    </r>
    <r>
      <rPr>
        <b/>
        <i/>
        <vertAlign val="subscript"/>
        <sz val="10"/>
        <rFont val="Arial"/>
        <family val="2"/>
      </rPr>
      <t>wA</t>
    </r>
  </si>
  <si>
    <r>
      <t>S</t>
    </r>
    <r>
      <rPr>
        <b/>
        <i/>
        <vertAlign val="subscript"/>
        <sz val="10"/>
        <rFont val="Arial"/>
        <family val="2"/>
      </rPr>
      <t>wB</t>
    </r>
  </si>
  <si>
    <r>
      <t>S</t>
    </r>
    <r>
      <rPr>
        <b/>
        <i/>
        <vertAlign val="subscript"/>
        <sz val="10"/>
        <rFont val="Arial"/>
        <family val="2"/>
      </rPr>
      <t>wC</t>
    </r>
  </si>
  <si>
    <r>
      <t>S</t>
    </r>
    <r>
      <rPr>
        <b/>
        <i/>
        <vertAlign val="subscript"/>
        <sz val="10"/>
        <rFont val="Arial"/>
        <family val="2"/>
      </rPr>
      <t>zA</t>
    </r>
  </si>
  <si>
    <r>
      <t>S</t>
    </r>
    <r>
      <rPr>
        <b/>
        <i/>
        <vertAlign val="subscript"/>
        <sz val="10"/>
        <rFont val="Arial"/>
        <family val="2"/>
      </rPr>
      <t>zB</t>
    </r>
  </si>
  <si>
    <r>
      <t>S</t>
    </r>
    <r>
      <rPr>
        <b/>
        <i/>
        <vertAlign val="subscript"/>
        <sz val="10"/>
        <rFont val="Arial"/>
        <family val="2"/>
      </rPr>
      <t>zC</t>
    </r>
  </si>
  <si>
    <r>
      <t>r</t>
    </r>
    <r>
      <rPr>
        <b/>
        <i/>
        <vertAlign val="subscript"/>
        <sz val="10"/>
        <rFont val="Arial"/>
        <family val="2"/>
      </rPr>
      <t>ts</t>
    </r>
  </si>
  <si>
    <r>
      <t>h</t>
    </r>
    <r>
      <rPr>
        <b/>
        <i/>
        <vertAlign val="subscript"/>
        <sz val="10"/>
        <rFont val="Arial"/>
        <family val="2"/>
      </rPr>
      <t>o</t>
    </r>
  </si>
  <si>
    <r>
      <t>P</t>
    </r>
    <r>
      <rPr>
        <b/>
        <i/>
        <vertAlign val="subscript"/>
        <sz val="10"/>
        <rFont val="Arial"/>
        <family val="2"/>
      </rPr>
      <t>A</t>
    </r>
  </si>
  <si>
    <r>
      <t>P</t>
    </r>
    <r>
      <rPr>
        <b/>
        <i/>
        <vertAlign val="subscript"/>
        <sz val="10"/>
        <rFont val="Arial"/>
        <family val="2"/>
      </rPr>
      <t>B</t>
    </r>
  </si>
  <si>
    <t>EDI_Std_Nomenclature</t>
  </si>
  <si>
    <r>
      <t>t</t>
    </r>
    <r>
      <rPr>
        <b/>
        <i/>
        <vertAlign val="subscript"/>
        <sz val="10"/>
        <rFont val="Arial"/>
        <family val="2"/>
      </rPr>
      <t>wdet</t>
    </r>
    <r>
      <rPr>
        <b/>
        <i/>
        <sz val="10"/>
        <rFont val="Arial"/>
        <family val="2"/>
      </rPr>
      <t>/2</t>
    </r>
  </si>
  <si>
    <r>
      <t>I</t>
    </r>
    <r>
      <rPr>
        <b/>
        <i/>
        <vertAlign val="subscript"/>
        <sz val="10"/>
        <rFont val="Arial"/>
        <family val="2"/>
      </rPr>
      <t>x</t>
    </r>
    <r>
      <rPr>
        <b/>
        <sz val="10"/>
        <rFont val="Arial"/>
        <family val="2"/>
      </rPr>
      <t xml:space="preserve"> / 10</t>
    </r>
    <r>
      <rPr>
        <b/>
        <vertAlign val="superscript"/>
        <sz val="10"/>
        <rFont val="Arial"/>
        <family val="2"/>
      </rPr>
      <t>6</t>
    </r>
  </si>
  <si>
    <r>
      <t>Z</t>
    </r>
    <r>
      <rPr>
        <b/>
        <i/>
        <vertAlign val="subscript"/>
        <sz val="10"/>
        <rFont val="Arial"/>
        <family val="2"/>
      </rPr>
      <t>x</t>
    </r>
    <r>
      <rPr>
        <b/>
        <sz val="10"/>
        <rFont val="Arial"/>
        <family val="2"/>
      </rPr>
      <t xml:space="preserve"> / 10</t>
    </r>
    <r>
      <rPr>
        <b/>
        <vertAlign val="superscript"/>
        <sz val="10"/>
        <rFont val="Arial"/>
        <family val="2"/>
      </rPr>
      <t>3</t>
    </r>
  </si>
  <si>
    <r>
      <t>S</t>
    </r>
    <r>
      <rPr>
        <b/>
        <i/>
        <vertAlign val="subscript"/>
        <sz val="10"/>
        <rFont val="Arial"/>
        <family val="2"/>
      </rPr>
      <t>x</t>
    </r>
    <r>
      <rPr>
        <b/>
        <sz val="10"/>
        <rFont val="Arial"/>
        <family val="2"/>
      </rPr>
      <t xml:space="preserve"> / 10</t>
    </r>
    <r>
      <rPr>
        <b/>
        <vertAlign val="superscript"/>
        <sz val="10"/>
        <rFont val="Arial"/>
        <family val="2"/>
      </rPr>
      <t>3</t>
    </r>
  </si>
  <si>
    <r>
      <t>I</t>
    </r>
    <r>
      <rPr>
        <b/>
        <i/>
        <vertAlign val="subscript"/>
        <sz val="10"/>
        <rFont val="Arial"/>
        <family val="2"/>
      </rPr>
      <t>y</t>
    </r>
    <r>
      <rPr>
        <b/>
        <sz val="10"/>
        <rFont val="Arial"/>
        <family val="2"/>
      </rPr>
      <t xml:space="preserve"> / 10</t>
    </r>
    <r>
      <rPr>
        <b/>
        <vertAlign val="superscript"/>
        <sz val="10"/>
        <rFont val="Arial"/>
        <family val="2"/>
      </rPr>
      <t>6</t>
    </r>
  </si>
  <si>
    <r>
      <t>Z</t>
    </r>
    <r>
      <rPr>
        <b/>
        <i/>
        <vertAlign val="subscript"/>
        <sz val="10"/>
        <rFont val="Arial"/>
        <family val="2"/>
      </rPr>
      <t>y</t>
    </r>
    <r>
      <rPr>
        <b/>
        <sz val="10"/>
        <rFont val="Arial"/>
        <family val="2"/>
      </rPr>
      <t xml:space="preserve"> / 10</t>
    </r>
    <r>
      <rPr>
        <b/>
        <vertAlign val="superscript"/>
        <sz val="10"/>
        <rFont val="Arial"/>
        <family val="2"/>
      </rPr>
      <t>3</t>
    </r>
  </si>
  <si>
    <r>
      <t>S</t>
    </r>
    <r>
      <rPr>
        <b/>
        <i/>
        <vertAlign val="subscript"/>
        <sz val="10"/>
        <rFont val="Arial"/>
        <family val="2"/>
      </rPr>
      <t>y</t>
    </r>
    <r>
      <rPr>
        <b/>
        <sz val="10"/>
        <rFont val="Arial"/>
        <family val="2"/>
      </rPr>
      <t xml:space="preserve"> / 10</t>
    </r>
    <r>
      <rPr>
        <b/>
        <vertAlign val="superscript"/>
        <sz val="10"/>
        <rFont val="Arial"/>
        <family val="2"/>
      </rPr>
      <t>3</t>
    </r>
  </si>
  <si>
    <r>
      <t>I</t>
    </r>
    <r>
      <rPr>
        <b/>
        <i/>
        <vertAlign val="subscript"/>
        <sz val="10"/>
        <rFont val="Arial"/>
        <family val="2"/>
      </rPr>
      <t>z</t>
    </r>
    <r>
      <rPr>
        <b/>
        <vertAlign val="subscript"/>
        <sz val="10"/>
        <rFont val="Arial"/>
        <family val="2"/>
      </rPr>
      <t xml:space="preserve"> </t>
    </r>
    <r>
      <rPr>
        <b/>
        <sz val="10"/>
        <rFont val="Arial"/>
        <family val="2"/>
      </rPr>
      <t>/ 10</t>
    </r>
    <r>
      <rPr>
        <b/>
        <vertAlign val="superscript"/>
        <sz val="10"/>
        <rFont val="Arial"/>
        <family val="2"/>
      </rPr>
      <t>6</t>
    </r>
  </si>
  <si>
    <r>
      <t>S</t>
    </r>
    <r>
      <rPr>
        <b/>
        <i/>
        <vertAlign val="subscript"/>
        <sz val="10"/>
        <rFont val="Arial"/>
        <family val="2"/>
      </rPr>
      <t>z</t>
    </r>
    <r>
      <rPr>
        <b/>
        <vertAlign val="subscript"/>
        <sz val="10"/>
        <rFont val="Arial"/>
        <family val="2"/>
      </rPr>
      <t xml:space="preserve"> </t>
    </r>
    <r>
      <rPr>
        <b/>
        <sz val="10"/>
        <rFont val="Arial"/>
        <family val="2"/>
      </rPr>
      <t>/ 10</t>
    </r>
    <r>
      <rPr>
        <b/>
        <vertAlign val="superscript"/>
        <sz val="10"/>
        <rFont val="Arial"/>
        <family val="2"/>
      </rPr>
      <t>3</t>
    </r>
  </si>
  <si>
    <r>
      <t>J</t>
    </r>
    <r>
      <rPr>
        <b/>
        <sz val="10"/>
        <rFont val="Arial"/>
        <family val="2"/>
      </rPr>
      <t xml:space="preserve"> / 10</t>
    </r>
    <r>
      <rPr>
        <b/>
        <vertAlign val="superscript"/>
        <sz val="10"/>
        <rFont val="Arial"/>
        <family val="2"/>
      </rPr>
      <t>3</t>
    </r>
  </si>
  <si>
    <r>
      <t>C</t>
    </r>
    <r>
      <rPr>
        <b/>
        <i/>
        <vertAlign val="subscript"/>
        <sz val="10"/>
        <rFont val="Arial"/>
        <family val="2"/>
      </rPr>
      <t>w</t>
    </r>
    <r>
      <rPr>
        <b/>
        <sz val="10"/>
        <rFont val="Arial"/>
        <family val="2"/>
      </rPr>
      <t xml:space="preserve"> / 10</t>
    </r>
    <r>
      <rPr>
        <b/>
        <vertAlign val="superscript"/>
        <sz val="10"/>
        <rFont val="Arial"/>
        <family val="2"/>
      </rPr>
      <t>9</t>
    </r>
  </si>
  <si>
    <r>
      <t>C</t>
    </r>
    <r>
      <rPr>
        <b/>
        <sz val="10"/>
        <rFont val="Arial"/>
        <family val="2"/>
      </rPr>
      <t xml:space="preserve"> / 10</t>
    </r>
    <r>
      <rPr>
        <b/>
        <vertAlign val="superscript"/>
        <sz val="10"/>
        <rFont val="Arial"/>
        <family val="2"/>
      </rPr>
      <t>3</t>
    </r>
  </si>
  <si>
    <r>
      <t>S</t>
    </r>
    <r>
      <rPr>
        <b/>
        <i/>
        <vertAlign val="subscript"/>
        <sz val="10"/>
        <rFont val="Arial"/>
        <family val="2"/>
      </rPr>
      <t>w</t>
    </r>
    <r>
      <rPr>
        <b/>
        <vertAlign val="subscript"/>
        <sz val="10"/>
        <rFont val="Arial"/>
        <family val="2"/>
      </rPr>
      <t>1</t>
    </r>
    <r>
      <rPr>
        <b/>
        <sz val="10"/>
        <rFont val="Arial"/>
        <family val="2"/>
      </rPr>
      <t xml:space="preserve"> / 10</t>
    </r>
    <r>
      <rPr>
        <b/>
        <vertAlign val="superscript"/>
        <sz val="10"/>
        <rFont val="Arial"/>
        <family val="2"/>
      </rPr>
      <t>6</t>
    </r>
  </si>
  <si>
    <r>
      <t>S</t>
    </r>
    <r>
      <rPr>
        <b/>
        <i/>
        <vertAlign val="subscript"/>
        <sz val="10"/>
        <rFont val="Arial"/>
        <family val="2"/>
      </rPr>
      <t>w</t>
    </r>
    <r>
      <rPr>
        <b/>
        <vertAlign val="subscript"/>
        <sz val="10"/>
        <rFont val="Arial"/>
        <family val="2"/>
      </rPr>
      <t>2</t>
    </r>
    <r>
      <rPr>
        <b/>
        <sz val="10"/>
        <rFont val="Arial"/>
        <family val="2"/>
      </rPr>
      <t xml:space="preserve"> / 10</t>
    </r>
    <r>
      <rPr>
        <b/>
        <vertAlign val="superscript"/>
        <sz val="10"/>
        <rFont val="Arial"/>
        <family val="2"/>
      </rPr>
      <t>6</t>
    </r>
  </si>
  <si>
    <r>
      <t>S</t>
    </r>
    <r>
      <rPr>
        <b/>
        <i/>
        <vertAlign val="subscript"/>
        <sz val="10"/>
        <rFont val="Arial"/>
        <family val="2"/>
      </rPr>
      <t>w</t>
    </r>
    <r>
      <rPr>
        <b/>
        <vertAlign val="subscript"/>
        <sz val="10"/>
        <rFont val="Arial"/>
        <family val="2"/>
      </rPr>
      <t>3</t>
    </r>
    <r>
      <rPr>
        <b/>
        <sz val="10"/>
        <rFont val="Arial"/>
        <family val="2"/>
      </rPr>
      <t xml:space="preserve"> / 10</t>
    </r>
    <r>
      <rPr>
        <b/>
        <vertAlign val="superscript"/>
        <sz val="10"/>
        <rFont val="Arial"/>
        <family val="2"/>
      </rPr>
      <t>6</t>
    </r>
  </si>
  <si>
    <r>
      <t>Q</t>
    </r>
    <r>
      <rPr>
        <b/>
        <i/>
        <vertAlign val="subscript"/>
        <sz val="10"/>
        <rFont val="Arial"/>
        <family val="2"/>
      </rPr>
      <t>f</t>
    </r>
    <r>
      <rPr>
        <b/>
        <sz val="10"/>
        <rFont val="Arial"/>
        <family val="2"/>
      </rPr>
      <t xml:space="preserve"> / 10</t>
    </r>
    <r>
      <rPr>
        <b/>
        <vertAlign val="superscript"/>
        <sz val="10"/>
        <rFont val="Arial"/>
        <family val="2"/>
      </rPr>
      <t>3</t>
    </r>
  </si>
  <si>
    <r>
      <t>Q</t>
    </r>
    <r>
      <rPr>
        <b/>
        <i/>
        <vertAlign val="subscript"/>
        <sz val="10"/>
        <rFont val="Arial"/>
        <family val="2"/>
      </rPr>
      <t>w</t>
    </r>
    <r>
      <rPr>
        <b/>
        <sz val="10"/>
        <rFont val="Arial"/>
        <family val="2"/>
      </rPr>
      <t xml:space="preserve"> / 10</t>
    </r>
    <r>
      <rPr>
        <b/>
        <vertAlign val="superscript"/>
        <sz val="10"/>
        <rFont val="Arial"/>
        <family val="2"/>
      </rPr>
      <t>3</t>
    </r>
  </si>
  <si>
    <r>
      <t>I</t>
    </r>
    <r>
      <rPr>
        <b/>
        <i/>
        <vertAlign val="subscript"/>
        <sz val="10"/>
        <rFont val="Arial"/>
        <family val="2"/>
      </rPr>
      <t>w</t>
    </r>
    <r>
      <rPr>
        <b/>
        <sz val="10"/>
        <rFont val="Arial"/>
        <family val="2"/>
      </rPr>
      <t xml:space="preserve"> / 10</t>
    </r>
    <r>
      <rPr>
        <b/>
        <vertAlign val="superscript"/>
        <sz val="10"/>
        <rFont val="Arial"/>
        <family val="2"/>
      </rPr>
      <t>6</t>
    </r>
  </si>
  <si>
    <r>
      <t>S</t>
    </r>
    <r>
      <rPr>
        <b/>
        <i/>
        <vertAlign val="subscript"/>
        <sz val="10"/>
        <rFont val="Arial"/>
        <family val="2"/>
      </rPr>
      <t>wA</t>
    </r>
    <r>
      <rPr>
        <b/>
        <sz val="10"/>
        <rFont val="Arial"/>
        <family val="2"/>
      </rPr>
      <t xml:space="preserve"> / 10</t>
    </r>
    <r>
      <rPr>
        <b/>
        <vertAlign val="superscript"/>
        <sz val="10"/>
        <rFont val="Arial"/>
        <family val="2"/>
      </rPr>
      <t>3</t>
    </r>
  </si>
  <si>
    <r>
      <t>S</t>
    </r>
    <r>
      <rPr>
        <b/>
        <i/>
        <vertAlign val="subscript"/>
        <sz val="10"/>
        <rFont val="Arial"/>
        <family val="2"/>
      </rPr>
      <t>wB</t>
    </r>
    <r>
      <rPr>
        <b/>
        <sz val="10"/>
        <rFont val="Arial"/>
        <family val="2"/>
      </rPr>
      <t xml:space="preserve"> / 10</t>
    </r>
    <r>
      <rPr>
        <b/>
        <vertAlign val="superscript"/>
        <sz val="10"/>
        <rFont val="Arial"/>
        <family val="2"/>
      </rPr>
      <t>3</t>
    </r>
  </si>
  <si>
    <r>
      <t>S</t>
    </r>
    <r>
      <rPr>
        <b/>
        <i/>
        <vertAlign val="subscript"/>
        <sz val="10"/>
        <rFont val="Arial"/>
        <family val="2"/>
      </rPr>
      <t>wC</t>
    </r>
    <r>
      <rPr>
        <b/>
        <sz val="10"/>
        <rFont val="Arial"/>
        <family val="2"/>
      </rPr>
      <t xml:space="preserve"> / 10</t>
    </r>
    <r>
      <rPr>
        <b/>
        <vertAlign val="superscript"/>
        <sz val="10"/>
        <rFont val="Arial"/>
        <family val="2"/>
      </rPr>
      <t>3</t>
    </r>
  </si>
  <si>
    <r>
      <t>S</t>
    </r>
    <r>
      <rPr>
        <b/>
        <i/>
        <vertAlign val="subscript"/>
        <sz val="10"/>
        <rFont val="Arial"/>
        <family val="2"/>
      </rPr>
      <t>zA</t>
    </r>
    <r>
      <rPr>
        <b/>
        <sz val="10"/>
        <rFont val="Arial"/>
        <family val="2"/>
      </rPr>
      <t xml:space="preserve"> / 10</t>
    </r>
    <r>
      <rPr>
        <b/>
        <vertAlign val="superscript"/>
        <sz val="10"/>
        <rFont val="Arial"/>
        <family val="2"/>
      </rPr>
      <t>3</t>
    </r>
  </si>
  <si>
    <r>
      <t>S</t>
    </r>
    <r>
      <rPr>
        <b/>
        <i/>
        <vertAlign val="subscript"/>
        <sz val="10"/>
        <rFont val="Arial"/>
        <family val="2"/>
      </rPr>
      <t>zB</t>
    </r>
    <r>
      <rPr>
        <b/>
        <sz val="10"/>
        <rFont val="Arial"/>
        <family val="2"/>
      </rPr>
      <t xml:space="preserve"> / 10</t>
    </r>
    <r>
      <rPr>
        <b/>
        <vertAlign val="superscript"/>
        <sz val="10"/>
        <rFont val="Arial"/>
        <family val="2"/>
      </rPr>
      <t>3</t>
    </r>
  </si>
  <si>
    <r>
      <t>S</t>
    </r>
    <r>
      <rPr>
        <b/>
        <i/>
        <vertAlign val="subscript"/>
        <sz val="10"/>
        <rFont val="Arial"/>
        <family val="2"/>
      </rPr>
      <t>zC</t>
    </r>
    <r>
      <rPr>
        <b/>
        <sz val="10"/>
        <rFont val="Arial"/>
        <family val="2"/>
      </rPr>
      <t xml:space="preserve"> / 10</t>
    </r>
    <r>
      <rPr>
        <b/>
        <vertAlign val="superscript"/>
        <sz val="10"/>
        <rFont val="Arial"/>
        <family val="2"/>
      </rPr>
      <t>3</t>
    </r>
  </si>
  <si>
    <t>W44X335</t>
  </si>
  <si>
    <t>–</t>
  </si>
  <si>
    <t>W1100X499</t>
  </si>
  <si>
    <t>W44X290</t>
  </si>
  <si>
    <t>W1100X433</t>
  </si>
  <si>
    <t>W44X262</t>
  </si>
  <si>
    <t>W1100X390</t>
  </si>
  <si>
    <t>W44X230</t>
  </si>
  <si>
    <t>W1100X343</t>
  </si>
  <si>
    <t>W40X593</t>
  </si>
  <si>
    <t>T</t>
  </si>
  <si>
    <t>W1000X883</t>
  </si>
  <si>
    <t>W40X503</t>
  </si>
  <si>
    <t>W1000X748</t>
  </si>
  <si>
    <t>W40X431</t>
  </si>
  <si>
    <t>W1000X642</t>
  </si>
  <si>
    <t>W40X397</t>
  </si>
  <si>
    <t>W1000X591</t>
  </si>
  <si>
    <t>W40X372</t>
  </si>
  <si>
    <t>W1000X554</t>
  </si>
  <si>
    <t>W40X362</t>
  </si>
  <si>
    <t>W1000X539</t>
  </si>
  <si>
    <t>W40X324</t>
  </si>
  <si>
    <t>W1000X483</t>
  </si>
  <si>
    <t>W40X297</t>
  </si>
  <si>
    <t>W1000X443</t>
  </si>
  <si>
    <t>W40X277</t>
  </si>
  <si>
    <t>W1000X412</t>
  </si>
  <si>
    <t>W40X249</t>
  </si>
  <si>
    <t>W1000X371</t>
  </si>
  <si>
    <t>W40X215</t>
  </si>
  <si>
    <t>W1000X321</t>
  </si>
  <si>
    <t>W40X199</t>
  </si>
  <si>
    <t>W1000X296</t>
  </si>
  <si>
    <t>W40X392</t>
  </si>
  <si>
    <t>W1000X584</t>
  </si>
  <si>
    <t>W40X331</t>
  </si>
  <si>
    <t>W1000X494</t>
  </si>
  <si>
    <t>W40X327</t>
  </si>
  <si>
    <t>W1000X486</t>
  </si>
  <si>
    <t>W40X294</t>
  </si>
  <si>
    <t>W1000X438</t>
  </si>
  <si>
    <t>W40X278</t>
  </si>
  <si>
    <t>W1000X415</t>
  </si>
  <si>
    <t>W40X264</t>
  </si>
  <si>
    <t>W1000X393</t>
  </si>
  <si>
    <t>W40X235</t>
  </si>
  <si>
    <t>W1000X350</t>
  </si>
  <si>
    <t>W40X211</t>
  </si>
  <si>
    <t>W1000X314</t>
  </si>
  <si>
    <t>W40X183</t>
  </si>
  <si>
    <t>W1000X272</t>
  </si>
  <si>
    <t>W40X167</t>
  </si>
  <si>
    <t>W1000X249</t>
  </si>
  <si>
    <t>W40X149</t>
  </si>
  <si>
    <t>W1000X222</t>
  </si>
  <si>
    <t>W36X652</t>
  </si>
  <si>
    <t>W920X970</t>
  </si>
  <si>
    <t>W36X529</t>
  </si>
  <si>
    <t>W920X787</t>
  </si>
  <si>
    <t>W36X487</t>
  </si>
  <si>
    <t>W920X725</t>
  </si>
  <si>
    <t>W36X441</t>
  </si>
  <si>
    <t>W920X656</t>
  </si>
  <si>
    <t>W36X395</t>
  </si>
  <si>
    <t>W920X588</t>
  </si>
  <si>
    <t>W36X361</t>
  </si>
  <si>
    <t>W920X537</t>
  </si>
  <si>
    <t>W36X330</t>
  </si>
  <si>
    <t>W920X491</t>
  </si>
  <si>
    <t>W36X302</t>
  </si>
  <si>
    <t>W920X449</t>
  </si>
  <si>
    <t>W36X282</t>
  </si>
  <si>
    <t>W920X420</t>
  </si>
  <si>
    <t>W36X262</t>
  </si>
  <si>
    <t>W920X390</t>
  </si>
  <si>
    <t>W36X247</t>
  </si>
  <si>
    <t>W920X368</t>
  </si>
  <si>
    <t>W36X231</t>
  </si>
  <si>
    <t>W920X344</t>
  </si>
  <si>
    <t>W36X256</t>
  </si>
  <si>
    <t>W920X381</t>
  </si>
  <si>
    <t>W36X232</t>
  </si>
  <si>
    <t>W920X345</t>
  </si>
  <si>
    <t>W36X210</t>
  </si>
  <si>
    <t>W920X313</t>
  </si>
  <si>
    <t>W36X194</t>
  </si>
  <si>
    <t>W920X289</t>
  </si>
  <si>
    <t>W36X182</t>
  </si>
  <si>
    <t>W920X271</t>
  </si>
  <si>
    <t>W36X170</t>
  </si>
  <si>
    <t>W920X253</t>
  </si>
  <si>
    <t>W36X160</t>
  </si>
  <si>
    <t>W920X238</t>
  </si>
  <si>
    <t>W36X150</t>
  </si>
  <si>
    <t>W920X223</t>
  </si>
  <si>
    <t>W36X135</t>
  </si>
  <si>
    <t>W920X201</t>
  </si>
  <si>
    <t>W33X387</t>
  </si>
  <si>
    <t>W840X576</t>
  </si>
  <si>
    <t>W33X354</t>
  </si>
  <si>
    <t>W840X527</t>
  </si>
  <si>
    <t>W33X318</t>
  </si>
  <si>
    <t>W840X473</t>
  </si>
  <si>
    <t>W33X291</t>
  </si>
  <si>
    <t>W840X433</t>
  </si>
  <si>
    <t>W33X263</t>
  </si>
  <si>
    <t>W840X392</t>
  </si>
  <si>
    <t>W33X241</t>
  </si>
  <si>
    <t>W840X359</t>
  </si>
  <si>
    <t>W33X221</t>
  </si>
  <si>
    <t>W840X329</t>
  </si>
  <si>
    <t>W33X201</t>
  </si>
  <si>
    <t>W840X299</t>
  </si>
  <si>
    <t>W33X169</t>
  </si>
  <si>
    <t>W840X251</t>
  </si>
  <si>
    <t>W33X152</t>
  </si>
  <si>
    <t>W840X226</t>
  </si>
  <si>
    <t>W33X141</t>
  </si>
  <si>
    <t>W840X210</t>
  </si>
  <si>
    <t>W33X130</t>
  </si>
  <si>
    <t>W840X193</t>
  </si>
  <si>
    <t>W33X118</t>
  </si>
  <si>
    <t>W840X176</t>
  </si>
  <si>
    <t>W30X391</t>
  </si>
  <si>
    <t>W760X582</t>
  </si>
  <si>
    <t>W30X357</t>
  </si>
  <si>
    <t>W760X531</t>
  </si>
  <si>
    <t>W30X326</t>
  </si>
  <si>
    <t>W760X484</t>
  </si>
  <si>
    <t>W30X292</t>
  </si>
  <si>
    <t>W760X434</t>
  </si>
  <si>
    <t>W30X261</t>
  </si>
  <si>
    <t>W760X389</t>
  </si>
  <si>
    <t>W30X235</t>
  </si>
  <si>
    <t>W760X350</t>
  </si>
  <si>
    <t>W30X211</t>
  </si>
  <si>
    <t>W760X314</t>
  </si>
  <si>
    <t>W30X191</t>
  </si>
  <si>
    <t>W760X284</t>
  </si>
  <si>
    <t>W30X173</t>
  </si>
  <si>
    <t>W760X257</t>
  </si>
  <si>
    <t>W30X148</t>
  </si>
  <si>
    <t>W760X220</t>
  </si>
  <si>
    <t>W30X132</t>
  </si>
  <si>
    <t>W760X196</t>
  </si>
  <si>
    <t>W30X124</t>
  </si>
  <si>
    <t>W760X185</t>
  </si>
  <si>
    <t>W30X116</t>
  </si>
  <si>
    <t>W760X173</t>
  </si>
  <si>
    <t>W30X108</t>
  </si>
  <si>
    <t>W760X161</t>
  </si>
  <si>
    <t>W30X99</t>
  </si>
  <si>
    <t>W760X147</t>
  </si>
  <si>
    <t>W30X90</t>
  </si>
  <si>
    <t>W760X134</t>
  </si>
  <si>
    <t>W27X539</t>
  </si>
  <si>
    <t>W690X802</t>
  </si>
  <si>
    <t>W27X368</t>
  </si>
  <si>
    <t>W690X548</t>
  </si>
  <si>
    <t>W27X336</t>
  </si>
  <si>
    <t>W690X500</t>
  </si>
  <si>
    <t>W27X307</t>
  </si>
  <si>
    <t>W690X457</t>
  </si>
  <si>
    <t>W27X281</t>
  </si>
  <si>
    <t>W690X419</t>
  </si>
  <si>
    <t>W27X258</t>
  </si>
  <si>
    <t>W690X384</t>
  </si>
  <si>
    <t>W27X235</t>
  </si>
  <si>
    <t>W690X350</t>
  </si>
  <si>
    <t>W27X217</t>
  </si>
  <si>
    <t>W690X323</t>
  </si>
  <si>
    <t>W27X194</t>
  </si>
  <si>
    <t>W690X289</t>
  </si>
  <si>
    <t>W27X178</t>
  </si>
  <si>
    <t>W690X265</t>
  </si>
  <si>
    <t>W27X161</t>
  </si>
  <si>
    <t>W690X240</t>
  </si>
  <si>
    <t>W27X146</t>
  </si>
  <si>
    <t>W690X217</t>
  </si>
  <si>
    <t>W27X129</t>
  </si>
  <si>
    <t>W690X192</t>
  </si>
  <si>
    <t>W690X170</t>
  </si>
  <si>
    <t>W27X102</t>
  </si>
  <si>
    <t>W690X152</t>
  </si>
  <si>
    <t>W27X94</t>
  </si>
  <si>
    <t>W690X140</t>
  </si>
  <si>
    <t>W27X84</t>
  </si>
  <si>
    <t>W690X125</t>
  </si>
  <si>
    <t>W24X370</t>
  </si>
  <si>
    <t>W610X551</t>
  </si>
  <si>
    <t>W24X335</t>
  </si>
  <si>
    <t>W610X498</t>
  </si>
  <si>
    <t>W24X306</t>
  </si>
  <si>
    <t>W610X455</t>
  </si>
  <si>
    <t>W24X279</t>
  </si>
  <si>
    <t>W610X415</t>
  </si>
  <si>
    <t>W24X250</t>
  </si>
  <si>
    <t>W610X372</t>
  </si>
  <si>
    <t>W24X229</t>
  </si>
  <si>
    <t>W610X341</t>
  </si>
  <si>
    <t>W24X207</t>
  </si>
  <si>
    <t>W610X307</t>
  </si>
  <si>
    <t>W24X192</t>
  </si>
  <si>
    <t>W610X285</t>
  </si>
  <si>
    <t>W24X176</t>
  </si>
  <si>
    <t>W610X262</t>
  </si>
  <si>
    <t>W24X162</t>
  </si>
  <si>
    <t>W610X241</t>
  </si>
  <si>
    <t>W24X146</t>
  </si>
  <si>
    <t>W610X217</t>
  </si>
  <si>
    <t>W24X131</t>
  </si>
  <si>
    <t>W610X195</t>
  </si>
  <si>
    <t>W24X117</t>
  </si>
  <si>
    <t>W610X174</t>
  </si>
  <si>
    <t>W24X104</t>
  </si>
  <si>
    <t>W610X155</t>
  </si>
  <si>
    <t>W24X103</t>
  </si>
  <si>
    <t>W610X153</t>
  </si>
  <si>
    <t>W24X94</t>
  </si>
  <si>
    <t>W610X140</t>
  </si>
  <si>
    <t>W24X84</t>
  </si>
  <si>
    <t>W610X125</t>
  </si>
  <si>
    <t>W610X113</t>
  </si>
  <si>
    <t>W24X68</t>
  </si>
  <si>
    <t>W610X101</t>
  </si>
  <si>
    <t>W24X62</t>
  </si>
  <si>
    <t>W610X92</t>
  </si>
  <si>
    <t>W24X55</t>
  </si>
  <si>
    <t>W610X82</t>
  </si>
  <si>
    <t>W21X201</t>
  </si>
  <si>
    <t>W530X300</t>
  </si>
  <si>
    <t>W21X182</t>
  </si>
  <si>
    <t>W530X272</t>
  </si>
  <si>
    <t>W21X166</t>
  </si>
  <si>
    <t>W530X248</t>
  </si>
  <si>
    <t>W21X147</t>
  </si>
  <si>
    <t>W530X219</t>
  </si>
  <si>
    <t>W21X132</t>
  </si>
  <si>
    <t>W530X196</t>
  </si>
  <si>
    <t>W21X122</t>
  </si>
  <si>
    <t>W530X182</t>
  </si>
  <si>
    <t>W21X111</t>
  </si>
  <si>
    <t>W530X165</t>
  </si>
  <si>
    <t>W21X101</t>
  </si>
  <si>
    <t>W530X150</t>
  </si>
  <si>
    <t>W530X138</t>
  </si>
  <si>
    <t>W21X83</t>
  </si>
  <si>
    <t>W530X123</t>
  </si>
  <si>
    <t>W530X109</t>
  </si>
  <si>
    <t>W21X68</t>
  </si>
  <si>
    <t>W530X101</t>
  </si>
  <si>
    <t>W21X62</t>
  </si>
  <si>
    <t>W530X92</t>
  </si>
  <si>
    <t>W21X55</t>
  </si>
  <si>
    <t>W530X82</t>
  </si>
  <si>
    <t>W21X48</t>
  </si>
  <si>
    <t>W530X72</t>
  </si>
  <si>
    <t>W21X57</t>
  </si>
  <si>
    <t>W530X85</t>
  </si>
  <si>
    <t>W21X50</t>
  </si>
  <si>
    <t>W530X74</t>
  </si>
  <si>
    <t>W21X44</t>
  </si>
  <si>
    <t>W530X66</t>
  </si>
  <si>
    <t>W18X311</t>
  </si>
  <si>
    <t>W460X464</t>
  </si>
  <si>
    <t>W18X283</t>
  </si>
  <si>
    <t>W460X421</t>
  </si>
  <si>
    <t>W18X258</t>
  </si>
  <si>
    <t>W460X384</t>
  </si>
  <si>
    <t>W18X234</t>
  </si>
  <si>
    <t>W460X349</t>
  </si>
  <si>
    <t>W18X211</t>
  </si>
  <si>
    <t>W460X315</t>
  </si>
  <si>
    <t>W18X192</t>
  </si>
  <si>
    <t>W460X286</t>
  </si>
  <si>
    <t>W18X175</t>
  </si>
  <si>
    <t>W460X260</t>
  </si>
  <si>
    <t>W18X158</t>
  </si>
  <si>
    <t>W460X235</t>
  </si>
  <si>
    <t>W18X143</t>
  </si>
  <si>
    <t>W460X213</t>
  </si>
  <si>
    <t>W18X130</t>
  </si>
  <si>
    <t>W460X193</t>
  </si>
  <si>
    <t>W18X119</t>
  </si>
  <si>
    <t>W460X177</t>
  </si>
  <si>
    <t>W18X106</t>
  </si>
  <si>
    <t>W460X158</t>
  </si>
  <si>
    <t>W18X97</t>
  </si>
  <si>
    <t>W460X144</t>
  </si>
  <si>
    <t>W18X86</t>
  </si>
  <si>
    <t>W460X128</t>
  </si>
  <si>
    <t>W18X76</t>
  </si>
  <si>
    <t>W460X113</t>
  </si>
  <si>
    <t>W18X71</t>
  </si>
  <si>
    <t>W460X106</t>
  </si>
  <si>
    <t>W18X65</t>
  </si>
  <si>
    <t>W460X97</t>
  </si>
  <si>
    <t>W18X60</t>
  </si>
  <si>
    <t>W460X89</t>
  </si>
  <si>
    <t>W460X82</t>
  </si>
  <si>
    <t>W460X74</t>
  </si>
  <si>
    <t>W18X46</t>
  </si>
  <si>
    <t>W460X68</t>
  </si>
  <si>
    <t>W18X40</t>
  </si>
  <si>
    <t>W460X60</t>
  </si>
  <si>
    <t>W18X35</t>
  </si>
  <si>
    <t>W460X52</t>
  </si>
  <si>
    <t>W16X100</t>
  </si>
  <si>
    <t>W410X149</t>
  </si>
  <si>
    <t>W16X89</t>
  </si>
  <si>
    <t>W410X132</t>
  </si>
  <si>
    <t>W16X77</t>
  </si>
  <si>
    <t>W410X114</t>
  </si>
  <si>
    <t>W16X67</t>
  </si>
  <si>
    <t>W410X100</t>
  </si>
  <si>
    <t>W16X57</t>
  </si>
  <si>
    <t>W410X85</t>
  </si>
  <si>
    <t>W16X50</t>
  </si>
  <si>
    <t>W410X75</t>
  </si>
  <si>
    <t>W16X45</t>
  </si>
  <si>
    <t>W410X67</t>
  </si>
  <si>
    <t>W16X40</t>
  </si>
  <si>
    <t>W410X60</t>
  </si>
  <si>
    <t>W16X36</t>
  </si>
  <si>
    <t>W410X53</t>
  </si>
  <si>
    <t>W16X31</t>
  </si>
  <si>
    <t>W410X46.1</t>
  </si>
  <si>
    <t>W410X38.8</t>
  </si>
  <si>
    <t>W14X730</t>
  </si>
  <si>
    <t>W360X1086</t>
  </si>
  <si>
    <t>W14X665</t>
  </si>
  <si>
    <t>W360X990</t>
  </si>
  <si>
    <t>W14X605</t>
  </si>
  <si>
    <t>W360X900</t>
  </si>
  <si>
    <t>W14X550</t>
  </si>
  <si>
    <t>W360X818</t>
  </si>
  <si>
    <t>W14X500</t>
  </si>
  <si>
    <t>W360X744</t>
  </si>
  <si>
    <t>W14X455</t>
  </si>
  <si>
    <t>W360X677</t>
  </si>
  <si>
    <t>W14X426</t>
  </si>
  <si>
    <t>W360X634</t>
  </si>
  <si>
    <t>W14X398</t>
  </si>
  <si>
    <t>W360X592</t>
  </si>
  <si>
    <t>W14X370</t>
  </si>
  <si>
    <t>W360X551</t>
  </si>
  <si>
    <t>W14X342</t>
  </si>
  <si>
    <t>W360X509</t>
  </si>
  <si>
    <t>W14X311</t>
  </si>
  <si>
    <t>W360X463</t>
  </si>
  <si>
    <t>W14X283</t>
  </si>
  <si>
    <t>W360X421</t>
  </si>
  <si>
    <t>W14X257</t>
  </si>
  <si>
    <t>W360X382</t>
  </si>
  <si>
    <t>W14X233</t>
  </si>
  <si>
    <t>W360X347</t>
  </si>
  <si>
    <t>W14X211</t>
  </si>
  <si>
    <t>W360X314</t>
  </si>
  <si>
    <t>W360X287</t>
  </si>
  <si>
    <t>W360X262</t>
  </si>
  <si>
    <t>W14X159</t>
  </si>
  <si>
    <t>W360X237</t>
  </si>
  <si>
    <t>W14X145</t>
  </si>
  <si>
    <t>W360X216</t>
  </si>
  <si>
    <t>W14X132</t>
  </si>
  <si>
    <t>W360X196</t>
  </si>
  <si>
    <t>W14X120</t>
  </si>
  <si>
    <t>W360X179</t>
  </si>
  <si>
    <t>W360X162</t>
  </si>
  <si>
    <t>W360X147</t>
  </si>
  <si>
    <t>W360X134</t>
  </si>
  <si>
    <t>W14X82</t>
  </si>
  <si>
    <t>W360X122</t>
  </si>
  <si>
    <t>W14X74</t>
  </si>
  <si>
    <t>W360X110</t>
  </si>
  <si>
    <t>W14X68</t>
  </si>
  <si>
    <t>W360X101</t>
  </si>
  <si>
    <t>W14X61</t>
  </si>
  <si>
    <t>W360X91</t>
  </si>
  <si>
    <t>W14X53</t>
  </si>
  <si>
    <t>W360X79</t>
  </si>
  <si>
    <t>W14X48</t>
  </si>
  <si>
    <t>W360X72</t>
  </si>
  <si>
    <t>W14X43</t>
  </si>
  <si>
    <t>W360X64</t>
  </si>
  <si>
    <t>W14X38</t>
  </si>
  <si>
    <t>W360X57.8</t>
  </si>
  <si>
    <t>W14X34</t>
  </si>
  <si>
    <t>W360X51</t>
  </si>
  <si>
    <t>W360X44</t>
  </si>
  <si>
    <t>W14X26</t>
  </si>
  <si>
    <t>W360X39</t>
  </si>
  <si>
    <t>W14X22</t>
  </si>
  <si>
    <t>W360X32.9</t>
  </si>
  <si>
    <t>W12X336</t>
  </si>
  <si>
    <t>W310X500</t>
  </si>
  <si>
    <t>W12X305</t>
  </si>
  <si>
    <t>W310X454</t>
  </si>
  <si>
    <t>W12X279</t>
  </si>
  <si>
    <t>W310X415</t>
  </si>
  <si>
    <t>W12X252</t>
  </si>
  <si>
    <t>W310X375</t>
  </si>
  <si>
    <t>W12X230</t>
  </si>
  <si>
    <t>W310X342</t>
  </si>
  <si>
    <t>W12X210</t>
  </si>
  <si>
    <t>W310X313</t>
  </si>
  <si>
    <t>W12X190</t>
  </si>
  <si>
    <t>W310X283</t>
  </si>
  <si>
    <t>W12X170</t>
  </si>
  <si>
    <t>W310X253</t>
  </si>
  <si>
    <t>W12X152</t>
  </si>
  <si>
    <t>W310X226</t>
  </si>
  <si>
    <t>W12X136</t>
  </si>
  <si>
    <t>W310X202</t>
  </si>
  <si>
    <t>W12X120</t>
  </si>
  <si>
    <t>W310X179</t>
  </si>
  <si>
    <t>W12X106</t>
  </si>
  <si>
    <t>W310X158</t>
  </si>
  <si>
    <t>W12X96</t>
  </si>
  <si>
    <t>W310X143</t>
  </si>
  <si>
    <t>W310X129</t>
  </si>
  <si>
    <t>W12X79</t>
  </si>
  <si>
    <t>W310X117</t>
  </si>
  <si>
    <t>W12X72</t>
  </si>
  <si>
    <t>W310X107</t>
  </si>
  <si>
    <t>W12X65</t>
  </si>
  <si>
    <t>W310X97</t>
  </si>
  <si>
    <t>W12X58</t>
  </si>
  <si>
    <t>W310X86</t>
  </si>
  <si>
    <t>W12X53</t>
  </si>
  <si>
    <t>W310X79</t>
  </si>
  <si>
    <t>W12X50</t>
  </si>
  <si>
    <t>W310X74</t>
  </si>
  <si>
    <t>W12X45</t>
  </si>
  <si>
    <t>W310X67</t>
  </si>
  <si>
    <t>W12X40</t>
  </si>
  <si>
    <t>W310X60</t>
  </si>
  <si>
    <t>W12X35</t>
  </si>
  <si>
    <t>W310X52</t>
  </si>
  <si>
    <t>W12X30</t>
  </si>
  <si>
    <t>W310X44.5</t>
  </si>
  <si>
    <t>W12X26</t>
  </si>
  <si>
    <t>W310X38.7</t>
  </si>
  <si>
    <t>W12X22</t>
  </si>
  <si>
    <t>W310X32.7</t>
  </si>
  <si>
    <t>W12X19</t>
  </si>
  <si>
    <t>W310X28.3</t>
  </si>
  <si>
    <t>W12X16</t>
  </si>
  <si>
    <t>W310X23.8</t>
  </si>
  <si>
    <t>W12X14</t>
  </si>
  <si>
    <t>W310X21</t>
  </si>
  <si>
    <t>W10X112</t>
  </si>
  <si>
    <t>W250X167</t>
  </si>
  <si>
    <t>W10X100</t>
  </si>
  <si>
    <t>W250X149</t>
  </si>
  <si>
    <t>W10X88</t>
  </si>
  <si>
    <t>W250X131</t>
  </si>
  <si>
    <t>W10X77</t>
  </si>
  <si>
    <t>W250X115</t>
  </si>
  <si>
    <t>W10X68</t>
  </si>
  <si>
    <t>W250X101</t>
  </si>
  <si>
    <t>W10X60</t>
  </si>
  <si>
    <t>W250X89</t>
  </si>
  <si>
    <t>W10X54</t>
  </si>
  <si>
    <t>W250X80</t>
  </si>
  <si>
    <t>W10X49</t>
  </si>
  <si>
    <t>W250X73</t>
  </si>
  <si>
    <t>W10X45</t>
  </si>
  <si>
    <t>W250X67</t>
  </si>
  <si>
    <t>W10X39</t>
  </si>
  <si>
    <t>W250X58</t>
  </si>
  <si>
    <t>W10X33</t>
  </si>
  <si>
    <t>W250X49.1</t>
  </si>
  <si>
    <t>W10X30</t>
  </si>
  <si>
    <t>W250X44.8</t>
  </si>
  <si>
    <t>W10X26</t>
  </si>
  <si>
    <t>W250X38.5</t>
  </si>
  <si>
    <t>W10X22</t>
  </si>
  <si>
    <t>W250X32.7</t>
  </si>
  <si>
    <t>W10X19</t>
  </si>
  <si>
    <t>W250X28.4</t>
  </si>
  <si>
    <t>W10X17</t>
  </si>
  <si>
    <t>W250X25.3</t>
  </si>
  <si>
    <t>W10X15</t>
  </si>
  <si>
    <t>W250X22.3</t>
  </si>
  <si>
    <t>W10X12</t>
  </si>
  <si>
    <t>W250X17.9</t>
  </si>
  <si>
    <t>W8X67</t>
  </si>
  <si>
    <t>W200X100</t>
  </si>
  <si>
    <t>W8X58</t>
  </si>
  <si>
    <t>W200X86</t>
  </si>
  <si>
    <t>W8X48</t>
  </si>
  <si>
    <t>W200X71</t>
  </si>
  <si>
    <t>W8X40</t>
  </si>
  <si>
    <t>W200X59</t>
  </si>
  <si>
    <t>W8X35</t>
  </si>
  <si>
    <t>W200X52</t>
  </si>
  <si>
    <t>W8X31</t>
  </si>
  <si>
    <t>W200X46.1</t>
  </si>
  <si>
    <t>W8X28</t>
  </si>
  <si>
    <t>W200X41.7</t>
  </si>
  <si>
    <t>W8X24</t>
  </si>
  <si>
    <t>W200X35.9</t>
  </si>
  <si>
    <t>W8X21</t>
  </si>
  <si>
    <t>W200X31.3</t>
  </si>
  <si>
    <t>W8X18</t>
  </si>
  <si>
    <t>W200X26.6</t>
  </si>
  <si>
    <t>W8X15</t>
  </si>
  <si>
    <t>W200X22.5</t>
  </si>
  <si>
    <t>W8X13</t>
  </si>
  <si>
    <t>W200X19.3</t>
  </si>
  <si>
    <t>W8X10</t>
  </si>
  <si>
    <t>W200X15</t>
  </si>
  <si>
    <t>W6X25</t>
  </si>
  <si>
    <t>W150X37.1</t>
  </si>
  <si>
    <t>W6X20</t>
  </si>
  <si>
    <t>W150X29.8</t>
  </si>
  <si>
    <t>W6X15</t>
  </si>
  <si>
    <t>W150X22.5</t>
  </si>
  <si>
    <t>W6X16</t>
  </si>
  <si>
    <t>W150X24</t>
  </si>
  <si>
    <t>W6X12</t>
  </si>
  <si>
    <t>W150X18</t>
  </si>
  <si>
    <t>W6X9</t>
  </si>
  <si>
    <t>W150X13.5</t>
  </si>
  <si>
    <t>W6X8.5</t>
  </si>
  <si>
    <t>W150X13</t>
  </si>
  <si>
    <t>W5X19</t>
  </si>
  <si>
    <t>W130X28.1</t>
  </si>
  <si>
    <t>W5X16</t>
  </si>
  <si>
    <t>W130X23.8</t>
  </si>
  <si>
    <t>W4X13</t>
  </si>
  <si>
    <t>W100X19.3</t>
  </si>
  <si>
    <t>None</t>
  </si>
  <si>
    <t>Ma =</t>
  </si>
  <si>
    <t>Case 39</t>
  </si>
  <si>
    <t>Total Length</t>
  </si>
  <si>
    <t>Number of Spans</t>
  </si>
  <si>
    <t>Individual Length</t>
  </si>
  <si>
    <t>Reaction</t>
  </si>
  <si>
    <t>Max (+) Moment</t>
  </si>
  <si>
    <t>Max (-) Moment</t>
  </si>
  <si>
    <t>Max absolute</t>
  </si>
  <si>
    <r>
      <t>M</t>
    </r>
    <r>
      <rPr>
        <vertAlign val="subscript"/>
        <sz val="11"/>
        <rFont val="Calibri"/>
        <family val="2"/>
        <scheme val="minor"/>
      </rPr>
      <t>nx/</t>
    </r>
    <r>
      <rPr>
        <sz val="11"/>
        <rFont val="Symbol"/>
        <family val="1"/>
        <charset val="2"/>
      </rPr>
      <t>W</t>
    </r>
    <r>
      <rPr>
        <vertAlign val="subscript"/>
        <sz val="11"/>
        <rFont val="Calibri"/>
        <family val="2"/>
        <scheme val="minor"/>
      </rPr>
      <t xml:space="preserve">b  </t>
    </r>
    <r>
      <rPr>
        <sz val="11"/>
        <rFont val="Calibri"/>
        <family val="2"/>
        <scheme val="minor"/>
      </rPr>
      <t>&gt; Ma</t>
    </r>
    <r>
      <rPr>
        <vertAlign val="subscript"/>
        <sz val="11"/>
        <rFont val="Calibri"/>
        <family val="2"/>
        <scheme val="minor"/>
      </rPr>
      <t xml:space="preserve"> </t>
    </r>
    <r>
      <rPr>
        <sz val="11"/>
        <rFont val="Calibri"/>
        <family val="2"/>
        <scheme val="minor"/>
      </rPr>
      <t>?</t>
    </r>
  </si>
  <si>
    <r>
      <t>M</t>
    </r>
    <r>
      <rPr>
        <vertAlign val="subscript"/>
        <sz val="11"/>
        <rFont val="Calibri"/>
        <family val="2"/>
        <scheme val="minor"/>
      </rPr>
      <t>nx/</t>
    </r>
    <r>
      <rPr>
        <sz val="11"/>
        <rFont val="Symbol"/>
        <family val="1"/>
        <charset val="2"/>
      </rPr>
      <t>W</t>
    </r>
    <r>
      <rPr>
        <vertAlign val="subscript"/>
        <sz val="11"/>
        <rFont val="Calibri"/>
        <family val="2"/>
        <scheme val="minor"/>
      </rPr>
      <t xml:space="preserve">b  </t>
    </r>
    <r>
      <rPr>
        <sz val="11"/>
        <rFont val="Calibri"/>
        <family val="2"/>
        <scheme val="minor"/>
      </rPr>
      <t>&lt; M</t>
    </r>
    <r>
      <rPr>
        <vertAlign val="subscript"/>
        <sz val="11"/>
        <rFont val="Calibri"/>
        <family val="2"/>
        <scheme val="minor"/>
      </rPr>
      <t>px/</t>
    </r>
    <r>
      <rPr>
        <sz val="11"/>
        <rFont val="Symbol"/>
        <family val="1"/>
        <charset val="2"/>
      </rPr>
      <t>W</t>
    </r>
    <r>
      <rPr>
        <vertAlign val="subscript"/>
        <sz val="11"/>
        <rFont val="Calibri"/>
        <family val="2"/>
        <scheme val="minor"/>
      </rPr>
      <t xml:space="preserve">b </t>
    </r>
    <r>
      <rPr>
        <sz val="11"/>
        <rFont val="Calibri"/>
        <family val="2"/>
        <scheme val="minor"/>
      </rPr>
      <t>?</t>
    </r>
  </si>
  <si>
    <r>
      <t>M</t>
    </r>
    <r>
      <rPr>
        <vertAlign val="subscript"/>
        <sz val="11"/>
        <rFont val="Calibri"/>
        <family val="2"/>
        <scheme val="minor"/>
      </rPr>
      <t>px/</t>
    </r>
    <r>
      <rPr>
        <sz val="11"/>
        <rFont val="Symbol"/>
        <family val="1"/>
        <charset val="2"/>
      </rPr>
      <t>W</t>
    </r>
    <r>
      <rPr>
        <vertAlign val="subscript"/>
        <sz val="11"/>
        <rFont val="Calibri"/>
        <family val="2"/>
        <scheme val="minor"/>
      </rPr>
      <t xml:space="preserve">b </t>
    </r>
    <r>
      <rPr>
        <sz val="11"/>
        <rFont val="Calibri"/>
        <family val="2"/>
        <scheme val="minor"/>
      </rPr>
      <t>=</t>
    </r>
  </si>
  <si>
    <r>
      <t>M</t>
    </r>
    <r>
      <rPr>
        <vertAlign val="subscript"/>
        <sz val="10"/>
        <rFont val="Arial"/>
        <family val="2"/>
      </rPr>
      <t>min</t>
    </r>
    <r>
      <rPr>
        <sz val="10"/>
        <rFont val="Arial"/>
        <family val="2"/>
      </rPr>
      <t xml:space="preserve"> =</t>
    </r>
  </si>
  <si>
    <r>
      <t>M</t>
    </r>
    <r>
      <rPr>
        <vertAlign val="subscript"/>
        <sz val="11"/>
        <rFont val="Calibri"/>
        <family val="2"/>
        <scheme val="minor"/>
      </rPr>
      <t>px</t>
    </r>
    <r>
      <rPr>
        <sz val="11"/>
        <rFont val="Calibri"/>
        <family val="2"/>
        <scheme val="minor"/>
      </rPr>
      <t>/</t>
    </r>
    <r>
      <rPr>
        <sz val="11"/>
        <rFont val="Symbol"/>
        <family val="1"/>
        <charset val="2"/>
      </rPr>
      <t>W</t>
    </r>
    <r>
      <rPr>
        <vertAlign val="subscript"/>
        <sz val="11"/>
        <rFont val="Calibri Light"/>
        <family val="2"/>
        <scheme val="major"/>
      </rPr>
      <t>b</t>
    </r>
    <r>
      <rPr>
        <sz val="11"/>
        <rFont val="Calibri"/>
        <family val="2"/>
        <scheme val="minor"/>
      </rPr>
      <t xml:space="preserve"> </t>
    </r>
    <r>
      <rPr>
        <vertAlign val="subscript"/>
        <sz val="11"/>
        <rFont val="Calibri"/>
        <family val="2"/>
        <scheme val="minor"/>
      </rPr>
      <t xml:space="preserve"> =</t>
    </r>
  </si>
  <si>
    <t>PART B: CONTINUOUS SPAN, SIMPLY SUPPORTED</t>
  </si>
  <si>
    <t>PART C: CONTINUOUS SPAN, WITH HINGES IN THE MIDDLE</t>
  </si>
  <si>
    <t>Case 39h</t>
  </si>
  <si>
    <t>Distance to hinge</t>
  </si>
  <si>
    <t>Distance between hinges</t>
  </si>
  <si>
    <t>Hinge Member Load</t>
  </si>
  <si>
    <t>Reaction/Shear:</t>
  </si>
  <si>
    <t>Vu =</t>
  </si>
  <si>
    <t>Check Moment</t>
  </si>
  <si>
    <t>Va =</t>
  </si>
  <si>
    <t>A - MIDDLE MEMBER:</t>
  </si>
  <si>
    <t>B - END MEMBERS:</t>
  </si>
  <si>
    <t>Distance calculated</t>
  </si>
  <si>
    <t>wu =</t>
  </si>
  <si>
    <t>wa =</t>
  </si>
  <si>
    <t>Uniform Load</t>
  </si>
  <si>
    <r>
      <rPr>
        <sz val="11"/>
        <rFont val="Symbol"/>
        <family val="1"/>
        <charset val="2"/>
      </rPr>
      <t>f</t>
    </r>
    <r>
      <rPr>
        <vertAlign val="subscript"/>
        <sz val="11"/>
        <rFont val="Calibri"/>
        <family val="2"/>
        <scheme val="minor"/>
      </rPr>
      <t>v</t>
    </r>
    <r>
      <rPr>
        <sz val="11"/>
        <rFont val="Calibri"/>
        <family val="2"/>
        <scheme val="minor"/>
      </rPr>
      <t>V</t>
    </r>
    <r>
      <rPr>
        <vertAlign val="subscript"/>
        <sz val="11"/>
        <rFont val="Calibri"/>
        <family val="2"/>
        <scheme val="minor"/>
      </rPr>
      <t xml:space="preserve">nx  </t>
    </r>
    <r>
      <rPr>
        <sz val="11"/>
        <rFont val="Calibri"/>
        <family val="2"/>
        <scheme val="minor"/>
      </rPr>
      <t>&gt; V</t>
    </r>
    <r>
      <rPr>
        <vertAlign val="subscript"/>
        <sz val="11"/>
        <rFont val="Calibri"/>
        <family val="2"/>
        <scheme val="minor"/>
      </rPr>
      <t xml:space="preserve">u </t>
    </r>
    <r>
      <rPr>
        <sz val="11"/>
        <rFont val="Calibri"/>
        <family val="2"/>
        <scheme val="minor"/>
      </rPr>
      <t>?</t>
    </r>
  </si>
  <si>
    <r>
      <rPr>
        <sz val="11"/>
        <rFont val="Symbol"/>
        <family val="1"/>
        <charset val="2"/>
      </rPr>
      <t>f</t>
    </r>
    <r>
      <rPr>
        <vertAlign val="subscript"/>
        <sz val="11"/>
        <rFont val="Calibri"/>
        <family val="2"/>
        <scheme val="minor"/>
      </rPr>
      <t>v</t>
    </r>
    <r>
      <rPr>
        <sz val="11"/>
        <rFont val="Calibri"/>
        <family val="2"/>
        <scheme val="minor"/>
      </rPr>
      <t>V</t>
    </r>
    <r>
      <rPr>
        <vertAlign val="subscript"/>
        <sz val="11"/>
        <rFont val="Calibri"/>
        <family val="2"/>
        <scheme val="minor"/>
      </rPr>
      <t xml:space="preserve">nx  </t>
    </r>
    <r>
      <rPr>
        <sz val="11"/>
        <rFont val="Calibri"/>
        <family val="2"/>
        <scheme val="minor"/>
      </rPr>
      <t>=</t>
    </r>
  </si>
  <si>
    <r>
      <t>V</t>
    </r>
    <r>
      <rPr>
        <vertAlign val="subscript"/>
        <sz val="11"/>
        <rFont val="Calibri"/>
        <family val="2"/>
        <scheme val="minor"/>
      </rPr>
      <t>nx/</t>
    </r>
    <r>
      <rPr>
        <sz val="11"/>
        <rFont val="Symbol"/>
        <family val="1"/>
        <charset val="2"/>
      </rPr>
      <t>W</t>
    </r>
    <r>
      <rPr>
        <vertAlign val="subscript"/>
        <sz val="11"/>
        <rFont val="Calibri"/>
        <family val="2"/>
        <scheme val="minor"/>
      </rPr>
      <t xml:space="preserve">v  </t>
    </r>
    <r>
      <rPr>
        <sz val="11"/>
        <rFont val="Calibri"/>
        <family val="2"/>
        <scheme val="minor"/>
      </rPr>
      <t>&gt; Va</t>
    </r>
    <r>
      <rPr>
        <vertAlign val="subscript"/>
        <sz val="11"/>
        <rFont val="Calibri"/>
        <family val="2"/>
        <scheme val="minor"/>
      </rPr>
      <t xml:space="preserve"> </t>
    </r>
    <r>
      <rPr>
        <sz val="11"/>
        <rFont val="Calibri"/>
        <family val="2"/>
        <scheme val="minor"/>
      </rPr>
      <t>?</t>
    </r>
  </si>
  <si>
    <r>
      <t>V</t>
    </r>
    <r>
      <rPr>
        <vertAlign val="subscript"/>
        <sz val="11"/>
        <rFont val="Calibri"/>
        <family val="2"/>
        <scheme val="minor"/>
      </rPr>
      <t>nx/</t>
    </r>
    <r>
      <rPr>
        <sz val="11"/>
        <rFont val="Symbol"/>
        <family val="1"/>
        <charset val="2"/>
      </rPr>
      <t>W</t>
    </r>
    <r>
      <rPr>
        <vertAlign val="subscript"/>
        <sz val="11"/>
        <rFont val="Calibri"/>
        <family val="2"/>
        <scheme val="minor"/>
      </rPr>
      <t xml:space="preserve">v  </t>
    </r>
    <r>
      <rPr>
        <sz val="11"/>
        <rFont val="Calibri"/>
        <family val="2"/>
        <scheme val="minor"/>
      </rPr>
      <t>=</t>
    </r>
  </si>
  <si>
    <t>Check Shear</t>
  </si>
  <si>
    <t>Check Flexure</t>
  </si>
  <si>
    <t>Select lightest section considering moments, shear and TL deflection &lt; L/240</t>
  </si>
  <si>
    <t>Beam Length</t>
  </si>
  <si>
    <t>Beam Spacing</t>
  </si>
  <si>
    <t>s =</t>
  </si>
  <si>
    <t>PART A: BEAMS</t>
  </si>
  <si>
    <t>Concrete Weight</t>
  </si>
  <si>
    <t>yc =</t>
  </si>
  <si>
    <t>pcf</t>
  </si>
  <si>
    <t>Concrete Slab Thickness</t>
  </si>
  <si>
    <t>Uniform Live Load</t>
  </si>
  <si>
    <t>Llu=</t>
  </si>
  <si>
    <t>psf</t>
  </si>
  <si>
    <t>Demand Values:</t>
  </si>
  <si>
    <r>
      <t>Ultimate Moment,             M</t>
    </r>
    <r>
      <rPr>
        <vertAlign val="subscript"/>
        <sz val="11"/>
        <color theme="1"/>
        <rFont val="Calibri"/>
        <family val="2"/>
        <scheme val="minor"/>
      </rPr>
      <t>u</t>
    </r>
    <r>
      <rPr>
        <sz val="11"/>
        <color theme="1"/>
        <rFont val="Calibri"/>
        <family val="2"/>
        <scheme val="minor"/>
      </rPr>
      <t xml:space="preserve"> =</t>
    </r>
  </si>
  <si>
    <r>
      <t>Ultimate Shear,                    V</t>
    </r>
    <r>
      <rPr>
        <vertAlign val="subscript"/>
        <sz val="11"/>
        <color theme="1"/>
        <rFont val="Calibri"/>
        <family val="2"/>
        <scheme val="minor"/>
      </rPr>
      <t>u</t>
    </r>
    <r>
      <rPr>
        <sz val="11"/>
        <color theme="1"/>
        <rFont val="Calibri"/>
        <family val="2"/>
        <scheme val="minor"/>
      </rPr>
      <t xml:space="preserve"> =</t>
    </r>
  </si>
  <si>
    <t>lb/ft</t>
  </si>
  <si>
    <t>Beam Selection,                    W:</t>
  </si>
  <si>
    <r>
      <rPr>
        <sz val="11"/>
        <color theme="1"/>
        <rFont val="Symbol"/>
        <family val="1"/>
        <charset val="2"/>
      </rPr>
      <t>f</t>
    </r>
    <r>
      <rPr>
        <sz val="11"/>
        <color theme="1"/>
        <rFont val="Calibri"/>
        <family val="2"/>
        <scheme val="minor"/>
      </rPr>
      <t>M</t>
    </r>
    <r>
      <rPr>
        <vertAlign val="subscript"/>
        <sz val="11"/>
        <color theme="1"/>
        <rFont val="Calibri"/>
        <family val="2"/>
        <scheme val="minor"/>
      </rPr>
      <t>n</t>
    </r>
  </si>
  <si>
    <t>AISC 14th</t>
  </si>
  <si>
    <r>
      <rPr>
        <sz val="11"/>
        <color theme="1"/>
        <rFont val="Symbol"/>
        <family val="1"/>
        <charset val="2"/>
      </rPr>
      <t>f</t>
    </r>
    <r>
      <rPr>
        <sz val="11"/>
        <color theme="1"/>
        <rFont val="Calibri"/>
        <family val="2"/>
        <scheme val="minor"/>
      </rPr>
      <t>V</t>
    </r>
    <r>
      <rPr>
        <vertAlign val="subscript"/>
        <sz val="11"/>
        <color theme="1"/>
        <rFont val="Calibri"/>
        <family val="2"/>
        <scheme val="minor"/>
      </rPr>
      <t>n</t>
    </r>
  </si>
  <si>
    <t>Beam Depth:</t>
  </si>
  <si>
    <t xml:space="preserve">d </t>
  </si>
  <si>
    <r>
      <rPr>
        <sz val="11"/>
        <color theme="1"/>
        <rFont val="Symbol"/>
        <family val="1"/>
        <charset val="2"/>
      </rPr>
      <t>f</t>
    </r>
    <r>
      <rPr>
        <sz val="11"/>
        <color theme="1"/>
        <rFont val="Calibri"/>
        <family val="2"/>
        <scheme val="minor"/>
      </rPr>
      <t>M</t>
    </r>
    <r>
      <rPr>
        <vertAlign val="subscript"/>
        <sz val="11"/>
        <color theme="1"/>
        <rFont val="Calibri"/>
        <family val="2"/>
        <scheme val="minor"/>
      </rPr>
      <t>n</t>
    </r>
    <r>
      <rPr>
        <sz val="11"/>
        <color theme="1"/>
        <rFont val="Calibri"/>
        <family val="2"/>
        <scheme val="minor"/>
      </rPr>
      <t>&gt;M</t>
    </r>
    <r>
      <rPr>
        <vertAlign val="subscript"/>
        <sz val="11"/>
        <color theme="1"/>
        <rFont val="Calibri"/>
        <family val="2"/>
        <scheme val="minor"/>
      </rPr>
      <t>u</t>
    </r>
    <r>
      <rPr>
        <sz val="11"/>
        <color theme="1"/>
        <rFont val="Calibri"/>
        <family val="2"/>
        <scheme val="minor"/>
      </rPr>
      <t>?</t>
    </r>
  </si>
  <si>
    <r>
      <rPr>
        <sz val="11"/>
        <color theme="1"/>
        <rFont val="Symbol"/>
        <family val="1"/>
        <charset val="2"/>
      </rPr>
      <t>f</t>
    </r>
    <r>
      <rPr>
        <sz val="11"/>
        <color theme="1"/>
        <rFont val="Calibri"/>
        <family val="2"/>
        <scheme val="minor"/>
      </rPr>
      <t>V</t>
    </r>
    <r>
      <rPr>
        <vertAlign val="subscript"/>
        <sz val="11"/>
        <color theme="1"/>
        <rFont val="Calibri"/>
        <family val="2"/>
        <scheme val="minor"/>
      </rPr>
      <t>n</t>
    </r>
    <r>
      <rPr>
        <sz val="11"/>
        <color theme="1"/>
        <rFont val="Calibri"/>
        <family val="2"/>
        <scheme val="minor"/>
      </rPr>
      <t>&gt;V</t>
    </r>
    <r>
      <rPr>
        <vertAlign val="subscript"/>
        <sz val="11"/>
        <color theme="1"/>
        <rFont val="Calibri"/>
        <family val="2"/>
        <scheme val="minor"/>
      </rPr>
      <t>u</t>
    </r>
    <r>
      <rPr>
        <sz val="11"/>
        <color theme="1"/>
        <rFont val="Calibri"/>
        <family val="2"/>
        <scheme val="minor"/>
      </rPr>
      <t>?</t>
    </r>
  </si>
  <si>
    <t>Beam Deflection:</t>
  </si>
  <si>
    <r>
      <t>I</t>
    </r>
    <r>
      <rPr>
        <vertAlign val="subscript"/>
        <sz val="10"/>
        <rFont val="Arial"/>
        <family val="2"/>
      </rPr>
      <t>y =</t>
    </r>
  </si>
  <si>
    <r>
      <t>I</t>
    </r>
    <r>
      <rPr>
        <vertAlign val="subscript"/>
        <sz val="10"/>
        <rFont val="Arial"/>
        <family val="2"/>
      </rPr>
      <t>x =</t>
    </r>
  </si>
  <si>
    <t>Moment of Inertia</t>
  </si>
  <si>
    <t>Largest M.I =</t>
  </si>
  <si>
    <r>
      <rPr>
        <sz val="11"/>
        <color theme="1"/>
        <rFont val="Symbol"/>
        <family val="1"/>
        <charset val="2"/>
      </rPr>
      <t>D</t>
    </r>
    <r>
      <rPr>
        <sz val="11"/>
        <color theme="1"/>
        <rFont val="Calibri"/>
        <family val="2"/>
        <scheme val="minor"/>
      </rPr>
      <t>TL =</t>
    </r>
  </si>
  <si>
    <t>Allowed Deflection</t>
  </si>
  <si>
    <r>
      <rPr>
        <sz val="11"/>
        <color theme="1"/>
        <rFont val="Symbol"/>
        <family val="1"/>
        <charset val="2"/>
      </rPr>
      <t>D</t>
    </r>
    <r>
      <rPr>
        <sz val="11"/>
        <color theme="1"/>
        <rFont val="Calibri"/>
        <family val="2"/>
        <scheme val="minor"/>
      </rPr>
      <t>a =</t>
    </r>
  </si>
  <si>
    <r>
      <rPr>
        <sz val="11"/>
        <color theme="1"/>
        <rFont val="Symbol"/>
        <family val="1"/>
        <charset val="2"/>
      </rPr>
      <t>D</t>
    </r>
    <r>
      <rPr>
        <vertAlign val="subscript"/>
        <sz val="11"/>
        <color theme="1"/>
        <rFont val="Calibri"/>
        <family val="2"/>
        <scheme val="minor"/>
      </rPr>
      <t xml:space="preserve">TL </t>
    </r>
    <r>
      <rPr>
        <sz val="11"/>
        <color theme="1"/>
        <rFont val="Calibri"/>
        <family val="2"/>
        <scheme val="minor"/>
      </rPr>
      <t xml:space="preserve">&lt; </t>
    </r>
    <r>
      <rPr>
        <sz val="11"/>
        <color theme="1"/>
        <rFont val="Symbol"/>
        <family val="1"/>
        <charset val="2"/>
      </rPr>
      <t>D</t>
    </r>
    <r>
      <rPr>
        <vertAlign val="subscript"/>
        <sz val="11"/>
        <color theme="1"/>
        <rFont val="Calibri"/>
        <family val="2"/>
        <scheme val="minor"/>
      </rPr>
      <t xml:space="preserve">a </t>
    </r>
    <r>
      <rPr>
        <sz val="11"/>
        <color theme="1"/>
        <rFont val="Calibri"/>
        <family val="2"/>
        <scheme val="minor"/>
      </rPr>
      <t>?</t>
    </r>
  </si>
  <si>
    <t>PART B: GIRDERS</t>
  </si>
  <si>
    <t>Girder Length</t>
  </si>
  <si>
    <t>Tributary Area</t>
  </si>
  <si>
    <t>From beams above</t>
  </si>
  <si>
    <t>Lg =</t>
  </si>
  <si>
    <t>At =</t>
  </si>
  <si>
    <t>Check with Self-Weight</t>
  </si>
  <si>
    <t>Select lightest section considering moments, shear</t>
  </si>
  <si>
    <t>Web Local Yielding and Crippling at the concentrated load</t>
  </si>
  <si>
    <t>DL =</t>
  </si>
  <si>
    <t>x, Point Load:</t>
  </si>
  <si>
    <t>Lx =</t>
  </si>
  <si>
    <t>Ib =</t>
  </si>
  <si>
    <t>Case 9</t>
  </si>
  <si>
    <t>Pg</t>
  </si>
  <si>
    <t>3-215</t>
  </si>
  <si>
    <t>Shear Modulus</t>
  </si>
  <si>
    <t>Ultimate Strength</t>
  </si>
  <si>
    <t>BEAM SHEAR, MOMENT &amp; DEFLECTION</t>
  </si>
  <si>
    <t>BEAM: WEB LOCAL YIELDING &amp; WEB CRIPPLING</t>
  </si>
  <si>
    <t>Web Local Yielding</t>
  </si>
  <si>
    <t>Web Crippling</t>
  </si>
  <si>
    <t>5*k+N * Fyw * tw</t>
  </si>
  <si>
    <t>Factor</t>
  </si>
  <si>
    <t>Web Yield Strength:</t>
  </si>
  <si>
    <t>Fyw =</t>
  </si>
  <si>
    <r>
      <t>I</t>
    </r>
    <r>
      <rPr>
        <vertAlign val="subscript"/>
        <sz val="10"/>
        <rFont val="Arial"/>
        <family val="2"/>
      </rPr>
      <t xml:space="preserve">x </t>
    </r>
    <r>
      <rPr>
        <sz val="10"/>
        <rFont val="Arial"/>
        <family val="2"/>
      </rPr>
      <t>=</t>
    </r>
  </si>
  <si>
    <r>
      <t>I</t>
    </r>
    <r>
      <rPr>
        <vertAlign val="subscript"/>
        <sz val="10"/>
        <rFont val="Arial"/>
        <family val="2"/>
      </rPr>
      <t xml:space="preserve">y </t>
    </r>
    <r>
      <rPr>
        <sz val="10"/>
        <rFont val="Arial"/>
        <family val="2"/>
      </rPr>
      <t>=</t>
    </r>
  </si>
  <si>
    <r>
      <t>k</t>
    </r>
    <r>
      <rPr>
        <vertAlign val="subscript"/>
        <sz val="10"/>
        <rFont val="Arial"/>
        <family val="2"/>
      </rPr>
      <t xml:space="preserve"> </t>
    </r>
    <r>
      <rPr>
        <sz val="10"/>
        <rFont val="Arial"/>
        <family val="2"/>
      </rPr>
      <t>=</t>
    </r>
  </si>
  <si>
    <r>
      <t>t</t>
    </r>
    <r>
      <rPr>
        <vertAlign val="subscript"/>
        <sz val="10"/>
        <rFont val="Arial"/>
        <family val="2"/>
      </rPr>
      <t xml:space="preserve">w </t>
    </r>
    <r>
      <rPr>
        <sz val="10"/>
        <rFont val="Arial"/>
        <family val="2"/>
      </rPr>
      <t>=</t>
    </r>
  </si>
  <si>
    <t xml:space="preserve">Location of P load </t>
  </si>
  <si>
    <t>Location x &gt; beam d ?</t>
  </si>
  <si>
    <r>
      <t>t</t>
    </r>
    <r>
      <rPr>
        <vertAlign val="subscript"/>
        <sz val="10"/>
        <rFont val="Arial"/>
        <family val="2"/>
      </rPr>
      <t xml:space="preserve">f </t>
    </r>
    <r>
      <rPr>
        <sz val="10"/>
        <rFont val="Arial"/>
        <family val="2"/>
      </rPr>
      <t>=</t>
    </r>
  </si>
  <si>
    <t>Thickness of Web</t>
  </si>
  <si>
    <t>Thickness of Flange</t>
  </si>
  <si>
    <t>N =</t>
  </si>
  <si>
    <t>Rn &lt; Vu ?</t>
  </si>
  <si>
    <t>Location x &gt; beam d/2 ?</t>
  </si>
  <si>
    <t>.8*tw^2</t>
  </si>
  <si>
    <t>Web Res. Strength</t>
  </si>
  <si>
    <t>Web Yield Capacity</t>
  </si>
  <si>
    <t>Web Resistance Capacity</t>
  </si>
  <si>
    <r>
      <t>f</t>
    </r>
    <r>
      <rPr>
        <sz val="11"/>
        <color rgb="FF000000"/>
        <rFont val="Calibri"/>
        <family val="2"/>
        <scheme val="minor"/>
      </rPr>
      <t>=</t>
    </r>
  </si>
  <si>
    <t>Rn =</t>
  </si>
  <si>
    <r>
      <rPr>
        <sz val="11"/>
        <color theme="1"/>
        <rFont val="Symbol"/>
        <family val="1"/>
        <charset val="2"/>
      </rPr>
      <t>f</t>
    </r>
    <r>
      <rPr>
        <sz val="11"/>
        <color theme="1"/>
        <rFont val="Calibri"/>
        <family val="2"/>
        <scheme val="minor"/>
      </rPr>
      <t>R</t>
    </r>
    <r>
      <rPr>
        <vertAlign val="subscript"/>
        <sz val="11"/>
        <color theme="1"/>
        <rFont val="Calibri"/>
        <family val="2"/>
        <scheme val="minor"/>
      </rPr>
      <t xml:space="preserve">n </t>
    </r>
    <r>
      <rPr>
        <sz val="11"/>
        <color theme="1"/>
        <rFont val="Calibri"/>
        <family val="2"/>
        <scheme val="minor"/>
      </rPr>
      <t>=</t>
    </r>
  </si>
  <si>
    <r>
      <t>R</t>
    </r>
    <r>
      <rPr>
        <vertAlign val="subscript"/>
        <sz val="11"/>
        <color theme="1"/>
        <rFont val="Calibri"/>
        <family val="2"/>
        <scheme val="minor"/>
      </rPr>
      <t xml:space="preserve">n </t>
    </r>
    <r>
      <rPr>
        <sz val="11"/>
        <color theme="1"/>
        <rFont val="Calibri"/>
        <family val="2"/>
        <scheme val="minor"/>
      </rPr>
      <t>/</t>
    </r>
    <r>
      <rPr>
        <sz val="11"/>
        <color theme="1"/>
        <rFont val="Symbol"/>
        <family val="1"/>
        <charset val="2"/>
      </rPr>
      <t>W</t>
    </r>
    <r>
      <rPr>
        <sz val="11"/>
        <color theme="1"/>
        <rFont val="Calibri"/>
        <family val="2"/>
        <scheme val="minor"/>
      </rPr>
      <t xml:space="preserve"> =</t>
    </r>
  </si>
  <si>
    <t>Rn &lt; Va ?</t>
  </si>
  <si>
    <r>
      <rPr>
        <sz val="11"/>
        <color theme="1"/>
        <rFont val="Symbol"/>
        <family val="1"/>
        <charset val="2"/>
      </rPr>
      <t>W</t>
    </r>
    <r>
      <rPr>
        <sz val="11"/>
        <color theme="1"/>
        <rFont val="Calibri"/>
        <family val="2"/>
        <scheme val="minor"/>
      </rPr>
      <t>=</t>
    </r>
  </si>
  <si>
    <t>Flexure:</t>
  </si>
  <si>
    <t>Shear:</t>
  </si>
  <si>
    <t>Deflection:</t>
  </si>
  <si>
    <t>Bearing Length:</t>
  </si>
  <si>
    <t>Max @ Mid-Span</t>
  </si>
  <si>
    <t>Max closest to edge</t>
  </si>
  <si>
    <t>Goal Seek</t>
  </si>
  <si>
    <t>Rn &gt; Vu ?</t>
  </si>
  <si>
    <t>Nmin =</t>
  </si>
  <si>
    <t>Determine Cb for the member</t>
  </si>
  <si>
    <t>DLx=</t>
  </si>
  <si>
    <t>LLx=</t>
  </si>
  <si>
    <t>DLy=</t>
  </si>
  <si>
    <t>LLy=</t>
  </si>
  <si>
    <t>Moment, x</t>
  </si>
  <si>
    <t>Moment, y</t>
  </si>
  <si>
    <t>Muy =</t>
  </si>
  <si>
    <t>May =</t>
  </si>
  <si>
    <t>Fy.Zy  =</t>
  </si>
  <si>
    <t>1.6Fy.Sy  =</t>
  </si>
  <si>
    <r>
      <t>M</t>
    </r>
    <r>
      <rPr>
        <vertAlign val="subscript"/>
        <sz val="11"/>
        <rFont val="Calibri"/>
        <family val="2"/>
        <scheme val="minor"/>
      </rPr>
      <t>cy  =</t>
    </r>
  </si>
  <si>
    <t>Determine Cb:</t>
  </si>
  <si>
    <t>Cb =</t>
  </si>
  <si>
    <t>Plastic Zones Lengths and Info:</t>
  </si>
  <si>
    <r>
      <rPr>
        <sz val="11"/>
        <rFont val="Symbol"/>
        <family val="1"/>
        <charset val="2"/>
      </rPr>
      <t>f</t>
    </r>
    <r>
      <rPr>
        <sz val="11"/>
        <rFont val="Calibri"/>
        <family val="2"/>
        <scheme val="minor"/>
      </rPr>
      <t>M</t>
    </r>
    <r>
      <rPr>
        <vertAlign val="subscript"/>
        <sz val="11"/>
        <rFont val="Calibri"/>
        <family val="2"/>
        <scheme val="minor"/>
      </rPr>
      <t xml:space="preserve">nx </t>
    </r>
    <r>
      <rPr>
        <sz val="11"/>
        <rFont val="Calibri"/>
        <family val="2"/>
        <scheme val="minor"/>
      </rPr>
      <t>=</t>
    </r>
  </si>
  <si>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nx  &lt;=</t>
    </r>
    <r>
      <rPr>
        <sz val="11"/>
        <rFont val="Calibri"/>
        <family val="2"/>
        <scheme val="minor"/>
      </rPr>
      <t xml:space="preserve"> Mpx</t>
    </r>
    <r>
      <rPr>
        <vertAlign val="subscript"/>
        <sz val="11"/>
        <rFont val="Calibri"/>
        <family val="2"/>
        <scheme val="minor"/>
      </rPr>
      <t xml:space="preserve"> </t>
    </r>
    <r>
      <rPr>
        <sz val="11"/>
        <rFont val="Calibri"/>
        <family val="2"/>
        <scheme val="minor"/>
      </rPr>
      <t>?</t>
    </r>
  </si>
  <si>
    <r>
      <t>M</t>
    </r>
    <r>
      <rPr>
        <vertAlign val="subscript"/>
        <sz val="11"/>
        <rFont val="Calibri"/>
        <family val="2"/>
        <scheme val="minor"/>
      </rPr>
      <t>nx/</t>
    </r>
    <r>
      <rPr>
        <sz val="11"/>
        <rFont val="Symbol"/>
        <family val="1"/>
        <charset val="2"/>
      </rPr>
      <t>W</t>
    </r>
    <r>
      <rPr>
        <vertAlign val="subscript"/>
        <sz val="11"/>
        <rFont val="Calibri"/>
        <family val="2"/>
        <scheme val="minor"/>
      </rPr>
      <t xml:space="preserve">b  </t>
    </r>
    <r>
      <rPr>
        <sz val="11"/>
        <rFont val="Calibri"/>
        <family val="2"/>
        <scheme val="minor"/>
      </rPr>
      <t>&lt; Mpx</t>
    </r>
    <r>
      <rPr>
        <vertAlign val="subscript"/>
        <sz val="11"/>
        <rFont val="Calibri"/>
        <family val="2"/>
        <scheme val="minor"/>
      </rPr>
      <t xml:space="preserve"> </t>
    </r>
    <r>
      <rPr>
        <sz val="11"/>
        <rFont val="Calibri"/>
        <family val="2"/>
        <scheme val="minor"/>
      </rPr>
      <t>?</t>
    </r>
  </si>
  <si>
    <t>Eq</t>
  </si>
  <si>
    <t>H1-1b</t>
  </si>
  <si>
    <t>Eq H1-1b &lt; 1</t>
  </si>
  <si>
    <t>Equation H1-1b</t>
  </si>
  <si>
    <t>Ratio =</t>
  </si>
  <si>
    <t>3-1</t>
  </si>
  <si>
    <t>BF Equation</t>
  </si>
  <si>
    <t>Determine Member Demand</t>
  </si>
  <si>
    <t>Determine Member Capacity</t>
  </si>
  <si>
    <t>Determine lightest W10 section</t>
  </si>
  <si>
    <t>Load in local x</t>
  </si>
  <si>
    <t>Load in local y</t>
  </si>
  <si>
    <t>Datum Rise</t>
  </si>
  <si>
    <t>Datum Run</t>
  </si>
  <si>
    <t>Slope</t>
  </si>
  <si>
    <t>wux =</t>
  </si>
  <si>
    <t>wuy =</t>
  </si>
  <si>
    <t>k.ft</t>
  </si>
  <si>
    <t>wax =</t>
  </si>
  <si>
    <t>way =</t>
  </si>
  <si>
    <t>Lb =</t>
  </si>
  <si>
    <t>Zone 2</t>
  </si>
  <si>
    <t>Zone 2 Capacity</t>
  </si>
  <si>
    <t>Zone 1 Capacity</t>
  </si>
  <si>
    <t>Compression Zone</t>
  </si>
  <si>
    <t>Zone 1</t>
  </si>
  <si>
    <t>Along y axis</t>
  </si>
  <si>
    <t>Y axis capacity</t>
  </si>
  <si>
    <t>Capacity in y</t>
  </si>
  <si>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 xml:space="preserve">ny  </t>
    </r>
    <r>
      <rPr>
        <sz val="11"/>
        <rFont val="Calibri"/>
        <family val="2"/>
        <scheme val="minor"/>
      </rPr>
      <t>&gt; M</t>
    </r>
    <r>
      <rPr>
        <vertAlign val="subscript"/>
        <sz val="11"/>
        <rFont val="Calibri"/>
        <family val="2"/>
        <scheme val="minor"/>
      </rPr>
      <t xml:space="preserve">u </t>
    </r>
    <r>
      <rPr>
        <sz val="11"/>
        <rFont val="Calibri"/>
        <family val="2"/>
        <scheme val="minor"/>
      </rPr>
      <t>?</t>
    </r>
  </si>
  <si>
    <r>
      <rPr>
        <sz val="11"/>
        <rFont val="Symbol"/>
        <family val="1"/>
        <charset val="2"/>
      </rPr>
      <t>f</t>
    </r>
    <r>
      <rPr>
        <vertAlign val="subscript"/>
        <sz val="11"/>
        <rFont val="Calibri"/>
        <family val="2"/>
        <scheme val="minor"/>
      </rPr>
      <t>b</t>
    </r>
    <r>
      <rPr>
        <sz val="11"/>
        <rFont val="Calibri"/>
        <family val="2"/>
        <scheme val="minor"/>
      </rPr>
      <t>M</t>
    </r>
    <r>
      <rPr>
        <vertAlign val="subscript"/>
        <sz val="11"/>
        <rFont val="Calibri"/>
        <family val="2"/>
        <scheme val="minor"/>
      </rPr>
      <t>ny  &lt;=</t>
    </r>
    <r>
      <rPr>
        <sz val="11"/>
        <rFont val="Calibri"/>
        <family val="2"/>
        <scheme val="minor"/>
      </rPr>
      <t xml:space="preserve"> Mpy</t>
    </r>
    <r>
      <rPr>
        <vertAlign val="subscript"/>
        <sz val="11"/>
        <rFont val="Calibri"/>
        <family val="2"/>
        <scheme val="minor"/>
      </rPr>
      <t xml:space="preserve"> </t>
    </r>
    <r>
      <rPr>
        <sz val="11"/>
        <rFont val="Calibri"/>
        <family val="2"/>
        <scheme val="minor"/>
      </rPr>
      <t>?</t>
    </r>
  </si>
  <si>
    <r>
      <t>M</t>
    </r>
    <r>
      <rPr>
        <vertAlign val="subscript"/>
        <sz val="11"/>
        <rFont val="Calibri"/>
        <family val="2"/>
        <scheme val="minor"/>
      </rPr>
      <t>ny/</t>
    </r>
    <r>
      <rPr>
        <sz val="11"/>
        <rFont val="Symbol"/>
        <family val="1"/>
        <charset val="2"/>
      </rPr>
      <t>W</t>
    </r>
    <r>
      <rPr>
        <vertAlign val="subscript"/>
        <sz val="11"/>
        <rFont val="Calibri"/>
        <family val="2"/>
        <scheme val="minor"/>
      </rPr>
      <t xml:space="preserve">b  </t>
    </r>
    <r>
      <rPr>
        <sz val="11"/>
        <rFont val="Calibri"/>
        <family val="2"/>
        <scheme val="minor"/>
      </rPr>
      <t>&gt; Ma</t>
    </r>
    <r>
      <rPr>
        <vertAlign val="subscript"/>
        <sz val="11"/>
        <rFont val="Calibri"/>
        <family val="2"/>
        <scheme val="minor"/>
      </rPr>
      <t xml:space="preserve"> </t>
    </r>
    <r>
      <rPr>
        <sz val="11"/>
        <rFont val="Calibri"/>
        <family val="2"/>
        <scheme val="minor"/>
      </rPr>
      <t>?</t>
    </r>
  </si>
  <si>
    <r>
      <t>M</t>
    </r>
    <r>
      <rPr>
        <vertAlign val="subscript"/>
        <sz val="11"/>
        <rFont val="Calibri"/>
        <family val="2"/>
        <scheme val="minor"/>
      </rPr>
      <t>ny/</t>
    </r>
    <r>
      <rPr>
        <sz val="11"/>
        <rFont val="Symbol"/>
        <family val="1"/>
        <charset val="2"/>
      </rPr>
      <t>W</t>
    </r>
    <r>
      <rPr>
        <vertAlign val="subscript"/>
        <sz val="11"/>
        <rFont val="Calibri"/>
        <family val="2"/>
        <scheme val="minor"/>
      </rPr>
      <t xml:space="preserve">b  </t>
    </r>
    <r>
      <rPr>
        <sz val="11"/>
        <rFont val="Calibri"/>
        <family val="2"/>
        <scheme val="minor"/>
      </rPr>
      <t>&lt; Mpy</t>
    </r>
    <r>
      <rPr>
        <vertAlign val="subscript"/>
        <sz val="11"/>
        <rFont val="Calibri"/>
        <family val="2"/>
        <scheme val="minor"/>
      </rPr>
      <t xml:space="preserve"> </t>
    </r>
    <r>
      <rPr>
        <sz val="11"/>
        <rFont val="Calibri"/>
        <family val="2"/>
        <scheme val="minor"/>
      </rPr>
      <t>?</t>
    </r>
  </si>
  <si>
    <t>Dead Moment, x</t>
  </si>
  <si>
    <t>Live Moment, x</t>
  </si>
  <si>
    <t>Dead Moment, y</t>
  </si>
  <si>
    <t>Live Moment, y</t>
  </si>
  <si>
    <t>Concrete Strength</t>
  </si>
  <si>
    <t>fc' =</t>
  </si>
  <si>
    <t>Bearing Plate</t>
  </si>
  <si>
    <t>Area of Plate:</t>
  </si>
  <si>
    <t>A =</t>
  </si>
  <si>
    <r>
      <rPr>
        <sz val="11"/>
        <color theme="1"/>
        <rFont val="Symbol"/>
        <family val="1"/>
        <charset val="2"/>
      </rPr>
      <t>W</t>
    </r>
    <r>
      <rPr>
        <vertAlign val="subscript"/>
        <sz val="11"/>
        <color theme="1"/>
        <rFont val="Calibri"/>
        <family val="2"/>
        <scheme val="minor"/>
      </rPr>
      <t>c</t>
    </r>
    <r>
      <rPr>
        <sz val="11"/>
        <color theme="1"/>
        <rFont val="Calibri"/>
        <family val="2"/>
        <scheme val="minor"/>
      </rPr>
      <t>=</t>
    </r>
  </si>
  <si>
    <r>
      <t>f</t>
    </r>
    <r>
      <rPr>
        <vertAlign val="subscript"/>
        <sz val="11"/>
        <color rgb="FF000000"/>
        <rFont val="Calibri"/>
        <family val="2"/>
        <scheme val="minor"/>
      </rPr>
      <t xml:space="preserve">c </t>
    </r>
    <r>
      <rPr>
        <sz val="11"/>
        <color rgb="FF000000"/>
        <rFont val="Calibri"/>
        <family val="2"/>
        <scheme val="minor"/>
      </rPr>
      <t>=</t>
    </r>
  </si>
  <si>
    <t>Enter trial length:</t>
  </si>
  <si>
    <r>
      <t>in</t>
    </r>
    <r>
      <rPr>
        <vertAlign val="superscript"/>
        <sz val="10"/>
        <rFont val="Calibri"/>
        <family val="2"/>
        <scheme val="minor"/>
      </rPr>
      <t>2</t>
    </r>
  </si>
  <si>
    <t>l =</t>
  </si>
  <si>
    <t>Check Limit</t>
  </si>
  <si>
    <t>N &lt; 6 in ?</t>
  </si>
  <si>
    <t>BEARING LENGTH</t>
  </si>
  <si>
    <t>BEARING PLATE</t>
  </si>
  <si>
    <t>LOAD</t>
  </si>
  <si>
    <t>Plate Thickness</t>
  </si>
  <si>
    <t xml:space="preserve">h = </t>
  </si>
  <si>
    <t>tmin =</t>
  </si>
  <si>
    <t>Use Thickness:</t>
  </si>
  <si>
    <t>thickness</t>
  </si>
  <si>
    <t>Bearing Plate for concrete wall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</si>
</sst>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
  </numFmts>
  <fonts count="42" x14ac:knownFonts="1">
    <font>
      <sz val="11"/>
      <color theme="1"/>
      <name val="Calibri"/>
      <family val="2"/>
      <scheme val="minor"/>
    </font>
    <font>
      <b/>
      <sz val="11"/>
      <color theme="1"/>
      <name val="Calibri"/>
      <family val="2"/>
      <scheme val="minor"/>
    </font>
    <font>
      <sz val="10"/>
      <color rgb="FF111111"/>
      <name val="Arial"/>
      <family val="2"/>
    </font>
    <font>
      <b/>
      <u/>
      <sz val="11"/>
      <color theme="1"/>
      <name val="Calibri"/>
      <family val="2"/>
      <scheme val="minor"/>
    </font>
    <font>
      <sz val="11"/>
      <color theme="1"/>
      <name val="Symbol"/>
      <family val="1"/>
      <charset val="2"/>
    </font>
    <font>
      <vertAlign val="subscript"/>
      <sz val="11"/>
      <color theme="1"/>
      <name val="Calibri"/>
      <family val="2"/>
      <scheme val="minor"/>
    </font>
    <font>
      <sz val="10"/>
      <name val="Arial"/>
      <family val="2"/>
    </font>
    <font>
      <vertAlign val="subscript"/>
      <sz val="10"/>
      <name val="Arial"/>
      <family val="2"/>
    </font>
    <font>
      <b/>
      <sz val="10"/>
      <color indexed="12"/>
      <name val="Arial"/>
      <family val="2"/>
    </font>
    <font>
      <b/>
      <sz val="10"/>
      <color indexed="14"/>
      <name val="Arial"/>
      <family val="2"/>
    </font>
    <font>
      <vertAlign val="superscript"/>
      <sz val="10"/>
      <name val="Arial"/>
      <family val="2"/>
    </font>
    <font>
      <b/>
      <sz val="11"/>
      <color theme="1"/>
      <name val="Symbol"/>
      <family val="1"/>
      <charset val="2"/>
    </font>
    <font>
      <b/>
      <vertAlign val="subscript"/>
      <sz val="11"/>
      <color theme="1"/>
      <name val="Calibri Light"/>
      <family val="2"/>
      <scheme val="major"/>
    </font>
    <font>
      <u/>
      <sz val="11"/>
      <color theme="1"/>
      <name val="Calibri"/>
      <family val="2"/>
      <scheme val="minor"/>
    </font>
    <font>
      <vertAlign val="superscript"/>
      <sz val="11"/>
      <color theme="1"/>
      <name val="Calibri"/>
      <family val="2"/>
      <scheme val="minor"/>
    </font>
    <font>
      <b/>
      <sz val="10"/>
      <name val="Arial"/>
      <family val="2"/>
    </font>
    <font>
      <b/>
      <sz val="9"/>
      <color indexed="81"/>
      <name val="Tahoma"/>
      <family val="2"/>
    </font>
    <font>
      <sz val="9"/>
      <color indexed="81"/>
      <name val="Tahoma"/>
      <family val="2"/>
    </font>
    <font>
      <sz val="10"/>
      <color theme="1"/>
      <name val="Calibri"/>
      <family val="2"/>
      <scheme val="minor"/>
    </font>
    <font>
      <sz val="11"/>
      <name val="Calibri"/>
      <family val="2"/>
      <scheme val="minor"/>
    </font>
    <font>
      <vertAlign val="subscript"/>
      <sz val="11"/>
      <name val="Calibri"/>
      <family val="2"/>
      <scheme val="minor"/>
    </font>
    <font>
      <sz val="10"/>
      <name val="Calibri"/>
      <family val="2"/>
      <scheme val="minor"/>
    </font>
    <font>
      <sz val="11"/>
      <color theme="0" tint="-4.9989318521683403E-2"/>
      <name val="Calibri"/>
      <family val="2"/>
      <scheme val="minor"/>
    </font>
    <font>
      <sz val="11"/>
      <color rgb="FF000000"/>
      <name val="Symbol"/>
      <family val="1"/>
      <charset val="2"/>
    </font>
    <font>
      <vertAlign val="subscript"/>
      <sz val="11"/>
      <color rgb="FF000000"/>
      <name val="Calibri"/>
      <family val="2"/>
      <scheme val="minor"/>
    </font>
    <font>
      <sz val="11"/>
      <color rgb="FF000000"/>
      <name val="Calibri"/>
      <family val="2"/>
      <scheme val="minor"/>
    </font>
    <font>
      <i/>
      <sz val="11"/>
      <color theme="1"/>
      <name val="Calibri"/>
      <family val="2"/>
      <scheme val="minor"/>
    </font>
    <font>
      <b/>
      <sz val="10"/>
      <color theme="1"/>
      <name val="Calibri"/>
      <family val="2"/>
      <scheme val="minor"/>
    </font>
    <font>
      <b/>
      <sz val="11"/>
      <color rgb="FF000000"/>
      <name val="Calibri"/>
      <family val="2"/>
      <scheme val="minor"/>
    </font>
    <font>
      <sz val="10"/>
      <color rgb="FF000000"/>
      <name val="Calibri"/>
      <family val="2"/>
      <scheme val="minor"/>
    </font>
    <font>
      <sz val="11"/>
      <name val="Symbol"/>
      <family val="1"/>
      <charset val="2"/>
    </font>
    <font>
      <i/>
      <sz val="10"/>
      <color theme="1"/>
      <name val="Calibri"/>
      <family val="2"/>
      <scheme val="minor"/>
    </font>
    <font>
      <sz val="11"/>
      <color theme="2"/>
      <name val="Calibri"/>
      <family val="2"/>
      <scheme val="minor"/>
    </font>
    <font>
      <b/>
      <sz val="11"/>
      <color theme="2"/>
      <name val="Calibri"/>
      <family val="2"/>
      <scheme val="minor"/>
    </font>
    <font>
      <vertAlign val="subscript"/>
      <sz val="11"/>
      <name val="Calibri Light"/>
      <family val="2"/>
      <scheme val="major"/>
    </font>
    <font>
      <vertAlign val="superscript"/>
      <sz val="10"/>
      <name val="Calibri"/>
      <family val="2"/>
      <scheme val="minor"/>
    </font>
    <font>
      <b/>
      <i/>
      <sz val="10"/>
      <name val="Arial"/>
      <family val="2"/>
    </font>
    <font>
      <b/>
      <i/>
      <vertAlign val="subscript"/>
      <sz val="10"/>
      <name val="Arial"/>
      <family val="2"/>
    </font>
    <font>
      <b/>
      <vertAlign val="subscript"/>
      <sz val="10"/>
      <name val="Arial"/>
      <family val="2"/>
    </font>
    <font>
      <b/>
      <vertAlign val="superscript"/>
      <sz val="10"/>
      <name val="Arial"/>
      <family val="2"/>
    </font>
    <font>
      <sz val="9"/>
      <color theme="1"/>
      <name val="Calibri"/>
      <family val="2"/>
      <scheme val="minor"/>
    </font>
    <font>
      <sz val="10"/>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indexed="43"/>
        <bgColor indexed="64"/>
      </patternFill>
    </fill>
    <fill>
      <patternFill patternType="solid">
        <fgColor theme="2"/>
        <bgColor indexed="64"/>
      </patternFill>
    </fill>
    <fill>
      <patternFill patternType="solid">
        <fgColor theme="5" tint="0.79998168889431442"/>
        <bgColor indexed="64"/>
      </patternFill>
    </fill>
    <fill>
      <patternFill patternType="solid">
        <fgColor rgb="FFE7E6E6"/>
        <bgColor rgb="FF000000"/>
      </patternFill>
    </fill>
    <fill>
      <patternFill patternType="solid">
        <fgColor theme="8" tint="0.79998168889431442"/>
        <bgColor indexed="64"/>
      </patternFill>
    </fill>
    <fill>
      <patternFill patternType="solid">
        <fgColor indexed="47"/>
        <bgColor indexed="64"/>
      </patternFill>
    </fill>
  </fills>
  <borders count="29">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auto="1"/>
      </bottom>
      <diagonal/>
    </border>
    <border>
      <left/>
      <right/>
      <top style="medium">
        <color auto="1"/>
      </top>
      <bottom/>
      <diagonal/>
    </border>
    <border>
      <left/>
      <right/>
      <top style="thin">
        <color auto="1"/>
      </top>
      <bottom/>
      <diagonal/>
    </border>
    <border>
      <left/>
      <right/>
      <top style="double">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cellStyleXfs>
  <cellXfs count="267">
    <xf numFmtId="0" fontId="0" fillId="0" borderId="0" xfId="0"/>
    <xf numFmtId="0" fontId="1" fillId="0" borderId="0" xfId="0" applyFont="1"/>
    <xf numFmtId="0" fontId="2" fillId="0" borderId="0" xfId="0" applyFont="1"/>
    <xf numFmtId="0" fontId="0" fillId="0" borderId="0" xfId="0" applyAlignment="1">
      <alignment horizontal="left"/>
    </xf>
    <xf numFmtId="0" fontId="0" fillId="0" borderId="0" xfId="0" applyAlignment="1">
      <alignment horizontal="right"/>
    </xf>
    <xf numFmtId="0" fontId="3" fillId="0" borderId="0" xfId="0" applyFont="1"/>
    <xf numFmtId="0" fontId="0" fillId="0" borderId="0" xfId="0" applyAlignment="1">
      <alignment horizontal="center"/>
    </xf>
    <xf numFmtId="2" fontId="0" fillId="0" borderId="0" xfId="0" applyNumberFormat="1"/>
    <xf numFmtId="0" fontId="1" fillId="0" borderId="0" xfId="0" applyFont="1" applyAlignment="1">
      <alignment horizontal="center"/>
    </xf>
    <xf numFmtId="0" fontId="0" fillId="2" borderId="0" xfId="0" applyFill="1" applyAlignment="1">
      <alignment horizontal="center"/>
    </xf>
    <xf numFmtId="0" fontId="6" fillId="0" borderId="0" xfId="1" applyFont="1"/>
    <xf numFmtId="0" fontId="6" fillId="0" borderId="0" xfId="1"/>
    <xf numFmtId="0" fontId="6" fillId="0" borderId="0" xfId="1" applyFont="1" applyAlignment="1">
      <alignment horizontal="center"/>
    </xf>
    <xf numFmtId="0" fontId="6" fillId="3" borderId="0" xfId="1" applyFill="1" applyAlignment="1">
      <alignment horizontal="center"/>
    </xf>
    <xf numFmtId="0" fontId="6" fillId="0" borderId="0" xfId="1" applyFont="1" applyAlignment="1">
      <alignment vertical="top" wrapText="1"/>
    </xf>
    <xf numFmtId="0" fontId="6" fillId="0" borderId="1" xfId="1" applyFont="1" applyBorder="1"/>
    <xf numFmtId="0" fontId="8" fillId="4" borderId="0" xfId="1" applyFont="1" applyFill="1" applyAlignment="1">
      <alignment horizontal="center"/>
    </xf>
    <xf numFmtId="0" fontId="6" fillId="0" borderId="0" xfId="1" applyAlignment="1">
      <alignment horizontal="center"/>
    </xf>
    <xf numFmtId="0" fontId="6" fillId="2" borderId="0" xfId="1" applyFill="1" applyAlignment="1">
      <alignment horizontal="center"/>
    </xf>
    <xf numFmtId="0" fontId="9" fillId="0" borderId="0" xfId="1" applyFont="1" applyAlignment="1">
      <alignment horizontal="center"/>
    </xf>
    <xf numFmtId="0" fontId="6" fillId="0" borderId="0" xfId="1" applyFill="1" applyAlignment="1">
      <alignment horizontal="center"/>
    </xf>
    <xf numFmtId="12" fontId="6" fillId="3" borderId="0" xfId="1" applyNumberFormat="1" applyFill="1" applyAlignment="1">
      <alignment horizontal="center"/>
    </xf>
    <xf numFmtId="0" fontId="0" fillId="2" borderId="0" xfId="0" applyFill="1"/>
    <xf numFmtId="12" fontId="0" fillId="2" borderId="0" xfId="0" applyNumberFormat="1"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13" fillId="0" borderId="0" xfId="0" applyFont="1"/>
    <xf numFmtId="2" fontId="0" fillId="0" borderId="0" xfId="0" applyNumberFormat="1" applyAlignment="1">
      <alignment horizontal="center"/>
    </xf>
    <xf numFmtId="2" fontId="0" fillId="0" borderId="3" xfId="0" applyNumberFormat="1" applyBorder="1" applyAlignment="1">
      <alignment horizontal="center"/>
    </xf>
    <xf numFmtId="0" fontId="0" fillId="0" borderId="0" xfId="0" applyFill="1" applyBorder="1" applyAlignment="1">
      <alignment horizontal="left"/>
    </xf>
    <xf numFmtId="0" fontId="15" fillId="0" borderId="0" xfId="1" applyFont="1"/>
    <xf numFmtId="12" fontId="6" fillId="2" borderId="0" xfId="1" applyNumberFormat="1" applyFill="1" applyAlignment="1">
      <alignment horizontal="center"/>
    </xf>
    <xf numFmtId="164" fontId="6" fillId="2" borderId="0" xfId="1" applyNumberFormat="1" applyFill="1" applyAlignment="1">
      <alignment horizontal="center"/>
    </xf>
    <xf numFmtId="2" fontId="6" fillId="2" borderId="0" xfId="1" applyNumberFormat="1" applyFill="1" applyAlignment="1">
      <alignment horizontal="center"/>
    </xf>
    <xf numFmtId="0" fontId="1" fillId="0" borderId="5" xfId="0" applyFont="1" applyBorder="1"/>
    <xf numFmtId="0" fontId="0" fillId="0" borderId="5" xfId="0" applyBorder="1"/>
    <xf numFmtId="0" fontId="18" fillId="0" borderId="5" xfId="0" applyFont="1" applyBorder="1" applyAlignment="1">
      <alignment horizontal="left"/>
    </xf>
    <xf numFmtId="0" fontId="1" fillId="0" borderId="0" xfId="0" applyFont="1" applyBorder="1"/>
    <xf numFmtId="0" fontId="0" fillId="0" borderId="0" xfId="0" applyBorder="1"/>
    <xf numFmtId="0" fontId="18" fillId="0" borderId="0" xfId="0" applyFont="1" applyBorder="1" applyAlignment="1">
      <alignment horizontal="left"/>
    </xf>
    <xf numFmtId="0" fontId="0" fillId="0" borderId="0" xfId="0" applyFont="1"/>
    <xf numFmtId="0" fontId="0" fillId="5" borderId="0" xfId="0" applyFill="1" applyAlignment="1">
      <alignment horizontal="center"/>
    </xf>
    <xf numFmtId="0" fontId="18" fillId="0" borderId="0" xfId="0" applyFont="1" applyAlignment="1">
      <alignment horizontal="left"/>
    </xf>
    <xf numFmtId="0" fontId="19" fillId="0" borderId="0" xfId="1" applyFont="1" applyAlignment="1">
      <alignment horizontal="right"/>
    </xf>
    <xf numFmtId="0" fontId="6" fillId="5" borderId="0" xfId="1" applyFill="1" applyAlignment="1">
      <alignment horizontal="center"/>
    </xf>
    <xf numFmtId="0" fontId="21" fillId="0" borderId="0" xfId="1" applyFont="1" applyAlignment="1">
      <alignment horizontal="left"/>
    </xf>
    <xf numFmtId="0" fontId="6" fillId="0" borderId="0" xfId="0" applyFont="1"/>
    <xf numFmtId="0" fontId="22" fillId="0" borderId="0" xfId="0" applyFont="1"/>
    <xf numFmtId="0" fontId="0" fillId="0" borderId="0" xfId="0" applyBorder="1" applyAlignment="1">
      <alignment horizontal="right"/>
    </xf>
    <xf numFmtId="0" fontId="0" fillId="0" borderId="0" xfId="0" applyBorder="1" applyAlignment="1">
      <alignment horizontal="center"/>
    </xf>
    <xf numFmtId="0" fontId="23" fillId="0" borderId="0" xfId="0" applyFont="1" applyAlignment="1">
      <alignment horizontal="right"/>
    </xf>
    <xf numFmtId="0" fontId="25" fillId="0" borderId="0" xfId="0" applyFont="1" applyAlignment="1">
      <alignment horizontal="center"/>
    </xf>
    <xf numFmtId="0" fontId="0" fillId="5" borderId="0" xfId="0" applyFill="1" applyBorder="1" applyAlignment="1">
      <alignment horizontal="center"/>
    </xf>
    <xf numFmtId="0" fontId="0" fillId="0" borderId="0" xfId="0" applyBorder="1" applyAlignment="1">
      <alignment horizontal="left"/>
    </xf>
    <xf numFmtId="0" fontId="0" fillId="0" borderId="1" xfId="0" applyBorder="1"/>
    <xf numFmtId="0" fontId="0" fillId="0" borderId="5" xfId="0" applyBorder="1" applyAlignment="1">
      <alignment horizontal="left"/>
    </xf>
    <xf numFmtId="0" fontId="1" fillId="0" borderId="0" xfId="0" applyFont="1" applyAlignment="1">
      <alignment horizontal="right"/>
    </xf>
    <xf numFmtId="2" fontId="0" fillId="0" borderId="0" xfId="0" applyNumberFormat="1" applyBorder="1" applyAlignment="1">
      <alignment horizontal="center"/>
    </xf>
    <xf numFmtId="0" fontId="18" fillId="0" borderId="0" xfId="0" applyFont="1" applyBorder="1"/>
    <xf numFmtId="0" fontId="0" fillId="0" borderId="2" xfId="0" applyBorder="1" applyAlignment="1">
      <alignment horizontal="right"/>
    </xf>
    <xf numFmtId="0" fontId="18" fillId="0" borderId="4" xfId="0" applyFont="1" applyBorder="1"/>
    <xf numFmtId="0" fontId="1" fillId="0" borderId="0" xfId="0" applyFont="1" applyBorder="1" applyAlignment="1">
      <alignment horizontal="center"/>
    </xf>
    <xf numFmtId="49" fontId="0" fillId="0" borderId="0" xfId="0" applyNumberFormat="1"/>
    <xf numFmtId="0" fontId="1" fillId="0" borderId="2" xfId="0" applyFont="1" applyBorder="1" applyAlignment="1">
      <alignment horizontal="right"/>
    </xf>
    <xf numFmtId="0" fontId="1" fillId="0" borderId="3" xfId="0" applyFont="1" applyBorder="1" applyAlignment="1">
      <alignment horizontal="center"/>
    </xf>
    <xf numFmtId="0" fontId="0" fillId="0" borderId="4" xfId="0" applyBorder="1" applyAlignment="1">
      <alignment horizontal="center"/>
    </xf>
    <xf numFmtId="0" fontId="27" fillId="0" borderId="2" xfId="0" applyFont="1" applyBorder="1" applyAlignment="1">
      <alignment horizontal="right"/>
    </xf>
    <xf numFmtId="0" fontId="1" fillId="0" borderId="0" xfId="0" applyFont="1" applyBorder="1" applyAlignment="1">
      <alignment horizontal="right"/>
    </xf>
    <xf numFmtId="0" fontId="27" fillId="0" borderId="0" xfId="0" applyFont="1" applyBorder="1" applyAlignment="1">
      <alignment horizontal="right"/>
    </xf>
    <xf numFmtId="0" fontId="28" fillId="0" borderId="5" xfId="0" applyFont="1" applyBorder="1"/>
    <xf numFmtId="0" fontId="25" fillId="0" borderId="5" xfId="0" applyFont="1" applyBorder="1"/>
    <xf numFmtId="0" fontId="29" fillId="0" borderId="5" xfId="0" applyFont="1" applyBorder="1" applyAlignment="1">
      <alignment horizontal="left"/>
    </xf>
    <xf numFmtId="0" fontId="28" fillId="0" borderId="0" xfId="0" applyFont="1"/>
    <xf numFmtId="0" fontId="25" fillId="0" borderId="0" xfId="0" applyFont="1"/>
    <xf numFmtId="0" fontId="29" fillId="0" borderId="0" xfId="0" applyFont="1" applyAlignment="1">
      <alignment horizontal="left"/>
    </xf>
    <xf numFmtId="0" fontId="25" fillId="0" borderId="0" xfId="0" applyFont="1" applyAlignment="1">
      <alignment horizontal="right"/>
    </xf>
    <xf numFmtId="0" fontId="25" fillId="7" borderId="0" xfId="0" applyFont="1" applyFill="1" applyAlignment="1">
      <alignment horizontal="center"/>
    </xf>
    <xf numFmtId="0" fontId="19" fillId="0" borderId="0" xfId="0" applyFont="1" applyAlignment="1">
      <alignment horizontal="right"/>
    </xf>
    <xf numFmtId="0" fontId="6" fillId="7" borderId="0" xfId="0" applyFont="1" applyFill="1" applyAlignment="1">
      <alignment horizontal="center"/>
    </xf>
    <xf numFmtId="0" fontId="21" fillId="0" borderId="0" xfId="0" applyFont="1" applyAlignment="1">
      <alignment horizontal="left"/>
    </xf>
    <xf numFmtId="0" fontId="18" fillId="0" borderId="0" xfId="0" applyFont="1"/>
    <xf numFmtId="0" fontId="26" fillId="0" borderId="1" xfId="0" applyFont="1" applyBorder="1" applyAlignment="1">
      <alignment horizontal="left"/>
    </xf>
    <xf numFmtId="0" fontId="0" fillId="0" borderId="5" xfId="0" applyBorder="1" applyAlignment="1">
      <alignment horizontal="right"/>
    </xf>
    <xf numFmtId="0" fontId="0" fillId="0" borderId="0" xfId="0" applyAlignment="1">
      <alignment horizontal="center" vertical="center"/>
    </xf>
    <xf numFmtId="0" fontId="31" fillId="0" borderId="0" xfId="0" applyFont="1"/>
    <xf numFmtId="0" fontId="1" fillId="0" borderId="0" xfId="0" applyFont="1" applyBorder="1" applyAlignment="1">
      <alignment horizontal="left"/>
    </xf>
    <xf numFmtId="12" fontId="0" fillId="0" borderId="0" xfId="0" applyNumberFormat="1" applyBorder="1" applyAlignment="1">
      <alignment horizontal="center"/>
    </xf>
    <xf numFmtId="12" fontId="1" fillId="0" borderId="3" xfId="0" applyNumberFormat="1" applyFont="1" applyBorder="1" applyAlignment="1">
      <alignment horizontal="center"/>
    </xf>
    <xf numFmtId="0" fontId="1" fillId="0"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1" fillId="5" borderId="0" xfId="0" applyFont="1" applyFill="1" applyBorder="1" applyAlignment="1">
      <alignment horizontal="center" vertical="center"/>
    </xf>
    <xf numFmtId="0" fontId="0" fillId="0" borderId="5" xfId="0" applyBorder="1" applyAlignment="1">
      <alignment horizontal="center"/>
    </xf>
    <xf numFmtId="0" fontId="0" fillId="6" borderId="0" xfId="0" applyFill="1" applyAlignment="1">
      <alignment horizontal="center"/>
    </xf>
    <xf numFmtId="2" fontId="0" fillId="5" borderId="0" xfId="0" applyNumberFormat="1" applyFill="1" applyAlignment="1">
      <alignment horizontal="center"/>
    </xf>
    <xf numFmtId="0" fontId="1" fillId="0" borderId="0" xfId="0" applyFont="1" applyAlignment="1">
      <alignment horizontal="left"/>
    </xf>
    <xf numFmtId="0" fontId="26" fillId="0" borderId="0" xfId="0" applyFont="1"/>
    <xf numFmtId="0" fontId="19" fillId="5" borderId="0" xfId="0" applyFont="1" applyFill="1" applyAlignment="1">
      <alignment horizontal="center"/>
    </xf>
    <xf numFmtId="0" fontId="0" fillId="0" borderId="0" xfId="0" applyBorder="1" applyAlignment="1">
      <alignment horizontal="center" vertical="center"/>
    </xf>
    <xf numFmtId="0" fontId="32" fillId="0" borderId="0" xfId="0" applyFont="1" applyBorder="1" applyAlignment="1">
      <alignment horizontal="center" vertical="center"/>
    </xf>
    <xf numFmtId="0" fontId="1" fillId="0" borderId="0" xfId="0" applyFont="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32" fillId="0" borderId="20" xfId="0" applyFont="1" applyBorder="1" applyAlignment="1">
      <alignment horizontal="center" vertical="center"/>
    </xf>
    <xf numFmtId="0" fontId="32" fillId="0" borderId="21" xfId="0"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21" xfId="0" applyBorder="1" applyAlignment="1">
      <alignment horizontal="center"/>
    </xf>
    <xf numFmtId="0" fontId="1" fillId="8" borderId="16" xfId="0" applyFont="1" applyFill="1" applyBorder="1" applyAlignment="1">
      <alignment horizontal="center" vertical="center"/>
    </xf>
    <xf numFmtId="0" fontId="1" fillId="8" borderId="7" xfId="0" applyFont="1" applyFill="1" applyBorder="1" applyAlignment="1">
      <alignment horizontal="center" vertical="center"/>
    </xf>
    <xf numFmtId="0" fontId="27" fillId="8" borderId="7" xfId="0" applyFont="1" applyFill="1" applyBorder="1" applyAlignment="1">
      <alignment horizontal="center" vertical="center" wrapText="1"/>
    </xf>
    <xf numFmtId="0" fontId="1" fillId="8" borderId="14" xfId="0" applyFont="1" applyFill="1" applyBorder="1" applyAlignment="1">
      <alignment horizontal="center" vertical="center"/>
    </xf>
    <xf numFmtId="0" fontId="31" fillId="8" borderId="17" xfId="0" applyFont="1" applyFill="1" applyBorder="1" applyAlignment="1">
      <alignment horizontal="center" vertical="center"/>
    </xf>
    <xf numFmtId="0" fontId="31" fillId="8" borderId="5" xfId="0" applyFont="1" applyFill="1" applyBorder="1" applyAlignment="1">
      <alignment horizontal="center" vertical="center"/>
    </xf>
    <xf numFmtId="0" fontId="31" fillId="8" borderId="15" xfId="0" applyFont="1" applyFill="1" applyBorder="1" applyAlignment="1">
      <alignment horizontal="center" vertical="center"/>
    </xf>
    <xf numFmtId="0" fontId="1" fillId="8" borderId="18" xfId="0" applyFont="1" applyFill="1" applyBorder="1" applyAlignment="1">
      <alignment horizontal="center" vertical="center"/>
    </xf>
    <xf numFmtId="0" fontId="1" fillId="8" borderId="17" xfId="0" applyFont="1" applyFill="1" applyBorder="1" applyAlignment="1">
      <alignment horizontal="center" vertical="center"/>
    </xf>
    <xf numFmtId="0" fontId="33" fillId="8" borderId="18" xfId="0" applyFont="1" applyFill="1" applyBorder="1" applyAlignment="1">
      <alignment horizontal="center" vertical="center"/>
    </xf>
    <xf numFmtId="2" fontId="6" fillId="0" borderId="0" xfId="0" applyNumberFormat="1" applyFont="1" applyBorder="1" applyAlignment="1">
      <alignment horizontal="center" vertical="center"/>
    </xf>
    <xf numFmtId="0" fontId="0" fillId="5" borderId="0" xfId="0" applyFill="1"/>
    <xf numFmtId="2" fontId="0" fillId="0" borderId="0" xfId="0" applyNumberFormat="1" applyBorder="1" applyAlignment="1">
      <alignment horizontal="center" vertical="center"/>
    </xf>
    <xf numFmtId="2" fontId="0" fillId="0" borderId="0" xfId="0" applyNumberFormat="1" applyFont="1" applyFill="1" applyBorder="1" applyAlignment="1">
      <alignment horizontal="center" vertical="center"/>
    </xf>
    <xf numFmtId="2" fontId="18" fillId="0" borderId="0" xfId="0" applyNumberFormat="1" applyFont="1" applyBorder="1"/>
    <xf numFmtId="0" fontId="1" fillId="0" borderId="0" xfId="0" applyFont="1" applyAlignment="1">
      <alignment horizontal="right" vertical="center"/>
    </xf>
    <xf numFmtId="2" fontId="6" fillId="0" borderId="0" xfId="0" applyNumberFormat="1" applyFont="1" applyBorder="1" applyAlignment="1">
      <alignment horizontal="right" vertical="center"/>
    </xf>
    <xf numFmtId="2" fontId="6" fillId="0" borderId="2" xfId="0" applyNumberFormat="1" applyFont="1" applyBorder="1" applyAlignment="1">
      <alignment horizontal="right" vertical="center"/>
    </xf>
    <xf numFmtId="2" fontId="18" fillId="0" borderId="4" xfId="0" applyNumberFormat="1" applyFont="1" applyBorder="1"/>
    <xf numFmtId="0" fontId="0" fillId="0" borderId="0" xfId="0" applyAlignment="1">
      <alignment horizontal="left" vertical="center"/>
    </xf>
    <xf numFmtId="0" fontId="6" fillId="5" borderId="0" xfId="1" applyFill="1" applyBorder="1" applyAlignment="1">
      <alignment horizontal="center"/>
    </xf>
    <xf numFmtId="0" fontId="6" fillId="0" borderId="0" xfId="1" applyFont="1" applyFill="1" applyBorder="1"/>
    <xf numFmtId="0" fontId="0" fillId="0" borderId="0" xfId="0" applyFont="1" applyFill="1" applyBorder="1" applyAlignment="1">
      <alignment horizontal="right"/>
    </xf>
    <xf numFmtId="0" fontId="0" fillId="0" borderId="0" xfId="0" applyFill="1" applyBorder="1" applyAlignment="1">
      <alignment horizontal="center"/>
    </xf>
    <xf numFmtId="0" fontId="18" fillId="0" borderId="0" xfId="0" applyFont="1" applyBorder="1" applyAlignment="1">
      <alignment horizontal="left" vertical="center"/>
    </xf>
    <xf numFmtId="0" fontId="6" fillId="0" borderId="0" xfId="1" applyFont="1" applyAlignment="1">
      <alignment horizontal="left"/>
    </xf>
    <xf numFmtId="165" fontId="0" fillId="0" borderId="0" xfId="0" applyNumberFormat="1" applyBorder="1" applyAlignment="1">
      <alignment horizontal="center" vertical="center"/>
    </xf>
    <xf numFmtId="0" fontId="1" fillId="0" borderId="0" xfId="0" applyFont="1" applyAlignment="1">
      <alignment horizontal="left" vertical="center"/>
    </xf>
    <xf numFmtId="0" fontId="1" fillId="8" borderId="7" xfId="0" applyFont="1" applyFill="1" applyBorder="1" applyAlignment="1">
      <alignment horizontal="center" vertical="center" wrapText="1"/>
    </xf>
    <xf numFmtId="1" fontId="0" fillId="0" borderId="0" xfId="0" applyNumberFormat="1" applyFont="1" applyFill="1" applyBorder="1" applyAlignment="1">
      <alignment horizontal="center" vertical="center"/>
    </xf>
    <xf numFmtId="0" fontId="1" fillId="5" borderId="0" xfId="0" applyFont="1" applyFill="1" applyBorder="1" applyAlignment="1">
      <alignment horizontal="center"/>
    </xf>
    <xf numFmtId="2" fontId="1" fillId="0" borderId="3" xfId="0" applyNumberFormat="1" applyFont="1" applyBorder="1" applyAlignment="1">
      <alignment horizontal="center"/>
    </xf>
    <xf numFmtId="0" fontId="0" fillId="0" borderId="4" xfId="0" applyBorder="1" applyAlignment="1">
      <alignment horizontal="left"/>
    </xf>
    <xf numFmtId="0" fontId="1" fillId="0" borderId="2" xfId="0" applyFont="1" applyBorder="1" applyAlignment="1">
      <alignment horizontal="center"/>
    </xf>
    <xf numFmtId="0" fontId="18" fillId="0" borderId="1" xfId="0" applyFont="1" applyBorder="1"/>
    <xf numFmtId="0" fontId="31" fillId="0" borderId="1" xfId="0" applyFont="1" applyBorder="1" applyAlignment="1">
      <alignment horizontal="center"/>
    </xf>
    <xf numFmtId="0" fontId="18" fillId="0" borderId="0" xfId="0" applyFont="1" applyBorder="1" applyAlignment="1">
      <alignment horizontal="right"/>
    </xf>
    <xf numFmtId="0" fontId="1" fillId="0" borderId="5" xfId="0" applyFont="1" applyBorder="1" applyAlignment="1">
      <alignment horizontal="center"/>
    </xf>
    <xf numFmtId="0" fontId="28" fillId="5" borderId="5" xfId="0" applyFont="1" applyFill="1" applyBorder="1" applyAlignment="1">
      <alignment horizontal="center"/>
    </xf>
    <xf numFmtId="0" fontId="0" fillId="5" borderId="5" xfId="0" applyFill="1" applyBorder="1"/>
    <xf numFmtId="0" fontId="28" fillId="5" borderId="5" xfId="0" applyFont="1" applyFill="1" applyBorder="1"/>
    <xf numFmtId="2" fontId="28" fillId="5" borderId="5" xfId="0" applyNumberFormat="1" applyFont="1" applyFill="1" applyBorder="1"/>
    <xf numFmtId="49" fontId="18" fillId="0" borderId="0" xfId="0" applyNumberFormat="1" applyFont="1"/>
    <xf numFmtId="0" fontId="15" fillId="9" borderId="2" xfId="1" applyFont="1" applyFill="1" applyBorder="1" applyAlignment="1">
      <alignment horizontal="center"/>
    </xf>
    <xf numFmtId="0" fontId="15" fillId="9" borderId="3" xfId="1" applyFont="1" applyFill="1" applyBorder="1" applyAlignment="1">
      <alignment horizontal="center"/>
    </xf>
    <xf numFmtId="0" fontId="15" fillId="9" borderId="4" xfId="1" applyFont="1" applyFill="1" applyBorder="1" applyAlignment="1">
      <alignment horizontal="center"/>
    </xf>
    <xf numFmtId="0" fontId="15" fillId="0" borderId="0" xfId="1" applyNumberFormat="1" applyFont="1" applyFill="1" applyBorder="1" applyAlignment="1">
      <alignment horizontal="center"/>
    </xf>
    <xf numFmtId="0" fontId="36" fillId="0" borderId="0" xfId="1" applyNumberFormat="1" applyFont="1" applyFill="1" applyBorder="1" applyAlignment="1">
      <alignment horizontal="center"/>
    </xf>
    <xf numFmtId="0" fontId="36" fillId="0" borderId="0" xfId="1" applyFont="1" applyFill="1" applyBorder="1" applyAlignment="1">
      <alignment horizontal="center"/>
    </xf>
    <xf numFmtId="13" fontId="36" fillId="0" borderId="0" xfId="1" applyNumberFormat="1" applyFont="1" applyFill="1" applyBorder="1" applyAlignment="1">
      <alignment horizontal="center"/>
    </xf>
    <xf numFmtId="13" fontId="36" fillId="0" borderId="0" xfId="1" applyNumberFormat="1" applyFont="1" applyFill="1" applyBorder="1" applyAlignment="1">
      <alignment horizontal="center" vertical="center"/>
    </xf>
    <xf numFmtId="2" fontId="36" fillId="0" borderId="0" xfId="1" applyNumberFormat="1" applyFont="1" applyFill="1" applyBorder="1" applyAlignment="1">
      <alignment horizontal="center"/>
    </xf>
    <xf numFmtId="1" fontId="36" fillId="0" borderId="0" xfId="1" applyNumberFormat="1" applyFont="1" applyFill="1" applyBorder="1" applyAlignment="1">
      <alignment horizontal="center"/>
    </xf>
    <xf numFmtId="0" fontId="6" fillId="0" borderId="0" xfId="1" applyNumberFormat="1" applyFill="1" applyBorder="1" applyAlignment="1">
      <alignment horizontal="center"/>
    </xf>
    <xf numFmtId="0" fontId="6" fillId="0" borderId="0" xfId="1" applyNumberFormat="1" applyFont="1" applyFill="1" applyBorder="1" applyAlignment="1">
      <alignment horizontal="center"/>
    </xf>
    <xf numFmtId="165" fontId="6" fillId="0" borderId="0" xfId="1" applyNumberFormat="1" applyFill="1" applyBorder="1" applyAlignment="1">
      <alignment horizontal="center"/>
    </xf>
    <xf numFmtId="13" fontId="6" fillId="0" borderId="0" xfId="1" applyNumberFormat="1" applyFill="1" applyBorder="1" applyAlignment="1">
      <alignment horizontal="center"/>
    </xf>
    <xf numFmtId="2" fontId="6" fillId="0" borderId="0" xfId="1" applyNumberFormat="1" applyFill="1" applyBorder="1" applyAlignment="1">
      <alignment horizontal="center"/>
    </xf>
    <xf numFmtId="13" fontId="6" fillId="0" borderId="0" xfId="1" applyNumberFormat="1" applyFill="1" applyBorder="1" applyAlignment="1">
      <alignment horizontal="center" vertical="center"/>
    </xf>
    <xf numFmtId="13" fontId="6" fillId="0" borderId="0" xfId="1" applyNumberFormat="1" applyFill="1" applyAlignment="1">
      <alignment horizontal="center" vertical="center"/>
    </xf>
    <xf numFmtId="2" fontId="6" fillId="0" borderId="0" xfId="1" applyNumberFormat="1" applyFont="1" applyFill="1" applyBorder="1" applyAlignment="1" applyProtection="1">
      <alignment horizontal="center"/>
      <protection locked="0"/>
    </xf>
    <xf numFmtId="13" fontId="6" fillId="0" borderId="0" xfId="1" applyNumberFormat="1" applyFont="1" applyFill="1" applyBorder="1" applyAlignment="1" applyProtection="1">
      <alignment horizontal="center" vertical="center"/>
      <protection locked="0"/>
    </xf>
    <xf numFmtId="13" fontId="6" fillId="0" borderId="0" xfId="1" applyNumberFormat="1" applyFill="1" applyBorder="1" applyAlignment="1" applyProtection="1">
      <alignment horizontal="center" vertical="center"/>
      <protection locked="0"/>
    </xf>
    <xf numFmtId="2" fontId="6" fillId="0" borderId="0" xfId="1" applyNumberFormat="1" applyFont="1" applyFill="1" applyBorder="1" applyAlignment="1">
      <alignment horizontal="center"/>
    </xf>
    <xf numFmtId="0" fontId="6" fillId="0" borderId="0" xfId="1" applyFill="1" applyBorder="1" applyAlignment="1">
      <alignment horizontal="center"/>
    </xf>
    <xf numFmtId="165" fontId="6" fillId="0" borderId="0" xfId="1" applyNumberFormat="1" applyFont="1" applyFill="1" applyBorder="1" applyAlignment="1">
      <alignment horizontal="center"/>
    </xf>
    <xf numFmtId="164" fontId="6" fillId="0" borderId="0" xfId="1" applyNumberFormat="1" applyFill="1" applyBorder="1" applyAlignment="1">
      <alignment horizontal="center"/>
    </xf>
    <xf numFmtId="1" fontId="6" fillId="0" borderId="0" xfId="1" applyNumberFormat="1" applyFill="1" applyBorder="1" applyAlignment="1">
      <alignment horizontal="center"/>
    </xf>
    <xf numFmtId="13" fontId="6" fillId="0" borderId="0" xfId="1" applyNumberFormat="1" applyFill="1" applyAlignment="1">
      <alignment horizontal="center"/>
    </xf>
    <xf numFmtId="165" fontId="6" fillId="0" borderId="0" xfId="1" applyNumberFormat="1" applyFill="1" applyAlignment="1">
      <alignment horizontal="center"/>
    </xf>
    <xf numFmtId="0" fontId="6" fillId="0" borderId="0" xfId="1" applyFill="1" applyBorder="1" applyAlignment="1"/>
    <xf numFmtId="164" fontId="6" fillId="0" borderId="0" xfId="1" applyNumberFormat="1" applyFont="1" applyFill="1" applyBorder="1" applyAlignment="1" applyProtection="1">
      <alignment horizontal="center"/>
      <protection locked="0"/>
    </xf>
    <xf numFmtId="166" fontId="6" fillId="0" borderId="0" xfId="1" applyNumberFormat="1" applyFill="1" applyBorder="1" applyAlignment="1">
      <alignment horizontal="center"/>
    </xf>
    <xf numFmtId="2" fontId="6" fillId="0" borderId="0" xfId="1" applyNumberFormat="1" applyFill="1" applyAlignment="1">
      <alignment horizontal="center"/>
    </xf>
    <xf numFmtId="164" fontId="6" fillId="0" borderId="0" xfId="1" applyNumberFormat="1" applyFill="1" applyAlignment="1">
      <alignment horizontal="center"/>
    </xf>
    <xf numFmtId="0" fontId="6" fillId="0" borderId="0" xfId="1" applyNumberFormat="1" applyFill="1" applyAlignment="1">
      <alignment horizontal="center"/>
    </xf>
    <xf numFmtId="0" fontId="6" fillId="0" borderId="0" xfId="1" applyNumberFormat="1" applyFont="1" applyFill="1" applyBorder="1" applyAlignment="1" applyProtection="1">
      <alignment horizontal="center"/>
      <protection locked="0"/>
    </xf>
    <xf numFmtId="0" fontId="6" fillId="0" borderId="0" xfId="1" applyNumberFormat="1" applyFill="1" applyAlignment="1" applyProtection="1">
      <alignment horizontal="center"/>
      <protection locked="0"/>
    </xf>
    <xf numFmtId="0" fontId="6" fillId="0" borderId="0" xfId="1" applyNumberFormat="1" applyAlignment="1">
      <alignment horizontal="center"/>
    </xf>
    <xf numFmtId="2" fontId="6" fillId="0" borderId="0" xfId="1" applyNumberFormat="1" applyAlignment="1">
      <alignment horizontal="center"/>
    </xf>
    <xf numFmtId="0" fontId="6" fillId="0" borderId="0" xfId="1" applyNumberFormat="1" applyFont="1" applyFill="1" applyAlignment="1">
      <alignment horizontal="center"/>
    </xf>
    <xf numFmtId="0" fontId="27" fillId="8" borderId="19" xfId="0" applyFont="1" applyFill="1" applyBorder="1" applyAlignment="1">
      <alignment horizontal="center" vertical="center" wrapText="1"/>
    </xf>
    <xf numFmtId="0" fontId="31" fillId="8" borderId="22" xfId="0" applyFont="1" applyFill="1" applyBorder="1" applyAlignment="1">
      <alignment horizontal="center" vertical="center"/>
    </xf>
    <xf numFmtId="0" fontId="32" fillId="8" borderId="18" xfId="0" applyFont="1" applyFill="1" applyBorder="1" applyAlignment="1">
      <alignment horizontal="center" vertical="center"/>
    </xf>
    <xf numFmtId="0" fontId="0" fillId="8" borderId="18" xfId="0" applyFill="1" applyBorder="1" applyAlignment="1">
      <alignment horizontal="center" vertical="center"/>
    </xf>
    <xf numFmtId="0" fontId="0" fillId="8" borderId="17" xfId="0" applyFill="1" applyBorder="1" applyAlignment="1">
      <alignment horizontal="center" vertical="center"/>
    </xf>
    <xf numFmtId="0" fontId="32" fillId="0" borderId="21" xfId="0" applyFont="1" applyBorder="1" applyAlignment="1">
      <alignment horizontal="center"/>
    </xf>
    <xf numFmtId="0" fontId="32" fillId="0" borderId="0" xfId="0" applyFont="1" applyBorder="1" applyAlignment="1">
      <alignment horizontal="center"/>
    </xf>
    <xf numFmtId="0" fontId="19" fillId="0" borderId="21" xfId="0" applyFont="1" applyBorder="1" applyAlignment="1">
      <alignment horizontal="center" vertical="center"/>
    </xf>
    <xf numFmtId="0" fontId="32" fillId="0" borderId="0" xfId="0" applyFont="1" applyFill="1" applyBorder="1" applyAlignment="1">
      <alignment horizontal="center" vertical="center"/>
    </xf>
    <xf numFmtId="0" fontId="32" fillId="0" borderId="0" xfId="0" applyFont="1" applyFill="1" applyBorder="1" applyAlignment="1">
      <alignment horizontal="center"/>
    </xf>
    <xf numFmtId="0" fontId="0" fillId="8" borderId="23" xfId="0" applyFill="1" applyBorder="1" applyAlignment="1">
      <alignment horizontal="center" vertical="center"/>
    </xf>
    <xf numFmtId="0" fontId="0" fillId="0" borderId="24" xfId="0" applyBorder="1" applyAlignment="1">
      <alignment horizontal="center" vertical="center"/>
    </xf>
    <xf numFmtId="0" fontId="0" fillId="0" borderId="8" xfId="0" applyBorder="1" applyAlignment="1">
      <alignment horizontal="center"/>
    </xf>
    <xf numFmtId="0" fontId="0" fillId="0" borderId="25" xfId="0" applyBorder="1" applyAlignment="1">
      <alignment horizontal="center" vertical="center"/>
    </xf>
    <xf numFmtId="0" fontId="19" fillId="8" borderId="18" xfId="0" applyFont="1" applyFill="1" applyBorder="1" applyAlignment="1">
      <alignment horizontal="center" vertical="center"/>
    </xf>
    <xf numFmtId="0" fontId="0" fillId="0" borderId="0" xfId="0" applyFont="1" applyAlignment="1">
      <alignment horizontal="left" vertical="center"/>
    </xf>
    <xf numFmtId="0" fontId="27" fillId="8" borderId="7" xfId="0" applyFont="1" applyFill="1" applyBorder="1" applyAlignment="1">
      <alignment horizontal="center" vertical="center"/>
    </xf>
    <xf numFmtId="2" fontId="0" fillId="0" borderId="0" xfId="0" applyNumberFormat="1" applyBorder="1" applyAlignment="1">
      <alignment horizontal="left"/>
    </xf>
    <xf numFmtId="165" fontId="0" fillId="0" borderId="20" xfId="0" applyNumberFormat="1" applyBorder="1" applyAlignment="1">
      <alignment horizontal="center" vertical="center"/>
    </xf>
    <xf numFmtId="165" fontId="0" fillId="0" borderId="24" xfId="0" applyNumberFormat="1" applyBorder="1" applyAlignment="1">
      <alignment horizontal="center" vertical="center"/>
    </xf>
    <xf numFmtId="165" fontId="0" fillId="0" borderId="8" xfId="0" applyNumberFormat="1" applyBorder="1" applyAlignment="1">
      <alignment horizontal="center"/>
    </xf>
    <xf numFmtId="165" fontId="32" fillId="0" borderId="0" xfId="0" applyNumberFormat="1" applyFont="1" applyBorder="1" applyAlignment="1">
      <alignment horizontal="center" vertical="center"/>
    </xf>
    <xf numFmtId="165" fontId="32" fillId="0" borderId="20" xfId="0" applyNumberFormat="1" applyFont="1" applyBorder="1" applyAlignment="1">
      <alignment horizontal="center" vertical="center"/>
    </xf>
    <xf numFmtId="165" fontId="0" fillId="0" borderId="21" xfId="0" applyNumberFormat="1" applyBorder="1" applyAlignment="1">
      <alignment horizontal="center" vertical="center"/>
    </xf>
    <xf numFmtId="165" fontId="32" fillId="0" borderId="21" xfId="0" applyNumberFormat="1" applyFont="1" applyBorder="1" applyAlignment="1">
      <alignment horizontal="center" vertical="center"/>
    </xf>
    <xf numFmtId="0" fontId="0" fillId="8" borderId="26" xfId="0" applyFill="1" applyBorder="1" applyAlignment="1">
      <alignment horizontal="center" vertical="center"/>
    </xf>
    <xf numFmtId="0" fontId="0" fillId="0" borderId="27"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xf>
    <xf numFmtId="165" fontId="0" fillId="0" borderId="0" xfId="0" applyNumberFormat="1" applyBorder="1" applyAlignment="1">
      <alignment horizontal="center"/>
    </xf>
    <xf numFmtId="0" fontId="31" fillId="0" borderId="1" xfId="0" applyFont="1" applyBorder="1" applyAlignment="1">
      <alignment horizontal="center"/>
    </xf>
    <xf numFmtId="0" fontId="31" fillId="0" borderId="1" xfId="0" applyFont="1" applyBorder="1" applyAlignment="1">
      <alignment horizontal="center"/>
    </xf>
    <xf numFmtId="0" fontId="0" fillId="0" borderId="0" xfId="0" applyFont="1" applyAlignment="1">
      <alignment horizontal="right"/>
    </xf>
    <xf numFmtId="0" fontId="0" fillId="5" borderId="0" xfId="0" applyFont="1" applyFill="1" applyAlignment="1">
      <alignment horizontal="center"/>
    </xf>
    <xf numFmtId="165" fontId="1" fillId="0" borderId="0" xfId="0" applyNumberFormat="1" applyFont="1" applyAlignment="1">
      <alignment horizontal="center"/>
    </xf>
    <xf numFmtId="165" fontId="1" fillId="6" borderId="0" xfId="0" applyNumberFormat="1" applyFont="1" applyFill="1" applyAlignment="1">
      <alignment horizontal="center"/>
    </xf>
    <xf numFmtId="0" fontId="31" fillId="0" borderId="0" xfId="0" applyFont="1" applyFill="1" applyBorder="1"/>
    <xf numFmtId="0" fontId="6" fillId="0" borderId="0" xfId="1" applyFont="1" applyAlignment="1">
      <alignment horizontal="right"/>
    </xf>
    <xf numFmtId="2" fontId="18" fillId="0" borderId="0" xfId="0" applyNumberFormat="1" applyFont="1" applyAlignment="1">
      <alignment horizontal="center"/>
    </xf>
    <xf numFmtId="0" fontId="6" fillId="0" borderId="0" xfId="1" applyFont="1" applyFill="1"/>
    <xf numFmtId="2" fontId="31" fillId="0" borderId="0" xfId="0" applyNumberFormat="1" applyFont="1" applyBorder="1" applyAlignment="1">
      <alignment horizontal="left"/>
    </xf>
    <xf numFmtId="2" fontId="1" fillId="0" borderId="0" xfId="0" applyNumberFormat="1" applyFont="1" applyAlignment="1">
      <alignment horizontal="center"/>
    </xf>
    <xf numFmtId="0" fontId="29" fillId="0" borderId="0" xfId="0" applyFont="1"/>
    <xf numFmtId="0" fontId="6" fillId="0" borderId="0" xfId="1" applyFont="1" applyFill="1" applyAlignment="1">
      <alignment horizontal="right"/>
    </xf>
    <xf numFmtId="164" fontId="1" fillId="6" borderId="0" xfId="0" applyNumberFormat="1" applyFont="1" applyFill="1" applyAlignment="1">
      <alignment horizontal="center"/>
    </xf>
    <xf numFmtId="0" fontId="0" fillId="0" borderId="5" xfId="0" applyFont="1" applyBorder="1"/>
    <xf numFmtId="0" fontId="0" fillId="0" borderId="3" xfId="0" applyBorder="1" applyAlignment="1">
      <alignment horizontal="right"/>
    </xf>
    <xf numFmtId="0" fontId="40" fillId="0" borderId="2" xfId="0" applyFont="1" applyBorder="1" applyAlignment="1">
      <alignment horizontal="center"/>
    </xf>
    <xf numFmtId="0" fontId="40" fillId="0" borderId="3" xfId="0" applyFont="1" applyBorder="1" applyAlignment="1">
      <alignment horizontal="right"/>
    </xf>
    <xf numFmtId="0" fontId="19" fillId="0" borderId="0" xfId="1" applyFont="1" applyBorder="1" applyAlignment="1">
      <alignment horizontal="right"/>
    </xf>
    <xf numFmtId="165" fontId="41" fillId="0" borderId="0" xfId="0" applyNumberFormat="1" applyFont="1" applyAlignment="1">
      <alignment horizontal="center"/>
    </xf>
    <xf numFmtId="0" fontId="18" fillId="0" borderId="0" xfId="1" applyFont="1" applyAlignment="1">
      <alignment horizontal="left"/>
    </xf>
    <xf numFmtId="2" fontId="0" fillId="0" borderId="0" xfId="0" applyNumberFormat="1" applyFill="1" applyBorder="1" applyAlignment="1">
      <alignment horizontal="center"/>
    </xf>
    <xf numFmtId="0" fontId="0" fillId="0" borderId="0" xfId="0" applyFont="1" applyBorder="1" applyAlignment="1">
      <alignment horizontal="right"/>
    </xf>
    <xf numFmtId="0" fontId="6" fillId="6" borderId="0" xfId="1" applyFill="1" applyBorder="1" applyAlignment="1">
      <alignment horizontal="center"/>
    </xf>
    <xf numFmtId="0" fontId="0" fillId="6" borderId="0" xfId="0" applyFont="1" applyFill="1" applyBorder="1" applyAlignment="1">
      <alignment horizontal="center"/>
    </xf>
    <xf numFmtId="2" fontId="1" fillId="0" borderId="5" xfId="0" applyNumberFormat="1" applyFont="1" applyBorder="1"/>
    <xf numFmtId="0" fontId="1" fillId="0" borderId="0" xfId="0" applyFont="1" applyBorder="1" applyAlignment="1">
      <alignment horizontal="center" vertical="center"/>
    </xf>
    <xf numFmtId="0" fontId="31" fillId="0" borderId="0" xfId="0" applyFont="1" applyAlignment="1">
      <alignment horizontal="left"/>
    </xf>
    <xf numFmtId="0" fontId="0" fillId="0" borderId="0" xfId="0" applyFont="1" applyAlignment="1">
      <alignment horizontal="left"/>
    </xf>
    <xf numFmtId="164" fontId="25" fillId="0" borderId="0" xfId="0" applyNumberFormat="1" applyFont="1" applyAlignment="1">
      <alignment horizontal="center"/>
    </xf>
    <xf numFmtId="2" fontId="25" fillId="0" borderId="0" xfId="0" applyNumberFormat="1" applyFont="1" applyAlignment="1">
      <alignment horizontal="center"/>
    </xf>
    <xf numFmtId="0" fontId="0" fillId="0" borderId="0" xfId="0" applyBorder="1" applyAlignment="1">
      <alignment horizontal="right" vertical="center"/>
    </xf>
    <xf numFmtId="2" fontId="0" fillId="0" borderId="0" xfId="0" applyNumberFormat="1" applyFont="1" applyBorder="1" applyAlignment="1">
      <alignment horizontal="center" vertical="center"/>
    </xf>
    <xf numFmtId="2" fontId="1" fillId="0" borderId="0" xfId="0" applyNumberFormat="1" applyFont="1" applyBorder="1" applyAlignment="1">
      <alignment horizontal="center" vertical="center"/>
    </xf>
    <xf numFmtId="0" fontId="1" fillId="0" borderId="9" xfId="0" applyFont="1" applyBorder="1" applyAlignment="1">
      <alignment horizontal="center"/>
    </xf>
    <xf numFmtId="12" fontId="1" fillId="0" borderId="6" xfId="0" applyNumberFormat="1" applyFont="1" applyBorder="1" applyAlignment="1">
      <alignment horizontal="center"/>
    </xf>
    <xf numFmtId="2" fontId="1" fillId="0" borderId="6" xfId="0" applyNumberFormat="1" applyFont="1" applyBorder="1" applyAlignment="1">
      <alignment horizontal="center"/>
    </xf>
    <xf numFmtId="0" fontId="0" fillId="0" borderId="10" xfId="0" applyBorder="1" applyAlignment="1">
      <alignment horizontal="left"/>
    </xf>
    <xf numFmtId="0" fontId="0" fillId="0" borderId="11" xfId="0" applyBorder="1"/>
    <xf numFmtId="0" fontId="0" fillId="0" borderId="12" xfId="0" applyBorder="1" applyAlignment="1">
      <alignment horizontal="right"/>
    </xf>
    <xf numFmtId="2" fontId="0" fillId="0" borderId="12" xfId="0" applyNumberFormat="1" applyBorder="1" applyAlignment="1">
      <alignment horizontal="center"/>
    </xf>
    <xf numFmtId="0" fontId="0" fillId="0" borderId="13" xfId="0"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HW!$D$54:$D$66</c:f>
              <c:numCache>
                <c:formatCode>General</c:formatCode>
                <c:ptCount val="13"/>
                <c:pt idx="0">
                  <c:v>0</c:v>
                </c:pt>
                <c:pt idx="1">
                  <c:v>8</c:v>
                </c:pt>
                <c:pt idx="2">
                  <c:v>8</c:v>
                </c:pt>
                <c:pt idx="3">
                  <c:v>16</c:v>
                </c:pt>
                <c:pt idx="4">
                  <c:v>16</c:v>
                </c:pt>
                <c:pt idx="5">
                  <c:v>24</c:v>
                </c:pt>
                <c:pt idx="6">
                  <c:v>24</c:v>
                </c:pt>
                <c:pt idx="7">
                  <c:v>32</c:v>
                </c:pt>
                <c:pt idx="8">
                  <c:v>32</c:v>
                </c:pt>
                <c:pt idx="9">
                  <c:v>40</c:v>
                </c:pt>
                <c:pt idx="10">
                  <c:v>40</c:v>
                </c:pt>
                <c:pt idx="11">
                  <c:v>48</c:v>
                </c:pt>
                <c:pt idx="12">
                  <c:v>48</c:v>
                </c:pt>
              </c:numCache>
            </c:numRef>
          </c:xVal>
          <c:yVal>
            <c:numRef>
              <c:f>HW!$E$54:$E$66</c:f>
              <c:numCache>
                <c:formatCode>General</c:formatCode>
                <c:ptCount val="13"/>
                <c:pt idx="0">
                  <c:v>-19.8</c:v>
                </c:pt>
                <c:pt idx="1">
                  <c:v>-19.8</c:v>
                </c:pt>
                <c:pt idx="2">
                  <c:v>29.7</c:v>
                </c:pt>
                <c:pt idx="3">
                  <c:v>29.7</c:v>
                </c:pt>
                <c:pt idx="4">
                  <c:v>9.8999999999999986</c:v>
                </c:pt>
                <c:pt idx="5">
                  <c:v>9.8999999999999986</c:v>
                </c:pt>
                <c:pt idx="6">
                  <c:v>-9.9000000000000021</c:v>
                </c:pt>
                <c:pt idx="7">
                  <c:v>-9.9000000000000021</c:v>
                </c:pt>
                <c:pt idx="8">
                  <c:v>-29.700000000000003</c:v>
                </c:pt>
                <c:pt idx="9">
                  <c:v>-29.700000000000003</c:v>
                </c:pt>
                <c:pt idx="10">
                  <c:v>19.799999999999997</c:v>
                </c:pt>
                <c:pt idx="11">
                  <c:v>19.799999999999997</c:v>
                </c:pt>
                <c:pt idx="12">
                  <c:v>0</c:v>
                </c:pt>
              </c:numCache>
            </c:numRef>
          </c:yVal>
          <c:smooth val="0"/>
        </c:ser>
        <c:dLbls>
          <c:showLegendKey val="0"/>
          <c:showVal val="0"/>
          <c:showCatName val="0"/>
          <c:showSerName val="0"/>
          <c:showPercent val="0"/>
          <c:showBubbleSize val="0"/>
        </c:dLbls>
        <c:axId val="463790648"/>
        <c:axId val="463791040"/>
      </c:scatterChart>
      <c:valAx>
        <c:axId val="463790648"/>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91040"/>
        <c:crosses val="autoZero"/>
        <c:crossBetween val="midCat"/>
      </c:valAx>
      <c:valAx>
        <c:axId val="46379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90648"/>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HW!$B$352:$B$358</c:f>
              <c:numCache>
                <c:formatCode>General</c:formatCode>
                <c:ptCount val="7"/>
                <c:pt idx="0">
                  <c:v>0</c:v>
                </c:pt>
                <c:pt idx="1">
                  <c:v>11.200000000000001</c:v>
                </c:pt>
                <c:pt idx="2">
                  <c:v>11.642857142857144</c:v>
                </c:pt>
                <c:pt idx="3">
                  <c:v>28</c:v>
                </c:pt>
                <c:pt idx="4">
                  <c:v>28</c:v>
                </c:pt>
                <c:pt idx="5">
                  <c:v>34</c:v>
                </c:pt>
                <c:pt idx="6">
                  <c:v>34</c:v>
                </c:pt>
              </c:numCache>
            </c:numRef>
          </c:xVal>
          <c:yVal>
            <c:numRef>
              <c:f>HW!$E$352:$E$358</c:f>
              <c:numCache>
                <c:formatCode>0.0</c:formatCode>
                <c:ptCount val="7"/>
                <c:pt idx="0" formatCode="General">
                  <c:v>0</c:v>
                </c:pt>
                <c:pt idx="1">
                  <c:v>338.89030612244909</c:v>
                </c:pt>
                <c:pt idx="2">
                  <c:v>338.89030612244909</c:v>
                </c:pt>
                <c:pt idx="3" formatCode="General">
                  <c:v>-329.99999999999972</c:v>
                </c:pt>
                <c:pt idx="4" formatCode="General">
                  <c:v>-329.99999999999972</c:v>
                </c:pt>
                <c:pt idx="5" formatCode="General">
                  <c:v>0</c:v>
                </c:pt>
                <c:pt idx="6" formatCode="General">
                  <c:v>0</c:v>
                </c:pt>
              </c:numCache>
            </c:numRef>
          </c:yVal>
          <c:smooth val="1"/>
        </c:ser>
        <c:dLbls>
          <c:showLegendKey val="0"/>
          <c:showVal val="0"/>
          <c:showCatName val="0"/>
          <c:showSerName val="0"/>
          <c:showPercent val="0"/>
          <c:showBubbleSize val="0"/>
        </c:dLbls>
        <c:axId val="652619016"/>
        <c:axId val="652611176"/>
      </c:scatterChart>
      <c:valAx>
        <c:axId val="652619016"/>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1176"/>
        <c:crosses val="autoZero"/>
        <c:crossBetween val="midCat"/>
      </c:valAx>
      <c:valAx>
        <c:axId val="652611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9016"/>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HW!$H$352:$H$358</c:f>
              <c:numCache>
                <c:formatCode>General</c:formatCode>
                <c:ptCount val="7"/>
                <c:pt idx="0">
                  <c:v>0</c:v>
                </c:pt>
                <c:pt idx="1">
                  <c:v>11.200000000000001</c:v>
                </c:pt>
                <c:pt idx="2">
                  <c:v>11.642857142857142</c:v>
                </c:pt>
                <c:pt idx="3">
                  <c:v>28</c:v>
                </c:pt>
                <c:pt idx="4">
                  <c:v>28</c:v>
                </c:pt>
                <c:pt idx="5">
                  <c:v>34</c:v>
                </c:pt>
                <c:pt idx="6">
                  <c:v>34</c:v>
                </c:pt>
              </c:numCache>
            </c:numRef>
          </c:xVal>
          <c:yVal>
            <c:numRef>
              <c:f>HW!$J$352:$J$358</c:f>
              <c:numCache>
                <c:formatCode>General</c:formatCode>
                <c:ptCount val="7"/>
                <c:pt idx="0" formatCode="0.0">
                  <c:v>40.75</c:v>
                </c:pt>
                <c:pt idx="1">
                  <c:v>0</c:v>
                </c:pt>
                <c:pt idx="2">
                  <c:v>0</c:v>
                </c:pt>
                <c:pt idx="3" formatCode="0.0">
                  <c:v>-57.25</c:v>
                </c:pt>
                <c:pt idx="4" formatCode="0.0">
                  <c:v>49</c:v>
                </c:pt>
                <c:pt idx="5">
                  <c:v>28</c:v>
                </c:pt>
                <c:pt idx="6">
                  <c:v>0</c:v>
                </c:pt>
              </c:numCache>
            </c:numRef>
          </c:yVal>
          <c:smooth val="0"/>
        </c:ser>
        <c:dLbls>
          <c:showLegendKey val="0"/>
          <c:showVal val="0"/>
          <c:showCatName val="0"/>
          <c:showSerName val="0"/>
          <c:showPercent val="0"/>
          <c:showBubbleSize val="0"/>
        </c:dLbls>
        <c:axId val="652614704"/>
        <c:axId val="652619800"/>
      </c:scatterChart>
      <c:valAx>
        <c:axId val="65261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9800"/>
        <c:crosses val="autoZero"/>
        <c:crossBetween val="midCat"/>
      </c:valAx>
      <c:valAx>
        <c:axId val="65261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4704"/>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HW!$H$352:$H$358</c:f>
              <c:numCache>
                <c:formatCode>General</c:formatCode>
                <c:ptCount val="7"/>
                <c:pt idx="0">
                  <c:v>0</c:v>
                </c:pt>
                <c:pt idx="1">
                  <c:v>11.200000000000001</c:v>
                </c:pt>
                <c:pt idx="2">
                  <c:v>11.642857142857142</c:v>
                </c:pt>
                <c:pt idx="3">
                  <c:v>28</c:v>
                </c:pt>
                <c:pt idx="4">
                  <c:v>28</c:v>
                </c:pt>
                <c:pt idx="5">
                  <c:v>34</c:v>
                </c:pt>
                <c:pt idx="6">
                  <c:v>34</c:v>
                </c:pt>
              </c:numCache>
            </c:numRef>
          </c:xVal>
          <c:yVal>
            <c:numRef>
              <c:f>HW!$K$352:$K$358</c:f>
              <c:numCache>
                <c:formatCode>0.0</c:formatCode>
                <c:ptCount val="7"/>
                <c:pt idx="0" formatCode="General">
                  <c:v>0</c:v>
                </c:pt>
                <c:pt idx="1">
                  <c:v>237.22321428571428</c:v>
                </c:pt>
                <c:pt idx="2">
                  <c:v>237.22321428571428</c:v>
                </c:pt>
                <c:pt idx="3" formatCode="General">
                  <c:v>-231</c:v>
                </c:pt>
                <c:pt idx="4" formatCode="General">
                  <c:v>-231</c:v>
                </c:pt>
                <c:pt idx="5" formatCode="General">
                  <c:v>0</c:v>
                </c:pt>
                <c:pt idx="6" formatCode="General">
                  <c:v>0</c:v>
                </c:pt>
              </c:numCache>
            </c:numRef>
          </c:yVal>
          <c:smooth val="1"/>
        </c:ser>
        <c:dLbls>
          <c:showLegendKey val="0"/>
          <c:showVal val="0"/>
          <c:showCatName val="0"/>
          <c:showSerName val="0"/>
          <c:showPercent val="0"/>
          <c:showBubbleSize val="0"/>
        </c:dLbls>
        <c:axId val="652612352"/>
        <c:axId val="652620192"/>
      </c:scatterChart>
      <c:valAx>
        <c:axId val="652612352"/>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20192"/>
        <c:crosses val="autoZero"/>
        <c:crossBetween val="midCat"/>
      </c:valAx>
      <c:valAx>
        <c:axId val="65262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2352"/>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HW!$D$83:$D$95</c:f>
              <c:numCache>
                <c:formatCode>General</c:formatCode>
                <c:ptCount val="13"/>
                <c:pt idx="0">
                  <c:v>0</c:v>
                </c:pt>
                <c:pt idx="1">
                  <c:v>8</c:v>
                </c:pt>
                <c:pt idx="2">
                  <c:v>8</c:v>
                </c:pt>
                <c:pt idx="3">
                  <c:v>16</c:v>
                </c:pt>
                <c:pt idx="4">
                  <c:v>16</c:v>
                </c:pt>
                <c:pt idx="5">
                  <c:v>24</c:v>
                </c:pt>
                <c:pt idx="6">
                  <c:v>24</c:v>
                </c:pt>
                <c:pt idx="7">
                  <c:v>32</c:v>
                </c:pt>
                <c:pt idx="8">
                  <c:v>32</c:v>
                </c:pt>
                <c:pt idx="9">
                  <c:v>40</c:v>
                </c:pt>
                <c:pt idx="10">
                  <c:v>40</c:v>
                </c:pt>
                <c:pt idx="11">
                  <c:v>48</c:v>
                </c:pt>
                <c:pt idx="12">
                  <c:v>48</c:v>
                </c:pt>
              </c:numCache>
            </c:numRef>
          </c:xVal>
          <c:yVal>
            <c:numRef>
              <c:f>HW!$E$83:$E$95</c:f>
              <c:numCache>
                <c:formatCode>General</c:formatCode>
                <c:ptCount val="13"/>
                <c:pt idx="0">
                  <c:v>0</c:v>
                </c:pt>
                <c:pt idx="1">
                  <c:v>-158.4</c:v>
                </c:pt>
                <c:pt idx="2">
                  <c:v>-158.4</c:v>
                </c:pt>
                <c:pt idx="3">
                  <c:v>79.199999999999989</c:v>
                </c:pt>
                <c:pt idx="4">
                  <c:v>79.199999999999989</c:v>
                </c:pt>
                <c:pt idx="5">
                  <c:v>158.39999999999998</c:v>
                </c:pt>
                <c:pt idx="6">
                  <c:v>158.39999999999998</c:v>
                </c:pt>
                <c:pt idx="7">
                  <c:v>79.19999999999996</c:v>
                </c:pt>
                <c:pt idx="8">
                  <c:v>79.19999999999996</c:v>
                </c:pt>
                <c:pt idx="9">
                  <c:v>-158.40000000000006</c:v>
                </c:pt>
                <c:pt idx="10">
                  <c:v>-158.40000000000006</c:v>
                </c:pt>
                <c:pt idx="11">
                  <c:v>0</c:v>
                </c:pt>
                <c:pt idx="12">
                  <c:v>0</c:v>
                </c:pt>
              </c:numCache>
            </c:numRef>
          </c:yVal>
          <c:smooth val="0"/>
        </c:ser>
        <c:dLbls>
          <c:showLegendKey val="0"/>
          <c:showVal val="0"/>
          <c:showCatName val="0"/>
          <c:showSerName val="0"/>
          <c:showPercent val="0"/>
          <c:showBubbleSize val="0"/>
        </c:dLbls>
        <c:axId val="463796528"/>
        <c:axId val="675325416"/>
      </c:scatterChart>
      <c:valAx>
        <c:axId val="463796528"/>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5416"/>
        <c:crosses val="autoZero"/>
        <c:crossBetween val="midCat"/>
      </c:valAx>
      <c:valAx>
        <c:axId val="67532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96528"/>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HW!$J$54:$J$66</c:f>
              <c:numCache>
                <c:formatCode>General</c:formatCode>
                <c:ptCount val="13"/>
                <c:pt idx="0">
                  <c:v>0</c:v>
                </c:pt>
                <c:pt idx="1">
                  <c:v>8</c:v>
                </c:pt>
                <c:pt idx="2">
                  <c:v>8</c:v>
                </c:pt>
                <c:pt idx="3">
                  <c:v>16</c:v>
                </c:pt>
                <c:pt idx="4">
                  <c:v>16</c:v>
                </c:pt>
                <c:pt idx="5">
                  <c:v>24</c:v>
                </c:pt>
                <c:pt idx="6">
                  <c:v>24</c:v>
                </c:pt>
                <c:pt idx="7">
                  <c:v>32</c:v>
                </c:pt>
                <c:pt idx="8">
                  <c:v>32</c:v>
                </c:pt>
                <c:pt idx="9">
                  <c:v>40</c:v>
                </c:pt>
                <c:pt idx="10">
                  <c:v>40</c:v>
                </c:pt>
                <c:pt idx="11">
                  <c:v>48</c:v>
                </c:pt>
                <c:pt idx="12">
                  <c:v>48</c:v>
                </c:pt>
              </c:numCache>
            </c:numRef>
          </c:xVal>
          <c:yVal>
            <c:numRef>
              <c:f>HW!$K$54:$K$66</c:f>
              <c:numCache>
                <c:formatCode>General</c:formatCode>
                <c:ptCount val="13"/>
                <c:pt idx="0">
                  <c:v>-14.5</c:v>
                </c:pt>
                <c:pt idx="1">
                  <c:v>-14.5</c:v>
                </c:pt>
                <c:pt idx="2">
                  <c:v>21.75</c:v>
                </c:pt>
                <c:pt idx="3">
                  <c:v>21.75</c:v>
                </c:pt>
                <c:pt idx="4">
                  <c:v>7.25</c:v>
                </c:pt>
                <c:pt idx="5">
                  <c:v>7.25</c:v>
                </c:pt>
                <c:pt idx="6">
                  <c:v>-7.25</c:v>
                </c:pt>
                <c:pt idx="7">
                  <c:v>-7.25</c:v>
                </c:pt>
                <c:pt idx="8">
                  <c:v>-21.75</c:v>
                </c:pt>
                <c:pt idx="9">
                  <c:v>-21.75</c:v>
                </c:pt>
                <c:pt idx="10">
                  <c:v>14.5</c:v>
                </c:pt>
                <c:pt idx="11">
                  <c:v>14.5</c:v>
                </c:pt>
                <c:pt idx="12">
                  <c:v>0</c:v>
                </c:pt>
              </c:numCache>
            </c:numRef>
          </c:yVal>
          <c:smooth val="0"/>
        </c:ser>
        <c:dLbls>
          <c:showLegendKey val="0"/>
          <c:showVal val="0"/>
          <c:showCatName val="0"/>
          <c:showSerName val="0"/>
          <c:showPercent val="0"/>
          <c:showBubbleSize val="0"/>
        </c:dLbls>
        <c:axId val="675322280"/>
        <c:axId val="675326200"/>
      </c:scatterChart>
      <c:valAx>
        <c:axId val="675322280"/>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6200"/>
        <c:crosses val="autoZero"/>
        <c:crossBetween val="midCat"/>
      </c:valAx>
      <c:valAx>
        <c:axId val="675326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2280"/>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HW!$J$83:$J$95</c:f>
              <c:numCache>
                <c:formatCode>General</c:formatCode>
                <c:ptCount val="13"/>
                <c:pt idx="0">
                  <c:v>0</c:v>
                </c:pt>
                <c:pt idx="1">
                  <c:v>8</c:v>
                </c:pt>
                <c:pt idx="2">
                  <c:v>8</c:v>
                </c:pt>
                <c:pt idx="3">
                  <c:v>16</c:v>
                </c:pt>
                <c:pt idx="4">
                  <c:v>16</c:v>
                </c:pt>
                <c:pt idx="5">
                  <c:v>24</c:v>
                </c:pt>
                <c:pt idx="6">
                  <c:v>24</c:v>
                </c:pt>
                <c:pt idx="7">
                  <c:v>32</c:v>
                </c:pt>
                <c:pt idx="8">
                  <c:v>32</c:v>
                </c:pt>
                <c:pt idx="9">
                  <c:v>40</c:v>
                </c:pt>
                <c:pt idx="10">
                  <c:v>40</c:v>
                </c:pt>
                <c:pt idx="11">
                  <c:v>48</c:v>
                </c:pt>
                <c:pt idx="12">
                  <c:v>48</c:v>
                </c:pt>
              </c:numCache>
            </c:numRef>
          </c:xVal>
          <c:yVal>
            <c:numRef>
              <c:f>HW!$K$83:$K$95</c:f>
              <c:numCache>
                <c:formatCode>General</c:formatCode>
                <c:ptCount val="13"/>
                <c:pt idx="0">
                  <c:v>0</c:v>
                </c:pt>
                <c:pt idx="1">
                  <c:v>-116</c:v>
                </c:pt>
                <c:pt idx="2">
                  <c:v>-116</c:v>
                </c:pt>
                <c:pt idx="3">
                  <c:v>58</c:v>
                </c:pt>
                <c:pt idx="4">
                  <c:v>58</c:v>
                </c:pt>
                <c:pt idx="5">
                  <c:v>116</c:v>
                </c:pt>
                <c:pt idx="6">
                  <c:v>116</c:v>
                </c:pt>
                <c:pt idx="7">
                  <c:v>58</c:v>
                </c:pt>
                <c:pt idx="8">
                  <c:v>58</c:v>
                </c:pt>
                <c:pt idx="9">
                  <c:v>-116</c:v>
                </c:pt>
                <c:pt idx="10">
                  <c:v>-116</c:v>
                </c:pt>
                <c:pt idx="11">
                  <c:v>0</c:v>
                </c:pt>
                <c:pt idx="12">
                  <c:v>0</c:v>
                </c:pt>
              </c:numCache>
            </c:numRef>
          </c:yVal>
          <c:smooth val="0"/>
        </c:ser>
        <c:dLbls>
          <c:showLegendKey val="0"/>
          <c:showVal val="0"/>
          <c:showCatName val="0"/>
          <c:showSerName val="0"/>
          <c:showPercent val="0"/>
          <c:showBubbleSize val="0"/>
        </c:dLbls>
        <c:axId val="675323456"/>
        <c:axId val="675324632"/>
      </c:scatterChart>
      <c:valAx>
        <c:axId val="675323456"/>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4632"/>
        <c:crosses val="autoZero"/>
        <c:crossBetween val="midCat"/>
      </c:valAx>
      <c:valAx>
        <c:axId val="67532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23456"/>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HW!$B$262:$B$275</c:f>
              <c:numCache>
                <c:formatCode>General</c:formatCode>
                <c:ptCount val="14"/>
                <c:pt idx="0">
                  <c:v>0</c:v>
                </c:pt>
                <c:pt idx="1">
                  <c:v>11.200000000000001</c:v>
                </c:pt>
                <c:pt idx="2">
                  <c:v>11.200000000000001</c:v>
                </c:pt>
                <c:pt idx="3">
                  <c:v>28</c:v>
                </c:pt>
                <c:pt idx="4">
                  <c:v>28</c:v>
                </c:pt>
                <c:pt idx="5">
                  <c:v>42</c:v>
                </c:pt>
                <c:pt idx="6">
                  <c:v>42</c:v>
                </c:pt>
                <c:pt idx="7">
                  <c:v>56</c:v>
                </c:pt>
                <c:pt idx="8">
                  <c:v>56</c:v>
                </c:pt>
                <c:pt idx="9">
                  <c:v>72.8</c:v>
                </c:pt>
                <c:pt idx="10">
                  <c:v>72.8</c:v>
                </c:pt>
                <c:pt idx="11">
                  <c:v>84</c:v>
                </c:pt>
                <c:pt idx="12">
                  <c:v>84</c:v>
                </c:pt>
                <c:pt idx="13">
                  <c:v>84</c:v>
                </c:pt>
              </c:numCache>
            </c:numRef>
          </c:xVal>
          <c:yVal>
            <c:numRef>
              <c:f>HW!$D$262:$D$275</c:f>
              <c:numCache>
                <c:formatCode>General</c:formatCode>
                <c:ptCount val="14"/>
                <c:pt idx="0">
                  <c:v>56.000000000000007</c:v>
                </c:pt>
                <c:pt idx="1">
                  <c:v>0</c:v>
                </c:pt>
                <c:pt idx="2">
                  <c:v>0</c:v>
                </c:pt>
                <c:pt idx="3">
                  <c:v>-84</c:v>
                </c:pt>
                <c:pt idx="4">
                  <c:v>70</c:v>
                </c:pt>
                <c:pt idx="5">
                  <c:v>0</c:v>
                </c:pt>
                <c:pt idx="6">
                  <c:v>0</c:v>
                </c:pt>
                <c:pt idx="7">
                  <c:v>-70</c:v>
                </c:pt>
                <c:pt idx="8">
                  <c:v>84</c:v>
                </c:pt>
                <c:pt idx="9">
                  <c:v>0</c:v>
                </c:pt>
                <c:pt idx="10">
                  <c:v>0</c:v>
                </c:pt>
                <c:pt idx="11">
                  <c:v>-56.000000000000007</c:v>
                </c:pt>
                <c:pt idx="12">
                  <c:v>0</c:v>
                </c:pt>
                <c:pt idx="13">
                  <c:v>0</c:v>
                </c:pt>
              </c:numCache>
            </c:numRef>
          </c:yVal>
          <c:smooth val="0"/>
        </c:ser>
        <c:dLbls>
          <c:showLegendKey val="0"/>
          <c:showVal val="0"/>
          <c:showCatName val="0"/>
          <c:showSerName val="0"/>
          <c:showPercent val="0"/>
          <c:showBubbleSize val="0"/>
        </c:dLbls>
        <c:axId val="675319144"/>
        <c:axId val="579987304"/>
      </c:scatterChart>
      <c:valAx>
        <c:axId val="675319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87304"/>
        <c:crosses val="autoZero"/>
        <c:crossBetween val="midCat"/>
      </c:valAx>
      <c:valAx>
        <c:axId val="57998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19144"/>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HW!$B$262:$B$274</c:f>
              <c:numCache>
                <c:formatCode>General</c:formatCode>
                <c:ptCount val="13"/>
                <c:pt idx="0">
                  <c:v>0</c:v>
                </c:pt>
                <c:pt idx="1">
                  <c:v>11.200000000000001</c:v>
                </c:pt>
                <c:pt idx="2">
                  <c:v>11.200000000000001</c:v>
                </c:pt>
                <c:pt idx="3">
                  <c:v>28</c:v>
                </c:pt>
                <c:pt idx="4">
                  <c:v>28</c:v>
                </c:pt>
                <c:pt idx="5">
                  <c:v>42</c:v>
                </c:pt>
                <c:pt idx="6">
                  <c:v>42</c:v>
                </c:pt>
                <c:pt idx="7">
                  <c:v>56</c:v>
                </c:pt>
                <c:pt idx="8">
                  <c:v>56</c:v>
                </c:pt>
                <c:pt idx="9">
                  <c:v>72.8</c:v>
                </c:pt>
                <c:pt idx="10">
                  <c:v>72.8</c:v>
                </c:pt>
                <c:pt idx="11">
                  <c:v>84</c:v>
                </c:pt>
                <c:pt idx="12">
                  <c:v>84</c:v>
                </c:pt>
              </c:numCache>
            </c:numRef>
          </c:xVal>
          <c:yVal>
            <c:numRef>
              <c:f>HW!$E$262:$E$274</c:f>
              <c:numCache>
                <c:formatCode>General</c:formatCode>
                <c:ptCount val="13"/>
                <c:pt idx="0">
                  <c:v>0</c:v>
                </c:pt>
                <c:pt idx="1">
                  <c:v>313.60000000000002</c:v>
                </c:pt>
                <c:pt idx="2">
                  <c:v>313.60000000000002</c:v>
                </c:pt>
                <c:pt idx="3">
                  <c:v>-392</c:v>
                </c:pt>
                <c:pt idx="4">
                  <c:v>-392</c:v>
                </c:pt>
                <c:pt idx="5">
                  <c:v>98</c:v>
                </c:pt>
                <c:pt idx="6">
                  <c:v>98</c:v>
                </c:pt>
                <c:pt idx="7">
                  <c:v>-392</c:v>
                </c:pt>
                <c:pt idx="8">
                  <c:v>-392</c:v>
                </c:pt>
                <c:pt idx="9">
                  <c:v>313.60000000000002</c:v>
                </c:pt>
                <c:pt idx="10">
                  <c:v>313.60000000000002</c:v>
                </c:pt>
                <c:pt idx="11">
                  <c:v>0</c:v>
                </c:pt>
                <c:pt idx="12">
                  <c:v>0</c:v>
                </c:pt>
              </c:numCache>
            </c:numRef>
          </c:yVal>
          <c:smooth val="1"/>
        </c:ser>
        <c:dLbls>
          <c:showLegendKey val="0"/>
          <c:showVal val="0"/>
          <c:showCatName val="0"/>
          <c:showSerName val="0"/>
          <c:showPercent val="0"/>
          <c:showBubbleSize val="0"/>
        </c:dLbls>
        <c:axId val="579985736"/>
        <c:axId val="463357320"/>
      </c:scatterChart>
      <c:valAx>
        <c:axId val="579985736"/>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57320"/>
        <c:crosses val="autoZero"/>
        <c:crossBetween val="midCat"/>
      </c:valAx>
      <c:valAx>
        <c:axId val="46335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85736"/>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HW!$B$262:$B$275</c:f>
              <c:numCache>
                <c:formatCode>General</c:formatCode>
                <c:ptCount val="14"/>
                <c:pt idx="0">
                  <c:v>0</c:v>
                </c:pt>
                <c:pt idx="1">
                  <c:v>11.200000000000001</c:v>
                </c:pt>
                <c:pt idx="2">
                  <c:v>11.200000000000001</c:v>
                </c:pt>
                <c:pt idx="3">
                  <c:v>28</c:v>
                </c:pt>
                <c:pt idx="4">
                  <c:v>28</c:v>
                </c:pt>
                <c:pt idx="5">
                  <c:v>42</c:v>
                </c:pt>
                <c:pt idx="6">
                  <c:v>42</c:v>
                </c:pt>
                <c:pt idx="7">
                  <c:v>56</c:v>
                </c:pt>
                <c:pt idx="8">
                  <c:v>56</c:v>
                </c:pt>
                <c:pt idx="9">
                  <c:v>72.8</c:v>
                </c:pt>
                <c:pt idx="10">
                  <c:v>72.8</c:v>
                </c:pt>
                <c:pt idx="11">
                  <c:v>84</c:v>
                </c:pt>
                <c:pt idx="12">
                  <c:v>84</c:v>
                </c:pt>
                <c:pt idx="13">
                  <c:v>84</c:v>
                </c:pt>
              </c:numCache>
            </c:numRef>
          </c:xVal>
          <c:yVal>
            <c:numRef>
              <c:f>HW!$D$262:$D$275</c:f>
              <c:numCache>
                <c:formatCode>General</c:formatCode>
                <c:ptCount val="14"/>
                <c:pt idx="0">
                  <c:v>56.000000000000007</c:v>
                </c:pt>
                <c:pt idx="1">
                  <c:v>0</c:v>
                </c:pt>
                <c:pt idx="2">
                  <c:v>0</c:v>
                </c:pt>
                <c:pt idx="3">
                  <c:v>-84</c:v>
                </c:pt>
                <c:pt idx="4">
                  <c:v>70</c:v>
                </c:pt>
                <c:pt idx="5">
                  <c:v>0</c:v>
                </c:pt>
                <c:pt idx="6">
                  <c:v>0</c:v>
                </c:pt>
                <c:pt idx="7">
                  <c:v>-70</c:v>
                </c:pt>
                <c:pt idx="8">
                  <c:v>84</c:v>
                </c:pt>
                <c:pt idx="9">
                  <c:v>0</c:v>
                </c:pt>
                <c:pt idx="10">
                  <c:v>0</c:v>
                </c:pt>
                <c:pt idx="11">
                  <c:v>-56.000000000000007</c:v>
                </c:pt>
                <c:pt idx="12">
                  <c:v>0</c:v>
                </c:pt>
                <c:pt idx="13">
                  <c:v>0</c:v>
                </c:pt>
              </c:numCache>
            </c:numRef>
          </c:yVal>
          <c:smooth val="0"/>
        </c:ser>
        <c:dLbls>
          <c:showLegendKey val="0"/>
          <c:showVal val="0"/>
          <c:showCatName val="0"/>
          <c:showSerName val="0"/>
          <c:showPercent val="0"/>
          <c:showBubbleSize val="0"/>
        </c:dLbls>
        <c:axId val="583596632"/>
        <c:axId val="583584872"/>
      </c:scatterChart>
      <c:valAx>
        <c:axId val="583596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84872"/>
        <c:crosses val="autoZero"/>
        <c:crossBetween val="midCat"/>
      </c:valAx>
      <c:valAx>
        <c:axId val="58358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96632"/>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Moment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HW!$B$262:$B$274</c:f>
              <c:numCache>
                <c:formatCode>General</c:formatCode>
                <c:ptCount val="13"/>
                <c:pt idx="0">
                  <c:v>0</c:v>
                </c:pt>
                <c:pt idx="1">
                  <c:v>11.200000000000001</c:v>
                </c:pt>
                <c:pt idx="2">
                  <c:v>11.200000000000001</c:v>
                </c:pt>
                <c:pt idx="3">
                  <c:v>28</c:v>
                </c:pt>
                <c:pt idx="4">
                  <c:v>28</c:v>
                </c:pt>
                <c:pt idx="5">
                  <c:v>42</c:v>
                </c:pt>
                <c:pt idx="6">
                  <c:v>42</c:v>
                </c:pt>
                <c:pt idx="7">
                  <c:v>56</c:v>
                </c:pt>
                <c:pt idx="8">
                  <c:v>56</c:v>
                </c:pt>
                <c:pt idx="9">
                  <c:v>72.8</c:v>
                </c:pt>
                <c:pt idx="10">
                  <c:v>72.8</c:v>
                </c:pt>
                <c:pt idx="11">
                  <c:v>84</c:v>
                </c:pt>
                <c:pt idx="12">
                  <c:v>84</c:v>
                </c:pt>
              </c:numCache>
            </c:numRef>
          </c:xVal>
          <c:yVal>
            <c:numRef>
              <c:f>HW!$E$262:$E$274</c:f>
              <c:numCache>
                <c:formatCode>General</c:formatCode>
                <c:ptCount val="13"/>
                <c:pt idx="0">
                  <c:v>0</c:v>
                </c:pt>
                <c:pt idx="1">
                  <c:v>313.60000000000002</c:v>
                </c:pt>
                <c:pt idx="2">
                  <c:v>313.60000000000002</c:v>
                </c:pt>
                <c:pt idx="3">
                  <c:v>-392</c:v>
                </c:pt>
                <c:pt idx="4">
                  <c:v>-392</c:v>
                </c:pt>
                <c:pt idx="5">
                  <c:v>98</c:v>
                </c:pt>
                <c:pt idx="6">
                  <c:v>98</c:v>
                </c:pt>
                <c:pt idx="7">
                  <c:v>-392</c:v>
                </c:pt>
                <c:pt idx="8">
                  <c:v>-392</c:v>
                </c:pt>
                <c:pt idx="9">
                  <c:v>313.60000000000002</c:v>
                </c:pt>
                <c:pt idx="10">
                  <c:v>313.60000000000002</c:v>
                </c:pt>
                <c:pt idx="11">
                  <c:v>0</c:v>
                </c:pt>
                <c:pt idx="12">
                  <c:v>0</c:v>
                </c:pt>
              </c:numCache>
            </c:numRef>
          </c:yVal>
          <c:smooth val="1"/>
        </c:ser>
        <c:dLbls>
          <c:showLegendKey val="0"/>
          <c:showVal val="0"/>
          <c:showCatName val="0"/>
          <c:showSerName val="0"/>
          <c:showPercent val="0"/>
          <c:showBubbleSize val="0"/>
        </c:dLbls>
        <c:axId val="253487560"/>
        <c:axId val="144687096"/>
      </c:scatterChart>
      <c:valAx>
        <c:axId val="253487560"/>
        <c:scaling>
          <c:orientation val="minMax"/>
          <c:max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7096"/>
        <c:crosses val="autoZero"/>
        <c:crossBetween val="midCat"/>
      </c:valAx>
      <c:valAx>
        <c:axId val="144687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 kip.ft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87560"/>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619668308662106"/>
          <c:y val="6.8204642570079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Shear Distribution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HW!$B$352:$B$358</c:f>
              <c:numCache>
                <c:formatCode>General</c:formatCode>
                <c:ptCount val="7"/>
                <c:pt idx="0">
                  <c:v>0</c:v>
                </c:pt>
                <c:pt idx="1">
                  <c:v>11.200000000000001</c:v>
                </c:pt>
                <c:pt idx="2">
                  <c:v>11.642857142857144</c:v>
                </c:pt>
                <c:pt idx="3">
                  <c:v>28</c:v>
                </c:pt>
                <c:pt idx="4">
                  <c:v>28</c:v>
                </c:pt>
                <c:pt idx="5">
                  <c:v>34</c:v>
                </c:pt>
                <c:pt idx="6">
                  <c:v>34</c:v>
                </c:pt>
              </c:numCache>
            </c:numRef>
          </c:xVal>
          <c:yVal>
            <c:numRef>
              <c:f>HW!$D$352:$D$358</c:f>
              <c:numCache>
                <c:formatCode>General</c:formatCode>
                <c:ptCount val="7"/>
                <c:pt idx="0" formatCode="0.0">
                  <c:v>58.214285714285722</c:v>
                </c:pt>
                <c:pt idx="1">
                  <c:v>0</c:v>
                </c:pt>
                <c:pt idx="2">
                  <c:v>0</c:v>
                </c:pt>
                <c:pt idx="3" formatCode="0.0">
                  <c:v>-81.785714285714278</c:v>
                </c:pt>
                <c:pt idx="4" formatCode="0.0">
                  <c:v>70</c:v>
                </c:pt>
                <c:pt idx="5">
                  <c:v>40</c:v>
                </c:pt>
                <c:pt idx="6">
                  <c:v>0</c:v>
                </c:pt>
              </c:numCache>
            </c:numRef>
          </c:yVal>
          <c:smooth val="0"/>
        </c:ser>
        <c:dLbls>
          <c:showLegendKey val="0"/>
          <c:showVal val="0"/>
          <c:showCatName val="0"/>
          <c:showSerName val="0"/>
          <c:showPercent val="0"/>
          <c:showBubbleSize val="0"/>
        </c:dLbls>
        <c:axId val="652611960"/>
        <c:axId val="652622936"/>
      </c:scatterChart>
      <c:valAx>
        <c:axId val="652611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22936"/>
        <c:crosses val="autoZero"/>
        <c:crossBetween val="midCat"/>
      </c:valAx>
      <c:valAx>
        <c:axId val="652622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Shear, kip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11960"/>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chart" Target="../charts/chart2.xml"/><Relationship Id="rId21" Type="http://schemas.openxmlformats.org/officeDocument/2006/relationships/chart" Target="../charts/chart11.xml"/><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chart" Target="../charts/chart7.xml"/><Relationship Id="rId2" Type="http://schemas.openxmlformats.org/officeDocument/2006/relationships/chart" Target="../charts/chart1.xml"/><Relationship Id="rId16" Type="http://schemas.openxmlformats.org/officeDocument/2006/relationships/chart" Target="../charts/chart6.xml"/><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4.xml"/><Relationship Id="rId15" Type="http://schemas.openxmlformats.org/officeDocument/2006/relationships/chart" Target="../charts/chart5.xml"/><Relationship Id="rId10" Type="http://schemas.openxmlformats.org/officeDocument/2006/relationships/image" Target="../media/image6.png"/><Relationship Id="rId19"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10.png"/><Relationship Id="rId2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191060</xdr:colOff>
      <xdr:row>8</xdr:row>
      <xdr:rowOff>26896</xdr:rowOff>
    </xdr:from>
    <xdr:to>
      <xdr:col>9</xdr:col>
      <xdr:colOff>369794</xdr:colOff>
      <xdr:row>20</xdr:row>
      <xdr:rowOff>116134</xdr:rowOff>
    </xdr:to>
    <xdr:pic>
      <xdr:nvPicPr>
        <xdr:cNvPr id="10" name="Picture 9"/>
        <xdr:cNvPicPr>
          <a:picLocks noChangeAspect="1"/>
        </xdr:cNvPicPr>
      </xdr:nvPicPr>
      <xdr:blipFill>
        <a:blip xmlns:r="http://schemas.openxmlformats.org/officeDocument/2006/relationships" r:embed="rId1"/>
        <a:stretch>
          <a:fillRect/>
        </a:stretch>
      </xdr:blipFill>
      <xdr:spPr>
        <a:xfrm>
          <a:off x="291913" y="1651749"/>
          <a:ext cx="4392146" cy="2386444"/>
        </a:xfrm>
        <a:prstGeom prst="rect">
          <a:avLst/>
        </a:prstGeom>
      </xdr:spPr>
    </xdr:pic>
    <xdr:clientData/>
  </xdr:twoCellAnchor>
  <xdr:twoCellAnchor>
    <xdr:from>
      <xdr:col>0</xdr:col>
      <xdr:colOff>0</xdr:colOff>
      <xdr:row>66</xdr:row>
      <xdr:rowOff>89647</xdr:rowOff>
    </xdr:from>
    <xdr:to>
      <xdr:col>6</xdr:col>
      <xdr:colOff>56030</xdr:colOff>
      <xdr:row>77</xdr:row>
      <xdr:rowOff>123265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95</xdr:row>
      <xdr:rowOff>89646</xdr:rowOff>
    </xdr:from>
    <xdr:to>
      <xdr:col>6</xdr:col>
      <xdr:colOff>33618</xdr:colOff>
      <xdr:row>105</xdr:row>
      <xdr:rowOff>190499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66</xdr:row>
      <xdr:rowOff>89647</xdr:rowOff>
    </xdr:from>
    <xdr:to>
      <xdr:col>13</xdr:col>
      <xdr:colOff>22411</xdr:colOff>
      <xdr:row>77</xdr:row>
      <xdr:rowOff>123265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100853</xdr:colOff>
      <xdr:row>95</xdr:row>
      <xdr:rowOff>100851</xdr:rowOff>
    </xdr:from>
    <xdr:to>
      <xdr:col>13</xdr:col>
      <xdr:colOff>11205</xdr:colOff>
      <xdr:row>106</xdr:row>
      <xdr:rowOff>11204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0</xdr:colOff>
      <xdr:row>146</xdr:row>
      <xdr:rowOff>78441</xdr:rowOff>
    </xdr:from>
    <xdr:to>
      <xdr:col>11</xdr:col>
      <xdr:colOff>171399</xdr:colOff>
      <xdr:row>151</xdr:row>
      <xdr:rowOff>171878</xdr:rowOff>
    </xdr:to>
    <xdr:pic>
      <xdr:nvPicPr>
        <xdr:cNvPr id="17" name="Picture 16"/>
        <xdr:cNvPicPr>
          <a:picLocks noChangeAspect="1"/>
        </xdr:cNvPicPr>
      </xdr:nvPicPr>
      <xdr:blipFill>
        <a:blip xmlns:r="http://schemas.openxmlformats.org/officeDocument/2006/relationships" r:embed="rId6"/>
        <a:stretch>
          <a:fillRect/>
        </a:stretch>
      </xdr:blipFill>
      <xdr:spPr>
        <a:xfrm>
          <a:off x="537882" y="27443206"/>
          <a:ext cx="4866664" cy="1057143"/>
        </a:xfrm>
        <a:prstGeom prst="rect">
          <a:avLst/>
        </a:prstGeom>
      </xdr:spPr>
    </xdr:pic>
    <xdr:clientData/>
  </xdr:twoCellAnchor>
  <xdr:twoCellAnchor editAs="oneCell">
    <xdr:from>
      <xdr:col>2</xdr:col>
      <xdr:colOff>0</xdr:colOff>
      <xdr:row>191</xdr:row>
      <xdr:rowOff>0</xdr:rowOff>
    </xdr:from>
    <xdr:to>
      <xdr:col>11</xdr:col>
      <xdr:colOff>218458</xdr:colOff>
      <xdr:row>207</xdr:row>
      <xdr:rowOff>47238</xdr:rowOff>
    </xdr:to>
    <xdr:pic>
      <xdr:nvPicPr>
        <xdr:cNvPr id="19" name="Picture 18"/>
        <xdr:cNvPicPr>
          <a:picLocks noChangeAspect="1"/>
        </xdr:cNvPicPr>
      </xdr:nvPicPr>
      <xdr:blipFill>
        <a:blip xmlns:r="http://schemas.openxmlformats.org/officeDocument/2006/relationships" r:embed="rId7"/>
        <a:stretch>
          <a:fillRect/>
        </a:stretch>
      </xdr:blipFill>
      <xdr:spPr>
        <a:xfrm>
          <a:off x="537882" y="36161382"/>
          <a:ext cx="4913723" cy="3095238"/>
        </a:xfrm>
        <a:prstGeom prst="rect">
          <a:avLst/>
        </a:prstGeom>
      </xdr:spPr>
    </xdr:pic>
    <xdr:clientData/>
  </xdr:twoCellAnchor>
  <xdr:twoCellAnchor editAs="oneCell">
    <xdr:from>
      <xdr:col>2</xdr:col>
      <xdr:colOff>100853</xdr:colOff>
      <xdr:row>410</xdr:row>
      <xdr:rowOff>0</xdr:rowOff>
    </xdr:from>
    <xdr:to>
      <xdr:col>11</xdr:col>
      <xdr:colOff>148443</xdr:colOff>
      <xdr:row>413</xdr:row>
      <xdr:rowOff>85643</xdr:rowOff>
    </xdr:to>
    <xdr:pic>
      <xdr:nvPicPr>
        <xdr:cNvPr id="20" name="Picture 19"/>
        <xdr:cNvPicPr>
          <a:picLocks noChangeAspect="1"/>
        </xdr:cNvPicPr>
      </xdr:nvPicPr>
      <xdr:blipFill>
        <a:blip xmlns:r="http://schemas.openxmlformats.org/officeDocument/2006/relationships" r:embed="rId8"/>
        <a:stretch>
          <a:fillRect/>
        </a:stretch>
      </xdr:blipFill>
      <xdr:spPr>
        <a:xfrm>
          <a:off x="638735" y="49417941"/>
          <a:ext cx="4742855" cy="657143"/>
        </a:xfrm>
        <a:prstGeom prst="rect">
          <a:avLst/>
        </a:prstGeom>
      </xdr:spPr>
    </xdr:pic>
    <xdr:clientData/>
  </xdr:twoCellAnchor>
  <xdr:twoCellAnchor editAs="oneCell">
    <xdr:from>
      <xdr:col>2</xdr:col>
      <xdr:colOff>0</xdr:colOff>
      <xdr:row>458</xdr:row>
      <xdr:rowOff>0</xdr:rowOff>
    </xdr:from>
    <xdr:to>
      <xdr:col>11</xdr:col>
      <xdr:colOff>114256</xdr:colOff>
      <xdr:row>478</xdr:row>
      <xdr:rowOff>28095</xdr:rowOff>
    </xdr:to>
    <xdr:pic>
      <xdr:nvPicPr>
        <xdr:cNvPr id="21" name="Picture 20"/>
        <xdr:cNvPicPr>
          <a:picLocks noChangeAspect="1"/>
        </xdr:cNvPicPr>
      </xdr:nvPicPr>
      <xdr:blipFill>
        <a:blip xmlns:r="http://schemas.openxmlformats.org/officeDocument/2006/relationships" r:embed="rId9"/>
        <a:stretch>
          <a:fillRect/>
        </a:stretch>
      </xdr:blipFill>
      <xdr:spPr>
        <a:xfrm>
          <a:off x="537882" y="59626500"/>
          <a:ext cx="4809521" cy="3838095"/>
        </a:xfrm>
        <a:prstGeom prst="rect">
          <a:avLst/>
        </a:prstGeom>
      </xdr:spPr>
    </xdr:pic>
    <xdr:clientData/>
  </xdr:twoCellAnchor>
  <xdr:twoCellAnchor editAs="oneCell">
    <xdr:from>
      <xdr:col>2</xdr:col>
      <xdr:colOff>0</xdr:colOff>
      <xdr:row>580</xdr:row>
      <xdr:rowOff>0</xdr:rowOff>
    </xdr:from>
    <xdr:to>
      <xdr:col>11</xdr:col>
      <xdr:colOff>76161</xdr:colOff>
      <xdr:row>593</xdr:row>
      <xdr:rowOff>47309</xdr:rowOff>
    </xdr:to>
    <xdr:pic>
      <xdr:nvPicPr>
        <xdr:cNvPr id="22" name="Picture 21"/>
        <xdr:cNvPicPr>
          <a:picLocks noChangeAspect="1"/>
        </xdr:cNvPicPr>
      </xdr:nvPicPr>
      <xdr:blipFill>
        <a:blip xmlns:r="http://schemas.openxmlformats.org/officeDocument/2006/relationships" r:embed="rId10"/>
        <a:stretch>
          <a:fillRect/>
        </a:stretch>
      </xdr:blipFill>
      <xdr:spPr>
        <a:xfrm>
          <a:off x="537882" y="83001971"/>
          <a:ext cx="4771426" cy="2523809"/>
        </a:xfrm>
        <a:prstGeom prst="rect">
          <a:avLst/>
        </a:prstGeom>
      </xdr:spPr>
    </xdr:pic>
    <xdr:clientData/>
  </xdr:twoCellAnchor>
  <xdr:twoCellAnchor editAs="oneCell">
    <xdr:from>
      <xdr:col>2</xdr:col>
      <xdr:colOff>0</xdr:colOff>
      <xdr:row>694</xdr:row>
      <xdr:rowOff>0</xdr:rowOff>
    </xdr:from>
    <xdr:to>
      <xdr:col>11</xdr:col>
      <xdr:colOff>123780</xdr:colOff>
      <xdr:row>706</xdr:row>
      <xdr:rowOff>75905</xdr:rowOff>
    </xdr:to>
    <xdr:pic>
      <xdr:nvPicPr>
        <xdr:cNvPr id="23" name="Picture 22"/>
        <xdr:cNvPicPr>
          <a:picLocks noChangeAspect="1"/>
        </xdr:cNvPicPr>
      </xdr:nvPicPr>
      <xdr:blipFill>
        <a:blip xmlns:r="http://schemas.openxmlformats.org/officeDocument/2006/relationships" r:embed="rId11"/>
        <a:stretch>
          <a:fillRect/>
        </a:stretch>
      </xdr:blipFill>
      <xdr:spPr>
        <a:xfrm>
          <a:off x="537882" y="100595206"/>
          <a:ext cx="4819045" cy="2361905"/>
        </a:xfrm>
        <a:prstGeom prst="rect">
          <a:avLst/>
        </a:prstGeom>
      </xdr:spPr>
    </xdr:pic>
    <xdr:clientData/>
  </xdr:twoCellAnchor>
  <xdr:twoCellAnchor editAs="oneCell">
    <xdr:from>
      <xdr:col>2</xdr:col>
      <xdr:colOff>0</xdr:colOff>
      <xdr:row>805</xdr:row>
      <xdr:rowOff>0</xdr:rowOff>
    </xdr:from>
    <xdr:to>
      <xdr:col>11</xdr:col>
      <xdr:colOff>152352</xdr:colOff>
      <xdr:row>810</xdr:row>
      <xdr:rowOff>37976</xdr:rowOff>
    </xdr:to>
    <xdr:pic>
      <xdr:nvPicPr>
        <xdr:cNvPr id="24" name="Picture 23"/>
        <xdr:cNvPicPr>
          <a:picLocks noChangeAspect="1"/>
        </xdr:cNvPicPr>
      </xdr:nvPicPr>
      <xdr:blipFill>
        <a:blip xmlns:r="http://schemas.openxmlformats.org/officeDocument/2006/relationships" r:embed="rId12"/>
        <a:stretch>
          <a:fillRect/>
        </a:stretch>
      </xdr:blipFill>
      <xdr:spPr>
        <a:xfrm>
          <a:off x="537882" y="113089765"/>
          <a:ext cx="4847617" cy="990476"/>
        </a:xfrm>
        <a:prstGeom prst="rect">
          <a:avLst/>
        </a:prstGeom>
      </xdr:spPr>
    </xdr:pic>
    <xdr:clientData/>
  </xdr:twoCellAnchor>
  <xdr:twoCellAnchor editAs="oneCell">
    <xdr:from>
      <xdr:col>2</xdr:col>
      <xdr:colOff>0</xdr:colOff>
      <xdr:row>874</xdr:row>
      <xdr:rowOff>0</xdr:rowOff>
    </xdr:from>
    <xdr:to>
      <xdr:col>11</xdr:col>
      <xdr:colOff>38066</xdr:colOff>
      <xdr:row>883</xdr:row>
      <xdr:rowOff>133119</xdr:rowOff>
    </xdr:to>
    <xdr:pic>
      <xdr:nvPicPr>
        <xdr:cNvPr id="25" name="Picture 24"/>
        <xdr:cNvPicPr>
          <a:picLocks noChangeAspect="1"/>
        </xdr:cNvPicPr>
      </xdr:nvPicPr>
      <xdr:blipFill>
        <a:blip xmlns:r="http://schemas.openxmlformats.org/officeDocument/2006/relationships" r:embed="rId13"/>
        <a:stretch>
          <a:fillRect/>
        </a:stretch>
      </xdr:blipFill>
      <xdr:spPr>
        <a:xfrm>
          <a:off x="537882" y="124060324"/>
          <a:ext cx="4733331" cy="1847619"/>
        </a:xfrm>
        <a:prstGeom prst="rect">
          <a:avLst/>
        </a:prstGeom>
      </xdr:spPr>
    </xdr:pic>
    <xdr:clientData/>
  </xdr:twoCellAnchor>
  <xdr:twoCellAnchor editAs="oneCell">
    <xdr:from>
      <xdr:col>2</xdr:col>
      <xdr:colOff>0</xdr:colOff>
      <xdr:row>957</xdr:row>
      <xdr:rowOff>0</xdr:rowOff>
    </xdr:from>
    <xdr:to>
      <xdr:col>11</xdr:col>
      <xdr:colOff>95209</xdr:colOff>
      <xdr:row>960</xdr:row>
      <xdr:rowOff>95167</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537882" y="135411882"/>
          <a:ext cx="4790474" cy="666667"/>
        </a:xfrm>
        <a:prstGeom prst="rect">
          <a:avLst/>
        </a:prstGeom>
      </xdr:spPr>
    </xdr:pic>
    <xdr:clientData/>
  </xdr:twoCellAnchor>
  <xdr:twoCellAnchor>
    <xdr:from>
      <xdr:col>0</xdr:col>
      <xdr:colOff>0</xdr:colOff>
      <xdr:row>275</xdr:row>
      <xdr:rowOff>100852</xdr:rowOff>
    </xdr:from>
    <xdr:to>
      <xdr:col>6</xdr:col>
      <xdr:colOff>56030</xdr:colOff>
      <xdr:row>286</xdr:row>
      <xdr:rowOff>156882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288</xdr:row>
      <xdr:rowOff>0</xdr:rowOff>
    </xdr:from>
    <xdr:to>
      <xdr:col>6</xdr:col>
      <xdr:colOff>33618</xdr:colOff>
      <xdr:row>298</xdr:row>
      <xdr:rowOff>112059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275</xdr:row>
      <xdr:rowOff>100852</xdr:rowOff>
    </xdr:from>
    <xdr:to>
      <xdr:col>12</xdr:col>
      <xdr:colOff>56030</xdr:colOff>
      <xdr:row>286</xdr:row>
      <xdr:rowOff>156882</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0</xdr:colOff>
      <xdr:row>288</xdr:row>
      <xdr:rowOff>0</xdr:rowOff>
    </xdr:from>
    <xdr:to>
      <xdr:col>12</xdr:col>
      <xdr:colOff>33618</xdr:colOff>
      <xdr:row>298</xdr:row>
      <xdr:rowOff>112059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365</xdr:row>
      <xdr:rowOff>100852</xdr:rowOff>
    </xdr:from>
    <xdr:to>
      <xdr:col>6</xdr:col>
      <xdr:colOff>56030</xdr:colOff>
      <xdr:row>376</xdr:row>
      <xdr:rowOff>156882</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378</xdr:row>
      <xdr:rowOff>0</xdr:rowOff>
    </xdr:from>
    <xdr:to>
      <xdr:col>6</xdr:col>
      <xdr:colOff>33618</xdr:colOff>
      <xdr:row>388</xdr:row>
      <xdr:rowOff>112059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0</xdr:colOff>
      <xdr:row>365</xdr:row>
      <xdr:rowOff>100852</xdr:rowOff>
    </xdr:from>
    <xdr:to>
      <xdr:col>12</xdr:col>
      <xdr:colOff>56030</xdr:colOff>
      <xdr:row>376</xdr:row>
      <xdr:rowOff>156882</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0</xdr:colOff>
      <xdr:row>378</xdr:row>
      <xdr:rowOff>0</xdr:rowOff>
    </xdr:from>
    <xdr:to>
      <xdr:col>12</xdr:col>
      <xdr:colOff>33618</xdr:colOff>
      <xdr:row>388</xdr:row>
      <xdr:rowOff>112059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1</xdr:row>
      <xdr:rowOff>66675</xdr:rowOff>
    </xdr:from>
    <xdr:to>
      <xdr:col>9</xdr:col>
      <xdr:colOff>533400</xdr:colOff>
      <xdr:row>7</xdr:row>
      <xdr:rowOff>66033</xdr:rowOff>
    </xdr:to>
    <xdr:pic>
      <xdr:nvPicPr>
        <xdr:cNvPr id="2" name="Picture 1"/>
        <xdr:cNvPicPr>
          <a:picLocks noChangeAspect="1"/>
        </xdr:cNvPicPr>
      </xdr:nvPicPr>
      <xdr:blipFill>
        <a:blip xmlns:r="http://schemas.openxmlformats.org/officeDocument/2006/relationships" r:embed="rId1"/>
        <a:stretch>
          <a:fillRect/>
        </a:stretch>
      </xdr:blipFill>
      <xdr:spPr>
        <a:xfrm>
          <a:off x="485775" y="257175"/>
          <a:ext cx="5648325" cy="1142358"/>
        </a:xfrm>
        <a:prstGeom prst="rect">
          <a:avLst/>
        </a:prstGeom>
      </xdr:spPr>
    </xdr:pic>
    <xdr:clientData/>
  </xdr:twoCellAnchor>
  <xdr:twoCellAnchor editAs="oneCell">
    <xdr:from>
      <xdr:col>0</xdr:col>
      <xdr:colOff>123825</xdr:colOff>
      <xdr:row>8</xdr:row>
      <xdr:rowOff>0</xdr:rowOff>
    </xdr:from>
    <xdr:to>
      <xdr:col>5</xdr:col>
      <xdr:colOff>513921</xdr:colOff>
      <xdr:row>18</xdr:row>
      <xdr:rowOff>94990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3825" y="1524000"/>
          <a:ext cx="3428571" cy="2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8</xdr:col>
      <xdr:colOff>389913</xdr:colOff>
      <xdr:row>15</xdr:row>
      <xdr:rowOff>171119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47700" y="381000"/>
          <a:ext cx="4895238" cy="2647619"/>
        </a:xfrm>
        <a:prstGeom prst="rect">
          <a:avLst/>
        </a:prstGeom>
      </xdr:spPr>
    </xdr:pic>
    <xdr:clientData/>
  </xdr:twoCellAnchor>
  <xdr:twoCellAnchor editAs="oneCell">
    <xdr:from>
      <xdr:col>1</xdr:col>
      <xdr:colOff>180975</xdr:colOff>
      <xdr:row>47</xdr:row>
      <xdr:rowOff>123825</xdr:rowOff>
    </xdr:from>
    <xdr:to>
      <xdr:col>9</xdr:col>
      <xdr:colOff>94639</xdr:colOff>
      <xdr:row>53</xdr:row>
      <xdr:rowOff>37968</xdr:rowOff>
    </xdr:to>
    <xdr:pic>
      <xdr:nvPicPr>
        <xdr:cNvPr id="3" name="Picture 2"/>
        <xdr:cNvPicPr>
          <a:picLocks noChangeAspect="1"/>
        </xdr:cNvPicPr>
      </xdr:nvPicPr>
      <xdr:blipFill>
        <a:blip xmlns:r="http://schemas.openxmlformats.org/officeDocument/2006/relationships" r:embed="rId2"/>
        <a:stretch>
          <a:fillRect/>
        </a:stretch>
      </xdr:blipFill>
      <xdr:spPr>
        <a:xfrm>
          <a:off x="809625" y="9077325"/>
          <a:ext cx="4885714" cy="1057143"/>
        </a:xfrm>
        <a:prstGeom prst="rect">
          <a:avLst/>
        </a:prstGeom>
      </xdr:spPr>
    </xdr:pic>
    <xdr:clientData/>
  </xdr:twoCellAnchor>
  <xdr:twoCellAnchor editAs="oneCell">
    <xdr:from>
      <xdr:col>1</xdr:col>
      <xdr:colOff>371475</xdr:colOff>
      <xdr:row>92</xdr:row>
      <xdr:rowOff>171450</xdr:rowOff>
    </xdr:from>
    <xdr:to>
      <xdr:col>9</xdr:col>
      <xdr:colOff>332758</xdr:colOff>
      <xdr:row>109</xdr:row>
      <xdr:rowOff>28188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1000125" y="17697450"/>
          <a:ext cx="4933333" cy="3095238"/>
        </a:xfrm>
        <a:prstGeom prst="rect">
          <a:avLst/>
        </a:prstGeom>
      </xdr:spPr>
    </xdr:pic>
    <xdr:clientData/>
  </xdr:twoCellAnchor>
  <xdr:twoCellAnchor editAs="oneCell">
    <xdr:from>
      <xdr:col>0</xdr:col>
      <xdr:colOff>190500</xdr:colOff>
      <xdr:row>139</xdr:row>
      <xdr:rowOff>66675</xdr:rowOff>
    </xdr:from>
    <xdr:to>
      <xdr:col>7</xdr:col>
      <xdr:colOff>361355</xdr:colOff>
      <xdr:row>142</xdr:row>
      <xdr:rowOff>152318</xdr:rowOff>
    </xdr:to>
    <xdr:pic>
      <xdr:nvPicPr>
        <xdr:cNvPr id="5" name="Picture 4"/>
        <xdr:cNvPicPr>
          <a:picLocks noChangeAspect="1"/>
        </xdr:cNvPicPr>
      </xdr:nvPicPr>
      <xdr:blipFill>
        <a:blip xmlns:r="http://schemas.openxmlformats.org/officeDocument/2006/relationships" r:embed="rId4"/>
        <a:stretch>
          <a:fillRect/>
        </a:stretch>
      </xdr:blipFill>
      <xdr:spPr>
        <a:xfrm>
          <a:off x="190500" y="26546175"/>
          <a:ext cx="4761905" cy="657143"/>
        </a:xfrm>
        <a:prstGeom prst="rect">
          <a:avLst/>
        </a:prstGeom>
      </xdr:spPr>
    </xdr:pic>
    <xdr:clientData/>
  </xdr:twoCellAnchor>
  <xdr:twoCellAnchor editAs="oneCell">
    <xdr:from>
      <xdr:col>0</xdr:col>
      <xdr:colOff>133350</xdr:colOff>
      <xdr:row>185</xdr:row>
      <xdr:rowOff>38100</xdr:rowOff>
    </xdr:from>
    <xdr:to>
      <xdr:col>7</xdr:col>
      <xdr:colOff>370871</xdr:colOff>
      <xdr:row>205</xdr:row>
      <xdr:rowOff>66195</xdr:rowOff>
    </xdr:to>
    <xdr:pic>
      <xdr:nvPicPr>
        <xdr:cNvPr id="6" name="Picture 5"/>
        <xdr:cNvPicPr>
          <a:picLocks noChangeAspect="1"/>
        </xdr:cNvPicPr>
      </xdr:nvPicPr>
      <xdr:blipFill>
        <a:blip xmlns:r="http://schemas.openxmlformats.org/officeDocument/2006/relationships" r:embed="rId5"/>
        <a:stretch>
          <a:fillRect/>
        </a:stretch>
      </xdr:blipFill>
      <xdr:spPr>
        <a:xfrm>
          <a:off x="133350" y="35280600"/>
          <a:ext cx="4828571" cy="3838095"/>
        </a:xfrm>
        <a:prstGeom prst="rect">
          <a:avLst/>
        </a:prstGeom>
      </xdr:spPr>
    </xdr:pic>
    <xdr:clientData/>
  </xdr:twoCellAnchor>
  <xdr:twoCellAnchor editAs="oneCell">
    <xdr:from>
      <xdr:col>0</xdr:col>
      <xdr:colOff>161925</xdr:colOff>
      <xdr:row>231</xdr:row>
      <xdr:rowOff>9525</xdr:rowOff>
    </xdr:from>
    <xdr:to>
      <xdr:col>7</xdr:col>
      <xdr:colOff>361351</xdr:colOff>
      <xdr:row>244</xdr:row>
      <xdr:rowOff>56834</xdr:rowOff>
    </xdr:to>
    <xdr:pic>
      <xdr:nvPicPr>
        <xdr:cNvPr id="7" name="Picture 6"/>
        <xdr:cNvPicPr>
          <a:picLocks noChangeAspect="1"/>
        </xdr:cNvPicPr>
      </xdr:nvPicPr>
      <xdr:blipFill>
        <a:blip xmlns:r="http://schemas.openxmlformats.org/officeDocument/2006/relationships" r:embed="rId6"/>
        <a:stretch>
          <a:fillRect/>
        </a:stretch>
      </xdr:blipFill>
      <xdr:spPr>
        <a:xfrm>
          <a:off x="161925" y="44015025"/>
          <a:ext cx="4790476" cy="2523809"/>
        </a:xfrm>
        <a:prstGeom prst="rect">
          <a:avLst/>
        </a:prstGeom>
      </xdr:spPr>
    </xdr:pic>
    <xdr:clientData/>
  </xdr:twoCellAnchor>
  <xdr:twoCellAnchor editAs="oneCell">
    <xdr:from>
      <xdr:col>0</xdr:col>
      <xdr:colOff>114300</xdr:colOff>
      <xdr:row>277</xdr:row>
      <xdr:rowOff>19050</xdr:rowOff>
    </xdr:from>
    <xdr:to>
      <xdr:col>7</xdr:col>
      <xdr:colOff>361345</xdr:colOff>
      <xdr:row>289</xdr:row>
      <xdr:rowOff>94955</xdr:rowOff>
    </xdr:to>
    <xdr:pic>
      <xdr:nvPicPr>
        <xdr:cNvPr id="8" name="Picture 7"/>
        <xdr:cNvPicPr>
          <a:picLocks noChangeAspect="1"/>
        </xdr:cNvPicPr>
      </xdr:nvPicPr>
      <xdr:blipFill>
        <a:blip xmlns:r="http://schemas.openxmlformats.org/officeDocument/2006/relationships" r:embed="rId7"/>
        <a:stretch>
          <a:fillRect/>
        </a:stretch>
      </xdr:blipFill>
      <xdr:spPr>
        <a:xfrm>
          <a:off x="114300" y="52787550"/>
          <a:ext cx="4838095" cy="2361905"/>
        </a:xfrm>
        <a:prstGeom prst="rect">
          <a:avLst/>
        </a:prstGeom>
      </xdr:spPr>
    </xdr:pic>
    <xdr:clientData/>
  </xdr:twoCellAnchor>
  <xdr:twoCellAnchor editAs="oneCell">
    <xdr:from>
      <xdr:col>1</xdr:col>
      <xdr:colOff>371475</xdr:colOff>
      <xdr:row>323</xdr:row>
      <xdr:rowOff>28575</xdr:rowOff>
    </xdr:from>
    <xdr:to>
      <xdr:col>9</xdr:col>
      <xdr:colOff>266092</xdr:colOff>
      <xdr:row>328</xdr:row>
      <xdr:rowOff>66551</xdr:rowOff>
    </xdr:to>
    <xdr:pic>
      <xdr:nvPicPr>
        <xdr:cNvPr id="9" name="Picture 8"/>
        <xdr:cNvPicPr>
          <a:picLocks noChangeAspect="1"/>
        </xdr:cNvPicPr>
      </xdr:nvPicPr>
      <xdr:blipFill>
        <a:blip xmlns:r="http://schemas.openxmlformats.org/officeDocument/2006/relationships" r:embed="rId8"/>
        <a:stretch>
          <a:fillRect/>
        </a:stretch>
      </xdr:blipFill>
      <xdr:spPr>
        <a:xfrm>
          <a:off x="1000125" y="61560075"/>
          <a:ext cx="4866667" cy="990476"/>
        </a:xfrm>
        <a:prstGeom prst="rect">
          <a:avLst/>
        </a:prstGeom>
      </xdr:spPr>
    </xdr:pic>
    <xdr:clientData/>
  </xdr:twoCellAnchor>
  <xdr:twoCellAnchor editAs="oneCell">
    <xdr:from>
      <xdr:col>1</xdr:col>
      <xdr:colOff>0</xdr:colOff>
      <xdr:row>369</xdr:row>
      <xdr:rowOff>0</xdr:rowOff>
    </xdr:from>
    <xdr:to>
      <xdr:col>8</xdr:col>
      <xdr:colOff>228006</xdr:colOff>
      <xdr:row>378</xdr:row>
      <xdr:rowOff>133119</xdr:rowOff>
    </xdr:to>
    <xdr:pic>
      <xdr:nvPicPr>
        <xdr:cNvPr id="10" name="Picture 9"/>
        <xdr:cNvPicPr>
          <a:picLocks noChangeAspect="1"/>
        </xdr:cNvPicPr>
      </xdr:nvPicPr>
      <xdr:blipFill>
        <a:blip xmlns:r="http://schemas.openxmlformats.org/officeDocument/2006/relationships" r:embed="rId9"/>
        <a:stretch>
          <a:fillRect/>
        </a:stretch>
      </xdr:blipFill>
      <xdr:spPr>
        <a:xfrm>
          <a:off x="628650" y="70294500"/>
          <a:ext cx="4752381" cy="1847619"/>
        </a:xfrm>
        <a:prstGeom prst="rect">
          <a:avLst/>
        </a:prstGeom>
      </xdr:spPr>
    </xdr:pic>
    <xdr:clientData/>
  </xdr:twoCellAnchor>
  <xdr:twoCellAnchor editAs="oneCell">
    <xdr:from>
      <xdr:col>1</xdr:col>
      <xdr:colOff>0</xdr:colOff>
      <xdr:row>415</xdr:row>
      <xdr:rowOff>0</xdr:rowOff>
    </xdr:from>
    <xdr:to>
      <xdr:col>8</xdr:col>
      <xdr:colOff>285149</xdr:colOff>
      <xdr:row>418</xdr:row>
      <xdr:rowOff>95167</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28650" y="79057500"/>
          <a:ext cx="4809524" cy="6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ocalhost\Users\gouve_000\OneDrive\Documents\Education\14.551%20Adv%20Steel\Assignments\Assignment%2002%20Ch9-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202%20Ch9-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ocalhost\Users\Ana%20Gouveia\SkyDrive\Documents\1.%20Education\14.551%20Adv%20Steel\2%20Preliminary%20Sizing%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20Gouveia/SkyDrive/Documents/1.%20Education/14.551%20Adv%20Steel/Support%20Material/AISC%20Shapes%20Database%20v1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teps"/>
      <sheetName val="Load Combination"/>
      <sheetName val="283"/>
      <sheetName val="W"/>
      <sheetName val="C"/>
      <sheetName val="WT"/>
      <sheetName val="Input (2)"/>
    </sheetNames>
    <sheetDataSet>
      <sheetData sheetId="0" refreshError="1"/>
      <sheetData sheetId="1" refreshError="1"/>
      <sheetData sheetId="2" refreshError="1"/>
      <sheetData sheetId="3" refreshError="1"/>
      <sheetData sheetId="4" refreshError="1"/>
      <sheetData sheetId="5" refreshError="1">
        <row r="3">
          <cell r="C3" t="str">
            <v>C15X50</v>
          </cell>
          <cell r="D3" t="str">
            <v>F</v>
          </cell>
          <cell r="E3">
            <v>50</v>
          </cell>
          <cell r="F3">
            <v>14.7</v>
          </cell>
          <cell r="G3">
            <v>15</v>
          </cell>
          <cell r="H3">
            <v>0</v>
          </cell>
          <cell r="I3">
            <v>0</v>
          </cell>
          <cell r="J3">
            <v>3.72</v>
          </cell>
          <cell r="K3">
            <v>0</v>
          </cell>
          <cell r="L3">
            <v>0</v>
          </cell>
          <cell r="M3">
            <v>0.71599999999999997</v>
          </cell>
          <cell r="N3">
            <v>0.65</v>
          </cell>
          <cell r="O3">
            <v>0</v>
          </cell>
          <cell r="P3">
            <v>0</v>
          </cell>
          <cell r="Q3">
            <v>0</v>
          </cell>
          <cell r="R3">
            <v>1.44</v>
          </cell>
          <cell r="S3">
            <v>1.4375</v>
          </cell>
          <cell r="T3">
            <v>0</v>
          </cell>
          <cell r="U3">
            <v>0.79900000000000004</v>
          </cell>
          <cell r="V3">
            <v>0</v>
          </cell>
          <cell r="W3">
            <v>0.58299999999999996</v>
          </cell>
          <cell r="X3">
            <v>0.49</v>
          </cell>
          <cell r="Y3">
            <v>0</v>
          </cell>
          <cell r="Z3">
            <v>0</v>
          </cell>
          <cell r="AA3">
            <v>0</v>
          </cell>
          <cell r="AB3">
            <v>0</v>
          </cell>
          <cell r="AC3">
            <v>0</v>
          </cell>
          <cell r="AD3">
            <v>0</v>
          </cell>
          <cell r="AE3">
            <v>404</v>
          </cell>
          <cell r="AF3">
            <v>68.5</v>
          </cell>
          <cell r="AG3">
            <v>53.8</v>
          </cell>
          <cell r="AH3">
            <v>5.24</v>
          </cell>
          <cell r="AI3">
            <v>11</v>
          </cell>
          <cell r="AJ3">
            <v>8.14</v>
          </cell>
          <cell r="AK3">
            <v>3.77</v>
          </cell>
          <cell r="AL3">
            <v>0.86499999999999999</v>
          </cell>
          <cell r="AM3">
            <v>0</v>
          </cell>
          <cell r="AN3">
            <v>2.65</v>
          </cell>
          <cell r="AO3">
            <v>492</v>
          </cell>
          <cell r="AP3">
            <v>0</v>
          </cell>
          <cell r="AQ3">
            <v>0</v>
          </cell>
          <cell r="AR3">
            <v>0</v>
          </cell>
          <cell r="AS3">
            <v>0</v>
          </cell>
          <cell r="AT3">
            <v>0</v>
          </cell>
          <cell r="AU3">
            <v>5.49</v>
          </cell>
          <cell r="AV3">
            <v>0.93700000000000006</v>
          </cell>
          <cell r="AW3">
            <v>0</v>
          </cell>
          <cell r="AX3">
            <v>0</v>
          </cell>
          <cell r="AY3" t="str">
            <v>C380X74</v>
          </cell>
          <cell r="AZ3" t="str">
            <v>C380X74</v>
          </cell>
          <cell r="BA3">
            <v>74</v>
          </cell>
          <cell r="BB3">
            <v>9480</v>
          </cell>
          <cell r="BC3">
            <v>381</v>
          </cell>
          <cell r="BD3">
            <v>0</v>
          </cell>
          <cell r="BE3">
            <v>0</v>
          </cell>
          <cell r="BF3">
            <v>94.5</v>
          </cell>
          <cell r="BG3">
            <v>0</v>
          </cell>
          <cell r="BH3">
            <v>0</v>
          </cell>
          <cell r="BI3">
            <v>18.2</v>
          </cell>
          <cell r="BJ3">
            <v>16.5</v>
          </cell>
          <cell r="BK3">
            <v>0</v>
          </cell>
          <cell r="BL3">
            <v>0</v>
          </cell>
          <cell r="BM3">
            <v>0</v>
          </cell>
          <cell r="BN3">
            <v>36.6</v>
          </cell>
          <cell r="BO3">
            <v>36.5</v>
          </cell>
          <cell r="BP3">
            <v>20.3</v>
          </cell>
          <cell r="BQ3">
            <v>0</v>
          </cell>
          <cell r="BR3">
            <v>14.8</v>
          </cell>
          <cell r="BS3">
            <v>12.4</v>
          </cell>
          <cell r="BT3">
            <v>0</v>
          </cell>
          <cell r="BU3">
            <v>74</v>
          </cell>
          <cell r="BV3">
            <v>0</v>
          </cell>
          <cell r="BW3">
            <v>0</v>
          </cell>
          <cell r="BX3">
            <v>0</v>
          </cell>
          <cell r="BY3">
            <v>0</v>
          </cell>
          <cell r="BZ3">
            <v>168</v>
          </cell>
          <cell r="CA3">
            <v>1120</v>
          </cell>
          <cell r="CB3">
            <v>882</v>
          </cell>
          <cell r="CC3">
            <v>133</v>
          </cell>
          <cell r="CD3">
            <v>4.58</v>
          </cell>
          <cell r="CE3">
            <v>133</v>
          </cell>
          <cell r="CF3">
            <v>61.8</v>
          </cell>
          <cell r="CG3">
            <v>22</v>
          </cell>
          <cell r="CH3">
            <v>0</v>
          </cell>
          <cell r="CI3">
            <v>1100</v>
          </cell>
          <cell r="CJ3">
            <v>132</v>
          </cell>
          <cell r="CK3">
            <v>0</v>
          </cell>
          <cell r="CL3">
            <v>0</v>
          </cell>
          <cell r="CM3">
            <v>0</v>
          </cell>
          <cell r="CN3">
            <v>0</v>
          </cell>
          <cell r="CO3">
            <v>0</v>
          </cell>
          <cell r="CP3">
            <v>139</v>
          </cell>
          <cell r="CQ3">
            <v>0.93700000000000006</v>
          </cell>
          <cell r="CR3">
            <v>0</v>
          </cell>
          <cell r="CS3">
            <v>0</v>
          </cell>
        </row>
        <row r="4">
          <cell r="C4" t="str">
            <v>C15X40</v>
          </cell>
          <cell r="D4" t="str">
            <v>F</v>
          </cell>
          <cell r="E4">
            <v>40</v>
          </cell>
          <cell r="F4">
            <v>11.8</v>
          </cell>
          <cell r="G4">
            <v>15</v>
          </cell>
          <cell r="H4">
            <v>0</v>
          </cell>
          <cell r="I4">
            <v>0</v>
          </cell>
          <cell r="J4">
            <v>3.52</v>
          </cell>
          <cell r="K4">
            <v>0</v>
          </cell>
          <cell r="L4">
            <v>0</v>
          </cell>
          <cell r="M4">
            <v>0.52</v>
          </cell>
          <cell r="N4">
            <v>0.65</v>
          </cell>
          <cell r="O4">
            <v>0</v>
          </cell>
          <cell r="P4">
            <v>0</v>
          </cell>
          <cell r="Q4">
            <v>0</v>
          </cell>
          <cell r="R4">
            <v>1.44</v>
          </cell>
          <cell r="S4">
            <v>1.4375</v>
          </cell>
          <cell r="T4">
            <v>0</v>
          </cell>
          <cell r="U4">
            <v>0.77800000000000002</v>
          </cell>
          <cell r="V4">
            <v>0</v>
          </cell>
          <cell r="W4">
            <v>0.76700000000000002</v>
          </cell>
          <cell r="X4">
            <v>0.39200000000000002</v>
          </cell>
          <cell r="Y4">
            <v>0</v>
          </cell>
          <cell r="Z4">
            <v>0</v>
          </cell>
          <cell r="AA4">
            <v>0</v>
          </cell>
          <cell r="AB4">
            <v>0</v>
          </cell>
          <cell r="AC4">
            <v>0</v>
          </cell>
          <cell r="AD4">
            <v>0</v>
          </cell>
          <cell r="AE4">
            <v>348</v>
          </cell>
          <cell r="AF4">
            <v>57.5</v>
          </cell>
          <cell r="AG4">
            <v>46.5</v>
          </cell>
          <cell r="AH4">
            <v>5.45</v>
          </cell>
          <cell r="AI4">
            <v>9.17</v>
          </cell>
          <cell r="AJ4">
            <v>6.84</v>
          </cell>
          <cell r="AK4">
            <v>3.34</v>
          </cell>
          <cell r="AL4">
            <v>0.88300000000000001</v>
          </cell>
          <cell r="AM4">
            <v>0</v>
          </cell>
          <cell r="AN4">
            <v>1.45</v>
          </cell>
          <cell r="AO4">
            <v>410</v>
          </cell>
          <cell r="AP4">
            <v>0</v>
          </cell>
          <cell r="AQ4">
            <v>0</v>
          </cell>
          <cell r="AR4">
            <v>0</v>
          </cell>
          <cell r="AS4">
            <v>0</v>
          </cell>
          <cell r="AT4">
            <v>0</v>
          </cell>
          <cell r="AU4">
            <v>5.71</v>
          </cell>
          <cell r="AV4">
            <v>0.92700000000000005</v>
          </cell>
          <cell r="AW4">
            <v>0</v>
          </cell>
          <cell r="AX4">
            <v>0</v>
          </cell>
          <cell r="AY4" t="str">
            <v>C380X60</v>
          </cell>
          <cell r="AZ4" t="str">
            <v>C380X60</v>
          </cell>
          <cell r="BA4">
            <v>60</v>
          </cell>
          <cell r="BB4">
            <v>7610</v>
          </cell>
          <cell r="BC4">
            <v>381</v>
          </cell>
          <cell r="BD4">
            <v>0</v>
          </cell>
          <cell r="BE4">
            <v>0</v>
          </cell>
          <cell r="BF4">
            <v>89.4</v>
          </cell>
          <cell r="BG4">
            <v>0</v>
          </cell>
          <cell r="BH4">
            <v>0</v>
          </cell>
          <cell r="BI4">
            <v>13.2</v>
          </cell>
          <cell r="BJ4">
            <v>16.5</v>
          </cell>
          <cell r="BK4">
            <v>0</v>
          </cell>
          <cell r="BL4">
            <v>0</v>
          </cell>
          <cell r="BM4">
            <v>0</v>
          </cell>
          <cell r="BN4">
            <v>36.6</v>
          </cell>
          <cell r="BO4">
            <v>36.5</v>
          </cell>
          <cell r="BP4">
            <v>19.8</v>
          </cell>
          <cell r="BQ4">
            <v>0</v>
          </cell>
          <cell r="BR4">
            <v>19.5</v>
          </cell>
          <cell r="BS4">
            <v>10</v>
          </cell>
          <cell r="BT4">
            <v>0</v>
          </cell>
          <cell r="BU4">
            <v>60</v>
          </cell>
          <cell r="BV4">
            <v>0</v>
          </cell>
          <cell r="BW4">
            <v>0</v>
          </cell>
          <cell r="BX4">
            <v>0</v>
          </cell>
          <cell r="BY4">
            <v>0</v>
          </cell>
          <cell r="BZ4">
            <v>145</v>
          </cell>
          <cell r="CA4">
            <v>942</v>
          </cell>
          <cell r="CB4">
            <v>762</v>
          </cell>
          <cell r="CC4">
            <v>138</v>
          </cell>
          <cell r="CD4">
            <v>3.82</v>
          </cell>
          <cell r="CE4">
            <v>112</v>
          </cell>
          <cell r="CF4">
            <v>54.7</v>
          </cell>
          <cell r="CG4">
            <v>22.4</v>
          </cell>
          <cell r="CH4">
            <v>0</v>
          </cell>
          <cell r="CI4">
            <v>604</v>
          </cell>
          <cell r="CJ4">
            <v>110</v>
          </cell>
          <cell r="CK4">
            <v>0</v>
          </cell>
          <cell r="CL4">
            <v>0</v>
          </cell>
          <cell r="CM4">
            <v>0</v>
          </cell>
          <cell r="CN4">
            <v>0</v>
          </cell>
          <cell r="CO4">
            <v>0</v>
          </cell>
          <cell r="CP4">
            <v>145</v>
          </cell>
          <cell r="CQ4">
            <v>0.92700000000000005</v>
          </cell>
          <cell r="CR4">
            <v>0</v>
          </cell>
          <cell r="CS4">
            <v>0</v>
          </cell>
        </row>
        <row r="5">
          <cell r="C5" t="str">
            <v>C15X33.9</v>
          </cell>
          <cell r="D5" t="str">
            <v>F</v>
          </cell>
          <cell r="E5">
            <v>33.9</v>
          </cell>
          <cell r="F5">
            <v>10</v>
          </cell>
          <cell r="G5">
            <v>15</v>
          </cell>
          <cell r="H5">
            <v>0</v>
          </cell>
          <cell r="I5">
            <v>0</v>
          </cell>
          <cell r="J5">
            <v>3.4</v>
          </cell>
          <cell r="K5">
            <v>0</v>
          </cell>
          <cell r="L5">
            <v>0</v>
          </cell>
          <cell r="M5">
            <v>0.4</v>
          </cell>
          <cell r="N5">
            <v>0.65</v>
          </cell>
          <cell r="O5">
            <v>0</v>
          </cell>
          <cell r="P5">
            <v>0</v>
          </cell>
          <cell r="Q5">
            <v>0</v>
          </cell>
          <cell r="R5">
            <v>1.44</v>
          </cell>
          <cell r="S5">
            <v>1.4375</v>
          </cell>
          <cell r="T5">
            <v>0</v>
          </cell>
          <cell r="U5">
            <v>0.78800000000000003</v>
          </cell>
          <cell r="V5">
            <v>0</v>
          </cell>
          <cell r="W5">
            <v>0.89600000000000002</v>
          </cell>
          <cell r="X5">
            <v>0.33200000000000002</v>
          </cell>
          <cell r="Y5">
            <v>0</v>
          </cell>
          <cell r="Z5">
            <v>0</v>
          </cell>
          <cell r="AA5">
            <v>0</v>
          </cell>
          <cell r="AB5">
            <v>0</v>
          </cell>
          <cell r="AC5">
            <v>0</v>
          </cell>
          <cell r="AD5">
            <v>0</v>
          </cell>
          <cell r="AE5">
            <v>315</v>
          </cell>
          <cell r="AF5">
            <v>50.8</v>
          </cell>
          <cell r="AG5">
            <v>42</v>
          </cell>
          <cell r="AH5">
            <v>5.62</v>
          </cell>
          <cell r="AI5">
            <v>8.07</v>
          </cell>
          <cell r="AJ5">
            <v>6.19</v>
          </cell>
          <cell r="AK5">
            <v>3.09</v>
          </cell>
          <cell r="AL5">
            <v>0.90100000000000002</v>
          </cell>
          <cell r="AM5">
            <v>0</v>
          </cell>
          <cell r="AN5">
            <v>1.01</v>
          </cell>
          <cell r="AO5">
            <v>358</v>
          </cell>
          <cell r="AP5">
            <v>0</v>
          </cell>
          <cell r="AQ5">
            <v>0</v>
          </cell>
          <cell r="AR5">
            <v>0</v>
          </cell>
          <cell r="AS5">
            <v>0</v>
          </cell>
          <cell r="AT5">
            <v>0</v>
          </cell>
          <cell r="AU5">
            <v>5.94</v>
          </cell>
          <cell r="AV5">
            <v>0.92</v>
          </cell>
          <cell r="AW5">
            <v>0</v>
          </cell>
          <cell r="AX5">
            <v>0</v>
          </cell>
          <cell r="AY5" t="str">
            <v>C380X50.4</v>
          </cell>
          <cell r="AZ5" t="str">
            <v>C380X50.4</v>
          </cell>
          <cell r="BA5">
            <v>50.4</v>
          </cell>
          <cell r="BB5">
            <v>6450</v>
          </cell>
          <cell r="BC5">
            <v>381</v>
          </cell>
          <cell r="BD5">
            <v>0</v>
          </cell>
          <cell r="BE5">
            <v>0</v>
          </cell>
          <cell r="BF5">
            <v>86.4</v>
          </cell>
          <cell r="BG5">
            <v>0</v>
          </cell>
          <cell r="BH5">
            <v>0</v>
          </cell>
          <cell r="BI5">
            <v>10.199999999999999</v>
          </cell>
          <cell r="BJ5">
            <v>16.5</v>
          </cell>
          <cell r="BK5">
            <v>0</v>
          </cell>
          <cell r="BL5">
            <v>0</v>
          </cell>
          <cell r="BM5">
            <v>0</v>
          </cell>
          <cell r="BN5">
            <v>36.6</v>
          </cell>
          <cell r="BO5">
            <v>36.5</v>
          </cell>
          <cell r="BP5">
            <v>20</v>
          </cell>
          <cell r="BQ5">
            <v>0</v>
          </cell>
          <cell r="BR5">
            <v>22.8</v>
          </cell>
          <cell r="BS5">
            <v>8.43</v>
          </cell>
          <cell r="BT5">
            <v>0</v>
          </cell>
          <cell r="BU5">
            <v>50.4</v>
          </cell>
          <cell r="BV5">
            <v>0</v>
          </cell>
          <cell r="BW5">
            <v>0</v>
          </cell>
          <cell r="BX5">
            <v>0</v>
          </cell>
          <cell r="BY5">
            <v>0</v>
          </cell>
          <cell r="BZ5">
            <v>131</v>
          </cell>
          <cell r="CA5">
            <v>832</v>
          </cell>
          <cell r="CB5">
            <v>688</v>
          </cell>
          <cell r="CC5">
            <v>143</v>
          </cell>
          <cell r="CD5">
            <v>3.36</v>
          </cell>
          <cell r="CE5">
            <v>101</v>
          </cell>
          <cell r="CF5">
            <v>50.6</v>
          </cell>
          <cell r="CG5">
            <v>22.9</v>
          </cell>
          <cell r="CH5">
            <v>0</v>
          </cell>
          <cell r="CI5">
            <v>420</v>
          </cell>
          <cell r="CJ5">
            <v>96.1</v>
          </cell>
          <cell r="CK5">
            <v>0</v>
          </cell>
          <cell r="CL5">
            <v>0</v>
          </cell>
          <cell r="CM5">
            <v>0</v>
          </cell>
          <cell r="CN5">
            <v>0</v>
          </cell>
          <cell r="CO5">
            <v>0</v>
          </cell>
          <cell r="CP5">
            <v>151</v>
          </cell>
          <cell r="CQ5">
            <v>0.92</v>
          </cell>
          <cell r="CR5">
            <v>0</v>
          </cell>
          <cell r="CS5">
            <v>0</v>
          </cell>
        </row>
        <row r="6">
          <cell r="C6" t="str">
            <v>C12X30</v>
          </cell>
          <cell r="D6" t="str">
            <v>F</v>
          </cell>
          <cell r="E6">
            <v>30</v>
          </cell>
          <cell r="F6">
            <v>8.81</v>
          </cell>
          <cell r="G6">
            <v>12</v>
          </cell>
          <cell r="H6">
            <v>0</v>
          </cell>
          <cell r="I6">
            <v>0</v>
          </cell>
          <cell r="J6">
            <v>3.17</v>
          </cell>
          <cell r="K6">
            <v>0</v>
          </cell>
          <cell r="L6">
            <v>0</v>
          </cell>
          <cell r="M6">
            <v>0.51</v>
          </cell>
          <cell r="N6">
            <v>0.501</v>
          </cell>
          <cell r="O6">
            <v>0</v>
          </cell>
          <cell r="P6">
            <v>0</v>
          </cell>
          <cell r="Q6">
            <v>0</v>
          </cell>
          <cell r="R6">
            <v>1.1299999999999999</v>
          </cell>
          <cell r="S6">
            <v>1.125</v>
          </cell>
          <cell r="T6">
            <v>0</v>
          </cell>
          <cell r="U6">
            <v>0.67400000000000004</v>
          </cell>
          <cell r="V6">
            <v>0</v>
          </cell>
          <cell r="W6">
            <v>0.61799999999999999</v>
          </cell>
          <cell r="X6">
            <v>0.36699999999999999</v>
          </cell>
          <cell r="Y6">
            <v>0</v>
          </cell>
          <cell r="Z6">
            <v>0</v>
          </cell>
          <cell r="AA6">
            <v>0</v>
          </cell>
          <cell r="AB6">
            <v>0</v>
          </cell>
          <cell r="AC6">
            <v>0</v>
          </cell>
          <cell r="AD6">
            <v>0</v>
          </cell>
          <cell r="AE6">
            <v>162</v>
          </cell>
          <cell r="AF6">
            <v>33.799999999999997</v>
          </cell>
          <cell r="AG6">
            <v>27</v>
          </cell>
          <cell r="AH6">
            <v>4.29</v>
          </cell>
          <cell r="AI6">
            <v>5.12</v>
          </cell>
          <cell r="AJ6">
            <v>4.32</v>
          </cell>
          <cell r="AK6">
            <v>2.0499999999999998</v>
          </cell>
          <cell r="AL6">
            <v>0.76200000000000001</v>
          </cell>
          <cell r="AM6">
            <v>0</v>
          </cell>
          <cell r="AN6">
            <v>0.86099999999999999</v>
          </cell>
          <cell r="AO6">
            <v>151</v>
          </cell>
          <cell r="AP6">
            <v>0</v>
          </cell>
          <cell r="AQ6">
            <v>0</v>
          </cell>
          <cell r="AR6">
            <v>0</v>
          </cell>
          <cell r="AS6">
            <v>0</v>
          </cell>
          <cell r="AT6">
            <v>0</v>
          </cell>
          <cell r="AU6">
            <v>4.54</v>
          </cell>
          <cell r="AV6">
            <v>0.91900000000000004</v>
          </cell>
          <cell r="AW6">
            <v>0</v>
          </cell>
          <cell r="AX6">
            <v>0</v>
          </cell>
          <cell r="AY6" t="str">
            <v>C310X45</v>
          </cell>
          <cell r="AZ6" t="str">
            <v>C310X45</v>
          </cell>
          <cell r="BA6">
            <v>45</v>
          </cell>
          <cell r="BB6">
            <v>5680</v>
          </cell>
          <cell r="BC6">
            <v>305</v>
          </cell>
          <cell r="BD6">
            <v>0</v>
          </cell>
          <cell r="BE6">
            <v>0</v>
          </cell>
          <cell r="BF6">
            <v>80.5</v>
          </cell>
          <cell r="BG6">
            <v>0</v>
          </cell>
          <cell r="BH6">
            <v>0</v>
          </cell>
          <cell r="BI6">
            <v>13</v>
          </cell>
          <cell r="BJ6">
            <v>12.7</v>
          </cell>
          <cell r="BK6">
            <v>0</v>
          </cell>
          <cell r="BL6">
            <v>0</v>
          </cell>
          <cell r="BM6">
            <v>0</v>
          </cell>
          <cell r="BN6">
            <v>28.7</v>
          </cell>
          <cell r="BO6">
            <v>28.6</v>
          </cell>
          <cell r="BP6">
            <v>17.100000000000001</v>
          </cell>
          <cell r="BQ6">
            <v>0</v>
          </cell>
          <cell r="BR6">
            <v>15.7</v>
          </cell>
          <cell r="BS6">
            <v>9.32</v>
          </cell>
          <cell r="BT6">
            <v>0</v>
          </cell>
          <cell r="BU6">
            <v>45</v>
          </cell>
          <cell r="BV6">
            <v>0</v>
          </cell>
          <cell r="BW6">
            <v>0</v>
          </cell>
          <cell r="BX6">
            <v>0</v>
          </cell>
          <cell r="BY6">
            <v>0</v>
          </cell>
          <cell r="BZ6">
            <v>67.400000000000006</v>
          </cell>
          <cell r="CA6">
            <v>554</v>
          </cell>
          <cell r="CB6">
            <v>442</v>
          </cell>
          <cell r="CC6">
            <v>109</v>
          </cell>
          <cell r="CD6">
            <v>2.13</v>
          </cell>
          <cell r="CE6">
            <v>70.8</v>
          </cell>
          <cell r="CF6">
            <v>33.6</v>
          </cell>
          <cell r="CG6">
            <v>19.399999999999999</v>
          </cell>
          <cell r="CH6">
            <v>0</v>
          </cell>
          <cell r="CI6">
            <v>358</v>
          </cell>
          <cell r="CJ6">
            <v>40.5</v>
          </cell>
          <cell r="CK6">
            <v>0</v>
          </cell>
          <cell r="CL6">
            <v>0</v>
          </cell>
          <cell r="CM6">
            <v>0</v>
          </cell>
          <cell r="CN6">
            <v>0</v>
          </cell>
          <cell r="CO6">
            <v>0</v>
          </cell>
          <cell r="CP6">
            <v>115</v>
          </cell>
          <cell r="CQ6">
            <v>0.91900000000000004</v>
          </cell>
          <cell r="CR6">
            <v>0</v>
          </cell>
          <cell r="CS6">
            <v>0</v>
          </cell>
        </row>
        <row r="7">
          <cell r="C7" t="str">
            <v>C12X25</v>
          </cell>
          <cell r="D7" t="str">
            <v>F</v>
          </cell>
          <cell r="E7">
            <v>25</v>
          </cell>
          <cell r="F7">
            <v>7.34</v>
          </cell>
          <cell r="G7">
            <v>12</v>
          </cell>
          <cell r="H7">
            <v>0</v>
          </cell>
          <cell r="I7">
            <v>0</v>
          </cell>
          <cell r="J7">
            <v>3.05</v>
          </cell>
          <cell r="K7">
            <v>0</v>
          </cell>
          <cell r="L7">
            <v>0</v>
          </cell>
          <cell r="M7">
            <v>0.38700000000000001</v>
          </cell>
          <cell r="N7">
            <v>0.501</v>
          </cell>
          <cell r="O7">
            <v>0</v>
          </cell>
          <cell r="P7">
            <v>0</v>
          </cell>
          <cell r="Q7">
            <v>0</v>
          </cell>
          <cell r="R7">
            <v>1.1299999999999999</v>
          </cell>
          <cell r="S7">
            <v>1.125</v>
          </cell>
          <cell r="T7">
            <v>0</v>
          </cell>
          <cell r="U7">
            <v>0.67400000000000004</v>
          </cell>
          <cell r="V7">
            <v>0</v>
          </cell>
          <cell r="W7">
            <v>0.746</v>
          </cell>
          <cell r="X7">
            <v>0.30599999999999999</v>
          </cell>
          <cell r="Y7">
            <v>0</v>
          </cell>
          <cell r="Z7">
            <v>0</v>
          </cell>
          <cell r="AA7">
            <v>0</v>
          </cell>
          <cell r="AB7">
            <v>0</v>
          </cell>
          <cell r="AC7">
            <v>0</v>
          </cell>
          <cell r="AD7">
            <v>0</v>
          </cell>
          <cell r="AE7">
            <v>144</v>
          </cell>
          <cell r="AF7">
            <v>29.4</v>
          </cell>
          <cell r="AG7">
            <v>24</v>
          </cell>
          <cell r="AH7">
            <v>4.43</v>
          </cell>
          <cell r="AI7">
            <v>4.45</v>
          </cell>
          <cell r="AJ7">
            <v>3.82</v>
          </cell>
          <cell r="AK7">
            <v>1.87</v>
          </cell>
          <cell r="AL7">
            <v>0.77900000000000003</v>
          </cell>
          <cell r="AM7">
            <v>0</v>
          </cell>
          <cell r="AN7">
            <v>0.53800000000000003</v>
          </cell>
          <cell r="AO7">
            <v>130</v>
          </cell>
          <cell r="AP7">
            <v>0</v>
          </cell>
          <cell r="AQ7">
            <v>0</v>
          </cell>
          <cell r="AR7">
            <v>0</v>
          </cell>
          <cell r="AS7">
            <v>0</v>
          </cell>
          <cell r="AT7">
            <v>0</v>
          </cell>
          <cell r="AU7">
            <v>4.72</v>
          </cell>
          <cell r="AV7">
            <v>0.90900000000000003</v>
          </cell>
          <cell r="AW7">
            <v>0</v>
          </cell>
          <cell r="AX7">
            <v>0</v>
          </cell>
          <cell r="AY7" t="str">
            <v>C310X37</v>
          </cell>
          <cell r="AZ7" t="str">
            <v>C310X37</v>
          </cell>
          <cell r="BA7">
            <v>37</v>
          </cell>
          <cell r="BB7">
            <v>4740</v>
          </cell>
          <cell r="BC7">
            <v>305</v>
          </cell>
          <cell r="BD7">
            <v>0</v>
          </cell>
          <cell r="BE7">
            <v>0</v>
          </cell>
          <cell r="BF7">
            <v>77.5</v>
          </cell>
          <cell r="BG7">
            <v>0</v>
          </cell>
          <cell r="BH7">
            <v>0</v>
          </cell>
          <cell r="BI7">
            <v>9.83</v>
          </cell>
          <cell r="BJ7">
            <v>12.7</v>
          </cell>
          <cell r="BK7">
            <v>0</v>
          </cell>
          <cell r="BL7">
            <v>0</v>
          </cell>
          <cell r="BM7">
            <v>0</v>
          </cell>
          <cell r="BN7">
            <v>28.7</v>
          </cell>
          <cell r="BO7">
            <v>28.6</v>
          </cell>
          <cell r="BP7">
            <v>17.100000000000001</v>
          </cell>
          <cell r="BQ7">
            <v>0</v>
          </cell>
          <cell r="BR7">
            <v>18.899999999999999</v>
          </cell>
          <cell r="BS7">
            <v>7.77</v>
          </cell>
          <cell r="BT7">
            <v>0</v>
          </cell>
          <cell r="BU7">
            <v>37</v>
          </cell>
          <cell r="BV7">
            <v>0</v>
          </cell>
          <cell r="BW7">
            <v>0</v>
          </cell>
          <cell r="BX7">
            <v>0</v>
          </cell>
          <cell r="BY7">
            <v>0</v>
          </cell>
          <cell r="BZ7">
            <v>59.9</v>
          </cell>
          <cell r="CA7">
            <v>482</v>
          </cell>
          <cell r="CB7">
            <v>393</v>
          </cell>
          <cell r="CC7">
            <v>113</v>
          </cell>
          <cell r="CD7">
            <v>1.85</v>
          </cell>
          <cell r="CE7">
            <v>62.6</v>
          </cell>
          <cell r="CF7">
            <v>30.6</v>
          </cell>
          <cell r="CG7">
            <v>19.8</v>
          </cell>
          <cell r="CH7">
            <v>0</v>
          </cell>
          <cell r="CI7">
            <v>224</v>
          </cell>
          <cell r="CJ7">
            <v>34.9</v>
          </cell>
          <cell r="CK7">
            <v>0</v>
          </cell>
          <cell r="CL7">
            <v>0</v>
          </cell>
          <cell r="CM7">
            <v>0</v>
          </cell>
          <cell r="CN7">
            <v>0</v>
          </cell>
          <cell r="CO7">
            <v>0</v>
          </cell>
          <cell r="CP7">
            <v>120</v>
          </cell>
          <cell r="CQ7">
            <v>0.90900000000000003</v>
          </cell>
          <cell r="CR7">
            <v>0</v>
          </cell>
          <cell r="CS7">
            <v>0</v>
          </cell>
        </row>
        <row r="8">
          <cell r="C8" t="str">
            <v>C12X20.7</v>
          </cell>
          <cell r="D8" t="str">
            <v>F</v>
          </cell>
          <cell r="E8">
            <v>20.7</v>
          </cell>
          <cell r="F8">
            <v>6.08</v>
          </cell>
          <cell r="G8">
            <v>12</v>
          </cell>
          <cell r="H8">
            <v>0</v>
          </cell>
          <cell r="I8">
            <v>0</v>
          </cell>
          <cell r="J8">
            <v>2.94</v>
          </cell>
          <cell r="K8">
            <v>0</v>
          </cell>
          <cell r="L8">
            <v>0</v>
          </cell>
          <cell r="M8">
            <v>0.28199999999999997</v>
          </cell>
          <cell r="N8">
            <v>0.501</v>
          </cell>
          <cell r="O8">
            <v>0</v>
          </cell>
          <cell r="P8">
            <v>0</v>
          </cell>
          <cell r="Q8">
            <v>0</v>
          </cell>
          <cell r="R8">
            <v>1.1299999999999999</v>
          </cell>
          <cell r="S8">
            <v>1.125</v>
          </cell>
          <cell r="T8">
            <v>0</v>
          </cell>
          <cell r="U8">
            <v>0.69799999999999995</v>
          </cell>
          <cell r="V8">
            <v>0</v>
          </cell>
          <cell r="W8">
            <v>0.87</v>
          </cell>
          <cell r="X8">
            <v>0.253</v>
          </cell>
          <cell r="Y8">
            <v>0</v>
          </cell>
          <cell r="Z8">
            <v>0</v>
          </cell>
          <cell r="AA8">
            <v>0</v>
          </cell>
          <cell r="AB8">
            <v>0</v>
          </cell>
          <cell r="AC8">
            <v>0</v>
          </cell>
          <cell r="AD8">
            <v>0</v>
          </cell>
          <cell r="AE8">
            <v>129</v>
          </cell>
          <cell r="AF8">
            <v>25.6</v>
          </cell>
          <cell r="AG8">
            <v>21.5</v>
          </cell>
          <cell r="AH8">
            <v>4.6100000000000003</v>
          </cell>
          <cell r="AI8">
            <v>3.86</v>
          </cell>
          <cell r="AJ8">
            <v>3.47</v>
          </cell>
          <cell r="AK8">
            <v>1.72</v>
          </cell>
          <cell r="AL8">
            <v>0.79700000000000004</v>
          </cell>
          <cell r="AM8">
            <v>0</v>
          </cell>
          <cell r="AN8">
            <v>0.36899999999999999</v>
          </cell>
          <cell r="AO8">
            <v>112</v>
          </cell>
          <cell r="AP8">
            <v>0</v>
          </cell>
          <cell r="AQ8">
            <v>0</v>
          </cell>
          <cell r="AR8">
            <v>0</v>
          </cell>
          <cell r="AS8">
            <v>0</v>
          </cell>
          <cell r="AT8">
            <v>0</v>
          </cell>
          <cell r="AU8">
            <v>4.93</v>
          </cell>
          <cell r="AV8">
            <v>0.89900000000000002</v>
          </cell>
          <cell r="AW8">
            <v>0</v>
          </cell>
          <cell r="AX8">
            <v>0</v>
          </cell>
          <cell r="AY8" t="str">
            <v>C310X30.8</v>
          </cell>
          <cell r="AZ8" t="str">
            <v>C310X30.8</v>
          </cell>
          <cell r="BA8">
            <v>30.8</v>
          </cell>
          <cell r="BB8">
            <v>3920</v>
          </cell>
          <cell r="BC8">
            <v>305</v>
          </cell>
          <cell r="BD8">
            <v>0</v>
          </cell>
          <cell r="BE8">
            <v>0</v>
          </cell>
          <cell r="BF8">
            <v>74.7</v>
          </cell>
          <cell r="BG8">
            <v>0</v>
          </cell>
          <cell r="BH8">
            <v>0</v>
          </cell>
          <cell r="BI8">
            <v>7.16</v>
          </cell>
          <cell r="BJ8">
            <v>12.7</v>
          </cell>
          <cell r="BK8">
            <v>0</v>
          </cell>
          <cell r="BL8">
            <v>0</v>
          </cell>
          <cell r="BM8">
            <v>0</v>
          </cell>
          <cell r="BN8">
            <v>28.7</v>
          </cell>
          <cell r="BO8">
            <v>28.6</v>
          </cell>
          <cell r="BP8">
            <v>17.7</v>
          </cell>
          <cell r="BQ8">
            <v>0</v>
          </cell>
          <cell r="BR8">
            <v>22.1</v>
          </cell>
          <cell r="BS8">
            <v>6.43</v>
          </cell>
          <cell r="BT8">
            <v>0</v>
          </cell>
          <cell r="BU8">
            <v>30.8</v>
          </cell>
          <cell r="BV8">
            <v>0</v>
          </cell>
          <cell r="BW8">
            <v>0</v>
          </cell>
          <cell r="BX8">
            <v>0</v>
          </cell>
          <cell r="BY8">
            <v>0</v>
          </cell>
          <cell r="BZ8">
            <v>53.7</v>
          </cell>
          <cell r="CA8">
            <v>420</v>
          </cell>
          <cell r="CB8">
            <v>352</v>
          </cell>
          <cell r="CC8">
            <v>117</v>
          </cell>
          <cell r="CD8">
            <v>1.61</v>
          </cell>
          <cell r="CE8">
            <v>56.9</v>
          </cell>
          <cell r="CF8">
            <v>28.2</v>
          </cell>
          <cell r="CG8">
            <v>20.2</v>
          </cell>
          <cell r="CH8">
            <v>0</v>
          </cell>
          <cell r="CI8">
            <v>154</v>
          </cell>
          <cell r="CJ8">
            <v>30.1</v>
          </cell>
          <cell r="CK8">
            <v>0</v>
          </cell>
          <cell r="CL8">
            <v>0</v>
          </cell>
          <cell r="CM8">
            <v>0</v>
          </cell>
          <cell r="CN8">
            <v>0</v>
          </cell>
          <cell r="CO8">
            <v>0</v>
          </cell>
          <cell r="CP8">
            <v>125</v>
          </cell>
          <cell r="CQ8">
            <v>0.89900000000000002</v>
          </cell>
          <cell r="CR8">
            <v>0</v>
          </cell>
          <cell r="CS8">
            <v>0</v>
          </cell>
        </row>
        <row r="9">
          <cell r="C9" t="str">
            <v>C10X30</v>
          </cell>
          <cell r="D9" t="str">
            <v>F</v>
          </cell>
          <cell r="E9">
            <v>30</v>
          </cell>
          <cell r="F9">
            <v>8.81</v>
          </cell>
          <cell r="G9">
            <v>10</v>
          </cell>
          <cell r="H9">
            <v>0</v>
          </cell>
          <cell r="I9">
            <v>0</v>
          </cell>
          <cell r="J9">
            <v>3.03</v>
          </cell>
          <cell r="K9">
            <v>0</v>
          </cell>
          <cell r="L9">
            <v>0</v>
          </cell>
          <cell r="M9">
            <v>0.67300000000000004</v>
          </cell>
          <cell r="N9">
            <v>0.436</v>
          </cell>
          <cell r="O9">
            <v>0</v>
          </cell>
          <cell r="P9">
            <v>0</v>
          </cell>
          <cell r="Q9">
            <v>0</v>
          </cell>
          <cell r="R9">
            <v>1</v>
          </cell>
          <cell r="S9">
            <v>1</v>
          </cell>
          <cell r="T9">
            <v>0</v>
          </cell>
          <cell r="U9">
            <v>0.64900000000000002</v>
          </cell>
          <cell r="V9">
            <v>0</v>
          </cell>
          <cell r="W9">
            <v>0.36799999999999999</v>
          </cell>
          <cell r="X9">
            <v>0.441</v>
          </cell>
          <cell r="Y9">
            <v>0</v>
          </cell>
          <cell r="Z9">
            <v>0</v>
          </cell>
          <cell r="AA9">
            <v>0</v>
          </cell>
          <cell r="AB9">
            <v>0</v>
          </cell>
          <cell r="AC9">
            <v>0</v>
          </cell>
          <cell r="AD9">
            <v>0</v>
          </cell>
          <cell r="AE9">
            <v>103</v>
          </cell>
          <cell r="AF9">
            <v>26.7</v>
          </cell>
          <cell r="AG9">
            <v>20.7</v>
          </cell>
          <cell r="AH9">
            <v>3.42</v>
          </cell>
          <cell r="AI9">
            <v>3.93</v>
          </cell>
          <cell r="AJ9">
            <v>3.78</v>
          </cell>
          <cell r="AK9">
            <v>1.65</v>
          </cell>
          <cell r="AL9">
            <v>0.66800000000000004</v>
          </cell>
          <cell r="AM9">
            <v>0</v>
          </cell>
          <cell r="AN9">
            <v>1.22</v>
          </cell>
          <cell r="AO9">
            <v>79.5</v>
          </cell>
          <cell r="AP9">
            <v>0</v>
          </cell>
          <cell r="AQ9">
            <v>0</v>
          </cell>
          <cell r="AR9">
            <v>0</v>
          </cell>
          <cell r="AS9">
            <v>0</v>
          </cell>
          <cell r="AT9">
            <v>0</v>
          </cell>
          <cell r="AU9">
            <v>3.63</v>
          </cell>
          <cell r="AV9">
            <v>0.92100000000000004</v>
          </cell>
          <cell r="AW9">
            <v>0</v>
          </cell>
          <cell r="AX9">
            <v>0</v>
          </cell>
          <cell r="AY9" t="str">
            <v>C250X45</v>
          </cell>
          <cell r="AZ9" t="str">
            <v>C250X45</v>
          </cell>
          <cell r="BA9">
            <v>45</v>
          </cell>
          <cell r="BB9">
            <v>5680</v>
          </cell>
          <cell r="BC9">
            <v>254</v>
          </cell>
          <cell r="BD9">
            <v>0</v>
          </cell>
          <cell r="BE9">
            <v>0</v>
          </cell>
          <cell r="BF9">
            <v>77</v>
          </cell>
          <cell r="BG9">
            <v>0</v>
          </cell>
          <cell r="BH9">
            <v>0</v>
          </cell>
          <cell r="BI9">
            <v>17.100000000000001</v>
          </cell>
          <cell r="BJ9">
            <v>11.1</v>
          </cell>
          <cell r="BK9">
            <v>0</v>
          </cell>
          <cell r="BL9">
            <v>0</v>
          </cell>
          <cell r="BM9">
            <v>0</v>
          </cell>
          <cell r="BN9">
            <v>25.4</v>
          </cell>
          <cell r="BO9">
            <v>25.4</v>
          </cell>
          <cell r="BP9">
            <v>16.5</v>
          </cell>
          <cell r="BQ9">
            <v>0</v>
          </cell>
          <cell r="BR9">
            <v>9.35</v>
          </cell>
          <cell r="BS9">
            <v>11.2</v>
          </cell>
          <cell r="BT9">
            <v>0</v>
          </cell>
          <cell r="BU9">
            <v>45</v>
          </cell>
          <cell r="BV9">
            <v>0</v>
          </cell>
          <cell r="BW9">
            <v>0</v>
          </cell>
          <cell r="BX9">
            <v>0</v>
          </cell>
          <cell r="BY9">
            <v>0</v>
          </cell>
          <cell r="BZ9">
            <v>42.9</v>
          </cell>
          <cell r="CA9">
            <v>438</v>
          </cell>
          <cell r="CB9">
            <v>339</v>
          </cell>
          <cell r="CC9">
            <v>86.9</v>
          </cell>
          <cell r="CD9">
            <v>1.64</v>
          </cell>
          <cell r="CE9">
            <v>61.9</v>
          </cell>
          <cell r="CF9">
            <v>27</v>
          </cell>
          <cell r="CG9">
            <v>17</v>
          </cell>
          <cell r="CH9">
            <v>0</v>
          </cell>
          <cell r="CI9">
            <v>508</v>
          </cell>
          <cell r="CJ9">
            <v>21.3</v>
          </cell>
          <cell r="CK9">
            <v>0</v>
          </cell>
          <cell r="CL9">
            <v>0</v>
          </cell>
          <cell r="CM9">
            <v>0</v>
          </cell>
          <cell r="CN9">
            <v>0</v>
          </cell>
          <cell r="CO9">
            <v>0</v>
          </cell>
          <cell r="CP9">
            <v>92.2</v>
          </cell>
          <cell r="CQ9">
            <v>0.92100000000000004</v>
          </cell>
          <cell r="CR9">
            <v>0</v>
          </cell>
          <cell r="CS9">
            <v>0</v>
          </cell>
        </row>
        <row r="10">
          <cell r="C10" t="str">
            <v>C10X25</v>
          </cell>
          <cell r="D10" t="str">
            <v>F</v>
          </cell>
          <cell r="E10">
            <v>25</v>
          </cell>
          <cell r="F10">
            <v>7.34</v>
          </cell>
          <cell r="G10">
            <v>10</v>
          </cell>
          <cell r="H10">
            <v>0</v>
          </cell>
          <cell r="I10">
            <v>0</v>
          </cell>
          <cell r="J10">
            <v>2.89</v>
          </cell>
          <cell r="K10">
            <v>0</v>
          </cell>
          <cell r="L10">
            <v>0</v>
          </cell>
          <cell r="M10">
            <v>0.52600000000000002</v>
          </cell>
          <cell r="N10">
            <v>0.436</v>
          </cell>
          <cell r="O10">
            <v>0</v>
          </cell>
          <cell r="P10">
            <v>0</v>
          </cell>
          <cell r="Q10">
            <v>0</v>
          </cell>
          <cell r="R10">
            <v>1</v>
          </cell>
          <cell r="S10">
            <v>1</v>
          </cell>
          <cell r="T10">
            <v>0</v>
          </cell>
          <cell r="U10">
            <v>0.61699999999999999</v>
          </cell>
          <cell r="V10">
            <v>0</v>
          </cell>
          <cell r="W10">
            <v>0.49399999999999999</v>
          </cell>
          <cell r="X10">
            <v>0.36699999999999999</v>
          </cell>
          <cell r="Y10">
            <v>0</v>
          </cell>
          <cell r="Z10">
            <v>0</v>
          </cell>
          <cell r="AA10">
            <v>0</v>
          </cell>
          <cell r="AB10">
            <v>0</v>
          </cell>
          <cell r="AC10">
            <v>0</v>
          </cell>
          <cell r="AD10">
            <v>0</v>
          </cell>
          <cell r="AE10">
            <v>91.1</v>
          </cell>
          <cell r="AF10">
            <v>23.1</v>
          </cell>
          <cell r="AG10">
            <v>18.2</v>
          </cell>
          <cell r="AH10">
            <v>3.52</v>
          </cell>
          <cell r="AI10">
            <v>3.34</v>
          </cell>
          <cell r="AJ10">
            <v>3.18</v>
          </cell>
          <cell r="AK10">
            <v>1.47</v>
          </cell>
          <cell r="AL10">
            <v>0.67500000000000004</v>
          </cell>
          <cell r="AM10">
            <v>0</v>
          </cell>
          <cell r="AN10">
            <v>0.68700000000000006</v>
          </cell>
          <cell r="AO10">
            <v>68.3</v>
          </cell>
          <cell r="AP10">
            <v>0</v>
          </cell>
          <cell r="AQ10">
            <v>0</v>
          </cell>
          <cell r="AR10">
            <v>0</v>
          </cell>
          <cell r="AS10">
            <v>0</v>
          </cell>
          <cell r="AT10">
            <v>0</v>
          </cell>
          <cell r="AU10">
            <v>3.76</v>
          </cell>
          <cell r="AV10">
            <v>0.91200000000000003</v>
          </cell>
          <cell r="AW10">
            <v>0</v>
          </cell>
          <cell r="AX10">
            <v>0</v>
          </cell>
          <cell r="AY10" t="str">
            <v>C250X37</v>
          </cell>
          <cell r="AZ10" t="str">
            <v>C250X37</v>
          </cell>
          <cell r="BA10">
            <v>37</v>
          </cell>
          <cell r="BB10">
            <v>4740</v>
          </cell>
          <cell r="BC10">
            <v>254</v>
          </cell>
          <cell r="BD10">
            <v>0</v>
          </cell>
          <cell r="BE10">
            <v>0</v>
          </cell>
          <cell r="BF10">
            <v>73.400000000000006</v>
          </cell>
          <cell r="BG10">
            <v>0</v>
          </cell>
          <cell r="BH10">
            <v>0</v>
          </cell>
          <cell r="BI10">
            <v>13.4</v>
          </cell>
          <cell r="BJ10">
            <v>11.1</v>
          </cell>
          <cell r="BK10">
            <v>0</v>
          </cell>
          <cell r="BL10">
            <v>0</v>
          </cell>
          <cell r="BM10">
            <v>0</v>
          </cell>
          <cell r="BN10">
            <v>25.4</v>
          </cell>
          <cell r="BO10">
            <v>25.4</v>
          </cell>
          <cell r="BP10">
            <v>15.7</v>
          </cell>
          <cell r="BQ10">
            <v>0</v>
          </cell>
          <cell r="BR10">
            <v>12.5</v>
          </cell>
          <cell r="BS10">
            <v>9.32</v>
          </cell>
          <cell r="BT10">
            <v>0</v>
          </cell>
          <cell r="BU10">
            <v>37</v>
          </cell>
          <cell r="BV10">
            <v>0</v>
          </cell>
          <cell r="BW10">
            <v>0</v>
          </cell>
          <cell r="BX10">
            <v>0</v>
          </cell>
          <cell r="BY10">
            <v>0</v>
          </cell>
          <cell r="BZ10">
            <v>37.9</v>
          </cell>
          <cell r="CA10">
            <v>379</v>
          </cell>
          <cell r="CB10">
            <v>298</v>
          </cell>
          <cell r="CC10">
            <v>89.4</v>
          </cell>
          <cell r="CD10">
            <v>1.39</v>
          </cell>
          <cell r="CE10">
            <v>52.1</v>
          </cell>
          <cell r="CF10">
            <v>24.1</v>
          </cell>
          <cell r="CG10">
            <v>17.100000000000001</v>
          </cell>
          <cell r="CH10">
            <v>0</v>
          </cell>
          <cell r="CI10">
            <v>286</v>
          </cell>
          <cell r="CJ10">
            <v>18.3</v>
          </cell>
          <cell r="CK10">
            <v>0</v>
          </cell>
          <cell r="CL10">
            <v>0</v>
          </cell>
          <cell r="CM10">
            <v>0</v>
          </cell>
          <cell r="CN10">
            <v>0</v>
          </cell>
          <cell r="CO10">
            <v>0</v>
          </cell>
          <cell r="CP10">
            <v>95.5</v>
          </cell>
          <cell r="CQ10">
            <v>0.91200000000000003</v>
          </cell>
          <cell r="CR10">
            <v>0</v>
          </cell>
          <cell r="CS10">
            <v>0</v>
          </cell>
        </row>
        <row r="11">
          <cell r="C11" t="str">
            <v>C10X20</v>
          </cell>
          <cell r="D11" t="str">
            <v>F</v>
          </cell>
          <cell r="E11">
            <v>20</v>
          </cell>
          <cell r="F11">
            <v>5.87</v>
          </cell>
          <cell r="G11">
            <v>10</v>
          </cell>
          <cell r="H11">
            <v>0</v>
          </cell>
          <cell r="I11">
            <v>0</v>
          </cell>
          <cell r="J11">
            <v>2.74</v>
          </cell>
          <cell r="K11">
            <v>0</v>
          </cell>
          <cell r="L11">
            <v>0</v>
          </cell>
          <cell r="M11">
            <v>0.379</v>
          </cell>
          <cell r="N11">
            <v>0.436</v>
          </cell>
          <cell r="O11">
            <v>0</v>
          </cell>
          <cell r="P11">
            <v>0</v>
          </cell>
          <cell r="Q11">
            <v>0</v>
          </cell>
          <cell r="R11">
            <v>1</v>
          </cell>
          <cell r="S11">
            <v>1</v>
          </cell>
          <cell r="T11">
            <v>0</v>
          </cell>
          <cell r="U11">
            <v>0.60599999999999998</v>
          </cell>
          <cell r="V11">
            <v>0</v>
          </cell>
          <cell r="W11">
            <v>0.63600000000000001</v>
          </cell>
          <cell r="X11">
            <v>0.29399999999999998</v>
          </cell>
          <cell r="Y11">
            <v>0</v>
          </cell>
          <cell r="Z11">
            <v>0</v>
          </cell>
          <cell r="AA11">
            <v>0</v>
          </cell>
          <cell r="AB11">
            <v>0</v>
          </cell>
          <cell r="AC11">
            <v>0</v>
          </cell>
          <cell r="AD11">
            <v>0</v>
          </cell>
          <cell r="AE11">
            <v>78.900000000000006</v>
          </cell>
          <cell r="AF11">
            <v>19.399999999999999</v>
          </cell>
          <cell r="AG11">
            <v>15.8</v>
          </cell>
          <cell r="AH11">
            <v>3.66</v>
          </cell>
          <cell r="AI11">
            <v>2.8</v>
          </cell>
          <cell r="AJ11">
            <v>2.7</v>
          </cell>
          <cell r="AK11">
            <v>1.31</v>
          </cell>
          <cell r="AL11">
            <v>0.69</v>
          </cell>
          <cell r="AM11">
            <v>0</v>
          </cell>
          <cell r="AN11">
            <v>0.36799999999999999</v>
          </cell>
          <cell r="AO11">
            <v>56.9</v>
          </cell>
          <cell r="AP11">
            <v>0</v>
          </cell>
          <cell r="AQ11">
            <v>0</v>
          </cell>
          <cell r="AR11">
            <v>0</v>
          </cell>
          <cell r="AS11">
            <v>0</v>
          </cell>
          <cell r="AT11">
            <v>0</v>
          </cell>
          <cell r="AU11">
            <v>3.93</v>
          </cell>
          <cell r="AV11">
            <v>0.9</v>
          </cell>
          <cell r="AW11">
            <v>0</v>
          </cell>
          <cell r="AX11">
            <v>0</v>
          </cell>
          <cell r="AY11" t="str">
            <v>C250X30</v>
          </cell>
          <cell r="AZ11" t="str">
            <v>C250X30</v>
          </cell>
          <cell r="BA11">
            <v>30</v>
          </cell>
          <cell r="BB11">
            <v>3790</v>
          </cell>
          <cell r="BC11">
            <v>254</v>
          </cell>
          <cell r="BD11">
            <v>0</v>
          </cell>
          <cell r="BE11">
            <v>0</v>
          </cell>
          <cell r="BF11">
            <v>69.599999999999994</v>
          </cell>
          <cell r="BG11">
            <v>0</v>
          </cell>
          <cell r="BH11">
            <v>0</v>
          </cell>
          <cell r="BI11">
            <v>9.6300000000000008</v>
          </cell>
          <cell r="BJ11">
            <v>11.1</v>
          </cell>
          <cell r="BK11">
            <v>0</v>
          </cell>
          <cell r="BL11">
            <v>0</v>
          </cell>
          <cell r="BM11">
            <v>0</v>
          </cell>
          <cell r="BN11">
            <v>25.4</v>
          </cell>
          <cell r="BO11">
            <v>25.4</v>
          </cell>
          <cell r="BP11">
            <v>15.4</v>
          </cell>
          <cell r="BQ11">
            <v>0</v>
          </cell>
          <cell r="BR11">
            <v>16.2</v>
          </cell>
          <cell r="BS11">
            <v>7.47</v>
          </cell>
          <cell r="BT11">
            <v>0</v>
          </cell>
          <cell r="BU11">
            <v>30</v>
          </cell>
          <cell r="BV11">
            <v>0</v>
          </cell>
          <cell r="BW11">
            <v>0</v>
          </cell>
          <cell r="BX11">
            <v>0</v>
          </cell>
          <cell r="BY11">
            <v>0</v>
          </cell>
          <cell r="BZ11">
            <v>32.799999999999997</v>
          </cell>
          <cell r="CA11">
            <v>318</v>
          </cell>
          <cell r="CB11">
            <v>259</v>
          </cell>
          <cell r="CC11">
            <v>93</v>
          </cell>
          <cell r="CD11">
            <v>1.17</v>
          </cell>
          <cell r="CE11">
            <v>44.2</v>
          </cell>
          <cell r="CF11">
            <v>21.5</v>
          </cell>
          <cell r="CG11">
            <v>17.5</v>
          </cell>
          <cell r="CH11">
            <v>0</v>
          </cell>
          <cell r="CI11">
            <v>153</v>
          </cell>
          <cell r="CJ11">
            <v>15.3</v>
          </cell>
          <cell r="CK11">
            <v>0</v>
          </cell>
          <cell r="CL11">
            <v>0</v>
          </cell>
          <cell r="CM11">
            <v>0</v>
          </cell>
          <cell r="CN11">
            <v>0</v>
          </cell>
          <cell r="CO11">
            <v>0</v>
          </cell>
          <cell r="CP11">
            <v>100</v>
          </cell>
          <cell r="CQ11">
            <v>0.9</v>
          </cell>
          <cell r="CR11">
            <v>0</v>
          </cell>
          <cell r="CS11">
            <v>0</v>
          </cell>
        </row>
        <row r="12">
          <cell r="C12" t="str">
            <v>C10X15.3</v>
          </cell>
          <cell r="D12" t="str">
            <v>F</v>
          </cell>
          <cell r="E12">
            <v>15.3</v>
          </cell>
          <cell r="F12">
            <v>4.4800000000000004</v>
          </cell>
          <cell r="G12">
            <v>10</v>
          </cell>
          <cell r="H12">
            <v>0</v>
          </cell>
          <cell r="I12">
            <v>0</v>
          </cell>
          <cell r="J12">
            <v>2.6</v>
          </cell>
          <cell r="K12">
            <v>0</v>
          </cell>
          <cell r="L12">
            <v>0</v>
          </cell>
          <cell r="M12">
            <v>0.24</v>
          </cell>
          <cell r="N12">
            <v>0.436</v>
          </cell>
          <cell r="O12">
            <v>0</v>
          </cell>
          <cell r="P12">
            <v>0</v>
          </cell>
          <cell r="Q12">
            <v>0</v>
          </cell>
          <cell r="R12">
            <v>1</v>
          </cell>
          <cell r="S12">
            <v>1</v>
          </cell>
          <cell r="T12">
            <v>0</v>
          </cell>
          <cell r="U12">
            <v>0.63400000000000001</v>
          </cell>
          <cell r="V12">
            <v>0</v>
          </cell>
          <cell r="W12">
            <v>0.79600000000000004</v>
          </cell>
          <cell r="X12">
            <v>0.224</v>
          </cell>
          <cell r="Y12">
            <v>0</v>
          </cell>
          <cell r="Z12">
            <v>0</v>
          </cell>
          <cell r="AA12">
            <v>0</v>
          </cell>
          <cell r="AB12">
            <v>0</v>
          </cell>
          <cell r="AC12">
            <v>0</v>
          </cell>
          <cell r="AD12">
            <v>0</v>
          </cell>
          <cell r="AE12">
            <v>67.3</v>
          </cell>
          <cell r="AF12">
            <v>15.9</v>
          </cell>
          <cell r="AG12">
            <v>13.5</v>
          </cell>
          <cell r="AH12">
            <v>3.87</v>
          </cell>
          <cell r="AI12">
            <v>2.27</v>
          </cell>
          <cell r="AJ12">
            <v>2.34</v>
          </cell>
          <cell r="AK12">
            <v>1.1499999999999999</v>
          </cell>
          <cell r="AL12">
            <v>0.71099999999999997</v>
          </cell>
          <cell r="AM12">
            <v>0</v>
          </cell>
          <cell r="AN12">
            <v>0.20899999999999999</v>
          </cell>
          <cell r="AO12">
            <v>45.5</v>
          </cell>
          <cell r="AP12">
            <v>0</v>
          </cell>
          <cell r="AQ12">
            <v>0</v>
          </cell>
          <cell r="AR12">
            <v>0</v>
          </cell>
          <cell r="AS12">
            <v>0</v>
          </cell>
          <cell r="AT12">
            <v>0</v>
          </cell>
          <cell r="AU12">
            <v>4.1900000000000004</v>
          </cell>
          <cell r="AV12">
            <v>0.88400000000000001</v>
          </cell>
          <cell r="AW12">
            <v>0</v>
          </cell>
          <cell r="AX12">
            <v>0</v>
          </cell>
          <cell r="AY12" t="str">
            <v>C250X22.8</v>
          </cell>
          <cell r="AZ12" t="str">
            <v>C250X22.8</v>
          </cell>
          <cell r="BA12">
            <v>22.8</v>
          </cell>
          <cell r="BB12">
            <v>2890</v>
          </cell>
          <cell r="BC12">
            <v>254</v>
          </cell>
          <cell r="BD12">
            <v>0</v>
          </cell>
          <cell r="BE12">
            <v>0</v>
          </cell>
          <cell r="BF12">
            <v>66</v>
          </cell>
          <cell r="BG12">
            <v>0</v>
          </cell>
          <cell r="BH12">
            <v>0</v>
          </cell>
          <cell r="BI12">
            <v>6.1</v>
          </cell>
          <cell r="BJ12">
            <v>11.1</v>
          </cell>
          <cell r="BK12">
            <v>0</v>
          </cell>
          <cell r="BL12">
            <v>0</v>
          </cell>
          <cell r="BM12">
            <v>0</v>
          </cell>
          <cell r="BN12">
            <v>25.4</v>
          </cell>
          <cell r="BO12">
            <v>25.4</v>
          </cell>
          <cell r="BP12">
            <v>16.100000000000001</v>
          </cell>
          <cell r="BQ12">
            <v>0</v>
          </cell>
          <cell r="BR12">
            <v>20.2</v>
          </cell>
          <cell r="BS12">
            <v>5.69</v>
          </cell>
          <cell r="BT12">
            <v>0</v>
          </cell>
          <cell r="BU12">
            <v>22.8</v>
          </cell>
          <cell r="BV12">
            <v>0</v>
          </cell>
          <cell r="BW12">
            <v>0</v>
          </cell>
          <cell r="BX12">
            <v>0</v>
          </cell>
          <cell r="BY12">
            <v>0</v>
          </cell>
          <cell r="BZ12">
            <v>28</v>
          </cell>
          <cell r="CA12">
            <v>261</v>
          </cell>
          <cell r="CB12">
            <v>221</v>
          </cell>
          <cell r="CC12">
            <v>98.3</v>
          </cell>
          <cell r="CD12">
            <v>0.94499999999999995</v>
          </cell>
          <cell r="CE12">
            <v>38.299999999999997</v>
          </cell>
          <cell r="CF12">
            <v>18.8</v>
          </cell>
          <cell r="CG12">
            <v>18.100000000000001</v>
          </cell>
          <cell r="CH12">
            <v>0</v>
          </cell>
          <cell r="CI12">
            <v>87</v>
          </cell>
          <cell r="CJ12">
            <v>12.2</v>
          </cell>
          <cell r="CK12">
            <v>0</v>
          </cell>
          <cell r="CL12">
            <v>0</v>
          </cell>
          <cell r="CM12">
            <v>0</v>
          </cell>
          <cell r="CN12">
            <v>0</v>
          </cell>
          <cell r="CO12">
            <v>0</v>
          </cell>
          <cell r="CP12">
            <v>106</v>
          </cell>
          <cell r="CQ12">
            <v>0.88400000000000001</v>
          </cell>
          <cell r="CR12">
            <v>0</v>
          </cell>
          <cell r="CS12">
            <v>0</v>
          </cell>
        </row>
        <row r="13">
          <cell r="C13" t="str">
            <v>C9X20</v>
          </cell>
          <cell r="D13" t="str">
            <v>F</v>
          </cell>
          <cell r="E13">
            <v>20</v>
          </cell>
          <cell r="F13">
            <v>5.87</v>
          </cell>
          <cell r="G13">
            <v>9</v>
          </cell>
          <cell r="H13">
            <v>0</v>
          </cell>
          <cell r="I13">
            <v>0</v>
          </cell>
          <cell r="J13">
            <v>2.65</v>
          </cell>
          <cell r="K13">
            <v>0</v>
          </cell>
          <cell r="L13">
            <v>0</v>
          </cell>
          <cell r="M13">
            <v>0.44800000000000001</v>
          </cell>
          <cell r="N13">
            <v>0.41299999999999998</v>
          </cell>
          <cell r="O13">
            <v>0</v>
          </cell>
          <cell r="P13">
            <v>0</v>
          </cell>
          <cell r="Q13">
            <v>0</v>
          </cell>
          <cell r="R13">
            <v>1</v>
          </cell>
          <cell r="S13">
            <v>1</v>
          </cell>
          <cell r="T13">
            <v>0</v>
          </cell>
          <cell r="U13">
            <v>0.58299999999999996</v>
          </cell>
          <cell r="V13">
            <v>0</v>
          </cell>
          <cell r="W13">
            <v>0.51500000000000001</v>
          </cell>
          <cell r="X13">
            <v>0.32600000000000001</v>
          </cell>
          <cell r="Y13">
            <v>0</v>
          </cell>
          <cell r="Z13">
            <v>0</v>
          </cell>
          <cell r="AA13">
            <v>0</v>
          </cell>
          <cell r="AB13">
            <v>0</v>
          </cell>
          <cell r="AC13">
            <v>0</v>
          </cell>
          <cell r="AD13">
            <v>0</v>
          </cell>
          <cell r="AE13">
            <v>60.9</v>
          </cell>
          <cell r="AF13">
            <v>16.899999999999999</v>
          </cell>
          <cell r="AG13">
            <v>13.5</v>
          </cell>
          <cell r="AH13">
            <v>3.22</v>
          </cell>
          <cell r="AI13">
            <v>2.41</v>
          </cell>
          <cell r="AJ13">
            <v>2.46</v>
          </cell>
          <cell r="AK13">
            <v>1.17</v>
          </cell>
          <cell r="AL13">
            <v>0.64</v>
          </cell>
          <cell r="AM13">
            <v>0</v>
          </cell>
          <cell r="AN13">
            <v>0.42699999999999999</v>
          </cell>
          <cell r="AO13">
            <v>39.4</v>
          </cell>
          <cell r="AP13">
            <v>0</v>
          </cell>
          <cell r="AQ13">
            <v>0</v>
          </cell>
          <cell r="AR13">
            <v>0</v>
          </cell>
          <cell r="AS13">
            <v>0</v>
          </cell>
          <cell r="AT13">
            <v>0</v>
          </cell>
          <cell r="AU13">
            <v>3.46</v>
          </cell>
          <cell r="AV13">
            <v>0.89900000000000002</v>
          </cell>
          <cell r="AW13">
            <v>0</v>
          </cell>
          <cell r="AX13">
            <v>0</v>
          </cell>
          <cell r="AY13" t="str">
            <v>C230X30</v>
          </cell>
          <cell r="AZ13" t="str">
            <v>C230X30</v>
          </cell>
          <cell r="BA13">
            <v>30</v>
          </cell>
          <cell r="BB13">
            <v>3790</v>
          </cell>
          <cell r="BC13">
            <v>229</v>
          </cell>
          <cell r="BD13">
            <v>0</v>
          </cell>
          <cell r="BE13">
            <v>0</v>
          </cell>
          <cell r="BF13">
            <v>67.3</v>
          </cell>
          <cell r="BG13">
            <v>0</v>
          </cell>
          <cell r="BH13">
            <v>0</v>
          </cell>
          <cell r="BI13">
            <v>11.4</v>
          </cell>
          <cell r="BJ13">
            <v>10.5</v>
          </cell>
          <cell r="BK13">
            <v>0</v>
          </cell>
          <cell r="BL13">
            <v>0</v>
          </cell>
          <cell r="BM13">
            <v>0</v>
          </cell>
          <cell r="BN13">
            <v>25.4</v>
          </cell>
          <cell r="BO13">
            <v>25.4</v>
          </cell>
          <cell r="BP13">
            <v>14.8</v>
          </cell>
          <cell r="BQ13">
            <v>0</v>
          </cell>
          <cell r="BR13">
            <v>13.1</v>
          </cell>
          <cell r="BS13">
            <v>8.2799999999999994</v>
          </cell>
          <cell r="BT13">
            <v>0</v>
          </cell>
          <cell r="BU13">
            <v>30</v>
          </cell>
          <cell r="BV13">
            <v>0</v>
          </cell>
          <cell r="BW13">
            <v>0</v>
          </cell>
          <cell r="BX13">
            <v>0</v>
          </cell>
          <cell r="BY13">
            <v>0</v>
          </cell>
          <cell r="BZ13">
            <v>25.3</v>
          </cell>
          <cell r="CA13">
            <v>277</v>
          </cell>
          <cell r="CB13">
            <v>221</v>
          </cell>
          <cell r="CC13">
            <v>81.8</v>
          </cell>
          <cell r="CD13">
            <v>1</v>
          </cell>
          <cell r="CE13">
            <v>40.299999999999997</v>
          </cell>
          <cell r="CF13">
            <v>19.2</v>
          </cell>
          <cell r="CG13">
            <v>16.3</v>
          </cell>
          <cell r="CH13">
            <v>0</v>
          </cell>
          <cell r="CI13">
            <v>178</v>
          </cell>
          <cell r="CJ13">
            <v>10.6</v>
          </cell>
          <cell r="CK13">
            <v>0</v>
          </cell>
          <cell r="CL13">
            <v>0</v>
          </cell>
          <cell r="CM13">
            <v>0</v>
          </cell>
          <cell r="CN13">
            <v>0</v>
          </cell>
          <cell r="CO13">
            <v>0</v>
          </cell>
          <cell r="CP13">
            <v>87.9</v>
          </cell>
          <cell r="CQ13">
            <v>0.89900000000000002</v>
          </cell>
          <cell r="CR13">
            <v>0</v>
          </cell>
          <cell r="CS13">
            <v>0</v>
          </cell>
        </row>
        <row r="14">
          <cell r="C14" t="str">
            <v>C9X15</v>
          </cell>
          <cell r="D14" t="str">
            <v>F</v>
          </cell>
          <cell r="E14">
            <v>15</v>
          </cell>
          <cell r="F14">
            <v>4.41</v>
          </cell>
          <cell r="G14">
            <v>9</v>
          </cell>
          <cell r="H14">
            <v>0</v>
          </cell>
          <cell r="I14">
            <v>0</v>
          </cell>
          <cell r="J14">
            <v>2.4900000000000002</v>
          </cell>
          <cell r="K14">
            <v>0</v>
          </cell>
          <cell r="L14">
            <v>0</v>
          </cell>
          <cell r="M14">
            <v>0.28499999999999998</v>
          </cell>
          <cell r="N14">
            <v>0.41299999999999998</v>
          </cell>
          <cell r="O14">
            <v>0</v>
          </cell>
          <cell r="P14">
            <v>0</v>
          </cell>
          <cell r="Q14">
            <v>0</v>
          </cell>
          <cell r="R14">
            <v>1</v>
          </cell>
          <cell r="S14">
            <v>1</v>
          </cell>
          <cell r="T14">
            <v>0</v>
          </cell>
          <cell r="U14">
            <v>0.58599999999999997</v>
          </cell>
          <cell r="V14">
            <v>0</v>
          </cell>
          <cell r="W14">
            <v>0.68100000000000005</v>
          </cell>
          <cell r="X14">
            <v>0.245</v>
          </cell>
          <cell r="Y14">
            <v>0</v>
          </cell>
          <cell r="Z14">
            <v>0</v>
          </cell>
          <cell r="AA14">
            <v>0</v>
          </cell>
          <cell r="AB14">
            <v>0</v>
          </cell>
          <cell r="AC14">
            <v>0</v>
          </cell>
          <cell r="AD14">
            <v>0</v>
          </cell>
          <cell r="AE14">
            <v>51</v>
          </cell>
          <cell r="AF14">
            <v>13.6</v>
          </cell>
          <cell r="AG14">
            <v>11.3</v>
          </cell>
          <cell r="AH14">
            <v>3.4</v>
          </cell>
          <cell r="AI14">
            <v>1.91</v>
          </cell>
          <cell r="AJ14">
            <v>2.04</v>
          </cell>
          <cell r="AK14">
            <v>1.01</v>
          </cell>
          <cell r="AL14">
            <v>0.65900000000000003</v>
          </cell>
          <cell r="AM14">
            <v>0</v>
          </cell>
          <cell r="AN14">
            <v>0.20799999999999999</v>
          </cell>
          <cell r="AO14">
            <v>31</v>
          </cell>
          <cell r="AP14">
            <v>0</v>
          </cell>
          <cell r="AQ14">
            <v>0</v>
          </cell>
          <cell r="AR14">
            <v>0</v>
          </cell>
          <cell r="AS14">
            <v>0</v>
          </cell>
          <cell r="AT14">
            <v>0</v>
          </cell>
          <cell r="AU14">
            <v>3.69</v>
          </cell>
          <cell r="AV14">
            <v>0.88200000000000001</v>
          </cell>
          <cell r="AW14">
            <v>0</v>
          </cell>
          <cell r="AX14">
            <v>0</v>
          </cell>
          <cell r="AY14" t="str">
            <v>C230X22</v>
          </cell>
          <cell r="AZ14" t="str">
            <v>C230X22</v>
          </cell>
          <cell r="BA14">
            <v>22</v>
          </cell>
          <cell r="BB14">
            <v>2850</v>
          </cell>
          <cell r="BC14">
            <v>229</v>
          </cell>
          <cell r="BD14">
            <v>0</v>
          </cell>
          <cell r="BE14">
            <v>0</v>
          </cell>
          <cell r="BF14">
            <v>63.2</v>
          </cell>
          <cell r="BG14">
            <v>0</v>
          </cell>
          <cell r="BH14">
            <v>0</v>
          </cell>
          <cell r="BI14">
            <v>7.24</v>
          </cell>
          <cell r="BJ14">
            <v>10.5</v>
          </cell>
          <cell r="BK14">
            <v>0</v>
          </cell>
          <cell r="BL14">
            <v>0</v>
          </cell>
          <cell r="BM14">
            <v>0</v>
          </cell>
          <cell r="BN14">
            <v>25.4</v>
          </cell>
          <cell r="BO14">
            <v>25.4</v>
          </cell>
          <cell r="BP14">
            <v>14.9</v>
          </cell>
          <cell r="BQ14">
            <v>0</v>
          </cell>
          <cell r="BR14">
            <v>17.3</v>
          </cell>
          <cell r="BS14">
            <v>6.22</v>
          </cell>
          <cell r="BT14">
            <v>0</v>
          </cell>
          <cell r="BU14">
            <v>22</v>
          </cell>
          <cell r="BV14">
            <v>0</v>
          </cell>
          <cell r="BW14">
            <v>0</v>
          </cell>
          <cell r="BX14">
            <v>0</v>
          </cell>
          <cell r="BY14">
            <v>0</v>
          </cell>
          <cell r="BZ14">
            <v>21.2</v>
          </cell>
          <cell r="CA14">
            <v>223</v>
          </cell>
          <cell r="CB14">
            <v>185</v>
          </cell>
          <cell r="CC14">
            <v>86.4</v>
          </cell>
          <cell r="CD14">
            <v>0.79500000000000004</v>
          </cell>
          <cell r="CE14">
            <v>33.4</v>
          </cell>
          <cell r="CF14">
            <v>16.600000000000001</v>
          </cell>
          <cell r="CG14">
            <v>16.7</v>
          </cell>
          <cell r="CH14">
            <v>0</v>
          </cell>
          <cell r="CI14">
            <v>86.6</v>
          </cell>
          <cell r="CJ14">
            <v>8.32</v>
          </cell>
          <cell r="CK14">
            <v>0</v>
          </cell>
          <cell r="CL14">
            <v>0</v>
          </cell>
          <cell r="CM14">
            <v>0</v>
          </cell>
          <cell r="CN14">
            <v>0</v>
          </cell>
          <cell r="CO14">
            <v>0</v>
          </cell>
          <cell r="CP14">
            <v>93.7</v>
          </cell>
          <cell r="CQ14">
            <v>0.88200000000000001</v>
          </cell>
          <cell r="CR14">
            <v>0</v>
          </cell>
          <cell r="CS14">
            <v>0</v>
          </cell>
        </row>
        <row r="15">
          <cell r="C15" t="str">
            <v>C9X13.4</v>
          </cell>
          <cell r="D15" t="str">
            <v>F</v>
          </cell>
          <cell r="E15">
            <v>13.4</v>
          </cell>
          <cell r="F15">
            <v>3.94</v>
          </cell>
          <cell r="G15">
            <v>9</v>
          </cell>
          <cell r="H15">
            <v>0</v>
          </cell>
          <cell r="I15">
            <v>0</v>
          </cell>
          <cell r="J15">
            <v>2.4300000000000002</v>
          </cell>
          <cell r="K15">
            <v>0</v>
          </cell>
          <cell r="L15">
            <v>0</v>
          </cell>
          <cell r="M15">
            <v>0.23300000000000001</v>
          </cell>
          <cell r="N15">
            <v>0.41299999999999998</v>
          </cell>
          <cell r="O15">
            <v>0</v>
          </cell>
          <cell r="P15">
            <v>0</v>
          </cell>
          <cell r="Q15">
            <v>0</v>
          </cell>
          <cell r="R15">
            <v>1</v>
          </cell>
          <cell r="S15">
            <v>1</v>
          </cell>
          <cell r="T15">
            <v>0</v>
          </cell>
          <cell r="U15">
            <v>0.60099999999999998</v>
          </cell>
          <cell r="V15">
            <v>0</v>
          </cell>
          <cell r="W15">
            <v>0.74199999999999999</v>
          </cell>
          <cell r="X15">
            <v>0.219</v>
          </cell>
          <cell r="Y15">
            <v>0</v>
          </cell>
          <cell r="Z15">
            <v>0</v>
          </cell>
          <cell r="AA15">
            <v>0</v>
          </cell>
          <cell r="AB15">
            <v>0</v>
          </cell>
          <cell r="AC15">
            <v>0</v>
          </cell>
          <cell r="AD15">
            <v>0</v>
          </cell>
          <cell r="AE15">
            <v>47.8</v>
          </cell>
          <cell r="AF15">
            <v>12.6</v>
          </cell>
          <cell r="AG15">
            <v>10.6</v>
          </cell>
          <cell r="AH15">
            <v>3.49</v>
          </cell>
          <cell r="AI15">
            <v>1.75</v>
          </cell>
          <cell r="AJ15">
            <v>1.94</v>
          </cell>
          <cell r="AK15">
            <v>0.95399999999999996</v>
          </cell>
          <cell r="AL15">
            <v>0.66600000000000004</v>
          </cell>
          <cell r="AM15">
            <v>0</v>
          </cell>
          <cell r="AN15">
            <v>0.16800000000000001</v>
          </cell>
          <cell r="AO15">
            <v>28.2</v>
          </cell>
          <cell r="AP15">
            <v>0</v>
          </cell>
          <cell r="AQ15">
            <v>0</v>
          </cell>
          <cell r="AR15">
            <v>0</v>
          </cell>
          <cell r="AS15">
            <v>0</v>
          </cell>
          <cell r="AT15">
            <v>0</v>
          </cell>
          <cell r="AU15">
            <v>3.79</v>
          </cell>
          <cell r="AV15">
            <v>0.875</v>
          </cell>
          <cell r="AW15">
            <v>0</v>
          </cell>
          <cell r="AX15">
            <v>0</v>
          </cell>
          <cell r="AY15" t="str">
            <v>C230X19.9</v>
          </cell>
          <cell r="AZ15" t="str">
            <v>C230X19.9</v>
          </cell>
          <cell r="BA15">
            <v>19.899999999999999</v>
          </cell>
          <cell r="BB15">
            <v>2540</v>
          </cell>
          <cell r="BC15">
            <v>229</v>
          </cell>
          <cell r="BD15">
            <v>0</v>
          </cell>
          <cell r="BE15">
            <v>0</v>
          </cell>
          <cell r="BF15">
            <v>61.7</v>
          </cell>
          <cell r="BG15">
            <v>0</v>
          </cell>
          <cell r="BH15">
            <v>0</v>
          </cell>
          <cell r="BI15">
            <v>5.92</v>
          </cell>
          <cell r="BJ15">
            <v>10.5</v>
          </cell>
          <cell r="BK15">
            <v>0</v>
          </cell>
          <cell r="BL15">
            <v>0</v>
          </cell>
          <cell r="BM15">
            <v>0</v>
          </cell>
          <cell r="BN15">
            <v>25.4</v>
          </cell>
          <cell r="BO15">
            <v>25.4</v>
          </cell>
          <cell r="BP15">
            <v>15.3</v>
          </cell>
          <cell r="BQ15">
            <v>0</v>
          </cell>
          <cell r="BR15">
            <v>18.8</v>
          </cell>
          <cell r="BS15">
            <v>5.56</v>
          </cell>
          <cell r="BT15">
            <v>0</v>
          </cell>
          <cell r="BU15">
            <v>19.899999999999999</v>
          </cell>
          <cell r="BV15">
            <v>0</v>
          </cell>
          <cell r="BW15">
            <v>0</v>
          </cell>
          <cell r="BX15">
            <v>0</v>
          </cell>
          <cell r="BY15">
            <v>0</v>
          </cell>
          <cell r="BZ15">
            <v>19.899999999999999</v>
          </cell>
          <cell r="CA15">
            <v>206</v>
          </cell>
          <cell r="CB15">
            <v>174</v>
          </cell>
          <cell r="CC15">
            <v>88.6</v>
          </cell>
          <cell r="CD15">
            <v>0.72799999999999998</v>
          </cell>
          <cell r="CE15">
            <v>31.8</v>
          </cell>
          <cell r="CF15">
            <v>15.6</v>
          </cell>
          <cell r="CG15">
            <v>16.899999999999999</v>
          </cell>
          <cell r="CH15">
            <v>0</v>
          </cell>
          <cell r="CI15">
            <v>69.900000000000006</v>
          </cell>
          <cell r="CJ15">
            <v>7.57</v>
          </cell>
          <cell r="CK15">
            <v>0</v>
          </cell>
          <cell r="CL15">
            <v>0</v>
          </cell>
          <cell r="CM15">
            <v>0</v>
          </cell>
          <cell r="CN15">
            <v>0</v>
          </cell>
          <cell r="CO15">
            <v>0</v>
          </cell>
          <cell r="CP15">
            <v>96.3</v>
          </cell>
          <cell r="CQ15">
            <v>0.875</v>
          </cell>
          <cell r="CR15">
            <v>0</v>
          </cell>
          <cell r="CS15">
            <v>0</v>
          </cell>
        </row>
        <row r="16">
          <cell r="C16" t="str">
            <v>C8X18.7</v>
          </cell>
          <cell r="D16" t="str">
            <v>F</v>
          </cell>
          <cell r="E16">
            <v>18.7</v>
          </cell>
          <cell r="F16">
            <v>5.51</v>
          </cell>
          <cell r="G16">
            <v>8</v>
          </cell>
          <cell r="H16">
            <v>0</v>
          </cell>
          <cell r="I16">
            <v>0</v>
          </cell>
          <cell r="J16">
            <v>2.5299999999999998</v>
          </cell>
          <cell r="K16">
            <v>0</v>
          </cell>
          <cell r="L16">
            <v>0</v>
          </cell>
          <cell r="M16">
            <v>0.48699999999999999</v>
          </cell>
          <cell r="N16">
            <v>0.39</v>
          </cell>
          <cell r="O16">
            <v>0</v>
          </cell>
          <cell r="P16">
            <v>0</v>
          </cell>
          <cell r="Q16">
            <v>0</v>
          </cell>
          <cell r="R16">
            <v>0.93799999999999994</v>
          </cell>
          <cell r="S16">
            <v>0.9375</v>
          </cell>
          <cell r="T16">
            <v>0</v>
          </cell>
          <cell r="U16">
            <v>0.56499999999999995</v>
          </cell>
          <cell r="V16">
            <v>0</v>
          </cell>
          <cell r="W16">
            <v>0.43099999999999999</v>
          </cell>
          <cell r="X16">
            <v>0.34399999999999997</v>
          </cell>
          <cell r="Y16">
            <v>0</v>
          </cell>
          <cell r="Z16">
            <v>0</v>
          </cell>
          <cell r="AA16">
            <v>0</v>
          </cell>
          <cell r="AB16">
            <v>0</v>
          </cell>
          <cell r="AC16">
            <v>0</v>
          </cell>
          <cell r="AD16">
            <v>0</v>
          </cell>
          <cell r="AE16">
            <v>43.9</v>
          </cell>
          <cell r="AF16">
            <v>13.9</v>
          </cell>
          <cell r="AG16">
            <v>11</v>
          </cell>
          <cell r="AH16">
            <v>2.82</v>
          </cell>
          <cell r="AI16">
            <v>1.97</v>
          </cell>
          <cell r="AJ16">
            <v>2.17</v>
          </cell>
          <cell r="AK16">
            <v>1.01</v>
          </cell>
          <cell r="AL16">
            <v>0.59799999999999998</v>
          </cell>
          <cell r="AM16">
            <v>0</v>
          </cell>
          <cell r="AN16">
            <v>0.434</v>
          </cell>
          <cell r="AO16">
            <v>25.1</v>
          </cell>
          <cell r="AP16">
            <v>0</v>
          </cell>
          <cell r="AQ16">
            <v>0</v>
          </cell>
          <cell r="AR16">
            <v>0</v>
          </cell>
          <cell r="AS16">
            <v>0</v>
          </cell>
          <cell r="AT16">
            <v>0</v>
          </cell>
          <cell r="AU16">
            <v>3.05</v>
          </cell>
          <cell r="AV16">
            <v>0.89400000000000002</v>
          </cell>
          <cell r="AW16">
            <v>0</v>
          </cell>
          <cell r="AX16">
            <v>0</v>
          </cell>
          <cell r="AY16" t="str">
            <v>C200X27.9</v>
          </cell>
          <cell r="AZ16" t="str">
            <v>C200X27.9</v>
          </cell>
          <cell r="BA16">
            <v>27.9</v>
          </cell>
          <cell r="BB16">
            <v>3550</v>
          </cell>
          <cell r="BC16">
            <v>203</v>
          </cell>
          <cell r="BD16">
            <v>0</v>
          </cell>
          <cell r="BE16">
            <v>0</v>
          </cell>
          <cell r="BF16">
            <v>64.3</v>
          </cell>
          <cell r="BG16">
            <v>0</v>
          </cell>
          <cell r="BH16">
            <v>0</v>
          </cell>
          <cell r="BI16">
            <v>12.4</v>
          </cell>
          <cell r="BJ16">
            <v>9.91</v>
          </cell>
          <cell r="BK16">
            <v>0</v>
          </cell>
          <cell r="BL16">
            <v>0</v>
          </cell>
          <cell r="BM16">
            <v>0</v>
          </cell>
          <cell r="BN16">
            <v>23.8</v>
          </cell>
          <cell r="BO16">
            <v>23.8</v>
          </cell>
          <cell r="BP16">
            <v>14.4</v>
          </cell>
          <cell r="BQ16">
            <v>0</v>
          </cell>
          <cell r="BR16">
            <v>10.9</v>
          </cell>
          <cell r="BS16">
            <v>8.74</v>
          </cell>
          <cell r="BT16">
            <v>0</v>
          </cell>
          <cell r="BU16">
            <v>27.9</v>
          </cell>
          <cell r="BV16">
            <v>0</v>
          </cell>
          <cell r="BW16">
            <v>0</v>
          </cell>
          <cell r="BX16">
            <v>0</v>
          </cell>
          <cell r="BY16">
            <v>0</v>
          </cell>
          <cell r="BZ16">
            <v>18.3</v>
          </cell>
          <cell r="CA16">
            <v>228</v>
          </cell>
          <cell r="CB16">
            <v>180</v>
          </cell>
          <cell r="CC16">
            <v>71.599999999999994</v>
          </cell>
          <cell r="CD16">
            <v>0.82</v>
          </cell>
          <cell r="CE16">
            <v>35.6</v>
          </cell>
          <cell r="CF16">
            <v>16.600000000000001</v>
          </cell>
          <cell r="CG16">
            <v>15.2</v>
          </cell>
          <cell r="CH16">
            <v>0</v>
          </cell>
          <cell r="CI16">
            <v>181</v>
          </cell>
          <cell r="CJ16">
            <v>6.74</v>
          </cell>
          <cell r="CK16">
            <v>0</v>
          </cell>
          <cell r="CL16">
            <v>0</v>
          </cell>
          <cell r="CM16">
            <v>0</v>
          </cell>
          <cell r="CN16">
            <v>0</v>
          </cell>
          <cell r="CO16">
            <v>0</v>
          </cell>
          <cell r="CP16">
            <v>77.5</v>
          </cell>
          <cell r="CQ16">
            <v>0.89400000000000002</v>
          </cell>
          <cell r="CR16">
            <v>0</v>
          </cell>
          <cell r="CS16">
            <v>0</v>
          </cell>
        </row>
        <row r="17">
          <cell r="C17" t="str">
            <v>C8X13.7</v>
          </cell>
          <cell r="D17" t="str">
            <v>F</v>
          </cell>
          <cell r="E17">
            <v>13.7</v>
          </cell>
          <cell r="F17">
            <v>4.04</v>
          </cell>
          <cell r="G17">
            <v>8</v>
          </cell>
          <cell r="H17">
            <v>0</v>
          </cell>
          <cell r="I17">
            <v>0</v>
          </cell>
          <cell r="J17">
            <v>2.34</v>
          </cell>
          <cell r="K17">
            <v>0</v>
          </cell>
          <cell r="L17">
            <v>0</v>
          </cell>
          <cell r="M17">
            <v>0.30299999999999999</v>
          </cell>
          <cell r="N17">
            <v>0.39</v>
          </cell>
          <cell r="O17">
            <v>0</v>
          </cell>
          <cell r="P17">
            <v>0</v>
          </cell>
          <cell r="Q17">
            <v>0</v>
          </cell>
          <cell r="R17">
            <v>0.93799999999999994</v>
          </cell>
          <cell r="S17">
            <v>0.9375</v>
          </cell>
          <cell r="T17">
            <v>0</v>
          </cell>
          <cell r="U17">
            <v>0.55400000000000005</v>
          </cell>
          <cell r="V17">
            <v>0</v>
          </cell>
          <cell r="W17">
            <v>0.60399999999999998</v>
          </cell>
          <cell r="X17">
            <v>0.252</v>
          </cell>
          <cell r="Y17">
            <v>0</v>
          </cell>
          <cell r="Z17">
            <v>0</v>
          </cell>
          <cell r="AA17">
            <v>0</v>
          </cell>
          <cell r="AB17">
            <v>0</v>
          </cell>
          <cell r="AC17">
            <v>0</v>
          </cell>
          <cell r="AD17">
            <v>0</v>
          </cell>
          <cell r="AE17">
            <v>36.1</v>
          </cell>
          <cell r="AF17">
            <v>11</v>
          </cell>
          <cell r="AG17">
            <v>9.02</v>
          </cell>
          <cell r="AH17">
            <v>2.99</v>
          </cell>
          <cell r="AI17">
            <v>1.52</v>
          </cell>
          <cell r="AJ17">
            <v>1.73</v>
          </cell>
          <cell r="AK17">
            <v>0.84799999999999998</v>
          </cell>
          <cell r="AL17">
            <v>0.61299999999999999</v>
          </cell>
          <cell r="AM17">
            <v>0</v>
          </cell>
          <cell r="AN17">
            <v>0.186</v>
          </cell>
          <cell r="AO17">
            <v>19.2</v>
          </cell>
          <cell r="AP17">
            <v>0</v>
          </cell>
          <cell r="AQ17">
            <v>0</v>
          </cell>
          <cell r="AR17">
            <v>0</v>
          </cell>
          <cell r="AS17">
            <v>0</v>
          </cell>
          <cell r="AT17">
            <v>0</v>
          </cell>
          <cell r="AU17">
            <v>3.26</v>
          </cell>
          <cell r="AV17">
            <v>0.874</v>
          </cell>
          <cell r="AW17">
            <v>0</v>
          </cell>
          <cell r="AX17">
            <v>0</v>
          </cell>
          <cell r="AY17" t="str">
            <v>C200X20.5</v>
          </cell>
          <cell r="AZ17" t="str">
            <v>C200X20.5</v>
          </cell>
          <cell r="BA17">
            <v>20.5</v>
          </cell>
          <cell r="BB17">
            <v>2610</v>
          </cell>
          <cell r="BC17">
            <v>203</v>
          </cell>
          <cell r="BD17">
            <v>0</v>
          </cell>
          <cell r="BE17">
            <v>0</v>
          </cell>
          <cell r="BF17">
            <v>59.4</v>
          </cell>
          <cell r="BG17">
            <v>0</v>
          </cell>
          <cell r="BH17">
            <v>0</v>
          </cell>
          <cell r="BI17">
            <v>7.7</v>
          </cell>
          <cell r="BJ17">
            <v>9.91</v>
          </cell>
          <cell r="BK17">
            <v>0</v>
          </cell>
          <cell r="BL17">
            <v>0</v>
          </cell>
          <cell r="BM17">
            <v>0</v>
          </cell>
          <cell r="BN17">
            <v>23.8</v>
          </cell>
          <cell r="BO17">
            <v>23.8</v>
          </cell>
          <cell r="BP17">
            <v>14.1</v>
          </cell>
          <cell r="BQ17">
            <v>0</v>
          </cell>
          <cell r="BR17">
            <v>15.3</v>
          </cell>
          <cell r="BS17">
            <v>6.4</v>
          </cell>
          <cell r="BT17">
            <v>0</v>
          </cell>
          <cell r="BU17">
            <v>20.5</v>
          </cell>
          <cell r="BV17">
            <v>0</v>
          </cell>
          <cell r="BW17">
            <v>0</v>
          </cell>
          <cell r="BX17">
            <v>0</v>
          </cell>
          <cell r="BY17">
            <v>0</v>
          </cell>
          <cell r="BZ17">
            <v>15</v>
          </cell>
          <cell r="CA17">
            <v>180</v>
          </cell>
          <cell r="CB17">
            <v>148</v>
          </cell>
          <cell r="CC17">
            <v>75.900000000000006</v>
          </cell>
          <cell r="CD17">
            <v>0.63300000000000001</v>
          </cell>
          <cell r="CE17">
            <v>28.3</v>
          </cell>
          <cell r="CF17">
            <v>13.9</v>
          </cell>
          <cell r="CG17">
            <v>15.6</v>
          </cell>
          <cell r="CH17">
            <v>0</v>
          </cell>
          <cell r="CI17">
            <v>77.400000000000006</v>
          </cell>
          <cell r="CJ17">
            <v>5.16</v>
          </cell>
          <cell r="CK17">
            <v>0</v>
          </cell>
          <cell r="CL17">
            <v>0</v>
          </cell>
          <cell r="CM17">
            <v>0</v>
          </cell>
          <cell r="CN17">
            <v>0</v>
          </cell>
          <cell r="CO17">
            <v>0</v>
          </cell>
          <cell r="CP17">
            <v>82.8</v>
          </cell>
          <cell r="CQ17">
            <v>0.874</v>
          </cell>
          <cell r="CR17">
            <v>0</v>
          </cell>
          <cell r="CS17">
            <v>0</v>
          </cell>
        </row>
        <row r="18">
          <cell r="C18" t="str">
            <v>C8X11.5</v>
          </cell>
          <cell r="D18" t="str">
            <v>F</v>
          </cell>
          <cell r="E18">
            <v>11.5</v>
          </cell>
          <cell r="F18">
            <v>3.37</v>
          </cell>
          <cell r="G18">
            <v>8</v>
          </cell>
          <cell r="H18">
            <v>0</v>
          </cell>
          <cell r="I18">
            <v>0</v>
          </cell>
          <cell r="J18">
            <v>2.2599999999999998</v>
          </cell>
          <cell r="K18">
            <v>0</v>
          </cell>
          <cell r="L18">
            <v>0</v>
          </cell>
          <cell r="M18">
            <v>0.22</v>
          </cell>
          <cell r="N18">
            <v>0.39</v>
          </cell>
          <cell r="O18">
            <v>0</v>
          </cell>
          <cell r="P18">
            <v>0</v>
          </cell>
          <cell r="Q18">
            <v>0</v>
          </cell>
          <cell r="R18">
            <v>0.93799999999999994</v>
          </cell>
          <cell r="S18">
            <v>0.9375</v>
          </cell>
          <cell r="T18">
            <v>0</v>
          </cell>
          <cell r="U18">
            <v>0.57199999999999995</v>
          </cell>
          <cell r="V18">
            <v>0</v>
          </cell>
          <cell r="W18">
            <v>0.69699999999999995</v>
          </cell>
          <cell r="X18">
            <v>0.21099999999999999</v>
          </cell>
          <cell r="Y18">
            <v>0</v>
          </cell>
          <cell r="Z18">
            <v>0</v>
          </cell>
          <cell r="AA18">
            <v>0</v>
          </cell>
          <cell r="AB18">
            <v>0</v>
          </cell>
          <cell r="AC18">
            <v>0</v>
          </cell>
          <cell r="AD18">
            <v>0</v>
          </cell>
          <cell r="AE18">
            <v>32.5</v>
          </cell>
          <cell r="AF18">
            <v>9.6300000000000008</v>
          </cell>
          <cell r="AG18">
            <v>8.14</v>
          </cell>
          <cell r="AH18">
            <v>3.11</v>
          </cell>
          <cell r="AI18">
            <v>1.31</v>
          </cell>
          <cell r="AJ18">
            <v>1.57</v>
          </cell>
          <cell r="AK18">
            <v>0.77500000000000002</v>
          </cell>
          <cell r="AL18">
            <v>0.623</v>
          </cell>
          <cell r="AM18">
            <v>0</v>
          </cell>
          <cell r="AN18">
            <v>0.13</v>
          </cell>
          <cell r="AO18">
            <v>16.5</v>
          </cell>
          <cell r="AP18">
            <v>0</v>
          </cell>
          <cell r="AQ18">
            <v>0</v>
          </cell>
          <cell r="AR18">
            <v>0</v>
          </cell>
          <cell r="AS18">
            <v>0</v>
          </cell>
          <cell r="AT18">
            <v>0</v>
          </cell>
          <cell r="AU18">
            <v>3.41</v>
          </cell>
          <cell r="AV18">
            <v>0.86199999999999999</v>
          </cell>
          <cell r="AW18">
            <v>0</v>
          </cell>
          <cell r="AX18">
            <v>0</v>
          </cell>
          <cell r="AY18" t="str">
            <v>C200X17.1</v>
          </cell>
          <cell r="AZ18" t="str">
            <v>C200X17.1</v>
          </cell>
          <cell r="BA18">
            <v>17.100000000000001</v>
          </cell>
          <cell r="BB18">
            <v>2170</v>
          </cell>
          <cell r="BC18">
            <v>203</v>
          </cell>
          <cell r="BD18">
            <v>0</v>
          </cell>
          <cell r="BE18">
            <v>0</v>
          </cell>
          <cell r="BF18">
            <v>57.4</v>
          </cell>
          <cell r="BG18">
            <v>0</v>
          </cell>
          <cell r="BH18">
            <v>0</v>
          </cell>
          <cell r="BI18">
            <v>5.59</v>
          </cell>
          <cell r="BJ18">
            <v>9.91</v>
          </cell>
          <cell r="BK18">
            <v>0</v>
          </cell>
          <cell r="BL18">
            <v>0</v>
          </cell>
          <cell r="BM18">
            <v>0</v>
          </cell>
          <cell r="BN18">
            <v>23.8</v>
          </cell>
          <cell r="BO18">
            <v>23.8</v>
          </cell>
          <cell r="BP18">
            <v>14.5</v>
          </cell>
          <cell r="BQ18">
            <v>0</v>
          </cell>
          <cell r="BR18">
            <v>17.7</v>
          </cell>
          <cell r="BS18">
            <v>5.36</v>
          </cell>
          <cell r="BT18">
            <v>0</v>
          </cell>
          <cell r="BU18">
            <v>17.100000000000001</v>
          </cell>
          <cell r="BV18">
            <v>0</v>
          </cell>
          <cell r="BW18">
            <v>0</v>
          </cell>
          <cell r="BX18">
            <v>0</v>
          </cell>
          <cell r="BY18">
            <v>0</v>
          </cell>
          <cell r="BZ18">
            <v>13.5</v>
          </cell>
          <cell r="CA18">
            <v>158</v>
          </cell>
          <cell r="CB18">
            <v>133</v>
          </cell>
          <cell r="CC18">
            <v>79</v>
          </cell>
          <cell r="CD18">
            <v>0.54500000000000004</v>
          </cell>
          <cell r="CE18">
            <v>25.7</v>
          </cell>
          <cell r="CF18">
            <v>12.7</v>
          </cell>
          <cell r="CG18">
            <v>15.8</v>
          </cell>
          <cell r="CH18">
            <v>0</v>
          </cell>
          <cell r="CI18">
            <v>54.1</v>
          </cell>
          <cell r="CJ18">
            <v>4.43</v>
          </cell>
          <cell r="CK18">
            <v>0</v>
          </cell>
          <cell r="CL18">
            <v>0</v>
          </cell>
          <cell r="CM18">
            <v>0</v>
          </cell>
          <cell r="CN18">
            <v>0</v>
          </cell>
          <cell r="CO18">
            <v>0</v>
          </cell>
          <cell r="CP18">
            <v>86.6</v>
          </cell>
          <cell r="CQ18">
            <v>0.86199999999999999</v>
          </cell>
          <cell r="CR18">
            <v>0</v>
          </cell>
          <cell r="CS18">
            <v>0</v>
          </cell>
        </row>
        <row r="19">
          <cell r="C19" t="str">
            <v>C7X14.7</v>
          </cell>
          <cell r="D19" t="str">
            <v>F</v>
          </cell>
          <cell r="E19">
            <v>14.7</v>
          </cell>
          <cell r="F19">
            <v>4.33</v>
          </cell>
          <cell r="G19">
            <v>7</v>
          </cell>
          <cell r="H19">
            <v>0</v>
          </cell>
          <cell r="I19">
            <v>0</v>
          </cell>
          <cell r="J19">
            <v>2.2999999999999998</v>
          </cell>
          <cell r="K19">
            <v>0</v>
          </cell>
          <cell r="L19">
            <v>0</v>
          </cell>
          <cell r="M19">
            <v>0.41899999999999998</v>
          </cell>
          <cell r="N19">
            <v>0.36599999999999999</v>
          </cell>
          <cell r="O19">
            <v>0</v>
          </cell>
          <cell r="P19">
            <v>0</v>
          </cell>
          <cell r="Q19">
            <v>0</v>
          </cell>
          <cell r="R19">
            <v>0.875</v>
          </cell>
          <cell r="S19">
            <v>0.875</v>
          </cell>
          <cell r="T19">
            <v>0</v>
          </cell>
          <cell r="U19">
            <v>0.53200000000000003</v>
          </cell>
          <cell r="V19">
            <v>0</v>
          </cell>
          <cell r="W19">
            <v>0.441</v>
          </cell>
          <cell r="X19">
            <v>0.309</v>
          </cell>
          <cell r="Y19">
            <v>0</v>
          </cell>
          <cell r="Z19">
            <v>0</v>
          </cell>
          <cell r="AA19">
            <v>0</v>
          </cell>
          <cell r="AB19">
            <v>0</v>
          </cell>
          <cell r="AC19">
            <v>0</v>
          </cell>
          <cell r="AD19">
            <v>0</v>
          </cell>
          <cell r="AE19">
            <v>27.2</v>
          </cell>
          <cell r="AF19">
            <v>9.75</v>
          </cell>
          <cell r="AG19">
            <v>7.78</v>
          </cell>
          <cell r="AH19">
            <v>2.5099999999999998</v>
          </cell>
          <cell r="AI19">
            <v>1.37</v>
          </cell>
          <cell r="AJ19">
            <v>1.63</v>
          </cell>
          <cell r="AK19">
            <v>0.77200000000000002</v>
          </cell>
          <cell r="AL19">
            <v>0.56100000000000005</v>
          </cell>
          <cell r="AM19">
            <v>0</v>
          </cell>
          <cell r="AN19">
            <v>0.26700000000000002</v>
          </cell>
          <cell r="AO19">
            <v>13.1</v>
          </cell>
          <cell r="AP19">
            <v>0</v>
          </cell>
          <cell r="AQ19">
            <v>0</v>
          </cell>
          <cell r="AR19">
            <v>0</v>
          </cell>
          <cell r="AS19">
            <v>0</v>
          </cell>
          <cell r="AT19">
            <v>0</v>
          </cell>
          <cell r="AU19">
            <v>2.75</v>
          </cell>
          <cell r="AV19">
            <v>0.875</v>
          </cell>
          <cell r="AW19">
            <v>0</v>
          </cell>
          <cell r="AX19">
            <v>0</v>
          </cell>
          <cell r="AY19" t="str">
            <v>C180X22</v>
          </cell>
          <cell r="AZ19" t="str">
            <v>C180X22</v>
          </cell>
          <cell r="BA19">
            <v>22</v>
          </cell>
          <cell r="BB19">
            <v>2790</v>
          </cell>
          <cell r="BC19">
            <v>178</v>
          </cell>
          <cell r="BD19">
            <v>0</v>
          </cell>
          <cell r="BE19">
            <v>0</v>
          </cell>
          <cell r="BF19">
            <v>58.4</v>
          </cell>
          <cell r="BG19">
            <v>0</v>
          </cell>
          <cell r="BH19">
            <v>0</v>
          </cell>
          <cell r="BI19">
            <v>10.6</v>
          </cell>
          <cell r="BJ19">
            <v>9.3000000000000007</v>
          </cell>
          <cell r="BK19">
            <v>0</v>
          </cell>
          <cell r="BL19">
            <v>0</v>
          </cell>
          <cell r="BM19">
            <v>0</v>
          </cell>
          <cell r="BN19">
            <v>22.2</v>
          </cell>
          <cell r="BO19">
            <v>22.2</v>
          </cell>
          <cell r="BP19">
            <v>13.5</v>
          </cell>
          <cell r="BQ19">
            <v>0</v>
          </cell>
          <cell r="BR19">
            <v>11.2</v>
          </cell>
          <cell r="BS19">
            <v>7.85</v>
          </cell>
          <cell r="BT19">
            <v>0</v>
          </cell>
          <cell r="BU19">
            <v>22</v>
          </cell>
          <cell r="BV19">
            <v>0</v>
          </cell>
          <cell r="BW19">
            <v>0</v>
          </cell>
          <cell r="BX19">
            <v>0</v>
          </cell>
          <cell r="BY19">
            <v>0</v>
          </cell>
          <cell r="BZ19">
            <v>11.3</v>
          </cell>
          <cell r="CA19">
            <v>160</v>
          </cell>
          <cell r="CB19">
            <v>127</v>
          </cell>
          <cell r="CC19">
            <v>63.8</v>
          </cell>
          <cell r="CD19">
            <v>0.56999999999999995</v>
          </cell>
          <cell r="CE19">
            <v>26.7</v>
          </cell>
          <cell r="CF19">
            <v>12.7</v>
          </cell>
          <cell r="CG19">
            <v>14.2</v>
          </cell>
          <cell r="CH19">
            <v>0</v>
          </cell>
          <cell r="CI19">
            <v>111</v>
          </cell>
          <cell r="CJ19">
            <v>3.52</v>
          </cell>
          <cell r="CK19">
            <v>0</v>
          </cell>
          <cell r="CL19">
            <v>0</v>
          </cell>
          <cell r="CM19">
            <v>0</v>
          </cell>
          <cell r="CN19">
            <v>0</v>
          </cell>
          <cell r="CO19">
            <v>0</v>
          </cell>
          <cell r="CP19">
            <v>69.900000000000006</v>
          </cell>
          <cell r="CQ19">
            <v>0.875</v>
          </cell>
          <cell r="CR19">
            <v>0</v>
          </cell>
          <cell r="CS19">
            <v>0</v>
          </cell>
        </row>
        <row r="20">
          <cell r="C20" t="str">
            <v>C7X12.2</v>
          </cell>
          <cell r="D20" t="str">
            <v>F</v>
          </cell>
          <cell r="E20">
            <v>12.2</v>
          </cell>
          <cell r="F20">
            <v>3.6</v>
          </cell>
          <cell r="G20">
            <v>7</v>
          </cell>
          <cell r="H20">
            <v>0</v>
          </cell>
          <cell r="I20">
            <v>0</v>
          </cell>
          <cell r="J20">
            <v>2.19</v>
          </cell>
          <cell r="K20">
            <v>0</v>
          </cell>
          <cell r="L20">
            <v>0</v>
          </cell>
          <cell r="M20">
            <v>0.314</v>
          </cell>
          <cell r="N20">
            <v>0.36599999999999999</v>
          </cell>
          <cell r="O20">
            <v>0</v>
          </cell>
          <cell r="P20">
            <v>0</v>
          </cell>
          <cell r="Q20">
            <v>0</v>
          </cell>
          <cell r="R20">
            <v>0.875</v>
          </cell>
          <cell r="S20">
            <v>0.875</v>
          </cell>
          <cell r="T20">
            <v>0</v>
          </cell>
          <cell r="U20">
            <v>0.52500000000000002</v>
          </cell>
          <cell r="V20">
            <v>0</v>
          </cell>
          <cell r="W20">
            <v>0.53800000000000003</v>
          </cell>
          <cell r="X20">
            <v>0.25700000000000001</v>
          </cell>
          <cell r="Y20">
            <v>0</v>
          </cell>
          <cell r="Z20">
            <v>0</v>
          </cell>
          <cell r="AA20">
            <v>0</v>
          </cell>
          <cell r="AB20">
            <v>0</v>
          </cell>
          <cell r="AC20">
            <v>0</v>
          </cell>
          <cell r="AD20">
            <v>0</v>
          </cell>
          <cell r="AE20">
            <v>24.2</v>
          </cell>
          <cell r="AF20">
            <v>8.4600000000000009</v>
          </cell>
          <cell r="AG20">
            <v>6.92</v>
          </cell>
          <cell r="AH20">
            <v>2.6</v>
          </cell>
          <cell r="AI20">
            <v>1.1599999999999999</v>
          </cell>
          <cell r="AJ20">
            <v>1.42</v>
          </cell>
          <cell r="AK20">
            <v>0.69599999999999995</v>
          </cell>
          <cell r="AL20">
            <v>0.56799999999999995</v>
          </cell>
          <cell r="AM20">
            <v>0</v>
          </cell>
          <cell r="AN20">
            <v>0.161</v>
          </cell>
          <cell r="AO20">
            <v>11.2</v>
          </cell>
          <cell r="AP20">
            <v>0</v>
          </cell>
          <cell r="AQ20">
            <v>0</v>
          </cell>
          <cell r="AR20">
            <v>0</v>
          </cell>
          <cell r="AS20">
            <v>0</v>
          </cell>
          <cell r="AT20">
            <v>0</v>
          </cell>
          <cell r="AU20">
            <v>2.86</v>
          </cell>
          <cell r="AV20">
            <v>0.86199999999999999</v>
          </cell>
          <cell r="AW20">
            <v>0</v>
          </cell>
          <cell r="AX20">
            <v>0</v>
          </cell>
          <cell r="AY20" t="str">
            <v>C180X18.2</v>
          </cell>
          <cell r="AZ20" t="str">
            <v>C180X18.2</v>
          </cell>
          <cell r="BA20">
            <v>18.2</v>
          </cell>
          <cell r="BB20">
            <v>2320</v>
          </cell>
          <cell r="BC20">
            <v>178</v>
          </cell>
          <cell r="BD20">
            <v>0</v>
          </cell>
          <cell r="BE20">
            <v>0</v>
          </cell>
          <cell r="BF20">
            <v>55.6</v>
          </cell>
          <cell r="BG20">
            <v>0</v>
          </cell>
          <cell r="BH20">
            <v>0</v>
          </cell>
          <cell r="BI20">
            <v>7.98</v>
          </cell>
          <cell r="BJ20">
            <v>9.3000000000000007</v>
          </cell>
          <cell r="BK20">
            <v>0</v>
          </cell>
          <cell r="BL20">
            <v>0</v>
          </cell>
          <cell r="BM20">
            <v>0</v>
          </cell>
          <cell r="BN20">
            <v>22.2</v>
          </cell>
          <cell r="BO20">
            <v>22.2</v>
          </cell>
          <cell r="BP20">
            <v>13.3</v>
          </cell>
          <cell r="BQ20">
            <v>0</v>
          </cell>
          <cell r="BR20">
            <v>13.7</v>
          </cell>
          <cell r="BS20">
            <v>6.53</v>
          </cell>
          <cell r="BT20">
            <v>0</v>
          </cell>
          <cell r="BU20">
            <v>18.2</v>
          </cell>
          <cell r="BV20">
            <v>0</v>
          </cell>
          <cell r="BW20">
            <v>0</v>
          </cell>
          <cell r="BX20">
            <v>0</v>
          </cell>
          <cell r="BY20">
            <v>0</v>
          </cell>
          <cell r="BZ20">
            <v>10.1</v>
          </cell>
          <cell r="CA20">
            <v>139</v>
          </cell>
          <cell r="CB20">
            <v>113</v>
          </cell>
          <cell r="CC20">
            <v>66</v>
          </cell>
          <cell r="CD20">
            <v>0.48299999999999998</v>
          </cell>
          <cell r="CE20">
            <v>23.3</v>
          </cell>
          <cell r="CF20">
            <v>11.4</v>
          </cell>
          <cell r="CG20">
            <v>14.4</v>
          </cell>
          <cell r="CH20">
            <v>0</v>
          </cell>
          <cell r="CI20">
            <v>67</v>
          </cell>
          <cell r="CJ20">
            <v>3.01</v>
          </cell>
          <cell r="CK20">
            <v>0</v>
          </cell>
          <cell r="CL20">
            <v>0</v>
          </cell>
          <cell r="CM20">
            <v>0</v>
          </cell>
          <cell r="CN20">
            <v>0</v>
          </cell>
          <cell r="CO20">
            <v>0</v>
          </cell>
          <cell r="CP20">
            <v>72.599999999999994</v>
          </cell>
          <cell r="CQ20">
            <v>0.86199999999999999</v>
          </cell>
          <cell r="CR20">
            <v>0</v>
          </cell>
          <cell r="CS20">
            <v>0</v>
          </cell>
        </row>
        <row r="21">
          <cell r="C21" t="str">
            <v>C7X9.8</v>
          </cell>
          <cell r="D21" t="str">
            <v>F</v>
          </cell>
          <cell r="E21">
            <v>9.8000000000000007</v>
          </cell>
          <cell r="F21">
            <v>2.87</v>
          </cell>
          <cell r="G21">
            <v>7</v>
          </cell>
          <cell r="H21">
            <v>0</v>
          </cell>
          <cell r="I21">
            <v>0</v>
          </cell>
          <cell r="J21">
            <v>2.09</v>
          </cell>
          <cell r="K21">
            <v>0</v>
          </cell>
          <cell r="L21">
            <v>0</v>
          </cell>
          <cell r="M21">
            <v>0.21</v>
          </cell>
          <cell r="N21">
            <v>0.36599999999999999</v>
          </cell>
          <cell r="O21">
            <v>0</v>
          </cell>
          <cell r="P21">
            <v>0</v>
          </cell>
          <cell r="Q21">
            <v>0</v>
          </cell>
          <cell r="R21">
            <v>0.875</v>
          </cell>
          <cell r="S21">
            <v>0.875</v>
          </cell>
          <cell r="T21">
            <v>0</v>
          </cell>
          <cell r="U21">
            <v>0.54100000000000004</v>
          </cell>
          <cell r="V21">
            <v>0</v>
          </cell>
          <cell r="W21">
            <v>0.64700000000000002</v>
          </cell>
          <cell r="X21">
            <v>0.20499999999999999</v>
          </cell>
          <cell r="Y21">
            <v>0</v>
          </cell>
          <cell r="Z21">
            <v>0</v>
          </cell>
          <cell r="AA21">
            <v>0</v>
          </cell>
          <cell r="AB21">
            <v>0</v>
          </cell>
          <cell r="AC21">
            <v>0</v>
          </cell>
          <cell r="AD21">
            <v>0</v>
          </cell>
          <cell r="AE21">
            <v>21.2</v>
          </cell>
          <cell r="AF21">
            <v>7.19</v>
          </cell>
          <cell r="AG21">
            <v>6.07</v>
          </cell>
          <cell r="AH21">
            <v>2.72</v>
          </cell>
          <cell r="AI21">
            <v>0.95699999999999996</v>
          </cell>
          <cell r="AJ21">
            <v>1.26</v>
          </cell>
          <cell r="AK21">
            <v>0.61699999999999999</v>
          </cell>
          <cell r="AL21">
            <v>0.57799999999999996</v>
          </cell>
          <cell r="AM21">
            <v>0</v>
          </cell>
          <cell r="AN21">
            <v>9.9599999999999994E-2</v>
          </cell>
          <cell r="AO21">
            <v>9.15</v>
          </cell>
          <cell r="AP21">
            <v>0</v>
          </cell>
          <cell r="AQ21">
            <v>0</v>
          </cell>
          <cell r="AR21">
            <v>0</v>
          </cell>
          <cell r="AS21">
            <v>0</v>
          </cell>
          <cell r="AT21">
            <v>0</v>
          </cell>
          <cell r="AU21">
            <v>3.02</v>
          </cell>
          <cell r="AV21">
            <v>0.84499999999999997</v>
          </cell>
          <cell r="AW21">
            <v>0</v>
          </cell>
          <cell r="AX21">
            <v>0</v>
          </cell>
          <cell r="AY21" t="str">
            <v>C180X14.6</v>
          </cell>
          <cell r="AZ21" t="str">
            <v>C180X14.6</v>
          </cell>
          <cell r="BA21">
            <v>14.6</v>
          </cell>
          <cell r="BB21">
            <v>1850</v>
          </cell>
          <cell r="BC21">
            <v>178</v>
          </cell>
          <cell r="BD21">
            <v>0</v>
          </cell>
          <cell r="BE21">
            <v>0</v>
          </cell>
          <cell r="BF21">
            <v>53.1</v>
          </cell>
          <cell r="BG21">
            <v>0</v>
          </cell>
          <cell r="BH21">
            <v>0</v>
          </cell>
          <cell r="BI21">
            <v>5.33</v>
          </cell>
          <cell r="BJ21">
            <v>9.3000000000000007</v>
          </cell>
          <cell r="BK21">
            <v>0</v>
          </cell>
          <cell r="BL21">
            <v>0</v>
          </cell>
          <cell r="BM21">
            <v>0</v>
          </cell>
          <cell r="BN21">
            <v>22.2</v>
          </cell>
          <cell r="BO21">
            <v>22.2</v>
          </cell>
          <cell r="BP21">
            <v>13.7</v>
          </cell>
          <cell r="BQ21">
            <v>0</v>
          </cell>
          <cell r="BR21">
            <v>16.399999999999999</v>
          </cell>
          <cell r="BS21">
            <v>5.21</v>
          </cell>
          <cell r="BT21">
            <v>0</v>
          </cell>
          <cell r="BU21">
            <v>14.6</v>
          </cell>
          <cell r="BV21">
            <v>0</v>
          </cell>
          <cell r="BW21">
            <v>0</v>
          </cell>
          <cell r="BX21">
            <v>0</v>
          </cell>
          <cell r="BY21">
            <v>0</v>
          </cell>
          <cell r="BZ21">
            <v>8.82</v>
          </cell>
          <cell r="CA21">
            <v>118</v>
          </cell>
          <cell r="CB21">
            <v>100</v>
          </cell>
          <cell r="CC21">
            <v>69.099999999999994</v>
          </cell>
          <cell r="CD21">
            <v>0.39800000000000002</v>
          </cell>
          <cell r="CE21">
            <v>20.6</v>
          </cell>
          <cell r="CF21">
            <v>10.1</v>
          </cell>
          <cell r="CG21">
            <v>14.7</v>
          </cell>
          <cell r="CH21">
            <v>0</v>
          </cell>
          <cell r="CI21">
            <v>41.5</v>
          </cell>
          <cell r="CJ21">
            <v>2.46</v>
          </cell>
          <cell r="CK21">
            <v>0</v>
          </cell>
          <cell r="CL21">
            <v>0</v>
          </cell>
          <cell r="CM21">
            <v>0</v>
          </cell>
          <cell r="CN21">
            <v>0</v>
          </cell>
          <cell r="CO21">
            <v>0</v>
          </cell>
          <cell r="CP21">
            <v>76.7</v>
          </cell>
          <cell r="CQ21">
            <v>0.84499999999999997</v>
          </cell>
          <cell r="CR21">
            <v>0</v>
          </cell>
          <cell r="CS21">
            <v>0</v>
          </cell>
        </row>
        <row r="22">
          <cell r="C22" t="str">
            <v>C6X13</v>
          </cell>
          <cell r="D22" t="str">
            <v>F</v>
          </cell>
          <cell r="E22">
            <v>13</v>
          </cell>
          <cell r="F22">
            <v>3.81</v>
          </cell>
          <cell r="G22">
            <v>6</v>
          </cell>
          <cell r="H22">
            <v>0</v>
          </cell>
          <cell r="I22">
            <v>0</v>
          </cell>
          <cell r="J22">
            <v>2.16</v>
          </cell>
          <cell r="K22">
            <v>0</v>
          </cell>
          <cell r="L22">
            <v>0</v>
          </cell>
          <cell r="M22">
            <v>0.437</v>
          </cell>
          <cell r="N22">
            <v>0.34300000000000003</v>
          </cell>
          <cell r="O22">
            <v>0</v>
          </cell>
          <cell r="P22">
            <v>0</v>
          </cell>
          <cell r="Q22">
            <v>0</v>
          </cell>
          <cell r="R22">
            <v>0.81299999999999994</v>
          </cell>
          <cell r="S22">
            <v>0.8125</v>
          </cell>
          <cell r="T22">
            <v>0</v>
          </cell>
          <cell r="U22">
            <v>0.51400000000000001</v>
          </cell>
          <cell r="V22">
            <v>0</v>
          </cell>
          <cell r="W22">
            <v>0.38</v>
          </cell>
          <cell r="X22">
            <v>0.318</v>
          </cell>
          <cell r="Y22">
            <v>0</v>
          </cell>
          <cell r="Z22">
            <v>0</v>
          </cell>
          <cell r="AA22">
            <v>0</v>
          </cell>
          <cell r="AB22">
            <v>0</v>
          </cell>
          <cell r="AC22">
            <v>0</v>
          </cell>
          <cell r="AD22">
            <v>0</v>
          </cell>
          <cell r="AE22">
            <v>17.3</v>
          </cell>
          <cell r="AF22">
            <v>7.29</v>
          </cell>
          <cell r="AG22">
            <v>5.78</v>
          </cell>
          <cell r="AH22">
            <v>2.13</v>
          </cell>
          <cell r="AI22">
            <v>1.05</v>
          </cell>
          <cell r="AJ22">
            <v>1.35</v>
          </cell>
          <cell r="AK22">
            <v>0.63800000000000001</v>
          </cell>
          <cell r="AL22">
            <v>0.52400000000000002</v>
          </cell>
          <cell r="AM22">
            <v>0</v>
          </cell>
          <cell r="AN22">
            <v>0.23699999999999999</v>
          </cell>
          <cell r="AO22">
            <v>7.19</v>
          </cell>
          <cell r="AP22">
            <v>0</v>
          </cell>
          <cell r="AQ22">
            <v>0</v>
          </cell>
          <cell r="AR22">
            <v>0</v>
          </cell>
          <cell r="AS22">
            <v>0</v>
          </cell>
          <cell r="AT22">
            <v>0</v>
          </cell>
          <cell r="AU22">
            <v>2.37</v>
          </cell>
          <cell r="AV22">
            <v>0.85799999999999998</v>
          </cell>
          <cell r="AW22">
            <v>0</v>
          </cell>
          <cell r="AX22">
            <v>0</v>
          </cell>
          <cell r="AY22" t="str">
            <v>C150X19.3</v>
          </cell>
          <cell r="AZ22" t="str">
            <v>C150X19.3</v>
          </cell>
          <cell r="BA22">
            <v>19.3</v>
          </cell>
          <cell r="BB22">
            <v>2460</v>
          </cell>
          <cell r="BC22">
            <v>152</v>
          </cell>
          <cell r="BD22">
            <v>0</v>
          </cell>
          <cell r="BE22">
            <v>0</v>
          </cell>
          <cell r="BF22">
            <v>54.9</v>
          </cell>
          <cell r="BG22">
            <v>0</v>
          </cell>
          <cell r="BH22">
            <v>0</v>
          </cell>
          <cell r="BI22">
            <v>11.1</v>
          </cell>
          <cell r="BJ22">
            <v>8.7100000000000009</v>
          </cell>
          <cell r="BK22">
            <v>0</v>
          </cell>
          <cell r="BL22">
            <v>0</v>
          </cell>
          <cell r="BM22">
            <v>0</v>
          </cell>
          <cell r="BN22">
            <v>20.7</v>
          </cell>
          <cell r="BO22">
            <v>20.6</v>
          </cell>
          <cell r="BP22">
            <v>13.1</v>
          </cell>
          <cell r="BQ22">
            <v>0</v>
          </cell>
          <cell r="BR22">
            <v>9.65</v>
          </cell>
          <cell r="BS22">
            <v>8.08</v>
          </cell>
          <cell r="BT22">
            <v>0</v>
          </cell>
          <cell r="BU22">
            <v>19.3</v>
          </cell>
          <cell r="BV22">
            <v>0</v>
          </cell>
          <cell r="BW22">
            <v>0</v>
          </cell>
          <cell r="BX22">
            <v>0</v>
          </cell>
          <cell r="BY22">
            <v>0</v>
          </cell>
          <cell r="BZ22">
            <v>7.2</v>
          </cell>
          <cell r="CA22">
            <v>119</v>
          </cell>
          <cell r="CB22">
            <v>94.7</v>
          </cell>
          <cell r="CC22">
            <v>54.1</v>
          </cell>
          <cell r="CD22">
            <v>0.437</v>
          </cell>
          <cell r="CE22">
            <v>22.1</v>
          </cell>
          <cell r="CF22">
            <v>10.5</v>
          </cell>
          <cell r="CG22">
            <v>13.3</v>
          </cell>
          <cell r="CH22">
            <v>0</v>
          </cell>
          <cell r="CI22">
            <v>98.6</v>
          </cell>
          <cell r="CJ22">
            <v>1.93</v>
          </cell>
          <cell r="CK22">
            <v>0</v>
          </cell>
          <cell r="CL22">
            <v>0</v>
          </cell>
          <cell r="CM22">
            <v>0</v>
          </cell>
          <cell r="CN22">
            <v>0</v>
          </cell>
          <cell r="CO22">
            <v>0</v>
          </cell>
          <cell r="CP22">
            <v>60.2</v>
          </cell>
          <cell r="CQ22">
            <v>0.85799999999999998</v>
          </cell>
          <cell r="CR22">
            <v>0</v>
          </cell>
          <cell r="CS22">
            <v>0</v>
          </cell>
        </row>
        <row r="23">
          <cell r="C23" t="str">
            <v>C6X10.5</v>
          </cell>
          <cell r="D23" t="str">
            <v>F</v>
          </cell>
          <cell r="E23">
            <v>10.5</v>
          </cell>
          <cell r="F23">
            <v>3.08</v>
          </cell>
          <cell r="G23">
            <v>6</v>
          </cell>
          <cell r="H23">
            <v>0</v>
          </cell>
          <cell r="I23">
            <v>0</v>
          </cell>
          <cell r="J23">
            <v>2.0299999999999998</v>
          </cell>
          <cell r="K23">
            <v>0</v>
          </cell>
          <cell r="L23">
            <v>0</v>
          </cell>
          <cell r="M23">
            <v>0.314</v>
          </cell>
          <cell r="N23">
            <v>0.34300000000000003</v>
          </cell>
          <cell r="O23">
            <v>0</v>
          </cell>
          <cell r="P23">
            <v>0</v>
          </cell>
          <cell r="Q23">
            <v>0</v>
          </cell>
          <cell r="R23">
            <v>0.81299999999999994</v>
          </cell>
          <cell r="S23">
            <v>0.8125</v>
          </cell>
          <cell r="T23">
            <v>0</v>
          </cell>
          <cell r="U23">
            <v>0.5</v>
          </cell>
          <cell r="V23">
            <v>0</v>
          </cell>
          <cell r="W23">
            <v>0.48599999999999999</v>
          </cell>
          <cell r="X23">
            <v>0.25600000000000001</v>
          </cell>
          <cell r="Y23">
            <v>0</v>
          </cell>
          <cell r="Z23">
            <v>0</v>
          </cell>
          <cell r="AA23">
            <v>0</v>
          </cell>
          <cell r="AB23">
            <v>0</v>
          </cell>
          <cell r="AC23">
            <v>0</v>
          </cell>
          <cell r="AD23">
            <v>0</v>
          </cell>
          <cell r="AE23">
            <v>15.1</v>
          </cell>
          <cell r="AF23">
            <v>6.18</v>
          </cell>
          <cell r="AG23">
            <v>5.04</v>
          </cell>
          <cell r="AH23">
            <v>2.2200000000000002</v>
          </cell>
          <cell r="AI23">
            <v>0.86</v>
          </cell>
          <cell r="AJ23">
            <v>1.1399999999999999</v>
          </cell>
          <cell r="AK23">
            <v>0.56100000000000005</v>
          </cell>
          <cell r="AL23">
            <v>0.52900000000000003</v>
          </cell>
          <cell r="AM23">
            <v>0</v>
          </cell>
          <cell r="AN23">
            <v>0.128</v>
          </cell>
          <cell r="AO23">
            <v>5.91</v>
          </cell>
          <cell r="AP23">
            <v>0</v>
          </cell>
          <cell r="AQ23">
            <v>0</v>
          </cell>
          <cell r="AR23">
            <v>0</v>
          </cell>
          <cell r="AS23">
            <v>0</v>
          </cell>
          <cell r="AT23">
            <v>0</v>
          </cell>
          <cell r="AU23">
            <v>2.48</v>
          </cell>
          <cell r="AV23">
            <v>0.84199999999999997</v>
          </cell>
          <cell r="AW23">
            <v>0</v>
          </cell>
          <cell r="AX23">
            <v>0</v>
          </cell>
          <cell r="AY23" t="str">
            <v>C150X15.6</v>
          </cell>
          <cell r="AZ23" t="str">
            <v>C150X15.6</v>
          </cell>
          <cell r="BA23">
            <v>15.6</v>
          </cell>
          <cell r="BB23">
            <v>1990</v>
          </cell>
          <cell r="BC23">
            <v>152</v>
          </cell>
          <cell r="BD23">
            <v>0</v>
          </cell>
          <cell r="BE23">
            <v>0</v>
          </cell>
          <cell r="BF23">
            <v>51.6</v>
          </cell>
          <cell r="BG23">
            <v>0</v>
          </cell>
          <cell r="BH23">
            <v>0</v>
          </cell>
          <cell r="BI23">
            <v>7.98</v>
          </cell>
          <cell r="BJ23">
            <v>8.7100000000000009</v>
          </cell>
          <cell r="BK23">
            <v>0</v>
          </cell>
          <cell r="BL23">
            <v>0</v>
          </cell>
          <cell r="BM23">
            <v>0</v>
          </cell>
          <cell r="BN23">
            <v>20.7</v>
          </cell>
          <cell r="BO23">
            <v>20.6</v>
          </cell>
          <cell r="BP23">
            <v>12.7</v>
          </cell>
          <cell r="BQ23">
            <v>0</v>
          </cell>
          <cell r="BR23">
            <v>12.3</v>
          </cell>
          <cell r="BS23">
            <v>6.5</v>
          </cell>
          <cell r="BT23">
            <v>0</v>
          </cell>
          <cell r="BU23">
            <v>15.6</v>
          </cell>
          <cell r="BV23">
            <v>0</v>
          </cell>
          <cell r="BW23">
            <v>0</v>
          </cell>
          <cell r="BX23">
            <v>0</v>
          </cell>
          <cell r="BY23">
            <v>0</v>
          </cell>
          <cell r="BZ23">
            <v>6.29</v>
          </cell>
          <cell r="CA23">
            <v>101</v>
          </cell>
          <cell r="CB23">
            <v>82.6</v>
          </cell>
          <cell r="CC23">
            <v>56.4</v>
          </cell>
          <cell r="CD23">
            <v>0.35799999999999998</v>
          </cell>
          <cell r="CE23">
            <v>18.7</v>
          </cell>
          <cell r="CF23">
            <v>9.19</v>
          </cell>
          <cell r="CG23">
            <v>13.4</v>
          </cell>
          <cell r="CH23">
            <v>0</v>
          </cell>
          <cell r="CI23">
            <v>53.3</v>
          </cell>
          <cell r="CJ23">
            <v>1.59</v>
          </cell>
          <cell r="CK23">
            <v>0</v>
          </cell>
          <cell r="CL23">
            <v>0</v>
          </cell>
          <cell r="CM23">
            <v>0</v>
          </cell>
          <cell r="CN23">
            <v>0</v>
          </cell>
          <cell r="CO23">
            <v>0</v>
          </cell>
          <cell r="CP23">
            <v>63</v>
          </cell>
          <cell r="CQ23">
            <v>0.84199999999999997</v>
          </cell>
          <cell r="CR23">
            <v>0</v>
          </cell>
          <cell r="CS23">
            <v>0</v>
          </cell>
        </row>
        <row r="24">
          <cell r="C24" t="str">
            <v>C6X8.2</v>
          </cell>
          <cell r="D24" t="str">
            <v>F</v>
          </cell>
          <cell r="E24">
            <v>8.1999999999999993</v>
          </cell>
          <cell r="F24">
            <v>2.39</v>
          </cell>
          <cell r="G24">
            <v>6</v>
          </cell>
          <cell r="H24">
            <v>0</v>
          </cell>
          <cell r="I24">
            <v>0</v>
          </cell>
          <cell r="J24">
            <v>1.92</v>
          </cell>
          <cell r="K24">
            <v>0</v>
          </cell>
          <cell r="L24">
            <v>0</v>
          </cell>
          <cell r="M24">
            <v>0.2</v>
          </cell>
          <cell r="N24">
            <v>0.34300000000000003</v>
          </cell>
          <cell r="O24">
            <v>0</v>
          </cell>
          <cell r="P24">
            <v>0</v>
          </cell>
          <cell r="Q24">
            <v>0</v>
          </cell>
          <cell r="R24">
            <v>0.81299999999999994</v>
          </cell>
          <cell r="S24">
            <v>0.8125</v>
          </cell>
          <cell r="T24">
            <v>0</v>
          </cell>
          <cell r="U24">
            <v>0.51200000000000001</v>
          </cell>
          <cell r="V24">
            <v>0</v>
          </cell>
          <cell r="W24">
            <v>0.59899999999999998</v>
          </cell>
          <cell r="X24">
            <v>0.19900000000000001</v>
          </cell>
          <cell r="Y24">
            <v>0</v>
          </cell>
          <cell r="Z24">
            <v>0</v>
          </cell>
          <cell r="AA24">
            <v>0</v>
          </cell>
          <cell r="AB24">
            <v>0</v>
          </cell>
          <cell r="AC24">
            <v>0</v>
          </cell>
          <cell r="AD24">
            <v>0</v>
          </cell>
          <cell r="AE24">
            <v>13.1</v>
          </cell>
          <cell r="AF24">
            <v>5.16</v>
          </cell>
          <cell r="AG24">
            <v>4.3499999999999996</v>
          </cell>
          <cell r="AH24">
            <v>2.34</v>
          </cell>
          <cell r="AI24">
            <v>0.68700000000000006</v>
          </cell>
          <cell r="AJ24">
            <v>0.98699999999999999</v>
          </cell>
          <cell r="AK24">
            <v>0.48799999999999999</v>
          </cell>
          <cell r="AL24">
            <v>0.53600000000000003</v>
          </cell>
          <cell r="AM24">
            <v>0</v>
          </cell>
          <cell r="AN24">
            <v>7.3599999999999999E-2</v>
          </cell>
          <cell r="AO24">
            <v>4.7</v>
          </cell>
          <cell r="AP24">
            <v>0</v>
          </cell>
          <cell r="AQ24">
            <v>0</v>
          </cell>
          <cell r="AR24">
            <v>0</v>
          </cell>
          <cell r="AS24">
            <v>0</v>
          </cell>
          <cell r="AT24">
            <v>0</v>
          </cell>
          <cell r="AU24">
            <v>2.65</v>
          </cell>
          <cell r="AV24">
            <v>0.82399999999999995</v>
          </cell>
          <cell r="AW24">
            <v>0</v>
          </cell>
          <cell r="AX24">
            <v>0</v>
          </cell>
          <cell r="AY24" t="str">
            <v>C150X12.2</v>
          </cell>
          <cell r="AZ24" t="str">
            <v>C150X12.2</v>
          </cell>
          <cell r="BA24">
            <v>12.2</v>
          </cell>
          <cell r="BB24">
            <v>1540</v>
          </cell>
          <cell r="BC24">
            <v>152</v>
          </cell>
          <cell r="BD24">
            <v>0</v>
          </cell>
          <cell r="BE24">
            <v>0</v>
          </cell>
          <cell r="BF24">
            <v>48.8</v>
          </cell>
          <cell r="BG24">
            <v>0</v>
          </cell>
          <cell r="BH24">
            <v>0</v>
          </cell>
          <cell r="BI24">
            <v>5.08</v>
          </cell>
          <cell r="BJ24">
            <v>8.7100000000000009</v>
          </cell>
          <cell r="BK24">
            <v>0</v>
          </cell>
          <cell r="BL24">
            <v>0</v>
          </cell>
          <cell r="BM24">
            <v>0</v>
          </cell>
          <cell r="BN24">
            <v>20.7</v>
          </cell>
          <cell r="BO24">
            <v>20.6</v>
          </cell>
          <cell r="BP24">
            <v>13</v>
          </cell>
          <cell r="BQ24">
            <v>0</v>
          </cell>
          <cell r="BR24">
            <v>15.2</v>
          </cell>
          <cell r="BS24">
            <v>5.05</v>
          </cell>
          <cell r="BT24">
            <v>0</v>
          </cell>
          <cell r="BU24">
            <v>12.2</v>
          </cell>
          <cell r="BV24">
            <v>0</v>
          </cell>
          <cell r="BW24">
            <v>0</v>
          </cell>
          <cell r="BX24">
            <v>0</v>
          </cell>
          <cell r="BY24">
            <v>0</v>
          </cell>
          <cell r="BZ24">
            <v>5.45</v>
          </cell>
          <cell r="CA24">
            <v>84.6</v>
          </cell>
          <cell r="CB24">
            <v>71.3</v>
          </cell>
          <cell r="CC24">
            <v>59.4</v>
          </cell>
          <cell r="CD24">
            <v>0.28599999999999998</v>
          </cell>
          <cell r="CE24">
            <v>16.2</v>
          </cell>
          <cell r="CF24">
            <v>8</v>
          </cell>
          <cell r="CG24">
            <v>13.6</v>
          </cell>
          <cell r="CH24">
            <v>0</v>
          </cell>
          <cell r="CI24">
            <v>30.6</v>
          </cell>
          <cell r="CJ24">
            <v>1.26</v>
          </cell>
          <cell r="CK24">
            <v>0</v>
          </cell>
          <cell r="CL24">
            <v>0</v>
          </cell>
          <cell r="CM24">
            <v>0</v>
          </cell>
          <cell r="CN24">
            <v>0</v>
          </cell>
          <cell r="CO24">
            <v>0</v>
          </cell>
          <cell r="CP24">
            <v>67.3</v>
          </cell>
          <cell r="CQ24">
            <v>0.82399999999999995</v>
          </cell>
          <cell r="CR24">
            <v>0</v>
          </cell>
          <cell r="CS24">
            <v>0</v>
          </cell>
        </row>
        <row r="25">
          <cell r="C25" t="str">
            <v>C5X9</v>
          </cell>
          <cell r="D25" t="str">
            <v>F</v>
          </cell>
          <cell r="E25">
            <v>9</v>
          </cell>
          <cell r="F25">
            <v>2.64</v>
          </cell>
          <cell r="G25">
            <v>5</v>
          </cell>
          <cell r="H25">
            <v>0</v>
          </cell>
          <cell r="I25">
            <v>0</v>
          </cell>
          <cell r="J25">
            <v>1.89</v>
          </cell>
          <cell r="K25">
            <v>0</v>
          </cell>
          <cell r="L25">
            <v>0</v>
          </cell>
          <cell r="M25">
            <v>0.32500000000000001</v>
          </cell>
          <cell r="N25">
            <v>0.32</v>
          </cell>
          <cell r="O25">
            <v>0</v>
          </cell>
          <cell r="P25">
            <v>0</v>
          </cell>
          <cell r="Q25">
            <v>0</v>
          </cell>
          <cell r="R25">
            <v>0.75</v>
          </cell>
          <cell r="S25">
            <v>0.75</v>
          </cell>
          <cell r="T25">
            <v>0</v>
          </cell>
          <cell r="U25">
            <v>0.47799999999999998</v>
          </cell>
          <cell r="V25">
            <v>0</v>
          </cell>
          <cell r="W25">
            <v>0.42699999999999999</v>
          </cell>
          <cell r="X25">
            <v>0.26400000000000001</v>
          </cell>
          <cell r="Y25">
            <v>0</v>
          </cell>
          <cell r="Z25">
            <v>0</v>
          </cell>
          <cell r="AA25">
            <v>0</v>
          </cell>
          <cell r="AB25">
            <v>0</v>
          </cell>
          <cell r="AC25">
            <v>0</v>
          </cell>
          <cell r="AD25">
            <v>0</v>
          </cell>
          <cell r="AE25">
            <v>8.89</v>
          </cell>
          <cell r="AF25">
            <v>4.3899999999999997</v>
          </cell>
          <cell r="AG25">
            <v>3.56</v>
          </cell>
          <cell r="AH25">
            <v>1.83</v>
          </cell>
          <cell r="AI25">
            <v>0.624</v>
          </cell>
          <cell r="AJ25">
            <v>0.91300000000000003</v>
          </cell>
          <cell r="AK25">
            <v>0.44400000000000001</v>
          </cell>
          <cell r="AL25">
            <v>0.48599999999999999</v>
          </cell>
          <cell r="AM25">
            <v>0</v>
          </cell>
          <cell r="AN25">
            <v>0.109</v>
          </cell>
          <cell r="AO25">
            <v>2.93</v>
          </cell>
          <cell r="AP25">
            <v>0</v>
          </cell>
          <cell r="AQ25">
            <v>0</v>
          </cell>
          <cell r="AR25">
            <v>0</v>
          </cell>
          <cell r="AS25">
            <v>0</v>
          </cell>
          <cell r="AT25">
            <v>0</v>
          </cell>
          <cell r="AU25">
            <v>2.1</v>
          </cell>
          <cell r="AV25">
            <v>0.81499999999999995</v>
          </cell>
          <cell r="AW25">
            <v>0</v>
          </cell>
          <cell r="AX25">
            <v>0</v>
          </cell>
          <cell r="AY25" t="str">
            <v>C130X13</v>
          </cell>
          <cell r="AZ25" t="str">
            <v>C130X13</v>
          </cell>
          <cell r="BA25">
            <v>13</v>
          </cell>
          <cell r="BB25">
            <v>1700</v>
          </cell>
          <cell r="BC25">
            <v>127</v>
          </cell>
          <cell r="BD25">
            <v>0</v>
          </cell>
          <cell r="BE25">
            <v>0</v>
          </cell>
          <cell r="BF25">
            <v>48</v>
          </cell>
          <cell r="BG25">
            <v>0</v>
          </cell>
          <cell r="BH25">
            <v>0</v>
          </cell>
          <cell r="BI25">
            <v>8.26</v>
          </cell>
          <cell r="BJ25">
            <v>8.1300000000000008</v>
          </cell>
          <cell r="BK25">
            <v>0</v>
          </cell>
          <cell r="BL25">
            <v>0</v>
          </cell>
          <cell r="BM25">
            <v>0</v>
          </cell>
          <cell r="BN25">
            <v>19.100000000000001</v>
          </cell>
          <cell r="BO25">
            <v>19.100000000000001</v>
          </cell>
          <cell r="BP25">
            <v>12.1</v>
          </cell>
          <cell r="BQ25">
            <v>0</v>
          </cell>
          <cell r="BR25">
            <v>10.8</v>
          </cell>
          <cell r="BS25">
            <v>6.71</v>
          </cell>
          <cell r="BT25">
            <v>0</v>
          </cell>
          <cell r="BU25">
            <v>13</v>
          </cell>
          <cell r="BV25">
            <v>0</v>
          </cell>
          <cell r="BW25">
            <v>0</v>
          </cell>
          <cell r="BX25">
            <v>0</v>
          </cell>
          <cell r="BY25">
            <v>0</v>
          </cell>
          <cell r="BZ25">
            <v>3.7</v>
          </cell>
          <cell r="CA25">
            <v>71.900000000000006</v>
          </cell>
          <cell r="CB25">
            <v>58.3</v>
          </cell>
          <cell r="CC25">
            <v>46.5</v>
          </cell>
          <cell r="CD25">
            <v>0.26</v>
          </cell>
          <cell r="CE25">
            <v>15</v>
          </cell>
          <cell r="CF25">
            <v>7.28</v>
          </cell>
          <cell r="CG25">
            <v>12.3</v>
          </cell>
          <cell r="CH25">
            <v>0</v>
          </cell>
          <cell r="CI25">
            <v>45.4</v>
          </cell>
          <cell r="CJ25">
            <v>0.78700000000000003</v>
          </cell>
          <cell r="CK25">
            <v>0</v>
          </cell>
          <cell r="CL25">
            <v>0</v>
          </cell>
          <cell r="CM25">
            <v>0</v>
          </cell>
          <cell r="CN25">
            <v>0</v>
          </cell>
          <cell r="CO25">
            <v>0</v>
          </cell>
          <cell r="CP25">
            <v>53.3</v>
          </cell>
          <cell r="CQ25">
            <v>0.81499999999999995</v>
          </cell>
          <cell r="CR25">
            <v>0</v>
          </cell>
          <cell r="CS25">
            <v>0</v>
          </cell>
        </row>
        <row r="26">
          <cell r="C26" t="str">
            <v>C5X6.7</v>
          </cell>
          <cell r="D26" t="str">
            <v>F</v>
          </cell>
          <cell r="E26">
            <v>6.7</v>
          </cell>
          <cell r="F26">
            <v>1.97</v>
          </cell>
          <cell r="G26">
            <v>5</v>
          </cell>
          <cell r="H26">
            <v>0</v>
          </cell>
          <cell r="I26">
            <v>0</v>
          </cell>
          <cell r="J26">
            <v>1.75</v>
          </cell>
          <cell r="K26">
            <v>0</v>
          </cell>
          <cell r="L26">
            <v>0</v>
          </cell>
          <cell r="M26">
            <v>0.19</v>
          </cell>
          <cell r="N26">
            <v>0.32</v>
          </cell>
          <cell r="O26">
            <v>0</v>
          </cell>
          <cell r="P26">
            <v>0</v>
          </cell>
          <cell r="Q26">
            <v>0</v>
          </cell>
          <cell r="R26">
            <v>0.75</v>
          </cell>
          <cell r="S26">
            <v>0.75</v>
          </cell>
          <cell r="T26">
            <v>0</v>
          </cell>
          <cell r="U26">
            <v>0.48399999999999999</v>
          </cell>
          <cell r="V26">
            <v>0</v>
          </cell>
          <cell r="W26">
            <v>0.55200000000000005</v>
          </cell>
          <cell r="X26">
            <v>0.215</v>
          </cell>
          <cell r="Y26">
            <v>0</v>
          </cell>
          <cell r="Z26">
            <v>0</v>
          </cell>
          <cell r="AA26">
            <v>0</v>
          </cell>
          <cell r="AB26">
            <v>0</v>
          </cell>
          <cell r="AC26">
            <v>0</v>
          </cell>
          <cell r="AD26">
            <v>0</v>
          </cell>
          <cell r="AE26">
            <v>7.48</v>
          </cell>
          <cell r="AF26">
            <v>3.55</v>
          </cell>
          <cell r="AG26">
            <v>2.99</v>
          </cell>
          <cell r="AH26">
            <v>1.95</v>
          </cell>
          <cell r="AI26">
            <v>0.47</v>
          </cell>
          <cell r="AJ26">
            <v>0.75700000000000001</v>
          </cell>
          <cell r="AK26">
            <v>0.372</v>
          </cell>
          <cell r="AL26">
            <v>0.48899999999999999</v>
          </cell>
          <cell r="AM26">
            <v>0</v>
          </cell>
          <cell r="AN26">
            <v>5.4899999999999997E-2</v>
          </cell>
          <cell r="AO26">
            <v>2.2200000000000002</v>
          </cell>
          <cell r="AP26">
            <v>0</v>
          </cell>
          <cell r="AQ26">
            <v>0</v>
          </cell>
          <cell r="AR26">
            <v>0</v>
          </cell>
          <cell r="AS26">
            <v>0</v>
          </cell>
          <cell r="AT26">
            <v>0</v>
          </cell>
          <cell r="AU26">
            <v>2.2599999999999998</v>
          </cell>
          <cell r="AV26">
            <v>0.79</v>
          </cell>
          <cell r="AW26">
            <v>0</v>
          </cell>
          <cell r="AX26">
            <v>0</v>
          </cell>
          <cell r="AY26" t="str">
            <v>C130X10.4</v>
          </cell>
          <cell r="AZ26" t="str">
            <v>C130X10.4</v>
          </cell>
          <cell r="BA26">
            <v>10.4</v>
          </cell>
          <cell r="BB26">
            <v>1270</v>
          </cell>
          <cell r="BC26">
            <v>127</v>
          </cell>
          <cell r="BD26">
            <v>0</v>
          </cell>
          <cell r="BE26">
            <v>0</v>
          </cell>
          <cell r="BF26">
            <v>44.5</v>
          </cell>
          <cell r="BG26">
            <v>0</v>
          </cell>
          <cell r="BH26">
            <v>0</v>
          </cell>
          <cell r="BI26">
            <v>4.83</v>
          </cell>
          <cell r="BJ26">
            <v>8.1300000000000008</v>
          </cell>
          <cell r="BK26">
            <v>0</v>
          </cell>
          <cell r="BL26">
            <v>0</v>
          </cell>
          <cell r="BM26">
            <v>0</v>
          </cell>
          <cell r="BN26">
            <v>19.100000000000001</v>
          </cell>
          <cell r="BO26">
            <v>19.100000000000001</v>
          </cell>
          <cell r="BP26">
            <v>12.3</v>
          </cell>
          <cell r="BQ26">
            <v>0</v>
          </cell>
          <cell r="BR26">
            <v>14</v>
          </cell>
          <cell r="BS26">
            <v>5.46</v>
          </cell>
          <cell r="BT26">
            <v>0</v>
          </cell>
          <cell r="BU26">
            <v>10.4</v>
          </cell>
          <cell r="BV26">
            <v>0</v>
          </cell>
          <cell r="BW26">
            <v>0</v>
          </cell>
          <cell r="BX26">
            <v>0</v>
          </cell>
          <cell r="BY26">
            <v>0</v>
          </cell>
          <cell r="BZ26">
            <v>3.11</v>
          </cell>
          <cell r="CA26">
            <v>58.2</v>
          </cell>
          <cell r="CB26">
            <v>49</v>
          </cell>
          <cell r="CC26">
            <v>49.5</v>
          </cell>
          <cell r="CD26">
            <v>0.19600000000000001</v>
          </cell>
          <cell r="CE26">
            <v>12.4</v>
          </cell>
          <cell r="CF26">
            <v>6.1</v>
          </cell>
          <cell r="CG26">
            <v>12.4</v>
          </cell>
          <cell r="CH26">
            <v>0</v>
          </cell>
          <cell r="CI26">
            <v>22.9</v>
          </cell>
          <cell r="CJ26">
            <v>0.59599999999999997</v>
          </cell>
          <cell r="CK26">
            <v>0</v>
          </cell>
          <cell r="CL26">
            <v>0</v>
          </cell>
          <cell r="CM26">
            <v>0</v>
          </cell>
          <cell r="CN26">
            <v>0</v>
          </cell>
          <cell r="CO26">
            <v>0</v>
          </cell>
          <cell r="CP26">
            <v>57.4</v>
          </cell>
          <cell r="CQ26">
            <v>0.79</v>
          </cell>
          <cell r="CR26">
            <v>0</v>
          </cell>
          <cell r="CS26">
            <v>0</v>
          </cell>
        </row>
        <row r="27">
          <cell r="C27" t="str">
            <v>C4X7.2</v>
          </cell>
          <cell r="D27" t="str">
            <v>F</v>
          </cell>
          <cell r="E27">
            <v>7.2</v>
          </cell>
          <cell r="F27">
            <v>2.13</v>
          </cell>
          <cell r="G27">
            <v>4</v>
          </cell>
          <cell r="H27">
            <v>0</v>
          </cell>
          <cell r="I27">
            <v>0</v>
          </cell>
          <cell r="J27">
            <v>1.72</v>
          </cell>
          <cell r="K27">
            <v>0</v>
          </cell>
          <cell r="L27">
            <v>0</v>
          </cell>
          <cell r="M27">
            <v>0.32100000000000001</v>
          </cell>
          <cell r="N27">
            <v>0.29599999999999999</v>
          </cell>
          <cell r="O27">
            <v>0</v>
          </cell>
          <cell r="P27">
            <v>0</v>
          </cell>
          <cell r="Q27">
            <v>0</v>
          </cell>
          <cell r="R27">
            <v>0.75</v>
          </cell>
          <cell r="S27">
            <v>0.75</v>
          </cell>
          <cell r="T27">
            <v>0</v>
          </cell>
          <cell r="U27">
            <v>0.45900000000000002</v>
          </cell>
          <cell r="V27">
            <v>0</v>
          </cell>
          <cell r="W27">
            <v>0.38600000000000001</v>
          </cell>
          <cell r="X27">
            <v>0.26600000000000001</v>
          </cell>
          <cell r="Y27">
            <v>0</v>
          </cell>
          <cell r="Z27">
            <v>0</v>
          </cell>
          <cell r="AA27">
            <v>0</v>
          </cell>
          <cell r="AB27">
            <v>0</v>
          </cell>
          <cell r="AC27">
            <v>0</v>
          </cell>
          <cell r="AD27">
            <v>0</v>
          </cell>
          <cell r="AE27">
            <v>4.58</v>
          </cell>
          <cell r="AF27">
            <v>2.84</v>
          </cell>
          <cell r="AG27">
            <v>2.29</v>
          </cell>
          <cell r="AH27">
            <v>1.47</v>
          </cell>
          <cell r="AI27">
            <v>0.42499999999999999</v>
          </cell>
          <cell r="AJ27">
            <v>0.69499999999999995</v>
          </cell>
          <cell r="AK27">
            <v>0.33700000000000002</v>
          </cell>
          <cell r="AL27">
            <v>0.44700000000000001</v>
          </cell>
          <cell r="AM27">
            <v>0</v>
          </cell>
          <cell r="AN27">
            <v>8.1699999999999995E-2</v>
          </cell>
          <cell r="AO27">
            <v>1.24</v>
          </cell>
          <cell r="AP27">
            <v>0</v>
          </cell>
          <cell r="AQ27">
            <v>0</v>
          </cell>
          <cell r="AR27">
            <v>0</v>
          </cell>
          <cell r="AS27">
            <v>0</v>
          </cell>
          <cell r="AT27">
            <v>0</v>
          </cell>
          <cell r="AU27">
            <v>1.75</v>
          </cell>
          <cell r="AV27">
            <v>0.76700000000000002</v>
          </cell>
          <cell r="AW27">
            <v>0</v>
          </cell>
          <cell r="AX27">
            <v>0</v>
          </cell>
          <cell r="AY27" t="str">
            <v>C100X10.8</v>
          </cell>
          <cell r="AZ27" t="str">
            <v>C100X10.8</v>
          </cell>
          <cell r="BA27">
            <v>10.8</v>
          </cell>
          <cell r="BB27">
            <v>1370</v>
          </cell>
          <cell r="BC27">
            <v>102</v>
          </cell>
          <cell r="BD27">
            <v>0</v>
          </cell>
          <cell r="BE27">
            <v>0</v>
          </cell>
          <cell r="BF27">
            <v>43.7</v>
          </cell>
          <cell r="BG27">
            <v>0</v>
          </cell>
          <cell r="BH27">
            <v>0</v>
          </cell>
          <cell r="BI27">
            <v>8.15</v>
          </cell>
          <cell r="BJ27">
            <v>7.52</v>
          </cell>
          <cell r="BK27">
            <v>0</v>
          </cell>
          <cell r="BL27">
            <v>0</v>
          </cell>
          <cell r="BM27">
            <v>0</v>
          </cell>
          <cell r="BN27">
            <v>19.100000000000001</v>
          </cell>
          <cell r="BO27">
            <v>19.100000000000001</v>
          </cell>
          <cell r="BP27">
            <v>11.7</v>
          </cell>
          <cell r="BQ27">
            <v>0</v>
          </cell>
          <cell r="BR27">
            <v>9.8000000000000007</v>
          </cell>
          <cell r="BS27">
            <v>6.76</v>
          </cell>
          <cell r="BT27">
            <v>0</v>
          </cell>
          <cell r="BU27">
            <v>10.8</v>
          </cell>
          <cell r="BV27">
            <v>0</v>
          </cell>
          <cell r="BW27">
            <v>0</v>
          </cell>
          <cell r="BX27">
            <v>0</v>
          </cell>
          <cell r="BY27">
            <v>0</v>
          </cell>
          <cell r="BZ27">
            <v>1.91</v>
          </cell>
          <cell r="CA27">
            <v>46.5</v>
          </cell>
          <cell r="CB27">
            <v>37.5</v>
          </cell>
          <cell r="CC27">
            <v>37.299999999999997</v>
          </cell>
          <cell r="CD27">
            <v>0.17699999999999999</v>
          </cell>
          <cell r="CE27">
            <v>11.4</v>
          </cell>
          <cell r="CF27">
            <v>5.52</v>
          </cell>
          <cell r="CG27">
            <v>11.4</v>
          </cell>
          <cell r="CH27">
            <v>0</v>
          </cell>
          <cell r="CI27">
            <v>34</v>
          </cell>
          <cell r="CJ27">
            <v>0.33300000000000002</v>
          </cell>
          <cell r="CK27">
            <v>0</v>
          </cell>
          <cell r="CL27">
            <v>0</v>
          </cell>
          <cell r="CM27">
            <v>0</v>
          </cell>
          <cell r="CN27">
            <v>0</v>
          </cell>
          <cell r="CO27">
            <v>0</v>
          </cell>
          <cell r="CP27">
            <v>44.5</v>
          </cell>
          <cell r="CQ27">
            <v>0.76700000000000002</v>
          </cell>
          <cell r="CR27">
            <v>0</v>
          </cell>
          <cell r="CS27">
            <v>0</v>
          </cell>
        </row>
        <row r="28">
          <cell r="C28" t="str">
            <v>C4X5.4</v>
          </cell>
          <cell r="D28" t="str">
            <v>F</v>
          </cell>
          <cell r="E28">
            <v>5.4</v>
          </cell>
          <cell r="F28">
            <v>1.58</v>
          </cell>
          <cell r="G28">
            <v>4</v>
          </cell>
          <cell r="H28">
            <v>0</v>
          </cell>
          <cell r="I28">
            <v>0</v>
          </cell>
          <cell r="J28">
            <v>1.58</v>
          </cell>
          <cell r="K28">
            <v>0</v>
          </cell>
          <cell r="L28">
            <v>0</v>
          </cell>
          <cell r="M28">
            <v>0.184</v>
          </cell>
          <cell r="N28">
            <v>0.29599999999999999</v>
          </cell>
          <cell r="O28">
            <v>0</v>
          </cell>
          <cell r="P28">
            <v>0</v>
          </cell>
          <cell r="Q28">
            <v>0</v>
          </cell>
          <cell r="R28">
            <v>0.75</v>
          </cell>
          <cell r="S28">
            <v>0.75</v>
          </cell>
          <cell r="T28">
            <v>0</v>
          </cell>
          <cell r="U28">
            <v>0.45700000000000002</v>
          </cell>
          <cell r="V28">
            <v>0</v>
          </cell>
          <cell r="W28">
            <v>0.501</v>
          </cell>
          <cell r="X28">
            <v>0.23100000000000001</v>
          </cell>
          <cell r="Y28">
            <v>0</v>
          </cell>
          <cell r="Z28">
            <v>0</v>
          </cell>
          <cell r="AA28">
            <v>0</v>
          </cell>
          <cell r="AB28">
            <v>0</v>
          </cell>
          <cell r="AC28">
            <v>0</v>
          </cell>
          <cell r="AD28">
            <v>0</v>
          </cell>
          <cell r="AE28">
            <v>3.85</v>
          </cell>
          <cell r="AF28">
            <v>2.29</v>
          </cell>
          <cell r="AG28">
            <v>1.92</v>
          </cell>
          <cell r="AH28">
            <v>1.56</v>
          </cell>
          <cell r="AI28">
            <v>0.312</v>
          </cell>
          <cell r="AJ28">
            <v>0.56499999999999995</v>
          </cell>
          <cell r="AK28">
            <v>0.27700000000000002</v>
          </cell>
          <cell r="AL28">
            <v>0.44400000000000001</v>
          </cell>
          <cell r="AM28">
            <v>0</v>
          </cell>
          <cell r="AN28">
            <v>3.9899999999999998E-2</v>
          </cell>
          <cell r="AO28">
            <v>0.92100000000000004</v>
          </cell>
          <cell r="AP28">
            <v>0</v>
          </cell>
          <cell r="AQ28">
            <v>0</v>
          </cell>
          <cell r="AR28">
            <v>0</v>
          </cell>
          <cell r="AS28">
            <v>0</v>
          </cell>
          <cell r="AT28">
            <v>0</v>
          </cell>
          <cell r="AU28">
            <v>1.88</v>
          </cell>
          <cell r="AV28">
            <v>0.74199999999999999</v>
          </cell>
          <cell r="AW28">
            <v>0</v>
          </cell>
          <cell r="AX28">
            <v>0</v>
          </cell>
          <cell r="AY28" t="str">
            <v>C100X8</v>
          </cell>
          <cell r="AZ28" t="str">
            <v>C100X8</v>
          </cell>
          <cell r="BA28">
            <v>8</v>
          </cell>
          <cell r="BB28">
            <v>1020</v>
          </cell>
          <cell r="BC28">
            <v>102</v>
          </cell>
          <cell r="BD28">
            <v>0</v>
          </cell>
          <cell r="BE28">
            <v>0</v>
          </cell>
          <cell r="BF28">
            <v>40.1</v>
          </cell>
          <cell r="BG28">
            <v>0</v>
          </cell>
          <cell r="BH28">
            <v>0</v>
          </cell>
          <cell r="BI28">
            <v>4.67</v>
          </cell>
          <cell r="BJ28">
            <v>7.52</v>
          </cell>
          <cell r="BK28">
            <v>0</v>
          </cell>
          <cell r="BL28">
            <v>0</v>
          </cell>
          <cell r="BM28">
            <v>0</v>
          </cell>
          <cell r="BN28">
            <v>19.100000000000001</v>
          </cell>
          <cell r="BO28">
            <v>19.100000000000001</v>
          </cell>
          <cell r="BP28">
            <v>11.6</v>
          </cell>
          <cell r="BQ28">
            <v>0</v>
          </cell>
          <cell r="BR28">
            <v>12.7</v>
          </cell>
          <cell r="BS28">
            <v>5.87</v>
          </cell>
          <cell r="BT28">
            <v>0</v>
          </cell>
          <cell r="BU28">
            <v>8</v>
          </cell>
          <cell r="BV28">
            <v>0</v>
          </cell>
          <cell r="BW28">
            <v>0</v>
          </cell>
          <cell r="BX28">
            <v>0</v>
          </cell>
          <cell r="BY28">
            <v>0</v>
          </cell>
          <cell r="BZ28">
            <v>1.6</v>
          </cell>
          <cell r="CA28">
            <v>37.5</v>
          </cell>
          <cell r="CB28">
            <v>31.5</v>
          </cell>
          <cell r="CC28">
            <v>39.6</v>
          </cell>
          <cell r="CD28">
            <v>0.13</v>
          </cell>
          <cell r="CE28">
            <v>9.26</v>
          </cell>
          <cell r="CF28">
            <v>4.54</v>
          </cell>
          <cell r="CG28">
            <v>11.3</v>
          </cell>
          <cell r="CH28">
            <v>0</v>
          </cell>
          <cell r="CI28">
            <v>16.600000000000001</v>
          </cell>
          <cell r="CJ28">
            <v>0.247</v>
          </cell>
          <cell r="CK28">
            <v>0</v>
          </cell>
          <cell r="CL28">
            <v>0</v>
          </cell>
          <cell r="CM28">
            <v>0</v>
          </cell>
          <cell r="CN28">
            <v>0</v>
          </cell>
          <cell r="CO28">
            <v>0</v>
          </cell>
          <cell r="CP28">
            <v>47.8</v>
          </cell>
          <cell r="CQ28">
            <v>0.74199999999999999</v>
          </cell>
          <cell r="CR28">
            <v>0</v>
          </cell>
          <cell r="CS28">
            <v>0</v>
          </cell>
        </row>
        <row r="29">
          <cell r="C29" t="str">
            <v>C4X4.5</v>
          </cell>
          <cell r="D29" t="str">
            <v>F</v>
          </cell>
          <cell r="E29">
            <v>4.5</v>
          </cell>
          <cell r="F29">
            <v>1.38</v>
          </cell>
          <cell r="G29">
            <v>4</v>
          </cell>
          <cell r="H29">
            <v>0</v>
          </cell>
          <cell r="I29">
            <v>0</v>
          </cell>
          <cell r="J29">
            <v>1.58</v>
          </cell>
          <cell r="K29">
            <v>0</v>
          </cell>
          <cell r="L29">
            <v>0</v>
          </cell>
          <cell r="M29">
            <v>0.125</v>
          </cell>
          <cell r="N29">
            <v>0.29599999999999999</v>
          </cell>
          <cell r="O29">
            <v>0</v>
          </cell>
          <cell r="P29">
            <v>0</v>
          </cell>
          <cell r="Q29">
            <v>0</v>
          </cell>
          <cell r="R29">
            <v>0.75</v>
          </cell>
          <cell r="S29">
            <v>0.75</v>
          </cell>
          <cell r="T29">
            <v>0</v>
          </cell>
          <cell r="U29">
            <v>0.49299999999999999</v>
          </cell>
          <cell r="V29">
            <v>0</v>
          </cell>
          <cell r="W29">
            <v>0.58699999999999997</v>
          </cell>
          <cell r="X29">
            <v>0.32100000000000001</v>
          </cell>
          <cell r="Y29">
            <v>0</v>
          </cell>
          <cell r="Z29">
            <v>0</v>
          </cell>
          <cell r="AA29">
            <v>0</v>
          </cell>
          <cell r="AB29">
            <v>0</v>
          </cell>
          <cell r="AC29">
            <v>0</v>
          </cell>
          <cell r="AD29">
            <v>0</v>
          </cell>
          <cell r="AE29">
            <v>3.65</v>
          </cell>
          <cell r="AF29">
            <v>2.12</v>
          </cell>
          <cell r="AG29">
            <v>1.83</v>
          </cell>
          <cell r="AH29">
            <v>1.63</v>
          </cell>
          <cell r="AI29">
            <v>0.28899999999999998</v>
          </cell>
          <cell r="AJ29">
            <v>0.53100000000000003</v>
          </cell>
          <cell r="AK29">
            <v>0.26500000000000001</v>
          </cell>
          <cell r="AL29">
            <v>0.45700000000000002</v>
          </cell>
          <cell r="AM29">
            <v>0</v>
          </cell>
          <cell r="AN29">
            <v>3.2199999999999999E-2</v>
          </cell>
          <cell r="AO29">
            <v>0.871</v>
          </cell>
          <cell r="AP29">
            <v>0</v>
          </cell>
          <cell r="AQ29">
            <v>0</v>
          </cell>
          <cell r="AR29">
            <v>0</v>
          </cell>
          <cell r="AS29">
            <v>0</v>
          </cell>
          <cell r="AT29">
            <v>0</v>
          </cell>
          <cell r="AU29">
            <v>2.0099999999999998</v>
          </cell>
          <cell r="AV29">
            <v>0.71</v>
          </cell>
          <cell r="AW29">
            <v>0</v>
          </cell>
          <cell r="AX29">
            <v>0</v>
          </cell>
          <cell r="AY29" t="str">
            <v>C100X6.7</v>
          </cell>
          <cell r="AZ29" t="str">
            <v>C100X6.7</v>
          </cell>
          <cell r="BA29">
            <v>6.7</v>
          </cell>
          <cell r="BB29">
            <v>890</v>
          </cell>
          <cell r="BC29">
            <v>102</v>
          </cell>
          <cell r="BD29">
            <v>0</v>
          </cell>
          <cell r="BE29">
            <v>0</v>
          </cell>
          <cell r="BF29">
            <v>40.1</v>
          </cell>
          <cell r="BG29">
            <v>0</v>
          </cell>
          <cell r="BH29">
            <v>0</v>
          </cell>
          <cell r="BI29">
            <v>3.18</v>
          </cell>
          <cell r="BJ29">
            <v>7.52</v>
          </cell>
          <cell r="BK29">
            <v>0</v>
          </cell>
          <cell r="BL29">
            <v>0</v>
          </cell>
          <cell r="BM29">
            <v>0</v>
          </cell>
          <cell r="BN29">
            <v>19.100000000000001</v>
          </cell>
          <cell r="BO29">
            <v>19.100000000000001</v>
          </cell>
          <cell r="BP29">
            <v>12.5</v>
          </cell>
          <cell r="BQ29">
            <v>0</v>
          </cell>
          <cell r="BR29">
            <v>14.9</v>
          </cell>
          <cell r="BS29">
            <v>8.15</v>
          </cell>
          <cell r="BT29">
            <v>0</v>
          </cell>
          <cell r="BU29">
            <v>6.7</v>
          </cell>
          <cell r="BV29">
            <v>0</v>
          </cell>
          <cell r="BW29">
            <v>0</v>
          </cell>
          <cell r="BX29">
            <v>0</v>
          </cell>
          <cell r="BY29">
            <v>0</v>
          </cell>
          <cell r="BZ29">
            <v>1.52</v>
          </cell>
          <cell r="CA29">
            <v>34.700000000000003</v>
          </cell>
          <cell r="CB29">
            <v>30</v>
          </cell>
          <cell r="CC29">
            <v>41.4</v>
          </cell>
          <cell r="CD29">
            <v>0.12</v>
          </cell>
          <cell r="CE29">
            <v>8.6999999999999993</v>
          </cell>
          <cell r="CF29">
            <v>4.34</v>
          </cell>
          <cell r="CG29">
            <v>11.6</v>
          </cell>
          <cell r="CH29">
            <v>0</v>
          </cell>
          <cell r="CI29">
            <v>13.4</v>
          </cell>
          <cell r="CJ29">
            <v>0.23400000000000001</v>
          </cell>
          <cell r="CK29">
            <v>0</v>
          </cell>
          <cell r="CL29">
            <v>0</v>
          </cell>
          <cell r="CM29">
            <v>0</v>
          </cell>
          <cell r="CN29">
            <v>0</v>
          </cell>
          <cell r="CO29">
            <v>0</v>
          </cell>
          <cell r="CP29">
            <v>51.1</v>
          </cell>
          <cell r="CQ29">
            <v>0.71</v>
          </cell>
          <cell r="CR29">
            <v>0</v>
          </cell>
          <cell r="CS29">
            <v>0</v>
          </cell>
        </row>
        <row r="30">
          <cell r="C30" t="str">
            <v>C3X6</v>
          </cell>
          <cell r="D30" t="str">
            <v>F</v>
          </cell>
          <cell r="E30">
            <v>6</v>
          </cell>
          <cell r="F30">
            <v>1.76</v>
          </cell>
          <cell r="G30">
            <v>3</v>
          </cell>
          <cell r="H30">
            <v>0</v>
          </cell>
          <cell r="I30">
            <v>0</v>
          </cell>
          <cell r="J30">
            <v>1.6</v>
          </cell>
          <cell r="K30">
            <v>0</v>
          </cell>
          <cell r="L30">
            <v>0</v>
          </cell>
          <cell r="M30">
            <v>0.35599999999999998</v>
          </cell>
          <cell r="N30">
            <v>0.27300000000000002</v>
          </cell>
          <cell r="O30">
            <v>0</v>
          </cell>
          <cell r="P30">
            <v>0</v>
          </cell>
          <cell r="Q30">
            <v>0</v>
          </cell>
          <cell r="R30">
            <v>0.68799999999999994</v>
          </cell>
          <cell r="S30">
            <v>0.6875</v>
          </cell>
          <cell r="T30">
            <v>0</v>
          </cell>
          <cell r="U30">
            <v>0.45500000000000002</v>
          </cell>
          <cell r="V30">
            <v>0</v>
          </cell>
          <cell r="W30">
            <v>0.32200000000000001</v>
          </cell>
          <cell r="X30">
            <v>0.29399999999999998</v>
          </cell>
          <cell r="Y30">
            <v>0</v>
          </cell>
          <cell r="Z30">
            <v>0</v>
          </cell>
          <cell r="AA30">
            <v>0</v>
          </cell>
          <cell r="AB30">
            <v>0</v>
          </cell>
          <cell r="AC30">
            <v>0</v>
          </cell>
          <cell r="AD30">
            <v>0</v>
          </cell>
          <cell r="AE30">
            <v>2.0699999999999998</v>
          </cell>
          <cell r="AF30">
            <v>1.74</v>
          </cell>
          <cell r="AG30">
            <v>1.38</v>
          </cell>
          <cell r="AH30">
            <v>1.08</v>
          </cell>
          <cell r="AI30">
            <v>0.3</v>
          </cell>
          <cell r="AJ30">
            <v>0.54300000000000004</v>
          </cell>
          <cell r="AK30">
            <v>0.26300000000000001</v>
          </cell>
          <cell r="AL30">
            <v>0.41299999999999998</v>
          </cell>
          <cell r="AM30">
            <v>0</v>
          </cell>
          <cell r="AN30">
            <v>7.2499999999999995E-2</v>
          </cell>
          <cell r="AO30">
            <v>0.46200000000000002</v>
          </cell>
          <cell r="AP30">
            <v>0</v>
          </cell>
          <cell r="AQ30">
            <v>0</v>
          </cell>
          <cell r="AR30">
            <v>0</v>
          </cell>
          <cell r="AS30">
            <v>0</v>
          </cell>
          <cell r="AT30">
            <v>0</v>
          </cell>
          <cell r="AU30">
            <v>1.4</v>
          </cell>
          <cell r="AV30">
            <v>0.69</v>
          </cell>
          <cell r="AW30">
            <v>0</v>
          </cell>
          <cell r="AX30">
            <v>0</v>
          </cell>
          <cell r="AY30" t="str">
            <v>C75X8.9</v>
          </cell>
          <cell r="AZ30" t="str">
            <v>C75X8.9</v>
          </cell>
          <cell r="BA30">
            <v>8.9</v>
          </cell>
          <cell r="BB30">
            <v>1140</v>
          </cell>
          <cell r="BC30">
            <v>76.2</v>
          </cell>
          <cell r="BD30">
            <v>0</v>
          </cell>
          <cell r="BE30">
            <v>0</v>
          </cell>
          <cell r="BF30">
            <v>40.6</v>
          </cell>
          <cell r="BG30">
            <v>0</v>
          </cell>
          <cell r="BH30">
            <v>0</v>
          </cell>
          <cell r="BI30">
            <v>9.0399999999999991</v>
          </cell>
          <cell r="BJ30">
            <v>6.93</v>
          </cell>
          <cell r="BK30">
            <v>0</v>
          </cell>
          <cell r="BL30">
            <v>0</v>
          </cell>
          <cell r="BM30">
            <v>0</v>
          </cell>
          <cell r="BN30">
            <v>17.5</v>
          </cell>
          <cell r="BO30">
            <v>17.5</v>
          </cell>
          <cell r="BP30">
            <v>11.6</v>
          </cell>
          <cell r="BQ30">
            <v>0</v>
          </cell>
          <cell r="BR30">
            <v>8.18</v>
          </cell>
          <cell r="BS30">
            <v>7.47</v>
          </cell>
          <cell r="BT30">
            <v>0</v>
          </cell>
          <cell r="BU30">
            <v>8.9</v>
          </cell>
          <cell r="BV30">
            <v>0</v>
          </cell>
          <cell r="BW30">
            <v>0</v>
          </cell>
          <cell r="BX30">
            <v>0</v>
          </cell>
          <cell r="BY30">
            <v>0</v>
          </cell>
          <cell r="BZ30">
            <v>0.86199999999999999</v>
          </cell>
          <cell r="CA30">
            <v>28.5</v>
          </cell>
          <cell r="CB30">
            <v>22.6</v>
          </cell>
          <cell r="CC30">
            <v>27.4</v>
          </cell>
          <cell r="CD30">
            <v>0.125</v>
          </cell>
          <cell r="CE30">
            <v>8.9</v>
          </cell>
          <cell r="CF30">
            <v>4.3099999999999996</v>
          </cell>
          <cell r="CG30">
            <v>10.5</v>
          </cell>
          <cell r="CH30">
            <v>0</v>
          </cell>
          <cell r="CI30">
            <v>30.2</v>
          </cell>
          <cell r="CJ30">
            <v>0.124</v>
          </cell>
          <cell r="CK30">
            <v>0</v>
          </cell>
          <cell r="CL30">
            <v>0</v>
          </cell>
          <cell r="CM30">
            <v>0</v>
          </cell>
          <cell r="CN30">
            <v>0</v>
          </cell>
          <cell r="CO30">
            <v>0</v>
          </cell>
          <cell r="CP30">
            <v>35.6</v>
          </cell>
          <cell r="CQ30">
            <v>0.69</v>
          </cell>
          <cell r="CR30">
            <v>0</v>
          </cell>
          <cell r="CS30">
            <v>0</v>
          </cell>
        </row>
        <row r="31">
          <cell r="C31" t="str">
            <v>C3X5</v>
          </cell>
          <cell r="D31" t="str">
            <v>F</v>
          </cell>
          <cell r="E31">
            <v>5</v>
          </cell>
          <cell r="F31">
            <v>1.47</v>
          </cell>
          <cell r="G31">
            <v>3</v>
          </cell>
          <cell r="H31">
            <v>0</v>
          </cell>
          <cell r="I31">
            <v>0</v>
          </cell>
          <cell r="J31">
            <v>1.5</v>
          </cell>
          <cell r="K31">
            <v>0</v>
          </cell>
          <cell r="L31">
            <v>0</v>
          </cell>
          <cell r="M31">
            <v>0.25800000000000001</v>
          </cell>
          <cell r="N31">
            <v>0.27300000000000002</v>
          </cell>
          <cell r="O31">
            <v>0</v>
          </cell>
          <cell r="P31">
            <v>0</v>
          </cell>
          <cell r="Q31">
            <v>0</v>
          </cell>
          <cell r="R31">
            <v>0.68799999999999994</v>
          </cell>
          <cell r="S31">
            <v>0.6875</v>
          </cell>
          <cell r="T31">
            <v>0</v>
          </cell>
          <cell r="U31">
            <v>0.439</v>
          </cell>
          <cell r="V31">
            <v>0</v>
          </cell>
          <cell r="W31">
            <v>0.39200000000000002</v>
          </cell>
          <cell r="X31">
            <v>0.245</v>
          </cell>
          <cell r="Y31">
            <v>0</v>
          </cell>
          <cell r="Z31">
            <v>0</v>
          </cell>
          <cell r="AA31">
            <v>0</v>
          </cell>
          <cell r="AB31">
            <v>0</v>
          </cell>
          <cell r="AC31">
            <v>0</v>
          </cell>
          <cell r="AD31">
            <v>0</v>
          </cell>
          <cell r="AE31">
            <v>1.85</v>
          </cell>
          <cell r="AF31">
            <v>1.52</v>
          </cell>
          <cell r="AG31">
            <v>1.23</v>
          </cell>
          <cell r="AH31">
            <v>1.1200000000000001</v>
          </cell>
          <cell r="AI31">
            <v>0.24099999999999999</v>
          </cell>
          <cell r="AJ31">
            <v>0.46400000000000002</v>
          </cell>
          <cell r="AK31">
            <v>0.22800000000000001</v>
          </cell>
          <cell r="AL31">
            <v>0.40500000000000003</v>
          </cell>
          <cell r="AM31">
            <v>0</v>
          </cell>
          <cell r="AN31">
            <v>4.2500000000000003E-2</v>
          </cell>
          <cell r="AO31">
            <v>0.379</v>
          </cell>
          <cell r="AP31">
            <v>0</v>
          </cell>
          <cell r="AQ31">
            <v>0</v>
          </cell>
          <cell r="AR31">
            <v>0</v>
          </cell>
          <cell r="AS31">
            <v>0</v>
          </cell>
          <cell r="AT31">
            <v>0</v>
          </cell>
          <cell r="AU31">
            <v>1.45</v>
          </cell>
          <cell r="AV31">
            <v>0.67300000000000004</v>
          </cell>
          <cell r="AW31">
            <v>0</v>
          </cell>
          <cell r="AX31">
            <v>0</v>
          </cell>
          <cell r="AY31" t="str">
            <v>C75X7.4</v>
          </cell>
          <cell r="AZ31" t="str">
            <v>C75X7.4</v>
          </cell>
          <cell r="BA31">
            <v>7.4</v>
          </cell>
          <cell r="BB31">
            <v>948</v>
          </cell>
          <cell r="BC31">
            <v>76.2</v>
          </cell>
          <cell r="BD31">
            <v>0</v>
          </cell>
          <cell r="BE31">
            <v>0</v>
          </cell>
          <cell r="BF31">
            <v>38.1</v>
          </cell>
          <cell r="BG31">
            <v>0</v>
          </cell>
          <cell r="BH31">
            <v>0</v>
          </cell>
          <cell r="BI31">
            <v>6.55</v>
          </cell>
          <cell r="BJ31">
            <v>6.93</v>
          </cell>
          <cell r="BK31">
            <v>0</v>
          </cell>
          <cell r="BL31">
            <v>0</v>
          </cell>
          <cell r="BM31">
            <v>0</v>
          </cell>
          <cell r="BN31">
            <v>17.5</v>
          </cell>
          <cell r="BO31">
            <v>17.5</v>
          </cell>
          <cell r="BP31">
            <v>11.2</v>
          </cell>
          <cell r="BQ31">
            <v>0</v>
          </cell>
          <cell r="BR31">
            <v>10</v>
          </cell>
          <cell r="BS31">
            <v>6.22</v>
          </cell>
          <cell r="BT31">
            <v>0</v>
          </cell>
          <cell r="BU31">
            <v>7.4</v>
          </cell>
          <cell r="BV31">
            <v>0</v>
          </cell>
          <cell r="BW31">
            <v>0</v>
          </cell>
          <cell r="BX31">
            <v>0</v>
          </cell>
          <cell r="BY31">
            <v>0</v>
          </cell>
          <cell r="BZ31">
            <v>0.77</v>
          </cell>
          <cell r="CA31">
            <v>24.9</v>
          </cell>
          <cell r="CB31">
            <v>20.2</v>
          </cell>
          <cell r="CC31">
            <v>28.4</v>
          </cell>
          <cell r="CD31">
            <v>0.1</v>
          </cell>
          <cell r="CE31">
            <v>7.6</v>
          </cell>
          <cell r="CF31">
            <v>3.74</v>
          </cell>
          <cell r="CG31">
            <v>10.3</v>
          </cell>
          <cell r="CH31">
            <v>0</v>
          </cell>
          <cell r="CI31">
            <v>17.7</v>
          </cell>
          <cell r="CJ31">
            <v>0.10199999999999999</v>
          </cell>
          <cell r="CK31">
            <v>0</v>
          </cell>
          <cell r="CL31">
            <v>0</v>
          </cell>
          <cell r="CM31">
            <v>0</v>
          </cell>
          <cell r="CN31">
            <v>0</v>
          </cell>
          <cell r="CO31">
            <v>0</v>
          </cell>
          <cell r="CP31">
            <v>36.799999999999997</v>
          </cell>
          <cell r="CQ31">
            <v>0.67300000000000004</v>
          </cell>
          <cell r="CR31">
            <v>0</v>
          </cell>
          <cell r="CS31">
            <v>0</v>
          </cell>
        </row>
        <row r="32">
          <cell r="C32" t="str">
            <v>C3X4.1</v>
          </cell>
          <cell r="D32" t="str">
            <v>F</v>
          </cell>
          <cell r="E32">
            <v>4.0999999999999996</v>
          </cell>
          <cell r="F32">
            <v>1.2</v>
          </cell>
          <cell r="G32">
            <v>3</v>
          </cell>
          <cell r="H32">
            <v>0</v>
          </cell>
          <cell r="I32">
            <v>0</v>
          </cell>
          <cell r="J32">
            <v>1.41</v>
          </cell>
          <cell r="K32">
            <v>0</v>
          </cell>
          <cell r="L32">
            <v>0</v>
          </cell>
          <cell r="M32">
            <v>0.17</v>
          </cell>
          <cell r="N32">
            <v>0.27300000000000002</v>
          </cell>
          <cell r="O32">
            <v>0</v>
          </cell>
          <cell r="P32">
            <v>0</v>
          </cell>
          <cell r="Q32">
            <v>0</v>
          </cell>
          <cell r="R32">
            <v>0.68799999999999994</v>
          </cell>
          <cell r="S32">
            <v>0.6875</v>
          </cell>
          <cell r="T32">
            <v>0</v>
          </cell>
          <cell r="U32">
            <v>0.437</v>
          </cell>
          <cell r="V32">
            <v>0</v>
          </cell>
          <cell r="W32">
            <v>0.46100000000000002</v>
          </cell>
          <cell r="X32">
            <v>0.26200000000000001</v>
          </cell>
          <cell r="Y32">
            <v>0</v>
          </cell>
          <cell r="Z32">
            <v>0</v>
          </cell>
          <cell r="AA32">
            <v>0</v>
          </cell>
          <cell r="AB32">
            <v>0</v>
          </cell>
          <cell r="AC32">
            <v>0</v>
          </cell>
          <cell r="AD32">
            <v>0</v>
          </cell>
          <cell r="AE32">
            <v>1.65</v>
          </cell>
          <cell r="AF32">
            <v>1.32</v>
          </cell>
          <cell r="AG32">
            <v>1.1000000000000001</v>
          </cell>
          <cell r="AH32">
            <v>1.17</v>
          </cell>
          <cell r="AI32">
            <v>0.191</v>
          </cell>
          <cell r="AJ32">
            <v>0.39900000000000002</v>
          </cell>
          <cell r="AK32">
            <v>0.19600000000000001</v>
          </cell>
          <cell r="AL32">
            <v>0.39800000000000002</v>
          </cell>
          <cell r="AM32">
            <v>0</v>
          </cell>
          <cell r="AN32">
            <v>2.69E-2</v>
          </cell>
          <cell r="AO32">
            <v>0.307</v>
          </cell>
          <cell r="AP32">
            <v>0</v>
          </cell>
          <cell r="AQ32">
            <v>0</v>
          </cell>
          <cell r="AR32">
            <v>0</v>
          </cell>
          <cell r="AS32">
            <v>0</v>
          </cell>
          <cell r="AT32">
            <v>0</v>
          </cell>
          <cell r="AU32">
            <v>1.53</v>
          </cell>
          <cell r="AV32">
            <v>0.65500000000000003</v>
          </cell>
          <cell r="AW32">
            <v>0</v>
          </cell>
          <cell r="AX32">
            <v>0</v>
          </cell>
          <cell r="AY32" t="str">
            <v>C75X6.1</v>
          </cell>
          <cell r="AZ32" t="str">
            <v>C75X6.1</v>
          </cell>
          <cell r="BA32">
            <v>6.1</v>
          </cell>
          <cell r="BB32">
            <v>774</v>
          </cell>
          <cell r="BC32">
            <v>76.2</v>
          </cell>
          <cell r="BD32">
            <v>0</v>
          </cell>
          <cell r="BE32">
            <v>0</v>
          </cell>
          <cell r="BF32">
            <v>35.799999999999997</v>
          </cell>
          <cell r="BG32">
            <v>0</v>
          </cell>
          <cell r="BH32">
            <v>0</v>
          </cell>
          <cell r="BI32">
            <v>4.32</v>
          </cell>
          <cell r="BJ32">
            <v>6.93</v>
          </cell>
          <cell r="BK32">
            <v>0</v>
          </cell>
          <cell r="BL32">
            <v>0</v>
          </cell>
          <cell r="BM32">
            <v>0</v>
          </cell>
          <cell r="BN32">
            <v>17.5</v>
          </cell>
          <cell r="BO32">
            <v>17.5</v>
          </cell>
          <cell r="BP32">
            <v>11.1</v>
          </cell>
          <cell r="BQ32">
            <v>0</v>
          </cell>
          <cell r="BR32">
            <v>11.7</v>
          </cell>
          <cell r="BS32">
            <v>6.65</v>
          </cell>
          <cell r="BT32">
            <v>0</v>
          </cell>
          <cell r="BU32">
            <v>6.1</v>
          </cell>
          <cell r="BV32">
            <v>0</v>
          </cell>
          <cell r="BW32">
            <v>0</v>
          </cell>
          <cell r="BX32">
            <v>0</v>
          </cell>
          <cell r="BY32">
            <v>0</v>
          </cell>
          <cell r="BZ32">
            <v>0.68700000000000006</v>
          </cell>
          <cell r="CA32">
            <v>21.6</v>
          </cell>
          <cell r="CB32">
            <v>18</v>
          </cell>
          <cell r="CC32">
            <v>29.7</v>
          </cell>
          <cell r="CD32">
            <v>7.9500000000000001E-2</v>
          </cell>
          <cell r="CE32">
            <v>6.54</v>
          </cell>
          <cell r="CF32">
            <v>3.21</v>
          </cell>
          <cell r="CG32">
            <v>10.1</v>
          </cell>
          <cell r="CH32">
            <v>0</v>
          </cell>
          <cell r="CI32">
            <v>11.2</v>
          </cell>
          <cell r="CJ32">
            <v>8.2400000000000001E-2</v>
          </cell>
          <cell r="CK32">
            <v>0</v>
          </cell>
          <cell r="CL32">
            <v>0</v>
          </cell>
          <cell r="CM32">
            <v>0</v>
          </cell>
          <cell r="CN32">
            <v>0</v>
          </cell>
          <cell r="CO32">
            <v>0</v>
          </cell>
          <cell r="CP32">
            <v>38.9</v>
          </cell>
          <cell r="CQ32">
            <v>0.65500000000000003</v>
          </cell>
          <cell r="CR32">
            <v>0</v>
          </cell>
          <cell r="CS32">
            <v>0</v>
          </cell>
        </row>
        <row r="33">
          <cell r="C33" t="str">
            <v>C3X3.5</v>
          </cell>
          <cell r="D33" t="str">
            <v>F</v>
          </cell>
          <cell r="E33">
            <v>3.5</v>
          </cell>
          <cell r="F33">
            <v>1.0900000000000001</v>
          </cell>
          <cell r="G33">
            <v>3</v>
          </cell>
          <cell r="H33">
            <v>0</v>
          </cell>
          <cell r="I33">
            <v>0</v>
          </cell>
          <cell r="J33">
            <v>1.37</v>
          </cell>
          <cell r="K33">
            <v>0</v>
          </cell>
          <cell r="L33">
            <v>0</v>
          </cell>
          <cell r="M33">
            <v>0.13200000000000001</v>
          </cell>
          <cell r="N33">
            <v>0.27300000000000002</v>
          </cell>
          <cell r="O33">
            <v>0</v>
          </cell>
          <cell r="P33">
            <v>0</v>
          </cell>
          <cell r="Q33">
            <v>0</v>
          </cell>
          <cell r="R33">
            <v>0.68799999999999994</v>
          </cell>
          <cell r="S33">
            <v>0.6875</v>
          </cell>
          <cell r="T33">
            <v>0</v>
          </cell>
          <cell r="U33">
            <v>0.443</v>
          </cell>
          <cell r="V33">
            <v>0</v>
          </cell>
          <cell r="W33">
            <v>0.49299999999999999</v>
          </cell>
          <cell r="X33">
            <v>0.29599999999999999</v>
          </cell>
          <cell r="Y33">
            <v>0</v>
          </cell>
          <cell r="Z33">
            <v>0</v>
          </cell>
          <cell r="AA33">
            <v>0</v>
          </cell>
          <cell r="AB33">
            <v>0</v>
          </cell>
          <cell r="AC33">
            <v>0</v>
          </cell>
          <cell r="AD33">
            <v>0</v>
          </cell>
          <cell r="AE33">
            <v>1.57</v>
          </cell>
          <cell r="AF33">
            <v>1.24</v>
          </cell>
          <cell r="AG33">
            <v>1.04</v>
          </cell>
          <cell r="AH33">
            <v>1.2</v>
          </cell>
          <cell r="AI33">
            <v>0.16900000000000001</v>
          </cell>
          <cell r="AJ33">
            <v>0.36399999999999999</v>
          </cell>
          <cell r="AK33">
            <v>0.182</v>
          </cell>
          <cell r="AL33">
            <v>0.39400000000000002</v>
          </cell>
          <cell r="AM33">
            <v>0</v>
          </cell>
          <cell r="AN33">
            <v>2.2599999999999999E-2</v>
          </cell>
          <cell r="AO33">
            <v>0.27600000000000002</v>
          </cell>
          <cell r="AP33">
            <v>0</v>
          </cell>
          <cell r="AQ33">
            <v>0</v>
          </cell>
          <cell r="AR33">
            <v>0</v>
          </cell>
          <cell r="AS33">
            <v>0</v>
          </cell>
          <cell r="AT33">
            <v>0</v>
          </cell>
          <cell r="AU33">
            <v>1.57</v>
          </cell>
          <cell r="AV33">
            <v>0.64600000000000002</v>
          </cell>
          <cell r="AW33">
            <v>0</v>
          </cell>
          <cell r="AX33">
            <v>0</v>
          </cell>
          <cell r="AY33" t="str">
            <v>C75X5.2</v>
          </cell>
          <cell r="AZ33" t="str">
            <v>C75X5.2</v>
          </cell>
          <cell r="BA33">
            <v>5.2</v>
          </cell>
          <cell r="BB33">
            <v>703</v>
          </cell>
          <cell r="BC33">
            <v>76.2</v>
          </cell>
          <cell r="BD33">
            <v>0</v>
          </cell>
          <cell r="BE33">
            <v>0</v>
          </cell>
          <cell r="BF33">
            <v>34.799999999999997</v>
          </cell>
          <cell r="BG33">
            <v>0</v>
          </cell>
          <cell r="BH33">
            <v>0</v>
          </cell>
          <cell r="BI33">
            <v>3.35</v>
          </cell>
          <cell r="BJ33">
            <v>6.93</v>
          </cell>
          <cell r="BK33">
            <v>0</v>
          </cell>
          <cell r="BL33">
            <v>0</v>
          </cell>
          <cell r="BM33">
            <v>0</v>
          </cell>
          <cell r="BN33">
            <v>17.5</v>
          </cell>
          <cell r="BO33">
            <v>17.5</v>
          </cell>
          <cell r="BP33">
            <v>11.3</v>
          </cell>
          <cell r="BQ33">
            <v>0</v>
          </cell>
          <cell r="BR33">
            <v>12.5</v>
          </cell>
          <cell r="BS33">
            <v>7.52</v>
          </cell>
          <cell r="BT33">
            <v>0</v>
          </cell>
          <cell r="BU33">
            <v>5.2</v>
          </cell>
          <cell r="BV33">
            <v>0</v>
          </cell>
          <cell r="BW33">
            <v>0</v>
          </cell>
          <cell r="BX33">
            <v>0</v>
          </cell>
          <cell r="BY33">
            <v>0</v>
          </cell>
          <cell r="BZ33">
            <v>0.65300000000000002</v>
          </cell>
          <cell r="CA33">
            <v>20.3</v>
          </cell>
          <cell r="CB33">
            <v>17</v>
          </cell>
          <cell r="CC33">
            <v>30.5</v>
          </cell>
          <cell r="CD33">
            <v>7.0300000000000001E-2</v>
          </cell>
          <cell r="CE33">
            <v>5.96</v>
          </cell>
          <cell r="CF33">
            <v>2.98</v>
          </cell>
          <cell r="CG33">
            <v>10</v>
          </cell>
          <cell r="CH33">
            <v>0</v>
          </cell>
          <cell r="CI33">
            <v>9.41</v>
          </cell>
          <cell r="CJ33">
            <v>7.4099999999999999E-2</v>
          </cell>
          <cell r="CK33">
            <v>0</v>
          </cell>
          <cell r="CL33">
            <v>0</v>
          </cell>
          <cell r="CM33">
            <v>0</v>
          </cell>
          <cell r="CN33">
            <v>0</v>
          </cell>
          <cell r="CO33">
            <v>0</v>
          </cell>
          <cell r="CP33">
            <v>39.9</v>
          </cell>
          <cell r="CQ33">
            <v>0.64600000000000002</v>
          </cell>
          <cell r="CR33">
            <v>0</v>
          </cell>
          <cell r="CS33">
            <v>0</v>
          </cell>
        </row>
        <row r="34">
          <cell r="C34" t="str">
            <v>None</v>
          </cell>
          <cell r="D34" t="str">
            <v>F</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t="str">
            <v>None</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row>
      </sheetData>
      <sheetData sheetId="6" refreshError="1">
        <row r="3">
          <cell r="C3" t="str">
            <v>WT22X167.5</v>
          </cell>
          <cell r="D3" t="str">
            <v>F</v>
          </cell>
          <cell r="E3">
            <v>168</v>
          </cell>
          <cell r="F3">
            <v>49.2</v>
          </cell>
          <cell r="G3">
            <v>22</v>
          </cell>
          <cell r="H3">
            <v>0</v>
          </cell>
          <cell r="I3">
            <v>0</v>
          </cell>
          <cell r="J3">
            <v>15.9</v>
          </cell>
          <cell r="K3">
            <v>0</v>
          </cell>
          <cell r="L3">
            <v>0</v>
          </cell>
          <cell r="M3">
            <v>1.03</v>
          </cell>
          <cell r="N3">
            <v>1.77</v>
          </cell>
          <cell r="O3">
            <v>0</v>
          </cell>
          <cell r="P3">
            <v>0</v>
          </cell>
          <cell r="Q3">
            <v>0</v>
          </cell>
          <cell r="R3">
            <v>2.56</v>
          </cell>
          <cell r="S3">
            <v>2.625</v>
          </cell>
          <cell r="T3">
            <v>0</v>
          </cell>
          <cell r="U3">
            <v>0</v>
          </cell>
          <cell r="V3">
            <v>5.53</v>
          </cell>
          <cell r="W3">
            <v>0</v>
          </cell>
          <cell r="X3">
            <v>0</v>
          </cell>
          <cell r="Y3">
            <v>1.54</v>
          </cell>
          <cell r="Z3">
            <v>4.5</v>
          </cell>
          <cell r="AA3">
            <v>0</v>
          </cell>
          <cell r="AB3">
            <v>19.100000000000001</v>
          </cell>
          <cell r="AC3">
            <v>0</v>
          </cell>
          <cell r="AD3">
            <v>21.5</v>
          </cell>
          <cell r="AE3">
            <v>2170</v>
          </cell>
          <cell r="AF3">
            <v>234</v>
          </cell>
          <cell r="AG3">
            <v>131</v>
          </cell>
          <cell r="AH3">
            <v>6.63</v>
          </cell>
          <cell r="AI3">
            <v>600</v>
          </cell>
          <cell r="AJ3">
            <v>118</v>
          </cell>
          <cell r="AK3">
            <v>75.2</v>
          </cell>
          <cell r="AL3">
            <v>3.49</v>
          </cell>
          <cell r="AM3">
            <v>0</v>
          </cell>
          <cell r="AN3">
            <v>37.200000000000003</v>
          </cell>
          <cell r="AO3">
            <v>438</v>
          </cell>
          <cell r="AP3">
            <v>0</v>
          </cell>
          <cell r="AQ3">
            <v>0</v>
          </cell>
          <cell r="AR3">
            <v>0</v>
          </cell>
          <cell r="AS3">
            <v>0</v>
          </cell>
          <cell r="AT3">
            <v>0</v>
          </cell>
          <cell r="AU3">
            <v>8.82</v>
          </cell>
          <cell r="AV3">
            <v>0.72299999999999998</v>
          </cell>
          <cell r="AW3">
            <v>0</v>
          </cell>
          <cell r="AX3">
            <v>0.81699999999999995</v>
          </cell>
          <cell r="AY3" t="str">
            <v>WT550X249.5</v>
          </cell>
          <cell r="AZ3" t="str">
            <v>WT550X249.5</v>
          </cell>
          <cell r="BA3">
            <v>250</v>
          </cell>
          <cell r="BB3">
            <v>31700</v>
          </cell>
          <cell r="BC3">
            <v>559</v>
          </cell>
          <cell r="BD3">
            <v>0</v>
          </cell>
          <cell r="BE3">
            <v>0</v>
          </cell>
          <cell r="BF3">
            <v>404</v>
          </cell>
          <cell r="BG3">
            <v>0</v>
          </cell>
          <cell r="BH3">
            <v>0</v>
          </cell>
          <cell r="BI3">
            <v>26.2</v>
          </cell>
          <cell r="BJ3">
            <v>45</v>
          </cell>
          <cell r="BK3">
            <v>0</v>
          </cell>
          <cell r="BL3">
            <v>0</v>
          </cell>
          <cell r="BM3">
            <v>0</v>
          </cell>
          <cell r="BN3">
            <v>65</v>
          </cell>
          <cell r="BO3">
            <v>66.7</v>
          </cell>
          <cell r="BP3">
            <v>0</v>
          </cell>
          <cell r="BQ3">
            <v>140</v>
          </cell>
          <cell r="BR3">
            <v>0</v>
          </cell>
          <cell r="BS3">
            <v>0</v>
          </cell>
          <cell r="BT3">
            <v>39.1</v>
          </cell>
          <cell r="BU3">
            <v>250</v>
          </cell>
          <cell r="BV3">
            <v>0</v>
          </cell>
          <cell r="BW3">
            <v>0</v>
          </cell>
          <cell r="BX3">
            <v>19.100000000000001</v>
          </cell>
          <cell r="BY3">
            <v>21.5</v>
          </cell>
          <cell r="BZ3">
            <v>903</v>
          </cell>
          <cell r="CA3">
            <v>3830</v>
          </cell>
          <cell r="CB3">
            <v>2150</v>
          </cell>
          <cell r="CC3">
            <v>168</v>
          </cell>
          <cell r="CD3">
            <v>250</v>
          </cell>
          <cell r="CE3">
            <v>1930</v>
          </cell>
          <cell r="CF3">
            <v>1230</v>
          </cell>
          <cell r="CG3">
            <v>88.6</v>
          </cell>
          <cell r="CH3">
            <v>0</v>
          </cell>
          <cell r="CI3">
            <v>15500</v>
          </cell>
          <cell r="CJ3">
            <v>118</v>
          </cell>
          <cell r="CK3">
            <v>0</v>
          </cell>
          <cell r="CL3">
            <v>0</v>
          </cell>
          <cell r="CM3">
            <v>0</v>
          </cell>
          <cell r="CN3">
            <v>0</v>
          </cell>
          <cell r="CO3">
            <v>0</v>
          </cell>
          <cell r="CP3">
            <v>224</v>
          </cell>
          <cell r="CQ3">
            <v>0.72299999999999998</v>
          </cell>
          <cell r="CR3">
            <v>0</v>
          </cell>
          <cell r="CS3">
            <v>0.81699999999999995</v>
          </cell>
        </row>
        <row r="4">
          <cell r="C4" t="str">
            <v>WT22X145</v>
          </cell>
          <cell r="D4" t="str">
            <v>F</v>
          </cell>
          <cell r="E4">
            <v>145</v>
          </cell>
          <cell r="F4">
            <v>42.7</v>
          </cell>
          <cell r="G4">
            <v>21.8</v>
          </cell>
          <cell r="H4">
            <v>0</v>
          </cell>
          <cell r="I4">
            <v>0</v>
          </cell>
          <cell r="J4">
            <v>15.8</v>
          </cell>
          <cell r="K4">
            <v>0</v>
          </cell>
          <cell r="L4">
            <v>0</v>
          </cell>
          <cell r="M4">
            <v>0.86499999999999999</v>
          </cell>
          <cell r="N4">
            <v>1.58</v>
          </cell>
          <cell r="O4">
            <v>0</v>
          </cell>
          <cell r="P4">
            <v>0</v>
          </cell>
          <cell r="Q4">
            <v>0</v>
          </cell>
          <cell r="R4">
            <v>2.37</v>
          </cell>
          <cell r="S4">
            <v>2.4375</v>
          </cell>
          <cell r="T4">
            <v>0</v>
          </cell>
          <cell r="U4">
            <v>0</v>
          </cell>
          <cell r="V4">
            <v>5.26</v>
          </cell>
          <cell r="W4">
            <v>0</v>
          </cell>
          <cell r="X4">
            <v>0</v>
          </cell>
          <cell r="Y4">
            <v>1.35</v>
          </cell>
          <cell r="Z4">
            <v>5.0199999999999996</v>
          </cell>
          <cell r="AA4">
            <v>0</v>
          </cell>
          <cell r="AB4">
            <v>22.3</v>
          </cell>
          <cell r="AC4">
            <v>0</v>
          </cell>
          <cell r="AD4">
            <v>25.2</v>
          </cell>
          <cell r="AE4">
            <v>1830</v>
          </cell>
          <cell r="AF4">
            <v>196</v>
          </cell>
          <cell r="AG4">
            <v>111</v>
          </cell>
          <cell r="AH4">
            <v>6.54</v>
          </cell>
          <cell r="AI4">
            <v>521</v>
          </cell>
          <cell r="AJ4">
            <v>102</v>
          </cell>
          <cell r="AK4">
            <v>65.900000000000006</v>
          </cell>
          <cell r="AL4">
            <v>3.49</v>
          </cell>
          <cell r="AM4">
            <v>0</v>
          </cell>
          <cell r="AN4">
            <v>25.4</v>
          </cell>
          <cell r="AO4">
            <v>275</v>
          </cell>
          <cell r="AP4">
            <v>0</v>
          </cell>
          <cell r="AQ4">
            <v>0</v>
          </cell>
          <cell r="AR4">
            <v>0</v>
          </cell>
          <cell r="AS4">
            <v>0</v>
          </cell>
          <cell r="AT4">
            <v>0</v>
          </cell>
          <cell r="AU4">
            <v>8.66</v>
          </cell>
          <cell r="AV4">
            <v>0.73299999999999998</v>
          </cell>
          <cell r="AW4">
            <v>0</v>
          </cell>
          <cell r="AX4">
            <v>0.63600000000000001</v>
          </cell>
          <cell r="AY4" t="str">
            <v>WT550X216.5</v>
          </cell>
          <cell r="AZ4" t="str">
            <v>WT550X216.5</v>
          </cell>
          <cell r="BA4">
            <v>216</v>
          </cell>
          <cell r="BB4">
            <v>27500</v>
          </cell>
          <cell r="BC4">
            <v>554</v>
          </cell>
          <cell r="BD4">
            <v>0</v>
          </cell>
          <cell r="BE4">
            <v>0</v>
          </cell>
          <cell r="BF4">
            <v>401</v>
          </cell>
          <cell r="BG4">
            <v>0</v>
          </cell>
          <cell r="BH4">
            <v>0</v>
          </cell>
          <cell r="BI4">
            <v>22</v>
          </cell>
          <cell r="BJ4">
            <v>40.1</v>
          </cell>
          <cell r="BK4">
            <v>0</v>
          </cell>
          <cell r="BL4">
            <v>0</v>
          </cell>
          <cell r="BM4">
            <v>0</v>
          </cell>
          <cell r="BN4">
            <v>60.2</v>
          </cell>
          <cell r="BO4">
            <v>61.9</v>
          </cell>
          <cell r="BP4">
            <v>0</v>
          </cell>
          <cell r="BQ4">
            <v>134</v>
          </cell>
          <cell r="BR4">
            <v>0</v>
          </cell>
          <cell r="BS4">
            <v>0</v>
          </cell>
          <cell r="BT4">
            <v>34.299999999999997</v>
          </cell>
          <cell r="BU4">
            <v>217</v>
          </cell>
          <cell r="BV4">
            <v>0</v>
          </cell>
          <cell r="BW4">
            <v>0</v>
          </cell>
          <cell r="BX4">
            <v>22.3</v>
          </cell>
          <cell r="BY4">
            <v>25.2</v>
          </cell>
          <cell r="BZ4">
            <v>762</v>
          </cell>
          <cell r="CA4">
            <v>3210</v>
          </cell>
          <cell r="CB4">
            <v>1820</v>
          </cell>
          <cell r="CC4">
            <v>166</v>
          </cell>
          <cell r="CD4">
            <v>217</v>
          </cell>
          <cell r="CE4">
            <v>1670</v>
          </cell>
          <cell r="CF4">
            <v>1080</v>
          </cell>
          <cell r="CG4">
            <v>88.6</v>
          </cell>
          <cell r="CH4">
            <v>0</v>
          </cell>
          <cell r="CI4">
            <v>10600</v>
          </cell>
          <cell r="CJ4">
            <v>73.8</v>
          </cell>
          <cell r="CK4">
            <v>0</v>
          </cell>
          <cell r="CL4">
            <v>0</v>
          </cell>
          <cell r="CM4">
            <v>0</v>
          </cell>
          <cell r="CN4">
            <v>0</v>
          </cell>
          <cell r="CO4">
            <v>0</v>
          </cell>
          <cell r="CP4">
            <v>220</v>
          </cell>
          <cell r="CQ4">
            <v>0.73299999999999998</v>
          </cell>
          <cell r="CR4">
            <v>0</v>
          </cell>
          <cell r="CS4">
            <v>0.63600000000000001</v>
          </cell>
        </row>
        <row r="5">
          <cell r="C5" t="str">
            <v>WT22X131</v>
          </cell>
          <cell r="D5" t="str">
            <v>F</v>
          </cell>
          <cell r="E5">
            <v>131</v>
          </cell>
          <cell r="F5">
            <v>38.4</v>
          </cell>
          <cell r="G5">
            <v>21.7</v>
          </cell>
          <cell r="H5">
            <v>0</v>
          </cell>
          <cell r="I5">
            <v>0</v>
          </cell>
          <cell r="J5">
            <v>15.8</v>
          </cell>
          <cell r="K5">
            <v>0</v>
          </cell>
          <cell r="L5">
            <v>0</v>
          </cell>
          <cell r="M5">
            <v>0.78500000000000003</v>
          </cell>
          <cell r="N5">
            <v>1.42</v>
          </cell>
          <cell r="O5">
            <v>0</v>
          </cell>
          <cell r="P5">
            <v>0</v>
          </cell>
          <cell r="Q5">
            <v>0</v>
          </cell>
          <cell r="R5">
            <v>2.21</v>
          </cell>
          <cell r="S5">
            <v>2.25</v>
          </cell>
          <cell r="T5">
            <v>0</v>
          </cell>
          <cell r="U5">
            <v>0</v>
          </cell>
          <cell r="V5">
            <v>5.19</v>
          </cell>
          <cell r="W5">
            <v>0</v>
          </cell>
          <cell r="X5">
            <v>0</v>
          </cell>
          <cell r="Y5">
            <v>1.22</v>
          </cell>
          <cell r="Z5">
            <v>5.57</v>
          </cell>
          <cell r="AA5">
            <v>0</v>
          </cell>
          <cell r="AB5">
            <v>24.6</v>
          </cell>
          <cell r="AC5">
            <v>0</v>
          </cell>
          <cell r="AD5">
            <v>27.6</v>
          </cell>
          <cell r="AE5">
            <v>1640</v>
          </cell>
          <cell r="AF5">
            <v>176</v>
          </cell>
          <cell r="AG5">
            <v>99.4</v>
          </cell>
          <cell r="AH5">
            <v>6.53</v>
          </cell>
          <cell r="AI5">
            <v>462</v>
          </cell>
          <cell r="AJ5">
            <v>90.9</v>
          </cell>
          <cell r="AK5">
            <v>58.6</v>
          </cell>
          <cell r="AL5">
            <v>3.47</v>
          </cell>
          <cell r="AM5">
            <v>0</v>
          </cell>
          <cell r="AN5">
            <v>18.600000000000001</v>
          </cell>
          <cell r="AO5">
            <v>200</v>
          </cell>
          <cell r="AP5">
            <v>0</v>
          </cell>
          <cell r="AQ5">
            <v>0</v>
          </cell>
          <cell r="AR5">
            <v>0</v>
          </cell>
          <cell r="AS5">
            <v>0</v>
          </cell>
          <cell r="AT5">
            <v>0</v>
          </cell>
          <cell r="AU5">
            <v>8.64</v>
          </cell>
          <cell r="AV5">
            <v>0.73099999999999998</v>
          </cell>
          <cell r="AW5">
            <v>0</v>
          </cell>
          <cell r="AX5">
            <v>0.53200000000000003</v>
          </cell>
          <cell r="AY5" t="str">
            <v>WT550X195</v>
          </cell>
          <cell r="AZ5" t="str">
            <v>WT550X195</v>
          </cell>
          <cell r="BA5">
            <v>195</v>
          </cell>
          <cell r="BB5">
            <v>24800</v>
          </cell>
          <cell r="BC5">
            <v>551</v>
          </cell>
          <cell r="BD5">
            <v>0</v>
          </cell>
          <cell r="BE5">
            <v>0</v>
          </cell>
          <cell r="BF5">
            <v>401</v>
          </cell>
          <cell r="BG5">
            <v>0</v>
          </cell>
          <cell r="BH5">
            <v>0</v>
          </cell>
          <cell r="BI5">
            <v>19.899999999999999</v>
          </cell>
          <cell r="BJ5">
            <v>36.1</v>
          </cell>
          <cell r="BK5">
            <v>0</v>
          </cell>
          <cell r="BL5">
            <v>0</v>
          </cell>
          <cell r="BM5">
            <v>0</v>
          </cell>
          <cell r="BN5">
            <v>56.1</v>
          </cell>
          <cell r="BO5">
            <v>57.2</v>
          </cell>
          <cell r="BP5">
            <v>0</v>
          </cell>
          <cell r="BQ5">
            <v>132</v>
          </cell>
          <cell r="BR5">
            <v>0</v>
          </cell>
          <cell r="BS5">
            <v>0</v>
          </cell>
          <cell r="BT5">
            <v>31</v>
          </cell>
          <cell r="BU5">
            <v>195</v>
          </cell>
          <cell r="BV5">
            <v>0</v>
          </cell>
          <cell r="BW5">
            <v>0</v>
          </cell>
          <cell r="BX5">
            <v>24.6</v>
          </cell>
          <cell r="BY5">
            <v>27.6</v>
          </cell>
          <cell r="BZ5">
            <v>683</v>
          </cell>
          <cell r="CA5">
            <v>2880</v>
          </cell>
          <cell r="CB5">
            <v>1630</v>
          </cell>
          <cell r="CC5">
            <v>166</v>
          </cell>
          <cell r="CD5">
            <v>192</v>
          </cell>
          <cell r="CE5">
            <v>1490</v>
          </cell>
          <cell r="CF5">
            <v>960</v>
          </cell>
          <cell r="CG5">
            <v>88.1</v>
          </cell>
          <cell r="CH5">
            <v>0</v>
          </cell>
          <cell r="CI5">
            <v>7740</v>
          </cell>
          <cell r="CJ5">
            <v>53.7</v>
          </cell>
          <cell r="CK5">
            <v>0</v>
          </cell>
          <cell r="CL5">
            <v>0</v>
          </cell>
          <cell r="CM5">
            <v>0</v>
          </cell>
          <cell r="CN5">
            <v>0</v>
          </cell>
          <cell r="CO5">
            <v>0</v>
          </cell>
          <cell r="CP5">
            <v>219</v>
          </cell>
          <cell r="CQ5">
            <v>0.73099999999999998</v>
          </cell>
          <cell r="CR5">
            <v>0</v>
          </cell>
          <cell r="CS5">
            <v>0.53200000000000003</v>
          </cell>
        </row>
        <row r="6">
          <cell r="C6" t="str">
            <v>WT22X115</v>
          </cell>
          <cell r="D6" t="str">
            <v>F</v>
          </cell>
          <cell r="E6">
            <v>115</v>
          </cell>
          <cell r="F6">
            <v>33.799999999999997</v>
          </cell>
          <cell r="G6">
            <v>21.5</v>
          </cell>
          <cell r="H6">
            <v>0</v>
          </cell>
          <cell r="I6">
            <v>0</v>
          </cell>
          <cell r="J6">
            <v>15.8</v>
          </cell>
          <cell r="K6">
            <v>0</v>
          </cell>
          <cell r="L6">
            <v>0</v>
          </cell>
          <cell r="M6">
            <v>0.71</v>
          </cell>
          <cell r="N6">
            <v>1.22</v>
          </cell>
          <cell r="O6">
            <v>0</v>
          </cell>
          <cell r="P6">
            <v>0</v>
          </cell>
          <cell r="Q6">
            <v>0</v>
          </cell>
          <cell r="R6">
            <v>2.0099999999999998</v>
          </cell>
          <cell r="S6">
            <v>2.0625</v>
          </cell>
          <cell r="T6">
            <v>0</v>
          </cell>
          <cell r="U6">
            <v>0</v>
          </cell>
          <cell r="V6">
            <v>5.17</v>
          </cell>
          <cell r="W6">
            <v>0</v>
          </cell>
          <cell r="X6">
            <v>0</v>
          </cell>
          <cell r="Y6">
            <v>1.07</v>
          </cell>
          <cell r="Z6">
            <v>6.45</v>
          </cell>
          <cell r="AA6">
            <v>0</v>
          </cell>
          <cell r="AB6">
            <v>27.4</v>
          </cell>
          <cell r="AC6">
            <v>0</v>
          </cell>
          <cell r="AD6">
            <v>30.2</v>
          </cell>
          <cell r="AE6">
            <v>1440</v>
          </cell>
          <cell r="AF6">
            <v>157</v>
          </cell>
          <cell r="AG6">
            <v>88.6</v>
          </cell>
          <cell r="AH6">
            <v>6.53</v>
          </cell>
          <cell r="AI6">
            <v>398</v>
          </cell>
          <cell r="AJ6">
            <v>78.3</v>
          </cell>
          <cell r="AK6">
            <v>50.5</v>
          </cell>
          <cell r="AL6">
            <v>3.43</v>
          </cell>
          <cell r="AM6">
            <v>0</v>
          </cell>
          <cell r="AN6">
            <v>12.4</v>
          </cell>
          <cell r="AO6">
            <v>139</v>
          </cell>
          <cell r="AP6">
            <v>0</v>
          </cell>
          <cell r="AQ6">
            <v>0</v>
          </cell>
          <cell r="AR6">
            <v>0</v>
          </cell>
          <cell r="AS6">
            <v>0</v>
          </cell>
          <cell r="AT6">
            <v>0</v>
          </cell>
          <cell r="AU6">
            <v>8.67</v>
          </cell>
          <cell r="AV6">
            <v>0.72299999999999998</v>
          </cell>
          <cell r="AW6">
            <v>0</v>
          </cell>
          <cell r="AX6">
            <v>0.438</v>
          </cell>
          <cell r="AY6" t="str">
            <v>WT550X171.5</v>
          </cell>
          <cell r="AZ6" t="str">
            <v>WT550X171.5</v>
          </cell>
          <cell r="BA6">
            <v>172</v>
          </cell>
          <cell r="BB6">
            <v>21800</v>
          </cell>
          <cell r="BC6">
            <v>546</v>
          </cell>
          <cell r="BD6">
            <v>0</v>
          </cell>
          <cell r="BE6">
            <v>0</v>
          </cell>
          <cell r="BF6">
            <v>401</v>
          </cell>
          <cell r="BG6">
            <v>0</v>
          </cell>
          <cell r="BH6">
            <v>0</v>
          </cell>
          <cell r="BI6">
            <v>18</v>
          </cell>
          <cell r="BJ6">
            <v>31</v>
          </cell>
          <cell r="BK6">
            <v>0</v>
          </cell>
          <cell r="BL6">
            <v>0</v>
          </cell>
          <cell r="BM6">
            <v>0</v>
          </cell>
          <cell r="BN6">
            <v>51.1</v>
          </cell>
          <cell r="BO6">
            <v>52.4</v>
          </cell>
          <cell r="BP6">
            <v>0</v>
          </cell>
          <cell r="BQ6">
            <v>131</v>
          </cell>
          <cell r="BR6">
            <v>0</v>
          </cell>
          <cell r="BS6">
            <v>0</v>
          </cell>
          <cell r="BT6">
            <v>27.2</v>
          </cell>
          <cell r="BU6">
            <v>172</v>
          </cell>
          <cell r="BV6">
            <v>0</v>
          </cell>
          <cell r="BW6">
            <v>0</v>
          </cell>
          <cell r="BX6">
            <v>27.4</v>
          </cell>
          <cell r="BY6">
            <v>30.2</v>
          </cell>
          <cell r="BZ6">
            <v>599</v>
          </cell>
          <cell r="CA6">
            <v>2570</v>
          </cell>
          <cell r="CB6">
            <v>1450</v>
          </cell>
          <cell r="CC6">
            <v>166</v>
          </cell>
          <cell r="CD6">
            <v>166</v>
          </cell>
          <cell r="CE6">
            <v>1280</v>
          </cell>
          <cell r="CF6">
            <v>828</v>
          </cell>
          <cell r="CG6">
            <v>87.1</v>
          </cell>
          <cell r="CH6">
            <v>0</v>
          </cell>
          <cell r="CI6">
            <v>5160</v>
          </cell>
          <cell r="CJ6">
            <v>37.299999999999997</v>
          </cell>
          <cell r="CK6">
            <v>0</v>
          </cell>
          <cell r="CL6">
            <v>0</v>
          </cell>
          <cell r="CM6">
            <v>0</v>
          </cell>
          <cell r="CN6">
            <v>0</v>
          </cell>
          <cell r="CO6">
            <v>0</v>
          </cell>
          <cell r="CP6">
            <v>220</v>
          </cell>
          <cell r="CQ6">
            <v>0.72299999999999998</v>
          </cell>
          <cell r="CR6">
            <v>0</v>
          </cell>
          <cell r="CS6">
            <v>0.438</v>
          </cell>
        </row>
        <row r="7">
          <cell r="C7" t="str">
            <v>WT20X296.5</v>
          </cell>
          <cell r="D7" t="str">
            <v>T</v>
          </cell>
          <cell r="E7">
            <v>296</v>
          </cell>
          <cell r="F7">
            <v>87.2</v>
          </cell>
          <cell r="G7">
            <v>21.5</v>
          </cell>
          <cell r="H7">
            <v>0</v>
          </cell>
          <cell r="I7">
            <v>0</v>
          </cell>
          <cell r="J7">
            <v>16.7</v>
          </cell>
          <cell r="K7">
            <v>0</v>
          </cell>
          <cell r="L7">
            <v>0</v>
          </cell>
          <cell r="M7">
            <v>1.79</v>
          </cell>
          <cell r="N7">
            <v>3.23</v>
          </cell>
          <cell r="O7">
            <v>0</v>
          </cell>
          <cell r="P7">
            <v>0</v>
          </cell>
          <cell r="Q7">
            <v>0</v>
          </cell>
          <cell r="R7">
            <v>4.41</v>
          </cell>
          <cell r="S7">
            <v>4.5</v>
          </cell>
          <cell r="T7">
            <v>0</v>
          </cell>
          <cell r="U7">
            <v>0</v>
          </cell>
          <cell r="V7">
            <v>5.66</v>
          </cell>
          <cell r="W7">
            <v>0</v>
          </cell>
          <cell r="X7">
            <v>0</v>
          </cell>
          <cell r="Y7">
            <v>2.61</v>
          </cell>
          <cell r="Z7">
            <v>2.58</v>
          </cell>
          <cell r="AA7">
            <v>0</v>
          </cell>
          <cell r="AB7">
            <v>9.5399999999999991</v>
          </cell>
          <cell r="AC7">
            <v>0</v>
          </cell>
          <cell r="AD7">
            <v>12</v>
          </cell>
          <cell r="AE7">
            <v>3310</v>
          </cell>
          <cell r="AF7">
            <v>379</v>
          </cell>
          <cell r="AG7">
            <v>209</v>
          </cell>
          <cell r="AH7">
            <v>6.16</v>
          </cell>
          <cell r="AI7">
            <v>1260</v>
          </cell>
          <cell r="AJ7">
            <v>240</v>
          </cell>
          <cell r="AK7">
            <v>151</v>
          </cell>
          <cell r="AL7">
            <v>3.8</v>
          </cell>
          <cell r="AM7">
            <v>0</v>
          </cell>
          <cell r="AN7">
            <v>221</v>
          </cell>
          <cell r="AO7">
            <v>2340</v>
          </cell>
          <cell r="AP7">
            <v>0</v>
          </cell>
          <cell r="AQ7">
            <v>0</v>
          </cell>
          <cell r="AR7">
            <v>0</v>
          </cell>
          <cell r="AS7">
            <v>0</v>
          </cell>
          <cell r="AT7">
            <v>0</v>
          </cell>
          <cell r="AU7">
            <v>8.2899999999999991</v>
          </cell>
          <cell r="AV7">
            <v>0.76200000000000001</v>
          </cell>
          <cell r="AW7">
            <v>0</v>
          </cell>
          <cell r="AX7">
            <v>1</v>
          </cell>
          <cell r="AY7" t="str">
            <v>WT500X441.5</v>
          </cell>
          <cell r="AZ7" t="str">
            <v>WT500X441.5</v>
          </cell>
          <cell r="BA7">
            <v>442</v>
          </cell>
          <cell r="BB7">
            <v>56300</v>
          </cell>
          <cell r="BC7">
            <v>546</v>
          </cell>
          <cell r="BD7">
            <v>0</v>
          </cell>
          <cell r="BE7">
            <v>0</v>
          </cell>
          <cell r="BF7">
            <v>424</v>
          </cell>
          <cell r="BG7">
            <v>0</v>
          </cell>
          <cell r="BH7">
            <v>0</v>
          </cell>
          <cell r="BI7">
            <v>45.5</v>
          </cell>
          <cell r="BJ7">
            <v>82</v>
          </cell>
          <cell r="BK7">
            <v>0</v>
          </cell>
          <cell r="BL7">
            <v>0</v>
          </cell>
          <cell r="BM7">
            <v>0</v>
          </cell>
          <cell r="BN7">
            <v>112</v>
          </cell>
          <cell r="BO7">
            <v>114</v>
          </cell>
          <cell r="BP7">
            <v>0</v>
          </cell>
          <cell r="BQ7">
            <v>144</v>
          </cell>
          <cell r="BR7">
            <v>0</v>
          </cell>
          <cell r="BS7">
            <v>0</v>
          </cell>
          <cell r="BT7">
            <v>66.3</v>
          </cell>
          <cell r="BU7">
            <v>442</v>
          </cell>
          <cell r="BV7">
            <v>0</v>
          </cell>
          <cell r="BW7">
            <v>0</v>
          </cell>
          <cell r="BX7">
            <v>9.5399999999999991</v>
          </cell>
          <cell r="BY7">
            <v>12</v>
          </cell>
          <cell r="BZ7">
            <v>1380</v>
          </cell>
          <cell r="CA7">
            <v>6210</v>
          </cell>
          <cell r="CB7">
            <v>3420</v>
          </cell>
          <cell r="CC7">
            <v>156</v>
          </cell>
          <cell r="CD7">
            <v>524</v>
          </cell>
          <cell r="CE7">
            <v>3930</v>
          </cell>
          <cell r="CF7">
            <v>2470</v>
          </cell>
          <cell r="CG7">
            <v>96.5</v>
          </cell>
          <cell r="CH7">
            <v>0</v>
          </cell>
          <cell r="CI7">
            <v>92000</v>
          </cell>
          <cell r="CJ7">
            <v>628</v>
          </cell>
          <cell r="CK7">
            <v>0</v>
          </cell>
          <cell r="CL7">
            <v>0</v>
          </cell>
          <cell r="CM7">
            <v>0</v>
          </cell>
          <cell r="CN7">
            <v>0</v>
          </cell>
          <cell r="CO7">
            <v>0</v>
          </cell>
          <cell r="CP7">
            <v>211</v>
          </cell>
          <cell r="CQ7">
            <v>0.76200000000000001</v>
          </cell>
          <cell r="CR7">
            <v>0</v>
          </cell>
          <cell r="CS7">
            <v>1</v>
          </cell>
        </row>
        <row r="8">
          <cell r="C8" t="str">
            <v>WT20X251.5</v>
          </cell>
          <cell r="D8" t="str">
            <v>T</v>
          </cell>
          <cell r="E8">
            <v>252</v>
          </cell>
          <cell r="F8">
            <v>73.900000000000006</v>
          </cell>
          <cell r="G8">
            <v>21</v>
          </cell>
          <cell r="H8">
            <v>0</v>
          </cell>
          <cell r="I8">
            <v>0</v>
          </cell>
          <cell r="J8">
            <v>16.399999999999999</v>
          </cell>
          <cell r="K8">
            <v>0</v>
          </cell>
          <cell r="L8">
            <v>0</v>
          </cell>
          <cell r="M8">
            <v>1.54</v>
          </cell>
          <cell r="N8">
            <v>2.76</v>
          </cell>
          <cell r="O8">
            <v>0</v>
          </cell>
          <cell r="P8">
            <v>0</v>
          </cell>
          <cell r="Q8">
            <v>0</v>
          </cell>
          <cell r="R8">
            <v>3.94</v>
          </cell>
          <cell r="S8">
            <v>4</v>
          </cell>
          <cell r="T8">
            <v>0</v>
          </cell>
          <cell r="U8">
            <v>0</v>
          </cell>
          <cell r="V8">
            <v>5.38</v>
          </cell>
          <cell r="W8">
            <v>0</v>
          </cell>
          <cell r="X8">
            <v>0</v>
          </cell>
          <cell r="Y8">
            <v>2.25</v>
          </cell>
          <cell r="Z8">
            <v>2.98</v>
          </cell>
          <cell r="AA8">
            <v>0</v>
          </cell>
          <cell r="AB8">
            <v>11.1</v>
          </cell>
          <cell r="AC8">
            <v>0</v>
          </cell>
          <cell r="AD8">
            <v>13.7</v>
          </cell>
          <cell r="AE8">
            <v>2730</v>
          </cell>
          <cell r="AF8">
            <v>314</v>
          </cell>
          <cell r="AG8">
            <v>174</v>
          </cell>
          <cell r="AH8">
            <v>6.07</v>
          </cell>
          <cell r="AI8">
            <v>1020</v>
          </cell>
          <cell r="AJ8">
            <v>197</v>
          </cell>
          <cell r="AK8">
            <v>124</v>
          </cell>
          <cell r="AL8">
            <v>3.72</v>
          </cell>
          <cell r="AM8">
            <v>0</v>
          </cell>
          <cell r="AN8">
            <v>138</v>
          </cell>
          <cell r="AO8">
            <v>1400</v>
          </cell>
          <cell r="AP8">
            <v>0</v>
          </cell>
          <cell r="AQ8">
            <v>0</v>
          </cell>
          <cell r="AR8">
            <v>0</v>
          </cell>
          <cell r="AS8">
            <v>0</v>
          </cell>
          <cell r="AT8">
            <v>0</v>
          </cell>
          <cell r="AU8">
            <v>8.17</v>
          </cell>
          <cell r="AV8">
            <v>0.76</v>
          </cell>
          <cell r="AW8">
            <v>0</v>
          </cell>
          <cell r="AX8">
            <v>1</v>
          </cell>
          <cell r="AY8" t="str">
            <v>WT500X374</v>
          </cell>
          <cell r="AZ8" t="str">
            <v>WT500X374</v>
          </cell>
          <cell r="BA8">
            <v>374</v>
          </cell>
          <cell r="BB8">
            <v>47700</v>
          </cell>
          <cell r="BC8">
            <v>533</v>
          </cell>
          <cell r="BD8">
            <v>0</v>
          </cell>
          <cell r="BE8">
            <v>0</v>
          </cell>
          <cell r="BF8">
            <v>417</v>
          </cell>
          <cell r="BG8">
            <v>0</v>
          </cell>
          <cell r="BH8">
            <v>0</v>
          </cell>
          <cell r="BI8">
            <v>39.1</v>
          </cell>
          <cell r="BJ8">
            <v>70.099999999999994</v>
          </cell>
          <cell r="BK8">
            <v>0</v>
          </cell>
          <cell r="BL8">
            <v>0</v>
          </cell>
          <cell r="BM8">
            <v>0</v>
          </cell>
          <cell r="BN8">
            <v>100</v>
          </cell>
          <cell r="BO8">
            <v>102</v>
          </cell>
          <cell r="BP8">
            <v>0</v>
          </cell>
          <cell r="BQ8">
            <v>137</v>
          </cell>
          <cell r="BR8">
            <v>0</v>
          </cell>
          <cell r="BS8">
            <v>0</v>
          </cell>
          <cell r="BT8">
            <v>57.2</v>
          </cell>
          <cell r="BU8">
            <v>374</v>
          </cell>
          <cell r="BV8">
            <v>0</v>
          </cell>
          <cell r="BW8">
            <v>0</v>
          </cell>
          <cell r="BX8">
            <v>11.1</v>
          </cell>
          <cell r="BY8">
            <v>13.7</v>
          </cell>
          <cell r="BZ8">
            <v>1140</v>
          </cell>
          <cell r="CA8">
            <v>5150</v>
          </cell>
          <cell r="CB8">
            <v>2850</v>
          </cell>
          <cell r="CC8">
            <v>154</v>
          </cell>
          <cell r="CD8">
            <v>425</v>
          </cell>
          <cell r="CE8">
            <v>3230</v>
          </cell>
          <cell r="CF8">
            <v>2030</v>
          </cell>
          <cell r="CG8">
            <v>94.5</v>
          </cell>
          <cell r="CH8">
            <v>0</v>
          </cell>
          <cell r="CI8">
            <v>57400</v>
          </cell>
          <cell r="CJ8">
            <v>376</v>
          </cell>
          <cell r="CK8">
            <v>0</v>
          </cell>
          <cell r="CL8">
            <v>0</v>
          </cell>
          <cell r="CM8">
            <v>0</v>
          </cell>
          <cell r="CN8">
            <v>0</v>
          </cell>
          <cell r="CO8">
            <v>0</v>
          </cell>
          <cell r="CP8">
            <v>208</v>
          </cell>
          <cell r="CQ8">
            <v>0.76</v>
          </cell>
          <cell r="CR8">
            <v>0</v>
          </cell>
          <cell r="CS8">
            <v>1</v>
          </cell>
        </row>
        <row r="9">
          <cell r="C9" t="str">
            <v>WT20X215.5</v>
          </cell>
          <cell r="D9" t="str">
            <v>T</v>
          </cell>
          <cell r="E9">
            <v>215</v>
          </cell>
          <cell r="F9">
            <v>63.4</v>
          </cell>
          <cell r="G9">
            <v>20.6</v>
          </cell>
          <cell r="H9">
            <v>0</v>
          </cell>
          <cell r="I9">
            <v>0</v>
          </cell>
          <cell r="J9">
            <v>16.2</v>
          </cell>
          <cell r="K9">
            <v>0</v>
          </cell>
          <cell r="L9">
            <v>0</v>
          </cell>
          <cell r="M9">
            <v>1.34</v>
          </cell>
          <cell r="N9">
            <v>2.36</v>
          </cell>
          <cell r="O9">
            <v>0</v>
          </cell>
          <cell r="P9">
            <v>0</v>
          </cell>
          <cell r="Q9">
            <v>0</v>
          </cell>
          <cell r="R9">
            <v>3.54</v>
          </cell>
          <cell r="S9">
            <v>3.625</v>
          </cell>
          <cell r="T9">
            <v>0</v>
          </cell>
          <cell r="U9">
            <v>0</v>
          </cell>
          <cell r="V9">
            <v>5.18</v>
          </cell>
          <cell r="W9">
            <v>0</v>
          </cell>
          <cell r="X9">
            <v>0</v>
          </cell>
          <cell r="Y9">
            <v>1.95</v>
          </cell>
          <cell r="Z9">
            <v>3.44</v>
          </cell>
          <cell r="AA9">
            <v>0</v>
          </cell>
          <cell r="AB9">
            <v>12.8</v>
          </cell>
          <cell r="AC9">
            <v>0</v>
          </cell>
          <cell r="AD9">
            <v>15.4</v>
          </cell>
          <cell r="AE9">
            <v>2290</v>
          </cell>
          <cell r="AF9">
            <v>266</v>
          </cell>
          <cell r="AG9">
            <v>148</v>
          </cell>
          <cell r="AH9">
            <v>6.01</v>
          </cell>
          <cell r="AI9">
            <v>843</v>
          </cell>
          <cell r="AJ9">
            <v>164</v>
          </cell>
          <cell r="AK9">
            <v>104</v>
          </cell>
          <cell r="AL9">
            <v>3.65</v>
          </cell>
          <cell r="AM9">
            <v>0</v>
          </cell>
          <cell r="AN9">
            <v>88.2</v>
          </cell>
          <cell r="AO9">
            <v>881</v>
          </cell>
          <cell r="AP9">
            <v>0</v>
          </cell>
          <cell r="AQ9">
            <v>0</v>
          </cell>
          <cell r="AR9">
            <v>0</v>
          </cell>
          <cell r="AS9">
            <v>0</v>
          </cell>
          <cell r="AT9">
            <v>0</v>
          </cell>
          <cell r="AU9">
            <v>8.09</v>
          </cell>
          <cell r="AV9">
            <v>0.75600000000000001</v>
          </cell>
          <cell r="AW9">
            <v>0</v>
          </cell>
          <cell r="AX9">
            <v>1</v>
          </cell>
          <cell r="AY9" t="str">
            <v>WT500X321</v>
          </cell>
          <cell r="AZ9" t="str">
            <v>WT500X321</v>
          </cell>
          <cell r="BA9">
            <v>321</v>
          </cell>
          <cell r="BB9">
            <v>40900</v>
          </cell>
          <cell r="BC9">
            <v>523</v>
          </cell>
          <cell r="BD9">
            <v>0</v>
          </cell>
          <cell r="BE9">
            <v>0</v>
          </cell>
          <cell r="BF9">
            <v>411</v>
          </cell>
          <cell r="BG9">
            <v>0</v>
          </cell>
          <cell r="BH9">
            <v>0</v>
          </cell>
          <cell r="BI9">
            <v>34</v>
          </cell>
          <cell r="BJ9">
            <v>59.9</v>
          </cell>
          <cell r="BK9">
            <v>0</v>
          </cell>
          <cell r="BL9">
            <v>0</v>
          </cell>
          <cell r="BM9">
            <v>0</v>
          </cell>
          <cell r="BN9">
            <v>89.9</v>
          </cell>
          <cell r="BO9">
            <v>92.1</v>
          </cell>
          <cell r="BP9">
            <v>0</v>
          </cell>
          <cell r="BQ9">
            <v>132</v>
          </cell>
          <cell r="BR9">
            <v>0</v>
          </cell>
          <cell r="BS9">
            <v>0</v>
          </cell>
          <cell r="BT9">
            <v>49.5</v>
          </cell>
          <cell r="BU9">
            <v>321</v>
          </cell>
          <cell r="BV9">
            <v>0</v>
          </cell>
          <cell r="BW9">
            <v>0</v>
          </cell>
          <cell r="BX9">
            <v>12.8</v>
          </cell>
          <cell r="BY9">
            <v>15.4</v>
          </cell>
          <cell r="BZ9">
            <v>953</v>
          </cell>
          <cell r="CA9">
            <v>4360</v>
          </cell>
          <cell r="CB9">
            <v>2430</v>
          </cell>
          <cell r="CC9">
            <v>153</v>
          </cell>
          <cell r="CD9">
            <v>351</v>
          </cell>
          <cell r="CE9">
            <v>2690</v>
          </cell>
          <cell r="CF9">
            <v>1700</v>
          </cell>
          <cell r="CG9">
            <v>92.7</v>
          </cell>
          <cell r="CH9">
            <v>0</v>
          </cell>
          <cell r="CI9">
            <v>36700</v>
          </cell>
          <cell r="CJ9">
            <v>237</v>
          </cell>
          <cell r="CK9">
            <v>0</v>
          </cell>
          <cell r="CL9">
            <v>0</v>
          </cell>
          <cell r="CM9">
            <v>0</v>
          </cell>
          <cell r="CN9">
            <v>0</v>
          </cell>
          <cell r="CO9">
            <v>0</v>
          </cell>
          <cell r="CP9">
            <v>205</v>
          </cell>
          <cell r="CQ9">
            <v>0.75600000000000001</v>
          </cell>
          <cell r="CR9">
            <v>0</v>
          </cell>
          <cell r="CS9">
            <v>1</v>
          </cell>
        </row>
        <row r="10">
          <cell r="C10" t="str">
            <v>WT20X198.5</v>
          </cell>
          <cell r="D10" t="str">
            <v>T</v>
          </cell>
          <cell r="E10">
            <v>198</v>
          </cell>
          <cell r="F10">
            <v>58.4</v>
          </cell>
          <cell r="G10">
            <v>20.5</v>
          </cell>
          <cell r="H10">
            <v>0</v>
          </cell>
          <cell r="I10">
            <v>0</v>
          </cell>
          <cell r="J10">
            <v>16.100000000000001</v>
          </cell>
          <cell r="K10">
            <v>0</v>
          </cell>
          <cell r="L10">
            <v>0</v>
          </cell>
          <cell r="M10">
            <v>1.22</v>
          </cell>
          <cell r="N10">
            <v>2.2000000000000002</v>
          </cell>
          <cell r="O10">
            <v>0</v>
          </cell>
          <cell r="P10">
            <v>0</v>
          </cell>
          <cell r="Q10">
            <v>0</v>
          </cell>
          <cell r="R10">
            <v>3.38</v>
          </cell>
          <cell r="S10">
            <v>3.5</v>
          </cell>
          <cell r="T10">
            <v>0</v>
          </cell>
          <cell r="U10">
            <v>0</v>
          </cell>
          <cell r="V10">
            <v>5.03</v>
          </cell>
          <cell r="W10">
            <v>0</v>
          </cell>
          <cell r="X10">
            <v>0</v>
          </cell>
          <cell r="Y10">
            <v>1.81</v>
          </cell>
          <cell r="Z10">
            <v>3.66</v>
          </cell>
          <cell r="AA10">
            <v>0</v>
          </cell>
          <cell r="AB10">
            <v>14</v>
          </cell>
          <cell r="AC10">
            <v>0</v>
          </cell>
          <cell r="AD10">
            <v>16.8</v>
          </cell>
          <cell r="AE10">
            <v>2070</v>
          </cell>
          <cell r="AF10">
            <v>240</v>
          </cell>
          <cell r="AG10">
            <v>134</v>
          </cell>
          <cell r="AH10">
            <v>5.96</v>
          </cell>
          <cell r="AI10">
            <v>771</v>
          </cell>
          <cell r="AJ10">
            <v>150</v>
          </cell>
          <cell r="AK10">
            <v>95.7</v>
          </cell>
          <cell r="AL10">
            <v>3.63</v>
          </cell>
          <cell r="AM10">
            <v>0</v>
          </cell>
          <cell r="AN10">
            <v>70.599999999999994</v>
          </cell>
          <cell r="AO10">
            <v>677</v>
          </cell>
          <cell r="AP10">
            <v>0</v>
          </cell>
          <cell r="AQ10">
            <v>0</v>
          </cell>
          <cell r="AR10">
            <v>0</v>
          </cell>
          <cell r="AS10">
            <v>0</v>
          </cell>
          <cell r="AT10">
            <v>0</v>
          </cell>
          <cell r="AU10">
            <v>8.01</v>
          </cell>
          <cell r="AV10">
            <v>0.76</v>
          </cell>
          <cell r="AW10">
            <v>0</v>
          </cell>
          <cell r="AX10">
            <v>1</v>
          </cell>
          <cell r="AY10" t="str">
            <v>WT500X295.5</v>
          </cell>
          <cell r="AZ10" t="str">
            <v>WT500X295.5</v>
          </cell>
          <cell r="BA10">
            <v>296</v>
          </cell>
          <cell r="BB10">
            <v>37700</v>
          </cell>
          <cell r="BC10">
            <v>521</v>
          </cell>
          <cell r="BD10">
            <v>0</v>
          </cell>
          <cell r="BE10">
            <v>0</v>
          </cell>
          <cell r="BF10">
            <v>409</v>
          </cell>
          <cell r="BG10">
            <v>0</v>
          </cell>
          <cell r="BH10">
            <v>0</v>
          </cell>
          <cell r="BI10">
            <v>31</v>
          </cell>
          <cell r="BJ10">
            <v>55.9</v>
          </cell>
          <cell r="BK10">
            <v>0</v>
          </cell>
          <cell r="BL10">
            <v>0</v>
          </cell>
          <cell r="BM10">
            <v>0</v>
          </cell>
          <cell r="BN10">
            <v>85.9</v>
          </cell>
          <cell r="BO10">
            <v>88.9</v>
          </cell>
          <cell r="BP10">
            <v>0</v>
          </cell>
          <cell r="BQ10">
            <v>128</v>
          </cell>
          <cell r="BR10">
            <v>0</v>
          </cell>
          <cell r="BS10">
            <v>0</v>
          </cell>
          <cell r="BT10">
            <v>46</v>
          </cell>
          <cell r="BU10">
            <v>296</v>
          </cell>
          <cell r="BV10">
            <v>0</v>
          </cell>
          <cell r="BW10">
            <v>0</v>
          </cell>
          <cell r="BX10">
            <v>14</v>
          </cell>
          <cell r="BY10">
            <v>16.8</v>
          </cell>
          <cell r="BZ10">
            <v>862</v>
          </cell>
          <cell r="CA10">
            <v>3930</v>
          </cell>
          <cell r="CB10">
            <v>2200</v>
          </cell>
          <cell r="CC10">
            <v>151</v>
          </cell>
          <cell r="CD10">
            <v>321</v>
          </cell>
          <cell r="CE10">
            <v>2460</v>
          </cell>
          <cell r="CF10">
            <v>1570</v>
          </cell>
          <cell r="CG10">
            <v>92.2</v>
          </cell>
          <cell r="CH10">
            <v>0</v>
          </cell>
          <cell r="CI10">
            <v>29400</v>
          </cell>
          <cell r="CJ10">
            <v>182</v>
          </cell>
          <cell r="CK10">
            <v>0</v>
          </cell>
          <cell r="CL10">
            <v>0</v>
          </cell>
          <cell r="CM10">
            <v>0</v>
          </cell>
          <cell r="CN10">
            <v>0</v>
          </cell>
          <cell r="CO10">
            <v>0</v>
          </cell>
          <cell r="CP10">
            <v>203</v>
          </cell>
          <cell r="CQ10">
            <v>0.76</v>
          </cell>
          <cell r="CR10">
            <v>0</v>
          </cell>
          <cell r="CS10">
            <v>1</v>
          </cell>
        </row>
        <row r="11">
          <cell r="C11" t="str">
            <v>WT20X186</v>
          </cell>
          <cell r="D11" t="str">
            <v>T</v>
          </cell>
          <cell r="E11">
            <v>186</v>
          </cell>
          <cell r="F11">
            <v>54.6</v>
          </cell>
          <cell r="G11">
            <v>20.3</v>
          </cell>
          <cell r="H11">
            <v>0</v>
          </cell>
          <cell r="I11">
            <v>0</v>
          </cell>
          <cell r="J11">
            <v>16.100000000000001</v>
          </cell>
          <cell r="K11">
            <v>0</v>
          </cell>
          <cell r="L11">
            <v>0</v>
          </cell>
          <cell r="M11">
            <v>1.1599999999999999</v>
          </cell>
          <cell r="N11">
            <v>2.0499999999999998</v>
          </cell>
          <cell r="O11">
            <v>0</v>
          </cell>
          <cell r="P11">
            <v>0</v>
          </cell>
          <cell r="Q11">
            <v>0</v>
          </cell>
          <cell r="R11">
            <v>3.23</v>
          </cell>
          <cell r="S11">
            <v>3.3125</v>
          </cell>
          <cell r="T11">
            <v>0</v>
          </cell>
          <cell r="U11">
            <v>0</v>
          </cell>
          <cell r="V11">
            <v>4.9800000000000004</v>
          </cell>
          <cell r="W11">
            <v>0</v>
          </cell>
          <cell r="X11">
            <v>0</v>
          </cell>
          <cell r="Y11">
            <v>1.7</v>
          </cell>
          <cell r="Z11">
            <v>3.93</v>
          </cell>
          <cell r="AA11">
            <v>0</v>
          </cell>
          <cell r="AB11">
            <v>14.7</v>
          </cell>
          <cell r="AC11">
            <v>0</v>
          </cell>
          <cell r="AD11">
            <v>17.5</v>
          </cell>
          <cell r="AE11">
            <v>1930</v>
          </cell>
          <cell r="AF11">
            <v>225</v>
          </cell>
          <cell r="AG11">
            <v>126</v>
          </cell>
          <cell r="AH11">
            <v>5.95</v>
          </cell>
          <cell r="AI11">
            <v>709</v>
          </cell>
          <cell r="AJ11">
            <v>138</v>
          </cell>
          <cell r="AK11">
            <v>88.3</v>
          </cell>
          <cell r="AL11">
            <v>3.6</v>
          </cell>
          <cell r="AM11">
            <v>0</v>
          </cell>
          <cell r="AN11">
            <v>57.7</v>
          </cell>
          <cell r="AO11">
            <v>558</v>
          </cell>
          <cell r="AP11">
            <v>0</v>
          </cell>
          <cell r="AQ11">
            <v>0</v>
          </cell>
          <cell r="AR11">
            <v>0</v>
          </cell>
          <cell r="AS11">
            <v>0</v>
          </cell>
          <cell r="AT11">
            <v>0</v>
          </cell>
          <cell r="AU11">
            <v>8</v>
          </cell>
          <cell r="AV11">
            <v>0.75600000000000001</v>
          </cell>
          <cell r="AW11">
            <v>0</v>
          </cell>
          <cell r="AX11">
            <v>1</v>
          </cell>
          <cell r="AY11" t="str">
            <v>WT500X277</v>
          </cell>
          <cell r="AZ11" t="str">
            <v>WT500X277</v>
          </cell>
          <cell r="BA11">
            <v>277</v>
          </cell>
          <cell r="BB11">
            <v>35200</v>
          </cell>
          <cell r="BC11">
            <v>516</v>
          </cell>
          <cell r="BD11">
            <v>0</v>
          </cell>
          <cell r="BE11">
            <v>0</v>
          </cell>
          <cell r="BF11">
            <v>409</v>
          </cell>
          <cell r="BG11">
            <v>0</v>
          </cell>
          <cell r="BH11">
            <v>0</v>
          </cell>
          <cell r="BI11">
            <v>29.5</v>
          </cell>
          <cell r="BJ11">
            <v>52.1</v>
          </cell>
          <cell r="BK11">
            <v>0</v>
          </cell>
          <cell r="BL11">
            <v>0</v>
          </cell>
          <cell r="BM11">
            <v>0</v>
          </cell>
          <cell r="BN11">
            <v>82</v>
          </cell>
          <cell r="BO11">
            <v>84.1</v>
          </cell>
          <cell r="BP11">
            <v>0</v>
          </cell>
          <cell r="BQ11">
            <v>126</v>
          </cell>
          <cell r="BR11">
            <v>0</v>
          </cell>
          <cell r="BS11">
            <v>0</v>
          </cell>
          <cell r="BT11">
            <v>43.2</v>
          </cell>
          <cell r="BU11">
            <v>277</v>
          </cell>
          <cell r="BV11">
            <v>0</v>
          </cell>
          <cell r="BW11">
            <v>0</v>
          </cell>
          <cell r="BX11">
            <v>14.7</v>
          </cell>
          <cell r="BY11">
            <v>17.5</v>
          </cell>
          <cell r="BZ11">
            <v>803</v>
          </cell>
          <cell r="CA11">
            <v>3690</v>
          </cell>
          <cell r="CB11">
            <v>2060</v>
          </cell>
          <cell r="CC11">
            <v>151</v>
          </cell>
          <cell r="CD11">
            <v>295</v>
          </cell>
          <cell r="CE11">
            <v>2260</v>
          </cell>
          <cell r="CF11">
            <v>1450</v>
          </cell>
          <cell r="CG11">
            <v>91.4</v>
          </cell>
          <cell r="CH11">
            <v>0</v>
          </cell>
          <cell r="CI11">
            <v>24000</v>
          </cell>
          <cell r="CJ11">
            <v>150</v>
          </cell>
          <cell r="CK11">
            <v>0</v>
          </cell>
          <cell r="CL11">
            <v>0</v>
          </cell>
          <cell r="CM11">
            <v>0</v>
          </cell>
          <cell r="CN11">
            <v>0</v>
          </cell>
          <cell r="CO11">
            <v>0</v>
          </cell>
          <cell r="CP11">
            <v>203</v>
          </cell>
          <cell r="CQ11">
            <v>0.75600000000000001</v>
          </cell>
          <cell r="CR11">
            <v>0</v>
          </cell>
          <cell r="CS11">
            <v>1</v>
          </cell>
        </row>
        <row r="12">
          <cell r="C12" t="str">
            <v>WT20X181</v>
          </cell>
          <cell r="D12" t="str">
            <v>T</v>
          </cell>
          <cell r="E12">
            <v>181</v>
          </cell>
          <cell r="F12">
            <v>53.3</v>
          </cell>
          <cell r="G12">
            <v>20.3</v>
          </cell>
          <cell r="H12">
            <v>0</v>
          </cell>
          <cell r="I12">
            <v>0</v>
          </cell>
          <cell r="J12">
            <v>16</v>
          </cell>
          <cell r="K12">
            <v>0</v>
          </cell>
          <cell r="L12">
            <v>0</v>
          </cell>
          <cell r="M12">
            <v>1.1200000000000001</v>
          </cell>
          <cell r="N12">
            <v>2.0099999999999998</v>
          </cell>
          <cell r="O12">
            <v>0</v>
          </cell>
          <cell r="P12">
            <v>0</v>
          </cell>
          <cell r="Q12">
            <v>0</v>
          </cell>
          <cell r="R12">
            <v>3.19</v>
          </cell>
          <cell r="S12">
            <v>3.25</v>
          </cell>
          <cell r="T12">
            <v>0</v>
          </cell>
          <cell r="U12">
            <v>0</v>
          </cell>
          <cell r="V12">
            <v>4.91</v>
          </cell>
          <cell r="W12">
            <v>0</v>
          </cell>
          <cell r="X12">
            <v>0</v>
          </cell>
          <cell r="Y12">
            <v>1.66</v>
          </cell>
          <cell r="Z12">
            <v>3.99</v>
          </cell>
          <cell r="AA12">
            <v>0</v>
          </cell>
          <cell r="AB12">
            <v>15.3</v>
          </cell>
          <cell r="AC12">
            <v>0</v>
          </cell>
          <cell r="AD12">
            <v>18.100000000000001</v>
          </cell>
          <cell r="AE12">
            <v>1870</v>
          </cell>
          <cell r="AF12">
            <v>217</v>
          </cell>
          <cell r="AG12">
            <v>122</v>
          </cell>
          <cell r="AH12">
            <v>5.92</v>
          </cell>
          <cell r="AI12">
            <v>691</v>
          </cell>
          <cell r="AJ12">
            <v>135</v>
          </cell>
          <cell r="AK12">
            <v>86.3</v>
          </cell>
          <cell r="AL12">
            <v>3.6</v>
          </cell>
          <cell r="AM12">
            <v>0</v>
          </cell>
          <cell r="AN12">
            <v>54.2</v>
          </cell>
          <cell r="AO12">
            <v>511</v>
          </cell>
          <cell r="AP12">
            <v>0</v>
          </cell>
          <cell r="AQ12">
            <v>0</v>
          </cell>
          <cell r="AR12">
            <v>0</v>
          </cell>
          <cell r="AS12">
            <v>0</v>
          </cell>
          <cell r="AT12">
            <v>0</v>
          </cell>
          <cell r="AU12">
            <v>7.96</v>
          </cell>
          <cell r="AV12">
            <v>0.75900000000000001</v>
          </cell>
          <cell r="AW12">
            <v>0</v>
          </cell>
          <cell r="AX12">
            <v>0.99299999999999999</v>
          </cell>
          <cell r="AY12" t="str">
            <v>WT500X269.5</v>
          </cell>
          <cell r="AZ12" t="str">
            <v>WT500X269.5</v>
          </cell>
          <cell r="BA12">
            <v>270</v>
          </cell>
          <cell r="BB12">
            <v>34400</v>
          </cell>
          <cell r="BC12">
            <v>516</v>
          </cell>
          <cell r="BD12">
            <v>0</v>
          </cell>
          <cell r="BE12">
            <v>0</v>
          </cell>
          <cell r="BF12">
            <v>406</v>
          </cell>
          <cell r="BG12">
            <v>0</v>
          </cell>
          <cell r="BH12">
            <v>0</v>
          </cell>
          <cell r="BI12">
            <v>28.4</v>
          </cell>
          <cell r="BJ12">
            <v>51.1</v>
          </cell>
          <cell r="BK12">
            <v>0</v>
          </cell>
          <cell r="BL12">
            <v>0</v>
          </cell>
          <cell r="BM12">
            <v>0</v>
          </cell>
          <cell r="BN12">
            <v>81</v>
          </cell>
          <cell r="BO12">
            <v>82.6</v>
          </cell>
          <cell r="BP12">
            <v>0</v>
          </cell>
          <cell r="BQ12">
            <v>125</v>
          </cell>
          <cell r="BR12">
            <v>0</v>
          </cell>
          <cell r="BS12">
            <v>0</v>
          </cell>
          <cell r="BT12">
            <v>42.2</v>
          </cell>
          <cell r="BU12">
            <v>270</v>
          </cell>
          <cell r="BV12">
            <v>0</v>
          </cell>
          <cell r="BW12">
            <v>0</v>
          </cell>
          <cell r="BX12">
            <v>15.3</v>
          </cell>
          <cell r="BY12">
            <v>18.100000000000001</v>
          </cell>
          <cell r="BZ12">
            <v>778</v>
          </cell>
          <cell r="CA12">
            <v>3560</v>
          </cell>
          <cell r="CB12">
            <v>2000</v>
          </cell>
          <cell r="CC12">
            <v>150</v>
          </cell>
          <cell r="CD12">
            <v>288</v>
          </cell>
          <cell r="CE12">
            <v>2210</v>
          </cell>
          <cell r="CF12">
            <v>1410</v>
          </cell>
          <cell r="CG12">
            <v>91.4</v>
          </cell>
          <cell r="CH12">
            <v>0</v>
          </cell>
          <cell r="CI12">
            <v>22600</v>
          </cell>
          <cell r="CJ12">
            <v>137</v>
          </cell>
          <cell r="CK12">
            <v>0</v>
          </cell>
          <cell r="CL12">
            <v>0</v>
          </cell>
          <cell r="CM12">
            <v>0</v>
          </cell>
          <cell r="CN12">
            <v>0</v>
          </cell>
          <cell r="CO12">
            <v>0</v>
          </cell>
          <cell r="CP12">
            <v>202</v>
          </cell>
          <cell r="CQ12">
            <v>0.75900000000000001</v>
          </cell>
          <cell r="CR12">
            <v>0</v>
          </cell>
          <cell r="CS12">
            <v>0.99299999999999999</v>
          </cell>
        </row>
        <row r="13">
          <cell r="C13" t="str">
            <v>WT20X162</v>
          </cell>
          <cell r="D13" t="str">
            <v>F</v>
          </cell>
          <cell r="E13">
            <v>162</v>
          </cell>
          <cell r="F13">
            <v>47.7</v>
          </cell>
          <cell r="G13">
            <v>20.100000000000001</v>
          </cell>
          <cell r="H13">
            <v>0</v>
          </cell>
          <cell r="I13">
            <v>0</v>
          </cell>
          <cell r="J13">
            <v>15.9</v>
          </cell>
          <cell r="K13">
            <v>0</v>
          </cell>
          <cell r="L13">
            <v>0</v>
          </cell>
          <cell r="M13">
            <v>1</v>
          </cell>
          <cell r="N13">
            <v>1.81</v>
          </cell>
          <cell r="O13">
            <v>0</v>
          </cell>
          <cell r="P13">
            <v>0</v>
          </cell>
          <cell r="Q13">
            <v>0</v>
          </cell>
          <cell r="R13">
            <v>2.99</v>
          </cell>
          <cell r="S13">
            <v>3.0625</v>
          </cell>
          <cell r="T13">
            <v>0</v>
          </cell>
          <cell r="U13">
            <v>0</v>
          </cell>
          <cell r="V13">
            <v>4.7699999999999996</v>
          </cell>
          <cell r="W13">
            <v>0</v>
          </cell>
          <cell r="X13">
            <v>0</v>
          </cell>
          <cell r="Y13">
            <v>1.5</v>
          </cell>
          <cell r="Z13">
            <v>4.4000000000000004</v>
          </cell>
          <cell r="AA13">
            <v>0</v>
          </cell>
          <cell r="AB13">
            <v>17.100000000000001</v>
          </cell>
          <cell r="AC13">
            <v>0</v>
          </cell>
          <cell r="AD13">
            <v>20.100000000000001</v>
          </cell>
          <cell r="AE13">
            <v>1650</v>
          </cell>
          <cell r="AF13">
            <v>192</v>
          </cell>
          <cell r="AG13">
            <v>108</v>
          </cell>
          <cell r="AH13">
            <v>5.88</v>
          </cell>
          <cell r="AI13">
            <v>609</v>
          </cell>
          <cell r="AJ13">
            <v>119</v>
          </cell>
          <cell r="AK13">
            <v>76.599999999999994</v>
          </cell>
          <cell r="AL13">
            <v>3.57</v>
          </cell>
          <cell r="AM13">
            <v>0</v>
          </cell>
          <cell r="AN13">
            <v>39.6</v>
          </cell>
          <cell r="AO13">
            <v>362</v>
          </cell>
          <cell r="AP13">
            <v>0</v>
          </cell>
          <cell r="AQ13">
            <v>0</v>
          </cell>
          <cell r="AR13">
            <v>0</v>
          </cell>
          <cell r="AS13">
            <v>0</v>
          </cell>
          <cell r="AT13">
            <v>0</v>
          </cell>
          <cell r="AU13">
            <v>7.89</v>
          </cell>
          <cell r="AV13">
            <v>0.76</v>
          </cell>
          <cell r="AW13">
            <v>0</v>
          </cell>
          <cell r="AX13">
            <v>0.89300000000000002</v>
          </cell>
          <cell r="AY13" t="str">
            <v>WT500X241.5</v>
          </cell>
          <cell r="AZ13" t="str">
            <v>WT500X241.5</v>
          </cell>
          <cell r="BA13">
            <v>242</v>
          </cell>
          <cell r="BB13">
            <v>30800</v>
          </cell>
          <cell r="BC13">
            <v>511</v>
          </cell>
          <cell r="BD13">
            <v>0</v>
          </cell>
          <cell r="BE13">
            <v>0</v>
          </cell>
          <cell r="BF13">
            <v>404</v>
          </cell>
          <cell r="BG13">
            <v>0</v>
          </cell>
          <cell r="BH13">
            <v>0</v>
          </cell>
          <cell r="BI13">
            <v>25.4</v>
          </cell>
          <cell r="BJ13">
            <v>46</v>
          </cell>
          <cell r="BK13">
            <v>0</v>
          </cell>
          <cell r="BL13">
            <v>0</v>
          </cell>
          <cell r="BM13">
            <v>0</v>
          </cell>
          <cell r="BN13">
            <v>75.900000000000006</v>
          </cell>
          <cell r="BO13">
            <v>77.8</v>
          </cell>
          <cell r="BP13">
            <v>0</v>
          </cell>
          <cell r="BQ13">
            <v>121</v>
          </cell>
          <cell r="BR13">
            <v>0</v>
          </cell>
          <cell r="BS13">
            <v>0</v>
          </cell>
          <cell r="BT13">
            <v>38.1</v>
          </cell>
          <cell r="BU13">
            <v>242</v>
          </cell>
          <cell r="BV13">
            <v>0</v>
          </cell>
          <cell r="BW13">
            <v>0</v>
          </cell>
          <cell r="BX13">
            <v>17.100000000000001</v>
          </cell>
          <cell r="BY13">
            <v>20.100000000000001</v>
          </cell>
          <cell r="BZ13">
            <v>687</v>
          </cell>
          <cell r="CA13">
            <v>3150</v>
          </cell>
          <cell r="CB13">
            <v>1770</v>
          </cell>
          <cell r="CC13">
            <v>149</v>
          </cell>
          <cell r="CD13">
            <v>253</v>
          </cell>
          <cell r="CE13">
            <v>1950</v>
          </cell>
          <cell r="CF13">
            <v>1260</v>
          </cell>
          <cell r="CG13">
            <v>90.7</v>
          </cell>
          <cell r="CH13">
            <v>0</v>
          </cell>
          <cell r="CI13">
            <v>16500</v>
          </cell>
          <cell r="CJ13">
            <v>97.2</v>
          </cell>
          <cell r="CK13">
            <v>0</v>
          </cell>
          <cell r="CL13">
            <v>0</v>
          </cell>
          <cell r="CM13">
            <v>0</v>
          </cell>
          <cell r="CN13">
            <v>0</v>
          </cell>
          <cell r="CO13">
            <v>0</v>
          </cell>
          <cell r="CP13">
            <v>200</v>
          </cell>
          <cell r="CQ13">
            <v>0.76</v>
          </cell>
          <cell r="CR13">
            <v>0</v>
          </cell>
          <cell r="CS13">
            <v>0.89300000000000002</v>
          </cell>
        </row>
        <row r="14">
          <cell r="C14" t="str">
            <v>WT20X148.5</v>
          </cell>
          <cell r="D14" t="str">
            <v>F</v>
          </cell>
          <cell r="E14">
            <v>148</v>
          </cell>
          <cell r="F14">
            <v>43.7</v>
          </cell>
          <cell r="G14">
            <v>19.899999999999999</v>
          </cell>
          <cell r="H14">
            <v>0</v>
          </cell>
          <cell r="I14">
            <v>0</v>
          </cell>
          <cell r="J14">
            <v>15.8</v>
          </cell>
          <cell r="K14">
            <v>0</v>
          </cell>
          <cell r="L14">
            <v>0</v>
          </cell>
          <cell r="M14">
            <v>0.93</v>
          </cell>
          <cell r="N14">
            <v>1.65</v>
          </cell>
          <cell r="O14">
            <v>0</v>
          </cell>
          <cell r="P14">
            <v>0</v>
          </cell>
          <cell r="Q14">
            <v>0</v>
          </cell>
          <cell r="R14">
            <v>2.83</v>
          </cell>
          <cell r="S14">
            <v>2.9375</v>
          </cell>
          <cell r="T14">
            <v>0</v>
          </cell>
          <cell r="U14">
            <v>0</v>
          </cell>
          <cell r="V14">
            <v>4.71</v>
          </cell>
          <cell r="W14">
            <v>0</v>
          </cell>
          <cell r="X14">
            <v>0</v>
          </cell>
          <cell r="Y14">
            <v>1.38</v>
          </cell>
          <cell r="Z14">
            <v>4.8</v>
          </cell>
          <cell r="AA14">
            <v>0</v>
          </cell>
          <cell r="AB14">
            <v>18.399999999999999</v>
          </cell>
          <cell r="AC14">
            <v>0</v>
          </cell>
          <cell r="AD14">
            <v>21.4</v>
          </cell>
          <cell r="AE14">
            <v>1500</v>
          </cell>
          <cell r="AF14">
            <v>176</v>
          </cell>
          <cell r="AG14">
            <v>98.9</v>
          </cell>
          <cell r="AH14">
            <v>5.87</v>
          </cell>
          <cell r="AI14">
            <v>546</v>
          </cell>
          <cell r="AJ14">
            <v>107</v>
          </cell>
          <cell r="AK14">
            <v>69</v>
          </cell>
          <cell r="AL14">
            <v>3.54</v>
          </cell>
          <cell r="AM14">
            <v>0</v>
          </cell>
          <cell r="AN14">
            <v>30.5</v>
          </cell>
          <cell r="AO14">
            <v>279</v>
          </cell>
          <cell r="AP14">
            <v>0</v>
          </cell>
          <cell r="AQ14">
            <v>0</v>
          </cell>
          <cell r="AR14">
            <v>0</v>
          </cell>
          <cell r="AS14">
            <v>0</v>
          </cell>
          <cell r="AT14">
            <v>0</v>
          </cell>
          <cell r="AU14">
            <v>7.88</v>
          </cell>
          <cell r="AV14">
            <v>0.75600000000000001</v>
          </cell>
          <cell r="AW14">
            <v>0</v>
          </cell>
          <cell r="AX14">
            <v>0.82499999999999996</v>
          </cell>
          <cell r="AY14" t="str">
            <v>WT500X221.5</v>
          </cell>
          <cell r="AZ14" t="str">
            <v>WT500X221.5</v>
          </cell>
          <cell r="BA14">
            <v>222</v>
          </cell>
          <cell r="BB14">
            <v>28200</v>
          </cell>
          <cell r="BC14">
            <v>505</v>
          </cell>
          <cell r="BD14">
            <v>0</v>
          </cell>
          <cell r="BE14">
            <v>0</v>
          </cell>
          <cell r="BF14">
            <v>401</v>
          </cell>
          <cell r="BG14">
            <v>0</v>
          </cell>
          <cell r="BH14">
            <v>0</v>
          </cell>
          <cell r="BI14">
            <v>23.6</v>
          </cell>
          <cell r="BJ14">
            <v>41.9</v>
          </cell>
          <cell r="BK14">
            <v>0</v>
          </cell>
          <cell r="BL14">
            <v>0</v>
          </cell>
          <cell r="BM14">
            <v>0</v>
          </cell>
          <cell r="BN14">
            <v>71.900000000000006</v>
          </cell>
          <cell r="BO14">
            <v>74.599999999999994</v>
          </cell>
          <cell r="BP14">
            <v>0</v>
          </cell>
          <cell r="BQ14">
            <v>120</v>
          </cell>
          <cell r="BR14">
            <v>0</v>
          </cell>
          <cell r="BS14">
            <v>0</v>
          </cell>
          <cell r="BT14">
            <v>35.1</v>
          </cell>
          <cell r="BU14">
            <v>222</v>
          </cell>
          <cell r="BV14">
            <v>0</v>
          </cell>
          <cell r="BW14">
            <v>0</v>
          </cell>
          <cell r="BX14">
            <v>18.399999999999999</v>
          </cell>
          <cell r="BY14">
            <v>21.4</v>
          </cell>
          <cell r="BZ14">
            <v>624</v>
          </cell>
          <cell r="CA14">
            <v>2880</v>
          </cell>
          <cell r="CB14">
            <v>1620</v>
          </cell>
          <cell r="CC14">
            <v>149</v>
          </cell>
          <cell r="CD14">
            <v>227</v>
          </cell>
          <cell r="CE14">
            <v>1750</v>
          </cell>
          <cell r="CF14">
            <v>1130</v>
          </cell>
          <cell r="CG14">
            <v>89.9</v>
          </cell>
          <cell r="CH14">
            <v>0</v>
          </cell>
          <cell r="CI14">
            <v>12700</v>
          </cell>
          <cell r="CJ14">
            <v>74.900000000000006</v>
          </cell>
          <cell r="CK14">
            <v>0</v>
          </cell>
          <cell r="CL14">
            <v>0</v>
          </cell>
          <cell r="CM14">
            <v>0</v>
          </cell>
          <cell r="CN14">
            <v>0</v>
          </cell>
          <cell r="CO14">
            <v>0</v>
          </cell>
          <cell r="CP14">
            <v>200</v>
          </cell>
          <cell r="CQ14">
            <v>0.75600000000000001</v>
          </cell>
          <cell r="CR14">
            <v>0</v>
          </cell>
          <cell r="CS14">
            <v>0.82499999999999996</v>
          </cell>
        </row>
        <row r="15">
          <cell r="C15" t="str">
            <v>WT20X138.5</v>
          </cell>
          <cell r="D15" t="str">
            <v>F</v>
          </cell>
          <cell r="E15">
            <v>138</v>
          </cell>
          <cell r="F15">
            <v>40.700000000000003</v>
          </cell>
          <cell r="G15">
            <v>19.8</v>
          </cell>
          <cell r="H15">
            <v>0</v>
          </cell>
          <cell r="I15">
            <v>0</v>
          </cell>
          <cell r="J15">
            <v>15.8</v>
          </cell>
          <cell r="K15">
            <v>0</v>
          </cell>
          <cell r="L15">
            <v>0</v>
          </cell>
          <cell r="M15">
            <v>0.83</v>
          </cell>
          <cell r="N15">
            <v>1.58</v>
          </cell>
          <cell r="O15">
            <v>0</v>
          </cell>
          <cell r="P15">
            <v>0</v>
          </cell>
          <cell r="Q15">
            <v>0</v>
          </cell>
          <cell r="R15">
            <v>2.76</v>
          </cell>
          <cell r="S15">
            <v>2.875</v>
          </cell>
          <cell r="T15">
            <v>0</v>
          </cell>
          <cell r="U15">
            <v>0</v>
          </cell>
          <cell r="V15">
            <v>4.5</v>
          </cell>
          <cell r="W15">
            <v>0</v>
          </cell>
          <cell r="X15">
            <v>0</v>
          </cell>
          <cell r="Y15">
            <v>1.29</v>
          </cell>
          <cell r="Z15">
            <v>5.03</v>
          </cell>
          <cell r="AA15">
            <v>0</v>
          </cell>
          <cell r="AB15">
            <v>20.6</v>
          </cell>
          <cell r="AC15">
            <v>0</v>
          </cell>
          <cell r="AD15">
            <v>23.9</v>
          </cell>
          <cell r="AE15">
            <v>1360</v>
          </cell>
          <cell r="AF15">
            <v>157</v>
          </cell>
          <cell r="AG15">
            <v>88.6</v>
          </cell>
          <cell r="AH15">
            <v>5.78</v>
          </cell>
          <cell r="AI15">
            <v>522</v>
          </cell>
          <cell r="AJ15">
            <v>102</v>
          </cell>
          <cell r="AK15">
            <v>65.900000000000006</v>
          </cell>
          <cell r="AL15">
            <v>3.58</v>
          </cell>
          <cell r="AM15">
            <v>0</v>
          </cell>
          <cell r="AN15">
            <v>25.7</v>
          </cell>
          <cell r="AO15">
            <v>218</v>
          </cell>
          <cell r="AP15">
            <v>0</v>
          </cell>
          <cell r="AQ15">
            <v>0</v>
          </cell>
          <cell r="AR15">
            <v>0</v>
          </cell>
          <cell r="AS15">
            <v>0</v>
          </cell>
          <cell r="AT15">
            <v>0</v>
          </cell>
          <cell r="AU15">
            <v>7.75</v>
          </cell>
          <cell r="AV15">
            <v>0.77</v>
          </cell>
          <cell r="AW15">
            <v>0</v>
          </cell>
          <cell r="AX15">
            <v>0.69899999999999995</v>
          </cell>
          <cell r="AY15" t="str">
            <v>WT500X206</v>
          </cell>
          <cell r="AZ15" t="str">
            <v>WT500X206</v>
          </cell>
          <cell r="BA15">
            <v>206</v>
          </cell>
          <cell r="BB15">
            <v>26300</v>
          </cell>
          <cell r="BC15">
            <v>503</v>
          </cell>
          <cell r="BD15">
            <v>0</v>
          </cell>
          <cell r="BE15">
            <v>0</v>
          </cell>
          <cell r="BF15">
            <v>401</v>
          </cell>
          <cell r="BG15">
            <v>0</v>
          </cell>
          <cell r="BH15">
            <v>0</v>
          </cell>
          <cell r="BI15">
            <v>21.1</v>
          </cell>
          <cell r="BJ15">
            <v>40.1</v>
          </cell>
          <cell r="BK15">
            <v>0</v>
          </cell>
          <cell r="BL15">
            <v>0</v>
          </cell>
          <cell r="BM15">
            <v>0</v>
          </cell>
          <cell r="BN15">
            <v>70.099999999999994</v>
          </cell>
          <cell r="BO15">
            <v>73</v>
          </cell>
          <cell r="BP15">
            <v>0</v>
          </cell>
          <cell r="BQ15">
            <v>114</v>
          </cell>
          <cell r="BR15">
            <v>0</v>
          </cell>
          <cell r="BS15">
            <v>0</v>
          </cell>
          <cell r="BT15">
            <v>32.799999999999997</v>
          </cell>
          <cell r="BU15">
            <v>206</v>
          </cell>
          <cell r="BV15">
            <v>0</v>
          </cell>
          <cell r="BW15">
            <v>0</v>
          </cell>
          <cell r="BX15">
            <v>20.6</v>
          </cell>
          <cell r="BY15">
            <v>23.9</v>
          </cell>
          <cell r="BZ15">
            <v>566</v>
          </cell>
          <cell r="CA15">
            <v>2570</v>
          </cell>
          <cell r="CB15">
            <v>1450</v>
          </cell>
          <cell r="CC15">
            <v>147</v>
          </cell>
          <cell r="CD15">
            <v>217</v>
          </cell>
          <cell r="CE15">
            <v>1670</v>
          </cell>
          <cell r="CF15">
            <v>1080</v>
          </cell>
          <cell r="CG15">
            <v>90.9</v>
          </cell>
          <cell r="CH15">
            <v>0</v>
          </cell>
          <cell r="CI15">
            <v>10700</v>
          </cell>
          <cell r="CJ15">
            <v>58.5</v>
          </cell>
          <cell r="CK15">
            <v>0</v>
          </cell>
          <cell r="CL15">
            <v>0</v>
          </cell>
          <cell r="CM15">
            <v>0</v>
          </cell>
          <cell r="CN15">
            <v>0</v>
          </cell>
          <cell r="CO15">
            <v>0</v>
          </cell>
          <cell r="CP15">
            <v>197</v>
          </cell>
          <cell r="CQ15">
            <v>0.77</v>
          </cell>
          <cell r="CR15">
            <v>0</v>
          </cell>
          <cell r="CS15">
            <v>0.69899999999999995</v>
          </cell>
        </row>
        <row r="16">
          <cell r="C16" t="str">
            <v>WT20X124.5</v>
          </cell>
          <cell r="D16" t="str">
            <v>F</v>
          </cell>
          <cell r="E16">
            <v>125</v>
          </cell>
          <cell r="F16">
            <v>36.700000000000003</v>
          </cell>
          <cell r="G16">
            <v>19.7</v>
          </cell>
          <cell r="H16">
            <v>0</v>
          </cell>
          <cell r="I16">
            <v>0</v>
          </cell>
          <cell r="J16">
            <v>15.8</v>
          </cell>
          <cell r="K16">
            <v>0</v>
          </cell>
          <cell r="L16">
            <v>0</v>
          </cell>
          <cell r="M16">
            <v>0.75</v>
          </cell>
          <cell r="N16">
            <v>1.42</v>
          </cell>
          <cell r="O16">
            <v>0</v>
          </cell>
          <cell r="P16">
            <v>0</v>
          </cell>
          <cell r="Q16">
            <v>0</v>
          </cell>
          <cell r="R16">
            <v>2.6</v>
          </cell>
          <cell r="S16">
            <v>2.6875</v>
          </cell>
          <cell r="T16">
            <v>0</v>
          </cell>
          <cell r="U16">
            <v>0</v>
          </cell>
          <cell r="V16">
            <v>4.41</v>
          </cell>
          <cell r="W16">
            <v>0</v>
          </cell>
          <cell r="X16">
            <v>0</v>
          </cell>
          <cell r="Y16">
            <v>1.1599999999999999</v>
          </cell>
          <cell r="Z16">
            <v>5.55</v>
          </cell>
          <cell r="AA16">
            <v>0</v>
          </cell>
          <cell r="AB16">
            <v>22.8</v>
          </cell>
          <cell r="AC16">
            <v>0</v>
          </cell>
          <cell r="AD16">
            <v>26.3</v>
          </cell>
          <cell r="AE16">
            <v>1210</v>
          </cell>
          <cell r="AF16">
            <v>140</v>
          </cell>
          <cell r="AG16">
            <v>79.400000000000006</v>
          </cell>
          <cell r="AH16">
            <v>5.75</v>
          </cell>
          <cell r="AI16">
            <v>463</v>
          </cell>
          <cell r="AJ16">
            <v>90.8</v>
          </cell>
          <cell r="AK16">
            <v>58.8</v>
          </cell>
          <cell r="AL16">
            <v>3.55</v>
          </cell>
          <cell r="AM16">
            <v>0</v>
          </cell>
          <cell r="AN16">
            <v>19</v>
          </cell>
          <cell r="AO16">
            <v>158</v>
          </cell>
          <cell r="AP16">
            <v>0</v>
          </cell>
          <cell r="AQ16">
            <v>0</v>
          </cell>
          <cell r="AR16">
            <v>0</v>
          </cell>
          <cell r="AS16">
            <v>0</v>
          </cell>
          <cell r="AT16">
            <v>0</v>
          </cell>
          <cell r="AU16">
            <v>7.7</v>
          </cell>
          <cell r="AV16">
            <v>0.77</v>
          </cell>
          <cell r="AW16">
            <v>0</v>
          </cell>
          <cell r="AX16">
            <v>0.57999999999999996</v>
          </cell>
          <cell r="AY16" t="str">
            <v>WT500X185.5</v>
          </cell>
          <cell r="AZ16" t="str">
            <v>WT500X185.5</v>
          </cell>
          <cell r="BA16">
            <v>186</v>
          </cell>
          <cell r="BB16">
            <v>23700</v>
          </cell>
          <cell r="BC16">
            <v>500</v>
          </cell>
          <cell r="BD16">
            <v>0</v>
          </cell>
          <cell r="BE16">
            <v>0</v>
          </cell>
          <cell r="BF16">
            <v>401</v>
          </cell>
          <cell r="BG16">
            <v>0</v>
          </cell>
          <cell r="BH16">
            <v>0</v>
          </cell>
          <cell r="BI16">
            <v>19.100000000000001</v>
          </cell>
          <cell r="BJ16">
            <v>36.1</v>
          </cell>
          <cell r="BK16">
            <v>0</v>
          </cell>
          <cell r="BL16">
            <v>0</v>
          </cell>
          <cell r="BM16">
            <v>0</v>
          </cell>
          <cell r="BN16">
            <v>66</v>
          </cell>
          <cell r="BO16">
            <v>68.3</v>
          </cell>
          <cell r="BP16">
            <v>0</v>
          </cell>
          <cell r="BQ16">
            <v>112</v>
          </cell>
          <cell r="BR16">
            <v>0</v>
          </cell>
          <cell r="BS16">
            <v>0</v>
          </cell>
          <cell r="BT16">
            <v>29.5</v>
          </cell>
          <cell r="BU16">
            <v>186</v>
          </cell>
          <cell r="BV16">
            <v>0</v>
          </cell>
          <cell r="BW16">
            <v>0</v>
          </cell>
          <cell r="BX16">
            <v>22.8</v>
          </cell>
          <cell r="BY16">
            <v>26.3</v>
          </cell>
          <cell r="BZ16">
            <v>504</v>
          </cell>
          <cell r="CA16">
            <v>2290</v>
          </cell>
          <cell r="CB16">
            <v>1300</v>
          </cell>
          <cell r="CC16">
            <v>146</v>
          </cell>
          <cell r="CD16">
            <v>193</v>
          </cell>
          <cell r="CE16">
            <v>1490</v>
          </cell>
          <cell r="CF16">
            <v>964</v>
          </cell>
          <cell r="CG16">
            <v>90.2</v>
          </cell>
          <cell r="CH16">
            <v>0</v>
          </cell>
          <cell r="CI16">
            <v>7910</v>
          </cell>
          <cell r="CJ16">
            <v>42.4</v>
          </cell>
          <cell r="CK16">
            <v>0</v>
          </cell>
          <cell r="CL16">
            <v>0</v>
          </cell>
          <cell r="CM16">
            <v>0</v>
          </cell>
          <cell r="CN16">
            <v>0</v>
          </cell>
          <cell r="CO16">
            <v>0</v>
          </cell>
          <cell r="CP16">
            <v>196</v>
          </cell>
          <cell r="CQ16">
            <v>0.77</v>
          </cell>
          <cell r="CR16">
            <v>0</v>
          </cell>
          <cell r="CS16">
            <v>0.57999999999999996</v>
          </cell>
        </row>
        <row r="17">
          <cell r="C17" t="str">
            <v>WT20X107.5</v>
          </cell>
          <cell r="D17" t="str">
            <v>F</v>
          </cell>
          <cell r="E17">
            <v>108</v>
          </cell>
          <cell r="F17">
            <v>31.7</v>
          </cell>
          <cell r="G17">
            <v>19.5</v>
          </cell>
          <cell r="H17">
            <v>0</v>
          </cell>
          <cell r="I17">
            <v>0</v>
          </cell>
          <cell r="J17">
            <v>15.8</v>
          </cell>
          <cell r="K17">
            <v>0</v>
          </cell>
          <cell r="L17">
            <v>0</v>
          </cell>
          <cell r="M17">
            <v>0.65</v>
          </cell>
          <cell r="N17">
            <v>1.22</v>
          </cell>
          <cell r="O17">
            <v>0</v>
          </cell>
          <cell r="P17">
            <v>0</v>
          </cell>
          <cell r="Q17">
            <v>0</v>
          </cell>
          <cell r="R17">
            <v>2.4</v>
          </cell>
          <cell r="S17">
            <v>2.5</v>
          </cell>
          <cell r="T17">
            <v>0</v>
          </cell>
          <cell r="U17">
            <v>0</v>
          </cell>
          <cell r="V17">
            <v>4.28</v>
          </cell>
          <cell r="W17">
            <v>0</v>
          </cell>
          <cell r="X17">
            <v>0</v>
          </cell>
          <cell r="Y17">
            <v>1.01</v>
          </cell>
          <cell r="Z17">
            <v>6.45</v>
          </cell>
          <cell r="AA17">
            <v>0</v>
          </cell>
          <cell r="AB17">
            <v>26.3</v>
          </cell>
          <cell r="AC17">
            <v>0</v>
          </cell>
          <cell r="AD17">
            <v>30</v>
          </cell>
          <cell r="AE17">
            <v>1030</v>
          </cell>
          <cell r="AF17">
            <v>120</v>
          </cell>
          <cell r="AG17">
            <v>68</v>
          </cell>
          <cell r="AH17">
            <v>5.71</v>
          </cell>
          <cell r="AI17">
            <v>398</v>
          </cell>
          <cell r="AJ17">
            <v>77.8</v>
          </cell>
          <cell r="AK17">
            <v>50.5</v>
          </cell>
          <cell r="AL17">
            <v>3.54</v>
          </cell>
          <cell r="AM17">
            <v>0</v>
          </cell>
          <cell r="AN17">
            <v>12.4</v>
          </cell>
          <cell r="AO17">
            <v>101</v>
          </cell>
          <cell r="AP17">
            <v>0</v>
          </cell>
          <cell r="AQ17">
            <v>0</v>
          </cell>
          <cell r="AR17">
            <v>0</v>
          </cell>
          <cell r="AS17">
            <v>0</v>
          </cell>
          <cell r="AT17">
            <v>0</v>
          </cell>
          <cell r="AU17">
            <v>7.66</v>
          </cell>
          <cell r="AV17">
            <v>0.77100000000000002</v>
          </cell>
          <cell r="AW17">
            <v>0</v>
          </cell>
          <cell r="AX17">
            <v>0.44500000000000001</v>
          </cell>
          <cell r="AY17" t="str">
            <v>WT500X160.5</v>
          </cell>
          <cell r="AZ17" t="str">
            <v>WT500X160.5</v>
          </cell>
          <cell r="BA17">
            <v>160</v>
          </cell>
          <cell r="BB17">
            <v>20500</v>
          </cell>
          <cell r="BC17">
            <v>495</v>
          </cell>
          <cell r="BD17">
            <v>0</v>
          </cell>
          <cell r="BE17">
            <v>0</v>
          </cell>
          <cell r="BF17">
            <v>401</v>
          </cell>
          <cell r="BG17">
            <v>0</v>
          </cell>
          <cell r="BH17">
            <v>0</v>
          </cell>
          <cell r="BI17">
            <v>16.5</v>
          </cell>
          <cell r="BJ17">
            <v>31</v>
          </cell>
          <cell r="BK17">
            <v>0</v>
          </cell>
          <cell r="BL17">
            <v>0</v>
          </cell>
          <cell r="BM17">
            <v>0</v>
          </cell>
          <cell r="BN17">
            <v>61</v>
          </cell>
          <cell r="BO17">
            <v>63.5</v>
          </cell>
          <cell r="BP17">
            <v>0</v>
          </cell>
          <cell r="BQ17">
            <v>109</v>
          </cell>
          <cell r="BR17">
            <v>0</v>
          </cell>
          <cell r="BS17">
            <v>0</v>
          </cell>
          <cell r="BT17">
            <v>25.7</v>
          </cell>
          <cell r="BU17">
            <v>161</v>
          </cell>
          <cell r="BV17">
            <v>0</v>
          </cell>
          <cell r="BW17">
            <v>0</v>
          </cell>
          <cell r="BX17">
            <v>26.3</v>
          </cell>
          <cell r="BY17">
            <v>30</v>
          </cell>
          <cell r="BZ17">
            <v>429</v>
          </cell>
          <cell r="CA17">
            <v>1970</v>
          </cell>
          <cell r="CB17">
            <v>1110</v>
          </cell>
          <cell r="CC17">
            <v>145</v>
          </cell>
          <cell r="CD17">
            <v>166</v>
          </cell>
          <cell r="CE17">
            <v>1270</v>
          </cell>
          <cell r="CF17">
            <v>828</v>
          </cell>
          <cell r="CG17">
            <v>89.9</v>
          </cell>
          <cell r="CH17">
            <v>0</v>
          </cell>
          <cell r="CI17">
            <v>5160</v>
          </cell>
          <cell r="CJ17">
            <v>27.1</v>
          </cell>
          <cell r="CK17">
            <v>0</v>
          </cell>
          <cell r="CL17">
            <v>0</v>
          </cell>
          <cell r="CM17">
            <v>0</v>
          </cell>
          <cell r="CN17">
            <v>0</v>
          </cell>
          <cell r="CO17">
            <v>0</v>
          </cell>
          <cell r="CP17">
            <v>195</v>
          </cell>
          <cell r="CQ17">
            <v>0.77100000000000002</v>
          </cell>
          <cell r="CR17">
            <v>0</v>
          </cell>
          <cell r="CS17">
            <v>0.44500000000000001</v>
          </cell>
        </row>
        <row r="18">
          <cell r="C18" t="str">
            <v>WT20X99.5</v>
          </cell>
          <cell r="D18" t="str">
            <v>F</v>
          </cell>
          <cell r="E18">
            <v>100</v>
          </cell>
          <cell r="F18">
            <v>29.2</v>
          </cell>
          <cell r="G18">
            <v>19.3</v>
          </cell>
          <cell r="H18">
            <v>0</v>
          </cell>
          <cell r="I18">
            <v>0</v>
          </cell>
          <cell r="J18">
            <v>15.8</v>
          </cell>
          <cell r="K18">
            <v>0</v>
          </cell>
          <cell r="L18">
            <v>0</v>
          </cell>
          <cell r="M18">
            <v>0.65</v>
          </cell>
          <cell r="N18">
            <v>1.07</v>
          </cell>
          <cell r="O18">
            <v>0</v>
          </cell>
          <cell r="P18">
            <v>0</v>
          </cell>
          <cell r="Q18">
            <v>0</v>
          </cell>
          <cell r="R18">
            <v>2.25</v>
          </cell>
          <cell r="S18">
            <v>2.3125</v>
          </cell>
          <cell r="T18">
            <v>0</v>
          </cell>
          <cell r="U18">
            <v>0</v>
          </cell>
          <cell r="V18">
            <v>4.47</v>
          </cell>
          <cell r="W18">
            <v>0</v>
          </cell>
          <cell r="X18">
            <v>0</v>
          </cell>
          <cell r="Y18">
            <v>0.92900000000000005</v>
          </cell>
          <cell r="Z18">
            <v>7.39</v>
          </cell>
          <cell r="AA18">
            <v>0</v>
          </cell>
          <cell r="AB18">
            <v>26.3</v>
          </cell>
          <cell r="AC18">
            <v>0</v>
          </cell>
          <cell r="AD18">
            <v>29.7</v>
          </cell>
          <cell r="AE18">
            <v>988</v>
          </cell>
          <cell r="AF18">
            <v>117</v>
          </cell>
          <cell r="AG18">
            <v>66.5</v>
          </cell>
          <cell r="AH18">
            <v>5.81</v>
          </cell>
          <cell r="AI18">
            <v>347</v>
          </cell>
          <cell r="AJ18">
            <v>68.2</v>
          </cell>
          <cell r="AK18">
            <v>44.1</v>
          </cell>
          <cell r="AL18">
            <v>3.45</v>
          </cell>
          <cell r="AM18">
            <v>0</v>
          </cell>
          <cell r="AN18">
            <v>9.1199999999999992</v>
          </cell>
          <cell r="AO18">
            <v>83.5</v>
          </cell>
          <cell r="AP18">
            <v>0</v>
          </cell>
          <cell r="AQ18">
            <v>0</v>
          </cell>
          <cell r="AR18">
            <v>0</v>
          </cell>
          <cell r="AS18">
            <v>0</v>
          </cell>
          <cell r="AT18">
            <v>0</v>
          </cell>
          <cell r="AU18">
            <v>7.82</v>
          </cell>
          <cell r="AV18">
            <v>0.746</v>
          </cell>
          <cell r="AW18">
            <v>0</v>
          </cell>
          <cell r="AX18">
            <v>0.45200000000000001</v>
          </cell>
          <cell r="AY18" t="str">
            <v>WT500X148</v>
          </cell>
          <cell r="AZ18" t="str">
            <v>WT500X148</v>
          </cell>
          <cell r="BA18">
            <v>148</v>
          </cell>
          <cell r="BB18">
            <v>18800</v>
          </cell>
          <cell r="BC18">
            <v>490</v>
          </cell>
          <cell r="BD18">
            <v>0</v>
          </cell>
          <cell r="BE18">
            <v>0</v>
          </cell>
          <cell r="BF18">
            <v>401</v>
          </cell>
          <cell r="BG18">
            <v>0</v>
          </cell>
          <cell r="BH18">
            <v>0</v>
          </cell>
          <cell r="BI18">
            <v>16.5</v>
          </cell>
          <cell r="BJ18">
            <v>27.2</v>
          </cell>
          <cell r="BK18">
            <v>0</v>
          </cell>
          <cell r="BL18">
            <v>0</v>
          </cell>
          <cell r="BM18">
            <v>0</v>
          </cell>
          <cell r="BN18">
            <v>57.2</v>
          </cell>
          <cell r="BO18">
            <v>58.7</v>
          </cell>
          <cell r="BP18">
            <v>0</v>
          </cell>
          <cell r="BQ18">
            <v>114</v>
          </cell>
          <cell r="BR18">
            <v>0</v>
          </cell>
          <cell r="BS18">
            <v>0</v>
          </cell>
          <cell r="BT18">
            <v>23.6</v>
          </cell>
          <cell r="BU18">
            <v>148</v>
          </cell>
          <cell r="BV18">
            <v>0</v>
          </cell>
          <cell r="BW18">
            <v>0</v>
          </cell>
          <cell r="BX18">
            <v>26.3</v>
          </cell>
          <cell r="BY18">
            <v>29.7</v>
          </cell>
          <cell r="BZ18">
            <v>411</v>
          </cell>
          <cell r="CA18">
            <v>1920</v>
          </cell>
          <cell r="CB18">
            <v>1090</v>
          </cell>
          <cell r="CC18">
            <v>148</v>
          </cell>
          <cell r="CD18">
            <v>144</v>
          </cell>
          <cell r="CE18">
            <v>1120</v>
          </cell>
          <cell r="CF18">
            <v>723</v>
          </cell>
          <cell r="CG18">
            <v>87.6</v>
          </cell>
          <cell r="CH18">
            <v>0</v>
          </cell>
          <cell r="CI18">
            <v>3800</v>
          </cell>
          <cell r="CJ18">
            <v>22.4</v>
          </cell>
          <cell r="CK18">
            <v>0</v>
          </cell>
          <cell r="CL18">
            <v>0</v>
          </cell>
          <cell r="CM18">
            <v>0</v>
          </cell>
          <cell r="CN18">
            <v>0</v>
          </cell>
          <cell r="CO18">
            <v>0</v>
          </cell>
          <cell r="CP18">
            <v>199</v>
          </cell>
          <cell r="CQ18">
            <v>0.746</v>
          </cell>
          <cell r="CR18">
            <v>0</v>
          </cell>
          <cell r="CS18">
            <v>0.45200000000000001</v>
          </cell>
        </row>
        <row r="19">
          <cell r="C19" t="str">
            <v>WT20X196</v>
          </cell>
          <cell r="D19" t="str">
            <v>T</v>
          </cell>
          <cell r="E19">
            <v>196</v>
          </cell>
          <cell r="F19">
            <v>57.6</v>
          </cell>
          <cell r="G19">
            <v>20.8</v>
          </cell>
          <cell r="H19">
            <v>0</v>
          </cell>
          <cell r="I19">
            <v>0</v>
          </cell>
          <cell r="J19">
            <v>12.4</v>
          </cell>
          <cell r="K19">
            <v>0</v>
          </cell>
          <cell r="L19">
            <v>0</v>
          </cell>
          <cell r="M19">
            <v>1.42</v>
          </cell>
          <cell r="N19">
            <v>2.52</v>
          </cell>
          <cell r="O19">
            <v>0</v>
          </cell>
          <cell r="P19">
            <v>0</v>
          </cell>
          <cell r="Q19">
            <v>0</v>
          </cell>
          <cell r="R19">
            <v>3.7</v>
          </cell>
          <cell r="S19">
            <v>3.8125</v>
          </cell>
          <cell r="T19">
            <v>0</v>
          </cell>
          <cell r="U19">
            <v>0</v>
          </cell>
          <cell r="V19">
            <v>5.94</v>
          </cell>
          <cell r="W19">
            <v>0</v>
          </cell>
          <cell r="X19">
            <v>0</v>
          </cell>
          <cell r="Y19">
            <v>2.33</v>
          </cell>
          <cell r="Z19">
            <v>2.4500000000000002</v>
          </cell>
          <cell r="AA19">
            <v>0</v>
          </cell>
          <cell r="AB19">
            <v>12</v>
          </cell>
          <cell r="AC19">
            <v>0</v>
          </cell>
          <cell r="AD19">
            <v>14.7</v>
          </cell>
          <cell r="AE19">
            <v>2270</v>
          </cell>
          <cell r="AF19">
            <v>275</v>
          </cell>
          <cell r="AG19">
            <v>153</v>
          </cell>
          <cell r="AH19">
            <v>6.27</v>
          </cell>
          <cell r="AI19">
            <v>401</v>
          </cell>
          <cell r="AJ19">
            <v>106</v>
          </cell>
          <cell r="AK19">
            <v>64.900000000000006</v>
          </cell>
          <cell r="AL19">
            <v>2.64</v>
          </cell>
          <cell r="AM19">
            <v>0</v>
          </cell>
          <cell r="AN19">
            <v>85.4</v>
          </cell>
          <cell r="AO19">
            <v>796</v>
          </cell>
          <cell r="AP19">
            <v>0</v>
          </cell>
          <cell r="AQ19">
            <v>0</v>
          </cell>
          <cell r="AR19">
            <v>0</v>
          </cell>
          <cell r="AS19">
            <v>0</v>
          </cell>
          <cell r="AT19">
            <v>0</v>
          </cell>
          <cell r="AU19">
            <v>8.26</v>
          </cell>
          <cell r="AV19">
            <v>0.67900000000000005</v>
          </cell>
          <cell r="AW19">
            <v>0</v>
          </cell>
          <cell r="AX19">
            <v>1</v>
          </cell>
          <cell r="AY19" t="str">
            <v>WT500X292</v>
          </cell>
          <cell r="AZ19" t="str">
            <v>WT500X292</v>
          </cell>
          <cell r="BA19">
            <v>292</v>
          </cell>
          <cell r="BB19">
            <v>37200</v>
          </cell>
          <cell r="BC19">
            <v>528</v>
          </cell>
          <cell r="BD19">
            <v>0</v>
          </cell>
          <cell r="BE19">
            <v>0</v>
          </cell>
          <cell r="BF19">
            <v>315</v>
          </cell>
          <cell r="BG19">
            <v>0</v>
          </cell>
          <cell r="BH19">
            <v>0</v>
          </cell>
          <cell r="BI19">
            <v>36.1</v>
          </cell>
          <cell r="BJ19">
            <v>64</v>
          </cell>
          <cell r="BK19">
            <v>0</v>
          </cell>
          <cell r="BL19">
            <v>0</v>
          </cell>
          <cell r="BM19">
            <v>0</v>
          </cell>
          <cell r="BN19">
            <v>94</v>
          </cell>
          <cell r="BO19">
            <v>96.8</v>
          </cell>
          <cell r="BP19">
            <v>0</v>
          </cell>
          <cell r="BQ19">
            <v>151</v>
          </cell>
          <cell r="BR19">
            <v>0</v>
          </cell>
          <cell r="BS19">
            <v>0</v>
          </cell>
          <cell r="BT19">
            <v>59.2</v>
          </cell>
          <cell r="BU19">
            <v>292</v>
          </cell>
          <cell r="BV19">
            <v>0</v>
          </cell>
          <cell r="BW19">
            <v>0</v>
          </cell>
          <cell r="BX19">
            <v>12</v>
          </cell>
          <cell r="BY19">
            <v>14.7</v>
          </cell>
          <cell r="BZ19">
            <v>945</v>
          </cell>
          <cell r="CA19">
            <v>4510</v>
          </cell>
          <cell r="CB19">
            <v>2510</v>
          </cell>
          <cell r="CC19">
            <v>159</v>
          </cell>
          <cell r="CD19">
            <v>167</v>
          </cell>
          <cell r="CE19">
            <v>1740</v>
          </cell>
          <cell r="CF19">
            <v>1060</v>
          </cell>
          <cell r="CG19">
            <v>67.099999999999994</v>
          </cell>
          <cell r="CH19">
            <v>0</v>
          </cell>
          <cell r="CI19">
            <v>35500</v>
          </cell>
          <cell r="CJ19">
            <v>214</v>
          </cell>
          <cell r="CK19">
            <v>0</v>
          </cell>
          <cell r="CL19">
            <v>0</v>
          </cell>
          <cell r="CM19">
            <v>0</v>
          </cell>
          <cell r="CN19">
            <v>0</v>
          </cell>
          <cell r="CO19">
            <v>0</v>
          </cell>
          <cell r="CP19">
            <v>210</v>
          </cell>
          <cell r="CQ19">
            <v>0.67900000000000005</v>
          </cell>
          <cell r="CR19">
            <v>0</v>
          </cell>
          <cell r="CS19">
            <v>1</v>
          </cell>
        </row>
        <row r="20">
          <cell r="C20" t="str">
            <v>WT20X165.5</v>
          </cell>
          <cell r="D20" t="str">
            <v>F</v>
          </cell>
          <cell r="E20">
            <v>166</v>
          </cell>
          <cell r="F20">
            <v>48.7</v>
          </cell>
          <cell r="G20">
            <v>20.399999999999999</v>
          </cell>
          <cell r="H20">
            <v>0</v>
          </cell>
          <cell r="I20">
            <v>0</v>
          </cell>
          <cell r="J20">
            <v>12.2</v>
          </cell>
          <cell r="K20">
            <v>0</v>
          </cell>
          <cell r="L20">
            <v>0</v>
          </cell>
          <cell r="M20">
            <v>1.22</v>
          </cell>
          <cell r="N20">
            <v>2.13</v>
          </cell>
          <cell r="O20">
            <v>0</v>
          </cell>
          <cell r="P20">
            <v>0</v>
          </cell>
          <cell r="Q20">
            <v>0</v>
          </cell>
          <cell r="R20">
            <v>3.31</v>
          </cell>
          <cell r="S20">
            <v>3.375</v>
          </cell>
          <cell r="T20">
            <v>0</v>
          </cell>
          <cell r="U20">
            <v>0</v>
          </cell>
          <cell r="V20">
            <v>5.74</v>
          </cell>
          <cell r="W20">
            <v>0</v>
          </cell>
          <cell r="X20">
            <v>0</v>
          </cell>
          <cell r="Y20">
            <v>2</v>
          </cell>
          <cell r="Z20">
            <v>2.86</v>
          </cell>
          <cell r="AA20">
            <v>0</v>
          </cell>
          <cell r="AB20">
            <v>14</v>
          </cell>
          <cell r="AC20">
            <v>0</v>
          </cell>
          <cell r="AD20">
            <v>16.7</v>
          </cell>
          <cell r="AE20">
            <v>1880</v>
          </cell>
          <cell r="AF20">
            <v>231</v>
          </cell>
          <cell r="AG20">
            <v>128</v>
          </cell>
          <cell r="AH20">
            <v>6.21</v>
          </cell>
          <cell r="AI20">
            <v>322</v>
          </cell>
          <cell r="AJ20">
            <v>85.7</v>
          </cell>
          <cell r="AK20">
            <v>52.9</v>
          </cell>
          <cell r="AL20">
            <v>2.57</v>
          </cell>
          <cell r="AM20">
            <v>0</v>
          </cell>
          <cell r="AN20">
            <v>52.5</v>
          </cell>
          <cell r="AO20">
            <v>484</v>
          </cell>
          <cell r="AP20">
            <v>0</v>
          </cell>
          <cell r="AQ20">
            <v>0</v>
          </cell>
          <cell r="AR20">
            <v>0</v>
          </cell>
          <cell r="AS20">
            <v>0</v>
          </cell>
          <cell r="AT20">
            <v>0</v>
          </cell>
          <cell r="AU20">
            <v>8.19</v>
          </cell>
          <cell r="AV20">
            <v>0.67400000000000004</v>
          </cell>
          <cell r="AW20">
            <v>0</v>
          </cell>
          <cell r="AX20">
            <v>1</v>
          </cell>
          <cell r="AY20" t="str">
            <v>WT500X247</v>
          </cell>
          <cell r="AZ20" t="str">
            <v>WT500X247</v>
          </cell>
          <cell r="BA20">
            <v>247</v>
          </cell>
          <cell r="BB20">
            <v>31400</v>
          </cell>
          <cell r="BC20">
            <v>518</v>
          </cell>
          <cell r="BD20">
            <v>0</v>
          </cell>
          <cell r="BE20">
            <v>0</v>
          </cell>
          <cell r="BF20">
            <v>310</v>
          </cell>
          <cell r="BG20">
            <v>0</v>
          </cell>
          <cell r="BH20">
            <v>0</v>
          </cell>
          <cell r="BI20">
            <v>31</v>
          </cell>
          <cell r="BJ20">
            <v>54.1</v>
          </cell>
          <cell r="BK20">
            <v>0</v>
          </cell>
          <cell r="BL20">
            <v>0</v>
          </cell>
          <cell r="BM20">
            <v>0</v>
          </cell>
          <cell r="BN20">
            <v>84.1</v>
          </cell>
          <cell r="BO20">
            <v>85.7</v>
          </cell>
          <cell r="BP20">
            <v>0</v>
          </cell>
          <cell r="BQ20">
            <v>146</v>
          </cell>
          <cell r="BR20">
            <v>0</v>
          </cell>
          <cell r="BS20">
            <v>0</v>
          </cell>
          <cell r="BT20">
            <v>50.8</v>
          </cell>
          <cell r="BU20">
            <v>247</v>
          </cell>
          <cell r="BV20">
            <v>0</v>
          </cell>
          <cell r="BW20">
            <v>0</v>
          </cell>
          <cell r="BX20">
            <v>14</v>
          </cell>
          <cell r="BY20">
            <v>16.7</v>
          </cell>
          <cell r="BZ20">
            <v>783</v>
          </cell>
          <cell r="CA20">
            <v>3790</v>
          </cell>
          <cell r="CB20">
            <v>2100</v>
          </cell>
          <cell r="CC20">
            <v>158</v>
          </cell>
          <cell r="CD20">
            <v>134</v>
          </cell>
          <cell r="CE20">
            <v>1400</v>
          </cell>
          <cell r="CF20">
            <v>867</v>
          </cell>
          <cell r="CG20">
            <v>65.3</v>
          </cell>
          <cell r="CH20">
            <v>0</v>
          </cell>
          <cell r="CI20">
            <v>21900</v>
          </cell>
          <cell r="CJ20">
            <v>130</v>
          </cell>
          <cell r="CK20">
            <v>0</v>
          </cell>
          <cell r="CL20">
            <v>0</v>
          </cell>
          <cell r="CM20">
            <v>0</v>
          </cell>
          <cell r="CN20">
            <v>0</v>
          </cell>
          <cell r="CO20">
            <v>0</v>
          </cell>
          <cell r="CP20">
            <v>208</v>
          </cell>
          <cell r="CQ20">
            <v>0.67400000000000004</v>
          </cell>
          <cell r="CR20">
            <v>0</v>
          </cell>
          <cell r="CS20">
            <v>1</v>
          </cell>
        </row>
        <row r="21">
          <cell r="C21" t="str">
            <v>WT20X163.5</v>
          </cell>
          <cell r="D21" t="str">
            <v>F</v>
          </cell>
          <cell r="E21">
            <v>164</v>
          </cell>
          <cell r="F21">
            <v>48</v>
          </cell>
          <cell r="G21">
            <v>20.399999999999999</v>
          </cell>
          <cell r="H21">
            <v>0</v>
          </cell>
          <cell r="I21">
            <v>0</v>
          </cell>
          <cell r="J21">
            <v>12.1</v>
          </cell>
          <cell r="K21">
            <v>0</v>
          </cell>
          <cell r="L21">
            <v>0</v>
          </cell>
          <cell r="M21">
            <v>1.18</v>
          </cell>
          <cell r="N21">
            <v>2.13</v>
          </cell>
          <cell r="O21">
            <v>0</v>
          </cell>
          <cell r="P21">
            <v>0</v>
          </cell>
          <cell r="Q21">
            <v>0</v>
          </cell>
          <cell r="R21">
            <v>3.31</v>
          </cell>
          <cell r="S21">
            <v>3.375</v>
          </cell>
          <cell r="T21">
            <v>0</v>
          </cell>
          <cell r="U21">
            <v>0</v>
          </cell>
          <cell r="V21">
            <v>5.66</v>
          </cell>
          <cell r="W21">
            <v>0</v>
          </cell>
          <cell r="X21">
            <v>0</v>
          </cell>
          <cell r="Y21">
            <v>1.98</v>
          </cell>
          <cell r="Z21">
            <v>2.85</v>
          </cell>
          <cell r="AA21">
            <v>0</v>
          </cell>
          <cell r="AB21">
            <v>14.5</v>
          </cell>
          <cell r="AC21">
            <v>0</v>
          </cell>
          <cell r="AD21">
            <v>17.3</v>
          </cell>
          <cell r="AE21">
            <v>1840</v>
          </cell>
          <cell r="AF21">
            <v>224</v>
          </cell>
          <cell r="AG21">
            <v>125</v>
          </cell>
          <cell r="AH21">
            <v>6.19</v>
          </cell>
          <cell r="AI21">
            <v>320</v>
          </cell>
          <cell r="AJ21">
            <v>85</v>
          </cell>
          <cell r="AK21">
            <v>52.7</v>
          </cell>
          <cell r="AL21">
            <v>2.58</v>
          </cell>
          <cell r="AM21">
            <v>0</v>
          </cell>
          <cell r="AN21">
            <v>51.4</v>
          </cell>
          <cell r="AO21">
            <v>449</v>
          </cell>
          <cell r="AP21">
            <v>0</v>
          </cell>
          <cell r="AQ21">
            <v>0</v>
          </cell>
          <cell r="AR21">
            <v>0</v>
          </cell>
          <cell r="AS21">
            <v>0</v>
          </cell>
          <cell r="AT21">
            <v>0</v>
          </cell>
          <cell r="AU21">
            <v>8.1300000000000008</v>
          </cell>
          <cell r="AV21">
            <v>0.68</v>
          </cell>
          <cell r="AW21">
            <v>0</v>
          </cell>
          <cell r="AX21">
            <v>1</v>
          </cell>
          <cell r="AY21" t="str">
            <v>WT500X243</v>
          </cell>
          <cell r="AZ21" t="str">
            <v>WT500X243</v>
          </cell>
          <cell r="BA21">
            <v>243</v>
          </cell>
          <cell r="BB21">
            <v>31000</v>
          </cell>
          <cell r="BC21">
            <v>518</v>
          </cell>
          <cell r="BD21">
            <v>0</v>
          </cell>
          <cell r="BE21">
            <v>0</v>
          </cell>
          <cell r="BF21">
            <v>307</v>
          </cell>
          <cell r="BG21">
            <v>0</v>
          </cell>
          <cell r="BH21">
            <v>0</v>
          </cell>
          <cell r="BI21">
            <v>30</v>
          </cell>
          <cell r="BJ21">
            <v>54.1</v>
          </cell>
          <cell r="BK21">
            <v>0</v>
          </cell>
          <cell r="BL21">
            <v>0</v>
          </cell>
          <cell r="BM21">
            <v>0</v>
          </cell>
          <cell r="BN21">
            <v>84.1</v>
          </cell>
          <cell r="BO21">
            <v>85.7</v>
          </cell>
          <cell r="BP21">
            <v>0</v>
          </cell>
          <cell r="BQ21">
            <v>144</v>
          </cell>
          <cell r="BR21">
            <v>0</v>
          </cell>
          <cell r="BS21">
            <v>0</v>
          </cell>
          <cell r="BT21">
            <v>50.3</v>
          </cell>
          <cell r="BU21">
            <v>243</v>
          </cell>
          <cell r="BV21">
            <v>0</v>
          </cell>
          <cell r="BW21">
            <v>0</v>
          </cell>
          <cell r="BX21">
            <v>14.5</v>
          </cell>
          <cell r="BY21">
            <v>17.3</v>
          </cell>
          <cell r="BZ21">
            <v>766</v>
          </cell>
          <cell r="CA21">
            <v>3670</v>
          </cell>
          <cell r="CB21">
            <v>2050</v>
          </cell>
          <cell r="CC21">
            <v>157</v>
          </cell>
          <cell r="CD21">
            <v>133</v>
          </cell>
          <cell r="CE21">
            <v>1390</v>
          </cell>
          <cell r="CF21">
            <v>864</v>
          </cell>
          <cell r="CG21">
            <v>65.5</v>
          </cell>
          <cell r="CH21">
            <v>0</v>
          </cell>
          <cell r="CI21">
            <v>21400</v>
          </cell>
          <cell r="CJ21">
            <v>121</v>
          </cell>
          <cell r="CK21">
            <v>0</v>
          </cell>
          <cell r="CL21">
            <v>0</v>
          </cell>
          <cell r="CM21">
            <v>0</v>
          </cell>
          <cell r="CN21">
            <v>0</v>
          </cell>
          <cell r="CO21">
            <v>0</v>
          </cell>
          <cell r="CP21">
            <v>207</v>
          </cell>
          <cell r="CQ21">
            <v>0.68</v>
          </cell>
          <cell r="CR21">
            <v>0</v>
          </cell>
          <cell r="CS21">
            <v>1</v>
          </cell>
        </row>
        <row r="22">
          <cell r="C22" t="str">
            <v>WT20X147</v>
          </cell>
          <cell r="D22" t="str">
            <v>F</v>
          </cell>
          <cell r="E22">
            <v>147</v>
          </cell>
          <cell r="F22">
            <v>43.1</v>
          </cell>
          <cell r="G22">
            <v>20.2</v>
          </cell>
          <cell r="H22">
            <v>0</v>
          </cell>
          <cell r="I22">
            <v>0</v>
          </cell>
          <cell r="J22">
            <v>12</v>
          </cell>
          <cell r="K22">
            <v>0</v>
          </cell>
          <cell r="L22">
            <v>0</v>
          </cell>
          <cell r="M22">
            <v>1.06</v>
          </cell>
          <cell r="N22">
            <v>1.93</v>
          </cell>
          <cell r="O22">
            <v>0</v>
          </cell>
          <cell r="P22">
            <v>0</v>
          </cell>
          <cell r="Q22">
            <v>0</v>
          </cell>
          <cell r="R22">
            <v>3.11</v>
          </cell>
          <cell r="S22">
            <v>3.1875</v>
          </cell>
          <cell r="T22">
            <v>0</v>
          </cell>
          <cell r="U22">
            <v>0</v>
          </cell>
          <cell r="V22">
            <v>5.51</v>
          </cell>
          <cell r="W22">
            <v>0</v>
          </cell>
          <cell r="X22">
            <v>0</v>
          </cell>
          <cell r="Y22">
            <v>1.8</v>
          </cell>
          <cell r="Z22">
            <v>3.11</v>
          </cell>
          <cell r="AA22">
            <v>0</v>
          </cell>
          <cell r="AB22">
            <v>16.100000000000001</v>
          </cell>
          <cell r="AC22">
            <v>0</v>
          </cell>
          <cell r="AD22">
            <v>19.100000000000001</v>
          </cell>
          <cell r="AE22">
            <v>1630</v>
          </cell>
          <cell r="AF22">
            <v>199</v>
          </cell>
          <cell r="AG22">
            <v>111</v>
          </cell>
          <cell r="AH22">
            <v>6.14</v>
          </cell>
          <cell r="AI22">
            <v>281</v>
          </cell>
          <cell r="AJ22">
            <v>75</v>
          </cell>
          <cell r="AK22">
            <v>46.7</v>
          </cell>
          <cell r="AL22">
            <v>2.5499999999999998</v>
          </cell>
          <cell r="AM22">
            <v>0</v>
          </cell>
          <cell r="AN22">
            <v>38.200000000000003</v>
          </cell>
          <cell r="AO22">
            <v>322</v>
          </cell>
          <cell r="AP22">
            <v>0</v>
          </cell>
          <cell r="AQ22">
            <v>0</v>
          </cell>
          <cell r="AR22">
            <v>0</v>
          </cell>
          <cell r="AS22">
            <v>0</v>
          </cell>
          <cell r="AT22">
            <v>0</v>
          </cell>
          <cell r="AU22">
            <v>8.06</v>
          </cell>
          <cell r="AV22">
            <v>0.68100000000000005</v>
          </cell>
          <cell r="AW22">
            <v>0</v>
          </cell>
          <cell r="AX22">
            <v>1</v>
          </cell>
          <cell r="AY22" t="str">
            <v>WT500X219</v>
          </cell>
          <cell r="AZ22" t="str">
            <v>WT500X219</v>
          </cell>
          <cell r="BA22">
            <v>219</v>
          </cell>
          <cell r="BB22">
            <v>27800</v>
          </cell>
          <cell r="BC22">
            <v>513</v>
          </cell>
          <cell r="BD22">
            <v>0</v>
          </cell>
          <cell r="BE22">
            <v>0</v>
          </cell>
          <cell r="BF22">
            <v>305</v>
          </cell>
          <cell r="BG22">
            <v>0</v>
          </cell>
          <cell r="BH22">
            <v>0</v>
          </cell>
          <cell r="BI22">
            <v>26.9</v>
          </cell>
          <cell r="BJ22">
            <v>49</v>
          </cell>
          <cell r="BK22">
            <v>0</v>
          </cell>
          <cell r="BL22">
            <v>0</v>
          </cell>
          <cell r="BM22">
            <v>0</v>
          </cell>
          <cell r="BN22">
            <v>79</v>
          </cell>
          <cell r="BO22">
            <v>81</v>
          </cell>
          <cell r="BP22">
            <v>0</v>
          </cell>
          <cell r="BQ22">
            <v>140</v>
          </cell>
          <cell r="BR22">
            <v>0</v>
          </cell>
          <cell r="BS22">
            <v>0</v>
          </cell>
          <cell r="BT22">
            <v>45.7</v>
          </cell>
          <cell r="BU22">
            <v>219</v>
          </cell>
          <cell r="BV22">
            <v>0</v>
          </cell>
          <cell r="BW22">
            <v>0</v>
          </cell>
          <cell r="BX22">
            <v>16.100000000000001</v>
          </cell>
          <cell r="BY22">
            <v>19.100000000000001</v>
          </cell>
          <cell r="BZ22">
            <v>678</v>
          </cell>
          <cell r="CA22">
            <v>3260</v>
          </cell>
          <cell r="CB22">
            <v>1820</v>
          </cell>
          <cell r="CC22">
            <v>156</v>
          </cell>
          <cell r="CD22">
            <v>117</v>
          </cell>
          <cell r="CE22">
            <v>1230</v>
          </cell>
          <cell r="CF22">
            <v>765</v>
          </cell>
          <cell r="CG22">
            <v>64.8</v>
          </cell>
          <cell r="CH22">
            <v>0</v>
          </cell>
          <cell r="CI22">
            <v>15900</v>
          </cell>
          <cell r="CJ22">
            <v>86.5</v>
          </cell>
          <cell r="CK22">
            <v>0</v>
          </cell>
          <cell r="CL22">
            <v>0</v>
          </cell>
          <cell r="CM22">
            <v>0</v>
          </cell>
          <cell r="CN22">
            <v>0</v>
          </cell>
          <cell r="CO22">
            <v>0</v>
          </cell>
          <cell r="CP22">
            <v>205</v>
          </cell>
          <cell r="CQ22">
            <v>0.68100000000000005</v>
          </cell>
          <cell r="CR22">
            <v>0</v>
          </cell>
          <cell r="CS22">
            <v>1</v>
          </cell>
        </row>
        <row r="23">
          <cell r="C23" t="str">
            <v>WT20X139</v>
          </cell>
          <cell r="D23" t="str">
            <v>F</v>
          </cell>
          <cell r="E23">
            <v>139</v>
          </cell>
          <cell r="F23">
            <v>41</v>
          </cell>
          <cell r="G23">
            <v>20.100000000000001</v>
          </cell>
          <cell r="H23">
            <v>0</v>
          </cell>
          <cell r="I23">
            <v>0</v>
          </cell>
          <cell r="J23">
            <v>12</v>
          </cell>
          <cell r="K23">
            <v>0</v>
          </cell>
          <cell r="L23">
            <v>0</v>
          </cell>
          <cell r="M23">
            <v>1.03</v>
          </cell>
          <cell r="N23">
            <v>1.81</v>
          </cell>
          <cell r="O23">
            <v>0</v>
          </cell>
          <cell r="P23">
            <v>0</v>
          </cell>
          <cell r="Q23">
            <v>0</v>
          </cell>
          <cell r="R23">
            <v>2.99</v>
          </cell>
          <cell r="S23">
            <v>3.0625</v>
          </cell>
          <cell r="T23">
            <v>0</v>
          </cell>
          <cell r="U23">
            <v>0</v>
          </cell>
          <cell r="V23">
            <v>5.51</v>
          </cell>
          <cell r="W23">
            <v>0</v>
          </cell>
          <cell r="X23">
            <v>0</v>
          </cell>
          <cell r="Y23">
            <v>1.71</v>
          </cell>
          <cell r="Z23">
            <v>3.31</v>
          </cell>
          <cell r="AA23">
            <v>0</v>
          </cell>
          <cell r="AB23">
            <v>16.8</v>
          </cell>
          <cell r="AC23">
            <v>0</v>
          </cell>
          <cell r="AD23">
            <v>19.600000000000001</v>
          </cell>
          <cell r="AE23">
            <v>1550</v>
          </cell>
          <cell r="AF23">
            <v>191</v>
          </cell>
          <cell r="AG23">
            <v>106</v>
          </cell>
          <cell r="AH23">
            <v>6.14</v>
          </cell>
          <cell r="AI23">
            <v>261</v>
          </cell>
          <cell r="AJ23">
            <v>69.900000000000006</v>
          </cell>
          <cell r="AK23">
            <v>43.5</v>
          </cell>
          <cell r="AL23">
            <v>2.52</v>
          </cell>
          <cell r="AM23">
            <v>0</v>
          </cell>
          <cell r="AN23">
            <v>32.4</v>
          </cell>
          <cell r="AO23">
            <v>282</v>
          </cell>
          <cell r="AP23">
            <v>0</v>
          </cell>
          <cell r="AQ23">
            <v>0</v>
          </cell>
          <cell r="AR23">
            <v>0</v>
          </cell>
          <cell r="AS23">
            <v>0</v>
          </cell>
          <cell r="AT23">
            <v>0</v>
          </cell>
          <cell r="AU23">
            <v>8.08</v>
          </cell>
          <cell r="AV23">
            <v>0.67500000000000004</v>
          </cell>
          <cell r="AW23">
            <v>0</v>
          </cell>
          <cell r="AX23">
            <v>0.91300000000000003</v>
          </cell>
          <cell r="AY23" t="str">
            <v>WT500X207.5</v>
          </cell>
          <cell r="AZ23" t="str">
            <v>WT500X207.5</v>
          </cell>
          <cell r="BA23">
            <v>208</v>
          </cell>
          <cell r="BB23">
            <v>26500</v>
          </cell>
          <cell r="BC23">
            <v>511</v>
          </cell>
          <cell r="BD23">
            <v>0</v>
          </cell>
          <cell r="BE23">
            <v>0</v>
          </cell>
          <cell r="BF23">
            <v>305</v>
          </cell>
          <cell r="BG23">
            <v>0</v>
          </cell>
          <cell r="BH23">
            <v>0</v>
          </cell>
          <cell r="BI23">
            <v>26.2</v>
          </cell>
          <cell r="BJ23">
            <v>46</v>
          </cell>
          <cell r="BK23">
            <v>0</v>
          </cell>
          <cell r="BL23">
            <v>0</v>
          </cell>
          <cell r="BM23">
            <v>0</v>
          </cell>
          <cell r="BN23">
            <v>75.900000000000006</v>
          </cell>
          <cell r="BO23">
            <v>77.8</v>
          </cell>
          <cell r="BP23">
            <v>0</v>
          </cell>
          <cell r="BQ23">
            <v>140</v>
          </cell>
          <cell r="BR23">
            <v>0</v>
          </cell>
          <cell r="BS23">
            <v>0</v>
          </cell>
          <cell r="BT23">
            <v>43.4</v>
          </cell>
          <cell r="BU23">
            <v>208</v>
          </cell>
          <cell r="BV23">
            <v>0</v>
          </cell>
          <cell r="BW23">
            <v>0</v>
          </cell>
          <cell r="BX23">
            <v>16.8</v>
          </cell>
          <cell r="BY23">
            <v>19.600000000000001</v>
          </cell>
          <cell r="BZ23">
            <v>645</v>
          </cell>
          <cell r="CA23">
            <v>3130</v>
          </cell>
          <cell r="CB23">
            <v>1740</v>
          </cell>
          <cell r="CC23">
            <v>156</v>
          </cell>
          <cell r="CD23">
            <v>109</v>
          </cell>
          <cell r="CE23">
            <v>1150</v>
          </cell>
          <cell r="CF23">
            <v>713</v>
          </cell>
          <cell r="CG23">
            <v>64</v>
          </cell>
          <cell r="CH23">
            <v>0</v>
          </cell>
          <cell r="CI23">
            <v>13500</v>
          </cell>
          <cell r="CJ23">
            <v>75.7</v>
          </cell>
          <cell r="CK23">
            <v>0</v>
          </cell>
          <cell r="CL23">
            <v>0</v>
          </cell>
          <cell r="CM23">
            <v>0</v>
          </cell>
          <cell r="CN23">
            <v>0</v>
          </cell>
          <cell r="CO23">
            <v>0</v>
          </cell>
          <cell r="CP23">
            <v>205</v>
          </cell>
          <cell r="CQ23">
            <v>0.67500000000000004</v>
          </cell>
          <cell r="CR23">
            <v>0</v>
          </cell>
          <cell r="CS23">
            <v>0.91300000000000003</v>
          </cell>
        </row>
        <row r="24">
          <cell r="C24" t="str">
            <v>WT20X132</v>
          </cell>
          <cell r="D24" t="str">
            <v>F</v>
          </cell>
          <cell r="E24">
            <v>132</v>
          </cell>
          <cell r="F24">
            <v>38.799999999999997</v>
          </cell>
          <cell r="G24">
            <v>20</v>
          </cell>
          <cell r="H24">
            <v>0</v>
          </cell>
          <cell r="I24">
            <v>0</v>
          </cell>
          <cell r="J24">
            <v>11.9</v>
          </cell>
          <cell r="K24">
            <v>0</v>
          </cell>
          <cell r="L24">
            <v>0</v>
          </cell>
          <cell r="M24">
            <v>0.96</v>
          </cell>
          <cell r="N24">
            <v>1.73</v>
          </cell>
          <cell r="O24">
            <v>0</v>
          </cell>
          <cell r="P24">
            <v>0</v>
          </cell>
          <cell r="Q24">
            <v>0</v>
          </cell>
          <cell r="R24">
            <v>2.91</v>
          </cell>
          <cell r="S24">
            <v>3</v>
          </cell>
          <cell r="T24">
            <v>0</v>
          </cell>
          <cell r="U24">
            <v>0</v>
          </cell>
          <cell r="V24">
            <v>5.41</v>
          </cell>
          <cell r="W24">
            <v>0</v>
          </cell>
          <cell r="X24">
            <v>0</v>
          </cell>
          <cell r="Y24">
            <v>1.63</v>
          </cell>
          <cell r="Z24">
            <v>3.45</v>
          </cell>
          <cell r="AA24">
            <v>0</v>
          </cell>
          <cell r="AB24">
            <v>17.8</v>
          </cell>
          <cell r="AC24">
            <v>0</v>
          </cell>
          <cell r="AD24">
            <v>20.8</v>
          </cell>
          <cell r="AE24">
            <v>1450</v>
          </cell>
          <cell r="AF24">
            <v>178</v>
          </cell>
          <cell r="AG24">
            <v>99.2</v>
          </cell>
          <cell r="AH24">
            <v>6.11</v>
          </cell>
          <cell r="AI24">
            <v>246</v>
          </cell>
          <cell r="AJ24">
            <v>66</v>
          </cell>
          <cell r="AK24">
            <v>41.3</v>
          </cell>
          <cell r="AL24">
            <v>2.52</v>
          </cell>
          <cell r="AM24">
            <v>0</v>
          </cell>
          <cell r="AN24">
            <v>27.9</v>
          </cell>
          <cell r="AO24">
            <v>233</v>
          </cell>
          <cell r="AP24">
            <v>0</v>
          </cell>
          <cell r="AQ24">
            <v>0</v>
          </cell>
          <cell r="AR24">
            <v>0</v>
          </cell>
          <cell r="AS24">
            <v>0</v>
          </cell>
          <cell r="AT24">
            <v>0</v>
          </cell>
          <cell r="AU24">
            <v>8.02</v>
          </cell>
          <cell r="AV24">
            <v>0.67900000000000005</v>
          </cell>
          <cell r="AW24">
            <v>0</v>
          </cell>
          <cell r="AX24">
            <v>0.85499999999999998</v>
          </cell>
          <cell r="AY24" t="str">
            <v>WT500X196.5</v>
          </cell>
          <cell r="AZ24" t="str">
            <v>WT500X196.5</v>
          </cell>
          <cell r="BA24">
            <v>196</v>
          </cell>
          <cell r="BB24">
            <v>25000</v>
          </cell>
          <cell r="BC24">
            <v>508</v>
          </cell>
          <cell r="BD24">
            <v>0</v>
          </cell>
          <cell r="BE24">
            <v>0</v>
          </cell>
          <cell r="BF24">
            <v>302</v>
          </cell>
          <cell r="BG24">
            <v>0</v>
          </cell>
          <cell r="BH24">
            <v>0</v>
          </cell>
          <cell r="BI24">
            <v>24.4</v>
          </cell>
          <cell r="BJ24">
            <v>43.9</v>
          </cell>
          <cell r="BK24">
            <v>0</v>
          </cell>
          <cell r="BL24">
            <v>0</v>
          </cell>
          <cell r="BM24">
            <v>0</v>
          </cell>
          <cell r="BN24">
            <v>73.900000000000006</v>
          </cell>
          <cell r="BO24">
            <v>76.2</v>
          </cell>
          <cell r="BP24">
            <v>0</v>
          </cell>
          <cell r="BQ24">
            <v>137</v>
          </cell>
          <cell r="BR24">
            <v>0</v>
          </cell>
          <cell r="BS24">
            <v>0</v>
          </cell>
          <cell r="BT24">
            <v>41.4</v>
          </cell>
          <cell r="BU24">
            <v>197</v>
          </cell>
          <cell r="BV24">
            <v>0</v>
          </cell>
          <cell r="BW24">
            <v>0</v>
          </cell>
          <cell r="BX24">
            <v>17.8</v>
          </cell>
          <cell r="BY24">
            <v>20.8</v>
          </cell>
          <cell r="BZ24">
            <v>604</v>
          </cell>
          <cell r="CA24">
            <v>2920</v>
          </cell>
          <cell r="CB24">
            <v>1630</v>
          </cell>
          <cell r="CC24">
            <v>155</v>
          </cell>
          <cell r="CD24">
            <v>102</v>
          </cell>
          <cell r="CE24">
            <v>1080</v>
          </cell>
          <cell r="CF24">
            <v>677</v>
          </cell>
          <cell r="CG24">
            <v>64</v>
          </cell>
          <cell r="CH24">
            <v>0</v>
          </cell>
          <cell r="CI24">
            <v>11600</v>
          </cell>
          <cell r="CJ24">
            <v>62.6</v>
          </cell>
          <cell r="CK24">
            <v>0</v>
          </cell>
          <cell r="CL24">
            <v>0</v>
          </cell>
          <cell r="CM24">
            <v>0</v>
          </cell>
          <cell r="CN24">
            <v>0</v>
          </cell>
          <cell r="CO24">
            <v>0</v>
          </cell>
          <cell r="CP24">
            <v>204</v>
          </cell>
          <cell r="CQ24">
            <v>0.67900000000000005</v>
          </cell>
          <cell r="CR24">
            <v>0</v>
          </cell>
          <cell r="CS24">
            <v>0.85499999999999998</v>
          </cell>
        </row>
        <row r="25">
          <cell r="C25" t="str">
            <v>WT20X117.5</v>
          </cell>
          <cell r="D25" t="str">
            <v>F</v>
          </cell>
          <cell r="E25">
            <v>118</v>
          </cell>
          <cell r="F25">
            <v>34.5</v>
          </cell>
          <cell r="G25">
            <v>19.8</v>
          </cell>
          <cell r="H25">
            <v>0</v>
          </cell>
          <cell r="I25">
            <v>0</v>
          </cell>
          <cell r="J25">
            <v>11.9</v>
          </cell>
          <cell r="K25">
            <v>0</v>
          </cell>
          <cell r="L25">
            <v>0</v>
          </cell>
          <cell r="M25">
            <v>0.83</v>
          </cell>
          <cell r="N25">
            <v>1.58</v>
          </cell>
          <cell r="O25">
            <v>0</v>
          </cell>
          <cell r="P25">
            <v>0</v>
          </cell>
          <cell r="Q25">
            <v>0</v>
          </cell>
          <cell r="R25">
            <v>2.76</v>
          </cell>
          <cell r="S25">
            <v>2.875</v>
          </cell>
          <cell r="T25">
            <v>0</v>
          </cell>
          <cell r="U25">
            <v>0</v>
          </cell>
          <cell r="V25">
            <v>5.17</v>
          </cell>
          <cell r="W25">
            <v>0</v>
          </cell>
          <cell r="X25">
            <v>0</v>
          </cell>
          <cell r="Y25">
            <v>1.45</v>
          </cell>
          <cell r="Z25">
            <v>3.77</v>
          </cell>
          <cell r="AA25">
            <v>0</v>
          </cell>
          <cell r="AB25">
            <v>20.6</v>
          </cell>
          <cell r="AC25">
            <v>0</v>
          </cell>
          <cell r="AD25">
            <v>23.9</v>
          </cell>
          <cell r="AE25">
            <v>1260</v>
          </cell>
          <cell r="AF25">
            <v>153</v>
          </cell>
          <cell r="AG25">
            <v>85.7</v>
          </cell>
          <cell r="AH25">
            <v>6.04</v>
          </cell>
          <cell r="AI25">
            <v>222</v>
          </cell>
          <cell r="AJ25">
            <v>59</v>
          </cell>
          <cell r="AK25">
            <v>37.299999999999997</v>
          </cell>
          <cell r="AL25">
            <v>2.54</v>
          </cell>
          <cell r="AM25">
            <v>0</v>
          </cell>
          <cell r="AN25">
            <v>20.6</v>
          </cell>
          <cell r="AO25">
            <v>156</v>
          </cell>
          <cell r="AP25">
            <v>0</v>
          </cell>
          <cell r="AQ25">
            <v>0</v>
          </cell>
          <cell r="AR25">
            <v>0</v>
          </cell>
          <cell r="AS25">
            <v>0</v>
          </cell>
          <cell r="AT25">
            <v>0</v>
          </cell>
          <cell r="AU25">
            <v>7.88</v>
          </cell>
          <cell r="AV25">
            <v>0.69099999999999995</v>
          </cell>
          <cell r="AW25">
            <v>0</v>
          </cell>
          <cell r="AX25">
            <v>0.69899999999999995</v>
          </cell>
          <cell r="AY25" t="str">
            <v>WT500X175</v>
          </cell>
          <cell r="AZ25" t="str">
            <v>WT500X175</v>
          </cell>
          <cell r="BA25">
            <v>175</v>
          </cell>
          <cell r="BB25">
            <v>22300</v>
          </cell>
          <cell r="BC25">
            <v>503</v>
          </cell>
          <cell r="BD25">
            <v>0</v>
          </cell>
          <cell r="BE25">
            <v>0</v>
          </cell>
          <cell r="BF25">
            <v>302</v>
          </cell>
          <cell r="BG25">
            <v>0</v>
          </cell>
          <cell r="BH25">
            <v>0</v>
          </cell>
          <cell r="BI25">
            <v>21.1</v>
          </cell>
          <cell r="BJ25">
            <v>40.1</v>
          </cell>
          <cell r="BK25">
            <v>0</v>
          </cell>
          <cell r="BL25">
            <v>0</v>
          </cell>
          <cell r="BM25">
            <v>0</v>
          </cell>
          <cell r="BN25">
            <v>70.099999999999994</v>
          </cell>
          <cell r="BO25">
            <v>73</v>
          </cell>
          <cell r="BP25">
            <v>0</v>
          </cell>
          <cell r="BQ25">
            <v>131</v>
          </cell>
          <cell r="BR25">
            <v>0</v>
          </cell>
          <cell r="BS25">
            <v>0</v>
          </cell>
          <cell r="BT25">
            <v>36.799999999999997</v>
          </cell>
          <cell r="BU25">
            <v>175</v>
          </cell>
          <cell r="BV25">
            <v>0</v>
          </cell>
          <cell r="BW25">
            <v>0</v>
          </cell>
          <cell r="BX25">
            <v>20.6</v>
          </cell>
          <cell r="BY25">
            <v>23.9</v>
          </cell>
          <cell r="BZ25">
            <v>524</v>
          </cell>
          <cell r="CA25">
            <v>2510</v>
          </cell>
          <cell r="CB25">
            <v>1400</v>
          </cell>
          <cell r="CC25">
            <v>153</v>
          </cell>
          <cell r="CD25">
            <v>92.4</v>
          </cell>
          <cell r="CE25">
            <v>967</v>
          </cell>
          <cell r="CF25">
            <v>611</v>
          </cell>
          <cell r="CG25">
            <v>64.5</v>
          </cell>
          <cell r="CH25">
            <v>0</v>
          </cell>
          <cell r="CI25">
            <v>8570</v>
          </cell>
          <cell r="CJ25">
            <v>41.9</v>
          </cell>
          <cell r="CK25">
            <v>0</v>
          </cell>
          <cell r="CL25">
            <v>0</v>
          </cell>
          <cell r="CM25">
            <v>0</v>
          </cell>
          <cell r="CN25">
            <v>0</v>
          </cell>
          <cell r="CO25">
            <v>0</v>
          </cell>
          <cell r="CP25">
            <v>200</v>
          </cell>
          <cell r="CQ25">
            <v>0.69099999999999995</v>
          </cell>
          <cell r="CR25">
            <v>0</v>
          </cell>
          <cell r="CS25">
            <v>0.69899999999999995</v>
          </cell>
        </row>
        <row r="26">
          <cell r="C26" t="str">
            <v>WT20X105.5</v>
          </cell>
          <cell r="D26" t="str">
            <v>F</v>
          </cell>
          <cell r="E26">
            <v>106</v>
          </cell>
          <cell r="F26">
            <v>31</v>
          </cell>
          <cell r="G26">
            <v>19.7</v>
          </cell>
          <cell r="H26">
            <v>0</v>
          </cell>
          <cell r="I26">
            <v>0</v>
          </cell>
          <cell r="J26">
            <v>11.8</v>
          </cell>
          <cell r="K26">
            <v>0</v>
          </cell>
          <cell r="L26">
            <v>0</v>
          </cell>
          <cell r="M26">
            <v>0.75</v>
          </cell>
          <cell r="N26">
            <v>1.42</v>
          </cell>
          <cell r="O26">
            <v>0</v>
          </cell>
          <cell r="P26">
            <v>0</v>
          </cell>
          <cell r="Q26">
            <v>0</v>
          </cell>
          <cell r="R26">
            <v>2.6</v>
          </cell>
          <cell r="S26">
            <v>2.6875</v>
          </cell>
          <cell r="T26">
            <v>0</v>
          </cell>
          <cell r="U26">
            <v>0</v>
          </cell>
          <cell r="V26">
            <v>5.08</v>
          </cell>
          <cell r="W26">
            <v>0</v>
          </cell>
          <cell r="X26">
            <v>0</v>
          </cell>
          <cell r="Y26">
            <v>1.31</v>
          </cell>
          <cell r="Z26">
            <v>4.17</v>
          </cell>
          <cell r="AA26">
            <v>0</v>
          </cell>
          <cell r="AB26">
            <v>22.8</v>
          </cell>
          <cell r="AC26">
            <v>0</v>
          </cell>
          <cell r="AD26">
            <v>26.2</v>
          </cell>
          <cell r="AE26">
            <v>1120</v>
          </cell>
          <cell r="AF26">
            <v>137</v>
          </cell>
          <cell r="AG26">
            <v>76.7</v>
          </cell>
          <cell r="AH26">
            <v>6.01</v>
          </cell>
          <cell r="AI26">
            <v>195</v>
          </cell>
          <cell r="AJ26">
            <v>52.1</v>
          </cell>
          <cell r="AK26">
            <v>33</v>
          </cell>
          <cell r="AL26">
            <v>2.5099999999999998</v>
          </cell>
          <cell r="AM26">
            <v>0</v>
          </cell>
          <cell r="AN26">
            <v>15.2</v>
          </cell>
          <cell r="AO26">
            <v>113</v>
          </cell>
          <cell r="AP26">
            <v>0</v>
          </cell>
          <cell r="AQ26">
            <v>0</v>
          </cell>
          <cell r="AR26">
            <v>0</v>
          </cell>
          <cell r="AS26">
            <v>0</v>
          </cell>
          <cell r="AT26">
            <v>0</v>
          </cell>
          <cell r="AU26">
            <v>7.84</v>
          </cell>
          <cell r="AV26">
            <v>0.69</v>
          </cell>
          <cell r="AW26">
            <v>0</v>
          </cell>
          <cell r="AX26">
            <v>0.58099999999999996</v>
          </cell>
          <cell r="AY26" t="str">
            <v>WT500X157</v>
          </cell>
          <cell r="AZ26" t="str">
            <v>WT500X157</v>
          </cell>
          <cell r="BA26">
            <v>157</v>
          </cell>
          <cell r="BB26">
            <v>20000</v>
          </cell>
          <cell r="BC26">
            <v>500</v>
          </cell>
          <cell r="BD26">
            <v>0</v>
          </cell>
          <cell r="BE26">
            <v>0</v>
          </cell>
          <cell r="BF26">
            <v>300</v>
          </cell>
          <cell r="BG26">
            <v>0</v>
          </cell>
          <cell r="BH26">
            <v>0</v>
          </cell>
          <cell r="BI26">
            <v>19.100000000000001</v>
          </cell>
          <cell r="BJ26">
            <v>36.1</v>
          </cell>
          <cell r="BK26">
            <v>0</v>
          </cell>
          <cell r="BL26">
            <v>0</v>
          </cell>
          <cell r="BM26">
            <v>0</v>
          </cell>
          <cell r="BN26">
            <v>66</v>
          </cell>
          <cell r="BO26">
            <v>68.3</v>
          </cell>
          <cell r="BP26">
            <v>0</v>
          </cell>
          <cell r="BQ26">
            <v>129</v>
          </cell>
          <cell r="BR26">
            <v>0</v>
          </cell>
          <cell r="BS26">
            <v>0</v>
          </cell>
          <cell r="BT26">
            <v>33.299999999999997</v>
          </cell>
          <cell r="BU26">
            <v>157</v>
          </cell>
          <cell r="BV26">
            <v>0</v>
          </cell>
          <cell r="BW26">
            <v>0</v>
          </cell>
          <cell r="BX26">
            <v>22.8</v>
          </cell>
          <cell r="BY26">
            <v>26.2</v>
          </cell>
          <cell r="BZ26">
            <v>466</v>
          </cell>
          <cell r="CA26">
            <v>2250</v>
          </cell>
          <cell r="CB26">
            <v>1260</v>
          </cell>
          <cell r="CC26">
            <v>153</v>
          </cell>
          <cell r="CD26">
            <v>81.2</v>
          </cell>
          <cell r="CE26">
            <v>854</v>
          </cell>
          <cell r="CF26">
            <v>541</v>
          </cell>
          <cell r="CG26">
            <v>63.8</v>
          </cell>
          <cell r="CH26">
            <v>0</v>
          </cell>
          <cell r="CI26">
            <v>6330</v>
          </cell>
          <cell r="CJ26">
            <v>30.3</v>
          </cell>
          <cell r="CK26">
            <v>0</v>
          </cell>
          <cell r="CL26">
            <v>0</v>
          </cell>
          <cell r="CM26">
            <v>0</v>
          </cell>
          <cell r="CN26">
            <v>0</v>
          </cell>
          <cell r="CO26">
            <v>0</v>
          </cell>
          <cell r="CP26">
            <v>199</v>
          </cell>
          <cell r="CQ26">
            <v>0.69</v>
          </cell>
          <cell r="CR26">
            <v>0</v>
          </cell>
          <cell r="CS26">
            <v>0.58099999999999996</v>
          </cell>
        </row>
        <row r="27">
          <cell r="C27" t="str">
            <v>WT20X91.5</v>
          </cell>
          <cell r="D27" t="str">
            <v>F</v>
          </cell>
          <cell r="E27">
            <v>91.5</v>
          </cell>
          <cell r="F27">
            <v>26.7</v>
          </cell>
          <cell r="G27">
            <v>19.5</v>
          </cell>
          <cell r="H27">
            <v>0</v>
          </cell>
          <cell r="I27">
            <v>0</v>
          </cell>
          <cell r="J27">
            <v>11.8</v>
          </cell>
          <cell r="K27">
            <v>0</v>
          </cell>
          <cell r="L27">
            <v>0</v>
          </cell>
          <cell r="M27">
            <v>0.65</v>
          </cell>
          <cell r="N27">
            <v>1.2</v>
          </cell>
          <cell r="O27">
            <v>0</v>
          </cell>
          <cell r="P27">
            <v>0</v>
          </cell>
          <cell r="Q27">
            <v>0</v>
          </cell>
          <cell r="R27">
            <v>2.4</v>
          </cell>
          <cell r="S27">
            <v>2.5</v>
          </cell>
          <cell r="T27">
            <v>0</v>
          </cell>
          <cell r="U27">
            <v>0</v>
          </cell>
          <cell r="V27">
            <v>4.97</v>
          </cell>
          <cell r="W27">
            <v>0</v>
          </cell>
          <cell r="X27">
            <v>0</v>
          </cell>
          <cell r="Y27">
            <v>1.1299999999999999</v>
          </cell>
          <cell r="Z27">
            <v>4.92</v>
          </cell>
          <cell r="AA27">
            <v>0</v>
          </cell>
          <cell r="AB27">
            <v>26.3</v>
          </cell>
          <cell r="AC27">
            <v>0</v>
          </cell>
          <cell r="AD27">
            <v>30</v>
          </cell>
          <cell r="AE27">
            <v>955</v>
          </cell>
          <cell r="AF27">
            <v>117</v>
          </cell>
          <cell r="AG27">
            <v>65.7</v>
          </cell>
          <cell r="AH27">
            <v>5.98</v>
          </cell>
          <cell r="AI27">
            <v>165</v>
          </cell>
          <cell r="AJ27">
            <v>44</v>
          </cell>
          <cell r="AK27">
            <v>28</v>
          </cell>
          <cell r="AL27">
            <v>2.4900000000000002</v>
          </cell>
          <cell r="AM27">
            <v>0</v>
          </cell>
          <cell r="AN27">
            <v>9.65</v>
          </cell>
          <cell r="AO27">
            <v>71.2</v>
          </cell>
          <cell r="AP27">
            <v>0</v>
          </cell>
          <cell r="AQ27">
            <v>0</v>
          </cell>
          <cell r="AR27">
            <v>0</v>
          </cell>
          <cell r="AS27">
            <v>0</v>
          </cell>
          <cell r="AT27">
            <v>0</v>
          </cell>
          <cell r="AU27">
            <v>7.81</v>
          </cell>
          <cell r="AV27">
            <v>0.68799999999999994</v>
          </cell>
          <cell r="AW27">
            <v>0</v>
          </cell>
          <cell r="AX27">
            <v>0.44500000000000001</v>
          </cell>
          <cell r="AY27" t="str">
            <v>WT500X136</v>
          </cell>
          <cell r="AZ27" t="str">
            <v>WT500X136</v>
          </cell>
          <cell r="BA27">
            <v>136</v>
          </cell>
          <cell r="BB27">
            <v>17200</v>
          </cell>
          <cell r="BC27">
            <v>495</v>
          </cell>
          <cell r="BD27">
            <v>0</v>
          </cell>
          <cell r="BE27">
            <v>0</v>
          </cell>
          <cell r="BF27">
            <v>300</v>
          </cell>
          <cell r="BG27">
            <v>0</v>
          </cell>
          <cell r="BH27">
            <v>0</v>
          </cell>
          <cell r="BI27">
            <v>16.5</v>
          </cell>
          <cell r="BJ27">
            <v>30.5</v>
          </cell>
          <cell r="BK27">
            <v>0</v>
          </cell>
          <cell r="BL27">
            <v>0</v>
          </cell>
          <cell r="BM27">
            <v>0</v>
          </cell>
          <cell r="BN27">
            <v>61</v>
          </cell>
          <cell r="BO27">
            <v>63.5</v>
          </cell>
          <cell r="BP27">
            <v>0</v>
          </cell>
          <cell r="BQ27">
            <v>126</v>
          </cell>
          <cell r="BR27">
            <v>0</v>
          </cell>
          <cell r="BS27">
            <v>0</v>
          </cell>
          <cell r="BT27">
            <v>28.7</v>
          </cell>
          <cell r="BU27">
            <v>136</v>
          </cell>
          <cell r="BV27">
            <v>0</v>
          </cell>
          <cell r="BW27">
            <v>0</v>
          </cell>
          <cell r="BX27">
            <v>26.3</v>
          </cell>
          <cell r="BY27">
            <v>30</v>
          </cell>
          <cell r="BZ27">
            <v>398</v>
          </cell>
          <cell r="CA27">
            <v>1920</v>
          </cell>
          <cell r="CB27">
            <v>1080</v>
          </cell>
          <cell r="CC27">
            <v>152</v>
          </cell>
          <cell r="CD27">
            <v>68.7</v>
          </cell>
          <cell r="CE27">
            <v>721</v>
          </cell>
          <cell r="CF27">
            <v>459</v>
          </cell>
          <cell r="CG27">
            <v>63.2</v>
          </cell>
          <cell r="CH27">
            <v>0</v>
          </cell>
          <cell r="CI27">
            <v>4020</v>
          </cell>
          <cell r="CJ27">
            <v>19.100000000000001</v>
          </cell>
          <cell r="CK27">
            <v>0</v>
          </cell>
          <cell r="CL27">
            <v>0</v>
          </cell>
          <cell r="CM27">
            <v>0</v>
          </cell>
          <cell r="CN27">
            <v>0</v>
          </cell>
          <cell r="CO27">
            <v>0</v>
          </cell>
          <cell r="CP27">
            <v>198</v>
          </cell>
          <cell r="CQ27">
            <v>0.68799999999999994</v>
          </cell>
          <cell r="CR27">
            <v>0</v>
          </cell>
          <cell r="CS27">
            <v>0.44500000000000001</v>
          </cell>
        </row>
        <row r="28">
          <cell r="C28" t="str">
            <v>WT20X83.5</v>
          </cell>
          <cell r="D28" t="str">
            <v>F</v>
          </cell>
          <cell r="E28">
            <v>83.5</v>
          </cell>
          <cell r="F28">
            <v>24.6</v>
          </cell>
          <cell r="G28">
            <v>19.3</v>
          </cell>
          <cell r="H28">
            <v>0</v>
          </cell>
          <cell r="I28">
            <v>0</v>
          </cell>
          <cell r="J28">
            <v>11.8</v>
          </cell>
          <cell r="K28">
            <v>0</v>
          </cell>
          <cell r="L28">
            <v>0</v>
          </cell>
          <cell r="M28">
            <v>0.65</v>
          </cell>
          <cell r="N28">
            <v>1.03</v>
          </cell>
          <cell r="O28">
            <v>0</v>
          </cell>
          <cell r="P28">
            <v>0</v>
          </cell>
          <cell r="Q28">
            <v>0</v>
          </cell>
          <cell r="R28">
            <v>2.21</v>
          </cell>
          <cell r="S28">
            <v>2.3125</v>
          </cell>
          <cell r="T28">
            <v>0</v>
          </cell>
          <cell r="U28">
            <v>0</v>
          </cell>
          <cell r="V28">
            <v>5.19</v>
          </cell>
          <cell r="W28">
            <v>0</v>
          </cell>
          <cell r="X28">
            <v>0</v>
          </cell>
          <cell r="Y28">
            <v>1.1000000000000001</v>
          </cell>
          <cell r="Z28">
            <v>5.76</v>
          </cell>
          <cell r="AA28">
            <v>0</v>
          </cell>
          <cell r="AB28">
            <v>26.3</v>
          </cell>
          <cell r="AC28">
            <v>0</v>
          </cell>
          <cell r="AD28">
            <v>29.7</v>
          </cell>
          <cell r="AE28">
            <v>899</v>
          </cell>
          <cell r="AF28">
            <v>115</v>
          </cell>
          <cell r="AG28">
            <v>63.7</v>
          </cell>
          <cell r="AH28">
            <v>6.05</v>
          </cell>
          <cell r="AI28">
            <v>141</v>
          </cell>
          <cell r="AJ28">
            <v>37.799999999999997</v>
          </cell>
          <cell r="AK28">
            <v>23.9</v>
          </cell>
          <cell r="AL28">
            <v>2.4</v>
          </cell>
          <cell r="AM28">
            <v>0</v>
          </cell>
          <cell r="AN28">
            <v>6.99</v>
          </cell>
          <cell r="AO28">
            <v>62.9</v>
          </cell>
          <cell r="AP28">
            <v>0</v>
          </cell>
          <cell r="AQ28">
            <v>0</v>
          </cell>
          <cell r="AR28">
            <v>0</v>
          </cell>
          <cell r="AS28">
            <v>0</v>
          </cell>
          <cell r="AT28">
            <v>0</v>
          </cell>
          <cell r="AU28">
            <v>8.01</v>
          </cell>
          <cell r="AV28">
            <v>0.65900000000000003</v>
          </cell>
          <cell r="AW28">
            <v>0</v>
          </cell>
          <cell r="AX28">
            <v>0.45400000000000001</v>
          </cell>
          <cell r="AY28" t="str">
            <v>WT500X124.5</v>
          </cell>
          <cell r="AZ28" t="str">
            <v>WT500X124.5</v>
          </cell>
          <cell r="BA28">
            <v>125</v>
          </cell>
          <cell r="BB28">
            <v>15900</v>
          </cell>
          <cell r="BC28">
            <v>490</v>
          </cell>
          <cell r="BD28">
            <v>0</v>
          </cell>
          <cell r="BE28">
            <v>0</v>
          </cell>
          <cell r="BF28">
            <v>300</v>
          </cell>
          <cell r="BG28">
            <v>0</v>
          </cell>
          <cell r="BH28">
            <v>0</v>
          </cell>
          <cell r="BI28">
            <v>16.5</v>
          </cell>
          <cell r="BJ28">
            <v>26.2</v>
          </cell>
          <cell r="BK28">
            <v>0</v>
          </cell>
          <cell r="BL28">
            <v>0</v>
          </cell>
          <cell r="BM28">
            <v>0</v>
          </cell>
          <cell r="BN28">
            <v>56.1</v>
          </cell>
          <cell r="BO28">
            <v>58.7</v>
          </cell>
          <cell r="BP28">
            <v>0</v>
          </cell>
          <cell r="BQ28">
            <v>132</v>
          </cell>
          <cell r="BR28">
            <v>0</v>
          </cell>
          <cell r="BS28">
            <v>0</v>
          </cell>
          <cell r="BT28">
            <v>27.9</v>
          </cell>
          <cell r="BU28">
            <v>125</v>
          </cell>
          <cell r="BV28">
            <v>0</v>
          </cell>
          <cell r="BW28">
            <v>0</v>
          </cell>
          <cell r="BX28">
            <v>26.3</v>
          </cell>
          <cell r="BY28">
            <v>29.7</v>
          </cell>
          <cell r="BZ28">
            <v>374</v>
          </cell>
          <cell r="CA28">
            <v>1880</v>
          </cell>
          <cell r="CB28">
            <v>1040</v>
          </cell>
          <cell r="CC28">
            <v>154</v>
          </cell>
          <cell r="CD28">
            <v>58.7</v>
          </cell>
          <cell r="CE28">
            <v>619</v>
          </cell>
          <cell r="CF28">
            <v>392</v>
          </cell>
          <cell r="CG28">
            <v>61</v>
          </cell>
          <cell r="CH28">
            <v>0</v>
          </cell>
          <cell r="CI28">
            <v>2910</v>
          </cell>
          <cell r="CJ28">
            <v>16.899999999999999</v>
          </cell>
          <cell r="CK28">
            <v>0</v>
          </cell>
          <cell r="CL28">
            <v>0</v>
          </cell>
          <cell r="CM28">
            <v>0</v>
          </cell>
          <cell r="CN28">
            <v>0</v>
          </cell>
          <cell r="CO28">
            <v>0</v>
          </cell>
          <cell r="CP28">
            <v>203</v>
          </cell>
          <cell r="CQ28">
            <v>0.65900000000000003</v>
          </cell>
          <cell r="CR28">
            <v>0</v>
          </cell>
          <cell r="CS28">
            <v>0.45400000000000001</v>
          </cell>
        </row>
        <row r="29">
          <cell r="C29" t="str">
            <v>WT20X74.5</v>
          </cell>
          <cell r="D29" t="str">
            <v>F</v>
          </cell>
          <cell r="E29">
            <v>74.5</v>
          </cell>
          <cell r="F29">
            <v>21.9</v>
          </cell>
          <cell r="G29">
            <v>19.100000000000001</v>
          </cell>
          <cell r="H29">
            <v>0</v>
          </cell>
          <cell r="I29">
            <v>0</v>
          </cell>
          <cell r="J29">
            <v>11.8</v>
          </cell>
          <cell r="K29">
            <v>0</v>
          </cell>
          <cell r="L29">
            <v>0</v>
          </cell>
          <cell r="M29">
            <v>0.63</v>
          </cell>
          <cell r="N29">
            <v>0.83</v>
          </cell>
          <cell r="O29">
            <v>0</v>
          </cell>
          <cell r="P29">
            <v>0</v>
          </cell>
          <cell r="Q29">
            <v>0</v>
          </cell>
          <cell r="R29">
            <v>2.0099999999999998</v>
          </cell>
          <cell r="S29">
            <v>2.125</v>
          </cell>
          <cell r="T29">
            <v>0</v>
          </cell>
          <cell r="U29">
            <v>0</v>
          </cell>
          <cell r="V29">
            <v>5.45</v>
          </cell>
          <cell r="W29">
            <v>0</v>
          </cell>
          <cell r="X29">
            <v>0</v>
          </cell>
          <cell r="Y29">
            <v>1.72</v>
          </cell>
          <cell r="Z29">
            <v>7.11</v>
          </cell>
          <cell r="AA29">
            <v>0</v>
          </cell>
          <cell r="AB29">
            <v>27.1</v>
          </cell>
          <cell r="AC29">
            <v>0</v>
          </cell>
          <cell r="AD29">
            <v>30.3</v>
          </cell>
          <cell r="AE29">
            <v>815</v>
          </cell>
          <cell r="AF29">
            <v>108</v>
          </cell>
          <cell r="AG29">
            <v>59.7</v>
          </cell>
          <cell r="AH29">
            <v>6.1</v>
          </cell>
          <cell r="AI29">
            <v>114</v>
          </cell>
          <cell r="AJ29">
            <v>30.9</v>
          </cell>
          <cell r="AK29">
            <v>19.399999999999999</v>
          </cell>
          <cell r="AL29">
            <v>2.29</v>
          </cell>
          <cell r="AM29">
            <v>0</v>
          </cell>
          <cell r="AN29">
            <v>4.66</v>
          </cell>
          <cell r="AO29">
            <v>51.9</v>
          </cell>
          <cell r="AP29">
            <v>0</v>
          </cell>
          <cell r="AQ29">
            <v>0</v>
          </cell>
          <cell r="AR29">
            <v>0</v>
          </cell>
          <cell r="AS29">
            <v>0</v>
          </cell>
          <cell r="AT29">
            <v>0</v>
          </cell>
          <cell r="AU29">
            <v>8.23</v>
          </cell>
          <cell r="AV29">
            <v>0.626</v>
          </cell>
          <cell r="AW29">
            <v>0</v>
          </cell>
          <cell r="AX29">
            <v>0.435</v>
          </cell>
          <cell r="AY29" t="str">
            <v>WT500X111</v>
          </cell>
          <cell r="AZ29" t="str">
            <v>WT500X111</v>
          </cell>
          <cell r="BA29">
            <v>111</v>
          </cell>
          <cell r="BB29">
            <v>14100</v>
          </cell>
          <cell r="BC29">
            <v>485</v>
          </cell>
          <cell r="BD29">
            <v>0</v>
          </cell>
          <cell r="BE29">
            <v>0</v>
          </cell>
          <cell r="BF29">
            <v>300</v>
          </cell>
          <cell r="BG29">
            <v>0</v>
          </cell>
          <cell r="BH29">
            <v>0</v>
          </cell>
          <cell r="BI29">
            <v>16</v>
          </cell>
          <cell r="BJ29">
            <v>21.1</v>
          </cell>
          <cell r="BK29">
            <v>0</v>
          </cell>
          <cell r="BL29">
            <v>0</v>
          </cell>
          <cell r="BM29">
            <v>0</v>
          </cell>
          <cell r="BN29">
            <v>51.1</v>
          </cell>
          <cell r="BO29">
            <v>54</v>
          </cell>
          <cell r="BP29">
            <v>0</v>
          </cell>
          <cell r="BQ29">
            <v>138</v>
          </cell>
          <cell r="BR29">
            <v>0</v>
          </cell>
          <cell r="BS29">
            <v>0</v>
          </cell>
          <cell r="BT29">
            <v>43.7</v>
          </cell>
          <cell r="BU29">
            <v>111</v>
          </cell>
          <cell r="BV29">
            <v>0</v>
          </cell>
          <cell r="BW29">
            <v>0</v>
          </cell>
          <cell r="BX29">
            <v>27.1</v>
          </cell>
          <cell r="BY29">
            <v>30.3</v>
          </cell>
          <cell r="BZ29">
            <v>339</v>
          </cell>
          <cell r="CA29">
            <v>1770</v>
          </cell>
          <cell r="CB29">
            <v>978</v>
          </cell>
          <cell r="CC29">
            <v>155</v>
          </cell>
          <cell r="CD29">
            <v>47.5</v>
          </cell>
          <cell r="CE29">
            <v>506</v>
          </cell>
          <cell r="CF29">
            <v>318</v>
          </cell>
          <cell r="CG29">
            <v>58.2</v>
          </cell>
          <cell r="CH29">
            <v>0</v>
          </cell>
          <cell r="CI29">
            <v>1940</v>
          </cell>
          <cell r="CJ29">
            <v>13.9</v>
          </cell>
          <cell r="CK29">
            <v>0</v>
          </cell>
          <cell r="CL29">
            <v>0</v>
          </cell>
          <cell r="CM29">
            <v>0</v>
          </cell>
          <cell r="CN29">
            <v>0</v>
          </cell>
          <cell r="CO29">
            <v>0</v>
          </cell>
          <cell r="CP29">
            <v>209</v>
          </cell>
          <cell r="CQ29">
            <v>0.626</v>
          </cell>
          <cell r="CR29">
            <v>0</v>
          </cell>
          <cell r="CS29">
            <v>0.435</v>
          </cell>
        </row>
        <row r="30">
          <cell r="C30" t="str">
            <v>WT18X400</v>
          </cell>
          <cell r="D30" t="str">
            <v>T</v>
          </cell>
          <cell r="E30">
            <v>400</v>
          </cell>
          <cell r="F30">
            <v>118</v>
          </cell>
          <cell r="G30">
            <v>21</v>
          </cell>
          <cell r="H30">
            <v>0</v>
          </cell>
          <cell r="I30">
            <v>0</v>
          </cell>
          <cell r="J30">
            <v>18</v>
          </cell>
          <cell r="K30">
            <v>0</v>
          </cell>
          <cell r="L30">
            <v>0</v>
          </cell>
          <cell r="M30">
            <v>2.38</v>
          </cell>
          <cell r="N30">
            <v>4.29</v>
          </cell>
          <cell r="O30">
            <v>0</v>
          </cell>
          <cell r="P30">
            <v>0</v>
          </cell>
          <cell r="Q30">
            <v>0</v>
          </cell>
          <cell r="R30">
            <v>5.24</v>
          </cell>
          <cell r="S30">
            <v>5.5625</v>
          </cell>
          <cell r="T30">
            <v>0</v>
          </cell>
          <cell r="U30">
            <v>0</v>
          </cell>
          <cell r="V30">
            <v>5.8</v>
          </cell>
          <cell r="W30">
            <v>0</v>
          </cell>
          <cell r="X30">
            <v>0</v>
          </cell>
          <cell r="Y30">
            <v>3.28</v>
          </cell>
          <cell r="Z30">
            <v>2.1</v>
          </cell>
          <cell r="AA30">
            <v>0</v>
          </cell>
          <cell r="AB30">
            <v>6.62</v>
          </cell>
          <cell r="AC30">
            <v>0</v>
          </cell>
          <cell r="AD30">
            <v>8.94</v>
          </cell>
          <cell r="AE30">
            <v>4090</v>
          </cell>
          <cell r="AF30">
            <v>491</v>
          </cell>
          <cell r="AG30">
            <v>264</v>
          </cell>
          <cell r="AH30">
            <v>5.89</v>
          </cell>
          <cell r="AI30">
            <v>2100</v>
          </cell>
          <cell r="AJ30">
            <v>371</v>
          </cell>
          <cell r="AK30">
            <v>234</v>
          </cell>
          <cell r="AL30">
            <v>4.22</v>
          </cell>
          <cell r="AM30">
            <v>0</v>
          </cell>
          <cell r="AN30">
            <v>525</v>
          </cell>
          <cell r="AO30">
            <v>5810</v>
          </cell>
          <cell r="AP30">
            <v>0</v>
          </cell>
          <cell r="AQ30">
            <v>0</v>
          </cell>
          <cell r="AR30">
            <v>0</v>
          </cell>
          <cell r="AS30">
            <v>0</v>
          </cell>
          <cell r="AT30">
            <v>0</v>
          </cell>
          <cell r="AU30">
            <v>8.11</v>
          </cell>
          <cell r="AV30">
            <v>0.79700000000000004</v>
          </cell>
          <cell r="AW30">
            <v>0</v>
          </cell>
          <cell r="AX30">
            <v>1</v>
          </cell>
          <cell r="AY30" t="str">
            <v>WT460X595.5</v>
          </cell>
          <cell r="AZ30" t="str">
            <v>WT460X595.5</v>
          </cell>
          <cell r="BA30">
            <v>596</v>
          </cell>
          <cell r="BB30">
            <v>76100</v>
          </cell>
          <cell r="BC30">
            <v>533</v>
          </cell>
          <cell r="BD30">
            <v>0</v>
          </cell>
          <cell r="BE30">
            <v>0</v>
          </cell>
          <cell r="BF30">
            <v>457</v>
          </cell>
          <cell r="BG30">
            <v>0</v>
          </cell>
          <cell r="BH30">
            <v>0</v>
          </cell>
          <cell r="BI30">
            <v>60.5</v>
          </cell>
          <cell r="BJ30">
            <v>109</v>
          </cell>
          <cell r="BK30">
            <v>0</v>
          </cell>
          <cell r="BL30">
            <v>0</v>
          </cell>
          <cell r="BM30">
            <v>0</v>
          </cell>
          <cell r="BN30">
            <v>133</v>
          </cell>
          <cell r="BO30">
            <v>141</v>
          </cell>
          <cell r="BP30">
            <v>0</v>
          </cell>
          <cell r="BQ30">
            <v>147</v>
          </cell>
          <cell r="BR30">
            <v>0</v>
          </cell>
          <cell r="BS30">
            <v>0</v>
          </cell>
          <cell r="BT30">
            <v>83.3</v>
          </cell>
          <cell r="BU30">
            <v>596</v>
          </cell>
          <cell r="BV30">
            <v>0</v>
          </cell>
          <cell r="BW30">
            <v>0</v>
          </cell>
          <cell r="BX30">
            <v>6.62</v>
          </cell>
          <cell r="BY30">
            <v>8.94</v>
          </cell>
          <cell r="BZ30">
            <v>1700</v>
          </cell>
          <cell r="CA30">
            <v>8050</v>
          </cell>
          <cell r="CB30">
            <v>4330</v>
          </cell>
          <cell r="CC30">
            <v>150</v>
          </cell>
          <cell r="CD30">
            <v>874</v>
          </cell>
          <cell r="CE30">
            <v>6080</v>
          </cell>
          <cell r="CF30">
            <v>3830</v>
          </cell>
          <cell r="CG30">
            <v>107</v>
          </cell>
          <cell r="CH30">
            <v>0</v>
          </cell>
          <cell r="CI30">
            <v>219000</v>
          </cell>
          <cell r="CJ30">
            <v>1560</v>
          </cell>
          <cell r="CK30">
            <v>0</v>
          </cell>
          <cell r="CL30">
            <v>0</v>
          </cell>
          <cell r="CM30">
            <v>0</v>
          </cell>
          <cell r="CN30">
            <v>0</v>
          </cell>
          <cell r="CO30">
            <v>0</v>
          </cell>
          <cell r="CP30">
            <v>206</v>
          </cell>
          <cell r="CQ30">
            <v>0.79700000000000004</v>
          </cell>
          <cell r="CR30">
            <v>0</v>
          </cell>
          <cell r="CS30">
            <v>1</v>
          </cell>
        </row>
        <row r="31">
          <cell r="C31" t="str">
            <v>WT18X326</v>
          </cell>
          <cell r="D31" t="str">
            <v>T</v>
          </cell>
          <cell r="E31">
            <v>325</v>
          </cell>
          <cell r="F31">
            <v>96.1</v>
          </cell>
          <cell r="G31">
            <v>20.2</v>
          </cell>
          <cell r="H31">
            <v>0</v>
          </cell>
          <cell r="I31">
            <v>0</v>
          </cell>
          <cell r="J31">
            <v>17.600000000000001</v>
          </cell>
          <cell r="K31">
            <v>0</v>
          </cell>
          <cell r="L31">
            <v>0</v>
          </cell>
          <cell r="M31">
            <v>1.97</v>
          </cell>
          <cell r="N31">
            <v>3.54</v>
          </cell>
          <cell r="O31">
            <v>0</v>
          </cell>
          <cell r="P31">
            <v>0</v>
          </cell>
          <cell r="Q31">
            <v>0</v>
          </cell>
          <cell r="R31">
            <v>4.49</v>
          </cell>
          <cell r="S31">
            <v>4.8125</v>
          </cell>
          <cell r="T31">
            <v>0</v>
          </cell>
          <cell r="U31">
            <v>0</v>
          </cell>
          <cell r="V31">
            <v>5.35</v>
          </cell>
          <cell r="W31">
            <v>0</v>
          </cell>
          <cell r="X31">
            <v>0</v>
          </cell>
          <cell r="Y31">
            <v>2.73</v>
          </cell>
          <cell r="Z31">
            <v>2.48</v>
          </cell>
          <cell r="AA31">
            <v>0</v>
          </cell>
          <cell r="AB31">
            <v>7.99</v>
          </cell>
          <cell r="AC31">
            <v>0</v>
          </cell>
          <cell r="AD31">
            <v>10.4</v>
          </cell>
          <cell r="AE31">
            <v>3160</v>
          </cell>
          <cell r="AF31">
            <v>383</v>
          </cell>
          <cell r="AG31">
            <v>208</v>
          </cell>
          <cell r="AH31">
            <v>5.74</v>
          </cell>
          <cell r="AI31">
            <v>1610</v>
          </cell>
          <cell r="AJ31">
            <v>290</v>
          </cell>
          <cell r="AK31">
            <v>184</v>
          </cell>
          <cell r="AL31">
            <v>4.0999999999999996</v>
          </cell>
          <cell r="AM31">
            <v>0</v>
          </cell>
          <cell r="AN31">
            <v>295</v>
          </cell>
          <cell r="AO31">
            <v>3070</v>
          </cell>
          <cell r="AP31">
            <v>0</v>
          </cell>
          <cell r="AQ31">
            <v>0</v>
          </cell>
          <cell r="AR31">
            <v>0</v>
          </cell>
          <cell r="AS31">
            <v>0</v>
          </cell>
          <cell r="AT31">
            <v>0</v>
          </cell>
          <cell r="AU31">
            <v>7.91</v>
          </cell>
          <cell r="AV31">
            <v>0.79500000000000004</v>
          </cell>
          <cell r="AW31">
            <v>0</v>
          </cell>
          <cell r="AX31">
            <v>1</v>
          </cell>
          <cell r="AY31" t="str">
            <v>WT460X485</v>
          </cell>
          <cell r="AZ31" t="str">
            <v>WT460X485</v>
          </cell>
          <cell r="BA31">
            <v>485</v>
          </cell>
          <cell r="BB31">
            <v>62000</v>
          </cell>
          <cell r="BC31">
            <v>513</v>
          </cell>
          <cell r="BD31">
            <v>0</v>
          </cell>
          <cell r="BE31">
            <v>0</v>
          </cell>
          <cell r="BF31">
            <v>447</v>
          </cell>
          <cell r="BG31">
            <v>0</v>
          </cell>
          <cell r="BH31">
            <v>0</v>
          </cell>
          <cell r="BI31">
            <v>50</v>
          </cell>
          <cell r="BJ31">
            <v>89.9</v>
          </cell>
          <cell r="BK31">
            <v>0</v>
          </cell>
          <cell r="BL31">
            <v>0</v>
          </cell>
          <cell r="BM31">
            <v>0</v>
          </cell>
          <cell r="BN31">
            <v>114</v>
          </cell>
          <cell r="BO31">
            <v>122</v>
          </cell>
          <cell r="BP31">
            <v>0</v>
          </cell>
          <cell r="BQ31">
            <v>136</v>
          </cell>
          <cell r="BR31">
            <v>0</v>
          </cell>
          <cell r="BS31">
            <v>0</v>
          </cell>
          <cell r="BT31">
            <v>69.3</v>
          </cell>
          <cell r="BU31">
            <v>485</v>
          </cell>
          <cell r="BV31">
            <v>0</v>
          </cell>
          <cell r="BW31">
            <v>0</v>
          </cell>
          <cell r="BX31">
            <v>7.99</v>
          </cell>
          <cell r="BY31">
            <v>10.4</v>
          </cell>
          <cell r="BZ31">
            <v>1320</v>
          </cell>
          <cell r="CA31">
            <v>6280</v>
          </cell>
          <cell r="CB31">
            <v>3410</v>
          </cell>
          <cell r="CC31">
            <v>146</v>
          </cell>
          <cell r="CD31">
            <v>670</v>
          </cell>
          <cell r="CE31">
            <v>4750</v>
          </cell>
          <cell r="CF31">
            <v>3020</v>
          </cell>
          <cell r="CG31">
            <v>104</v>
          </cell>
          <cell r="CH31">
            <v>0</v>
          </cell>
          <cell r="CI31">
            <v>123000</v>
          </cell>
          <cell r="CJ31">
            <v>824</v>
          </cell>
          <cell r="CK31">
            <v>0</v>
          </cell>
          <cell r="CL31">
            <v>0</v>
          </cell>
          <cell r="CM31">
            <v>0</v>
          </cell>
          <cell r="CN31">
            <v>0</v>
          </cell>
          <cell r="CO31">
            <v>0</v>
          </cell>
          <cell r="CP31">
            <v>201</v>
          </cell>
          <cell r="CQ31">
            <v>0.79500000000000004</v>
          </cell>
          <cell r="CR31">
            <v>0</v>
          </cell>
          <cell r="CS31">
            <v>1</v>
          </cell>
        </row>
        <row r="32">
          <cell r="C32" t="str">
            <v>WT18X264.5</v>
          </cell>
          <cell r="D32" t="str">
            <v>T</v>
          </cell>
          <cell r="E32">
            <v>264</v>
          </cell>
          <cell r="F32">
            <v>77.8</v>
          </cell>
          <cell r="G32">
            <v>19.600000000000001</v>
          </cell>
          <cell r="H32">
            <v>0</v>
          </cell>
          <cell r="I32">
            <v>0</v>
          </cell>
          <cell r="J32">
            <v>17.2</v>
          </cell>
          <cell r="K32">
            <v>0</v>
          </cell>
          <cell r="L32">
            <v>0</v>
          </cell>
          <cell r="M32">
            <v>1.61</v>
          </cell>
          <cell r="N32">
            <v>2.91</v>
          </cell>
          <cell r="O32">
            <v>0</v>
          </cell>
          <cell r="P32">
            <v>0</v>
          </cell>
          <cell r="Q32">
            <v>0</v>
          </cell>
          <cell r="R32">
            <v>3.86</v>
          </cell>
          <cell r="S32">
            <v>4.1875</v>
          </cell>
          <cell r="T32">
            <v>0</v>
          </cell>
          <cell r="U32">
            <v>0</v>
          </cell>
          <cell r="V32">
            <v>4.96</v>
          </cell>
          <cell r="W32">
            <v>0</v>
          </cell>
          <cell r="X32">
            <v>0</v>
          </cell>
          <cell r="Y32">
            <v>2.2599999999999998</v>
          </cell>
          <cell r="Z32">
            <v>2.96</v>
          </cell>
          <cell r="AA32">
            <v>0</v>
          </cell>
          <cell r="AB32">
            <v>9.7799999999999994</v>
          </cell>
          <cell r="AC32">
            <v>0</v>
          </cell>
          <cell r="AD32">
            <v>12.4</v>
          </cell>
          <cell r="AE32">
            <v>2440</v>
          </cell>
          <cell r="AF32">
            <v>298</v>
          </cell>
          <cell r="AG32">
            <v>164</v>
          </cell>
          <cell r="AH32">
            <v>5.6</v>
          </cell>
          <cell r="AI32">
            <v>1240</v>
          </cell>
          <cell r="AJ32">
            <v>227</v>
          </cell>
          <cell r="AK32">
            <v>145</v>
          </cell>
          <cell r="AL32">
            <v>4</v>
          </cell>
          <cell r="AM32">
            <v>0</v>
          </cell>
          <cell r="AN32">
            <v>163</v>
          </cell>
          <cell r="AO32">
            <v>1600</v>
          </cell>
          <cell r="AP32">
            <v>0</v>
          </cell>
          <cell r="AQ32">
            <v>0</v>
          </cell>
          <cell r="AR32">
            <v>0</v>
          </cell>
          <cell r="AS32">
            <v>0</v>
          </cell>
          <cell r="AT32">
            <v>0</v>
          </cell>
          <cell r="AU32">
            <v>7.72</v>
          </cell>
          <cell r="AV32">
            <v>0.79400000000000004</v>
          </cell>
          <cell r="AW32">
            <v>0</v>
          </cell>
          <cell r="AX32">
            <v>1</v>
          </cell>
          <cell r="AY32" t="str">
            <v>WT460X393.5</v>
          </cell>
          <cell r="AZ32" t="str">
            <v>WT460X393.5</v>
          </cell>
          <cell r="BA32">
            <v>394</v>
          </cell>
          <cell r="BB32">
            <v>50200</v>
          </cell>
          <cell r="BC32">
            <v>498</v>
          </cell>
          <cell r="BD32">
            <v>0</v>
          </cell>
          <cell r="BE32">
            <v>0</v>
          </cell>
          <cell r="BF32">
            <v>437</v>
          </cell>
          <cell r="BG32">
            <v>0</v>
          </cell>
          <cell r="BH32">
            <v>0</v>
          </cell>
          <cell r="BI32">
            <v>40.9</v>
          </cell>
          <cell r="BJ32">
            <v>73.900000000000006</v>
          </cell>
          <cell r="BK32">
            <v>0</v>
          </cell>
          <cell r="BL32">
            <v>0</v>
          </cell>
          <cell r="BM32">
            <v>0</v>
          </cell>
          <cell r="BN32">
            <v>98</v>
          </cell>
          <cell r="BO32">
            <v>106</v>
          </cell>
          <cell r="BP32">
            <v>0</v>
          </cell>
          <cell r="BQ32">
            <v>126</v>
          </cell>
          <cell r="BR32">
            <v>0</v>
          </cell>
          <cell r="BS32">
            <v>0</v>
          </cell>
          <cell r="BT32">
            <v>57.4</v>
          </cell>
          <cell r="BU32">
            <v>394</v>
          </cell>
          <cell r="BV32">
            <v>0</v>
          </cell>
          <cell r="BW32">
            <v>0</v>
          </cell>
          <cell r="BX32">
            <v>9.7799999999999994</v>
          </cell>
          <cell r="BY32">
            <v>12.4</v>
          </cell>
          <cell r="BZ32">
            <v>1020</v>
          </cell>
          <cell r="CA32">
            <v>4880</v>
          </cell>
          <cell r="CB32">
            <v>2690</v>
          </cell>
          <cell r="CC32">
            <v>142</v>
          </cell>
          <cell r="CD32">
            <v>516</v>
          </cell>
          <cell r="CE32">
            <v>3720</v>
          </cell>
          <cell r="CF32">
            <v>2380</v>
          </cell>
          <cell r="CG32">
            <v>102</v>
          </cell>
          <cell r="CH32">
            <v>0</v>
          </cell>
          <cell r="CI32">
            <v>67800</v>
          </cell>
          <cell r="CJ32">
            <v>430</v>
          </cell>
          <cell r="CK32">
            <v>0</v>
          </cell>
          <cell r="CL32">
            <v>0</v>
          </cell>
          <cell r="CM32">
            <v>0</v>
          </cell>
          <cell r="CN32">
            <v>0</v>
          </cell>
          <cell r="CO32">
            <v>0</v>
          </cell>
          <cell r="CP32">
            <v>196</v>
          </cell>
          <cell r="CQ32">
            <v>0.79400000000000004</v>
          </cell>
          <cell r="CR32">
            <v>0</v>
          </cell>
          <cell r="CS32">
            <v>1</v>
          </cell>
        </row>
        <row r="33">
          <cell r="C33" t="str">
            <v>WT18X243.5</v>
          </cell>
          <cell r="D33" t="str">
            <v>T</v>
          </cell>
          <cell r="E33">
            <v>244</v>
          </cell>
          <cell r="F33">
            <v>71.7</v>
          </cell>
          <cell r="G33">
            <v>19.7</v>
          </cell>
          <cell r="H33">
            <v>0</v>
          </cell>
          <cell r="I33">
            <v>0</v>
          </cell>
          <cell r="J33">
            <v>17.100000000000001</v>
          </cell>
          <cell r="K33">
            <v>0</v>
          </cell>
          <cell r="L33">
            <v>0</v>
          </cell>
          <cell r="M33">
            <v>1.5</v>
          </cell>
          <cell r="N33">
            <v>2.68</v>
          </cell>
          <cell r="O33">
            <v>0</v>
          </cell>
          <cell r="P33">
            <v>0</v>
          </cell>
          <cell r="Q33">
            <v>0</v>
          </cell>
          <cell r="R33">
            <v>3.63</v>
          </cell>
          <cell r="S33">
            <v>4</v>
          </cell>
          <cell r="T33">
            <v>0</v>
          </cell>
          <cell r="U33">
            <v>0</v>
          </cell>
          <cell r="V33">
            <v>4.84</v>
          </cell>
          <cell r="W33">
            <v>0</v>
          </cell>
          <cell r="X33">
            <v>0</v>
          </cell>
          <cell r="Y33">
            <v>2.1</v>
          </cell>
          <cell r="Z33">
            <v>3.19</v>
          </cell>
          <cell r="AA33">
            <v>0</v>
          </cell>
          <cell r="AB33">
            <v>10.7</v>
          </cell>
          <cell r="AC33">
            <v>0</v>
          </cell>
          <cell r="AD33">
            <v>13.1</v>
          </cell>
          <cell r="AE33">
            <v>2220</v>
          </cell>
          <cell r="AF33">
            <v>272</v>
          </cell>
          <cell r="AG33">
            <v>150</v>
          </cell>
          <cell r="AH33">
            <v>5.57</v>
          </cell>
          <cell r="AI33">
            <v>1120</v>
          </cell>
          <cell r="AJ33">
            <v>206</v>
          </cell>
          <cell r="AK33">
            <v>131</v>
          </cell>
          <cell r="AL33">
            <v>3.96</v>
          </cell>
          <cell r="AM33">
            <v>0</v>
          </cell>
          <cell r="AN33">
            <v>128</v>
          </cell>
          <cell r="AO33">
            <v>1250</v>
          </cell>
          <cell r="AP33">
            <v>0</v>
          </cell>
          <cell r="AQ33">
            <v>0</v>
          </cell>
          <cell r="AR33">
            <v>0</v>
          </cell>
          <cell r="AS33">
            <v>0</v>
          </cell>
          <cell r="AT33">
            <v>0</v>
          </cell>
          <cell r="AU33">
            <v>7.68</v>
          </cell>
          <cell r="AV33">
            <v>0.79200000000000004</v>
          </cell>
          <cell r="AW33">
            <v>0</v>
          </cell>
          <cell r="AX33">
            <v>1</v>
          </cell>
          <cell r="AY33" t="str">
            <v>WT460X362.5</v>
          </cell>
          <cell r="AZ33" t="str">
            <v>WT460X362.5</v>
          </cell>
          <cell r="BA33">
            <v>362</v>
          </cell>
          <cell r="BB33">
            <v>46300</v>
          </cell>
          <cell r="BC33">
            <v>500</v>
          </cell>
          <cell r="BD33">
            <v>0</v>
          </cell>
          <cell r="BE33">
            <v>0</v>
          </cell>
          <cell r="BF33">
            <v>434</v>
          </cell>
          <cell r="BG33">
            <v>0</v>
          </cell>
          <cell r="BH33">
            <v>0</v>
          </cell>
          <cell r="BI33">
            <v>38.1</v>
          </cell>
          <cell r="BJ33">
            <v>68.099999999999994</v>
          </cell>
          <cell r="BK33">
            <v>0</v>
          </cell>
          <cell r="BL33">
            <v>0</v>
          </cell>
          <cell r="BM33">
            <v>0</v>
          </cell>
          <cell r="BN33">
            <v>92.2</v>
          </cell>
          <cell r="BO33">
            <v>102</v>
          </cell>
          <cell r="BP33">
            <v>0</v>
          </cell>
          <cell r="BQ33">
            <v>123</v>
          </cell>
          <cell r="BR33">
            <v>0</v>
          </cell>
          <cell r="BS33">
            <v>0</v>
          </cell>
          <cell r="BT33">
            <v>53.3</v>
          </cell>
          <cell r="BU33">
            <v>363</v>
          </cell>
          <cell r="BV33">
            <v>0</v>
          </cell>
          <cell r="BW33">
            <v>0</v>
          </cell>
          <cell r="BX33">
            <v>10.7</v>
          </cell>
          <cell r="BY33">
            <v>13.1</v>
          </cell>
          <cell r="BZ33">
            <v>924</v>
          </cell>
          <cell r="CA33">
            <v>4460</v>
          </cell>
          <cell r="CB33">
            <v>2460</v>
          </cell>
          <cell r="CC33">
            <v>141</v>
          </cell>
          <cell r="CD33">
            <v>466</v>
          </cell>
          <cell r="CE33">
            <v>3380</v>
          </cell>
          <cell r="CF33">
            <v>2150</v>
          </cell>
          <cell r="CG33">
            <v>101</v>
          </cell>
          <cell r="CH33">
            <v>0</v>
          </cell>
          <cell r="CI33">
            <v>53300</v>
          </cell>
          <cell r="CJ33">
            <v>336</v>
          </cell>
          <cell r="CK33">
            <v>0</v>
          </cell>
          <cell r="CL33">
            <v>0</v>
          </cell>
          <cell r="CM33">
            <v>0</v>
          </cell>
          <cell r="CN33">
            <v>0</v>
          </cell>
          <cell r="CO33">
            <v>0</v>
          </cell>
          <cell r="CP33">
            <v>195</v>
          </cell>
          <cell r="CQ33">
            <v>0.79200000000000004</v>
          </cell>
          <cell r="CR33">
            <v>0</v>
          </cell>
          <cell r="CS33">
            <v>1</v>
          </cell>
        </row>
        <row r="34">
          <cell r="C34" t="str">
            <v>WT18X220.5</v>
          </cell>
          <cell r="D34" t="str">
            <v>T</v>
          </cell>
          <cell r="E34">
            <v>220</v>
          </cell>
          <cell r="F34">
            <v>64.900000000000006</v>
          </cell>
          <cell r="G34">
            <v>19.100000000000001</v>
          </cell>
          <cell r="H34">
            <v>0</v>
          </cell>
          <cell r="I34">
            <v>0</v>
          </cell>
          <cell r="J34">
            <v>17</v>
          </cell>
          <cell r="K34">
            <v>0</v>
          </cell>
          <cell r="L34">
            <v>0</v>
          </cell>
          <cell r="M34">
            <v>1.36</v>
          </cell>
          <cell r="N34">
            <v>2.44</v>
          </cell>
          <cell r="O34">
            <v>0</v>
          </cell>
          <cell r="P34">
            <v>0</v>
          </cell>
          <cell r="Q34">
            <v>0</v>
          </cell>
          <cell r="R34">
            <v>3.39</v>
          </cell>
          <cell r="S34">
            <v>3.6875</v>
          </cell>
          <cell r="T34">
            <v>0</v>
          </cell>
          <cell r="U34">
            <v>0</v>
          </cell>
          <cell r="V34">
            <v>4.6900000000000004</v>
          </cell>
          <cell r="W34">
            <v>0</v>
          </cell>
          <cell r="X34">
            <v>0</v>
          </cell>
          <cell r="Y34">
            <v>1.91</v>
          </cell>
          <cell r="Z34">
            <v>3.48</v>
          </cell>
          <cell r="AA34">
            <v>0</v>
          </cell>
          <cell r="AB34">
            <v>11.6</v>
          </cell>
          <cell r="AC34">
            <v>0</v>
          </cell>
          <cell r="AD34">
            <v>14.3</v>
          </cell>
          <cell r="AE34">
            <v>1980</v>
          </cell>
          <cell r="AF34">
            <v>242</v>
          </cell>
          <cell r="AG34">
            <v>134</v>
          </cell>
          <cell r="AH34">
            <v>5.52</v>
          </cell>
          <cell r="AI34">
            <v>997</v>
          </cell>
          <cell r="AJ34">
            <v>184</v>
          </cell>
          <cell r="AK34">
            <v>117</v>
          </cell>
          <cell r="AL34">
            <v>3.92</v>
          </cell>
          <cell r="AM34">
            <v>0</v>
          </cell>
          <cell r="AN34">
            <v>96.6</v>
          </cell>
          <cell r="AO34">
            <v>914</v>
          </cell>
          <cell r="AP34">
            <v>0</v>
          </cell>
          <cell r="AQ34">
            <v>0</v>
          </cell>
          <cell r="AR34">
            <v>0</v>
          </cell>
          <cell r="AS34">
            <v>0</v>
          </cell>
          <cell r="AT34">
            <v>0</v>
          </cell>
          <cell r="AU34">
            <v>7.6</v>
          </cell>
          <cell r="AV34">
            <v>0.79200000000000004</v>
          </cell>
          <cell r="AW34">
            <v>0</v>
          </cell>
          <cell r="AX34">
            <v>1</v>
          </cell>
          <cell r="AY34" t="str">
            <v>WT460X328</v>
          </cell>
          <cell r="AZ34" t="str">
            <v>WT460X328</v>
          </cell>
          <cell r="BA34">
            <v>328</v>
          </cell>
          <cell r="BB34">
            <v>41900</v>
          </cell>
          <cell r="BC34">
            <v>485</v>
          </cell>
          <cell r="BD34">
            <v>0</v>
          </cell>
          <cell r="BE34">
            <v>0</v>
          </cell>
          <cell r="BF34">
            <v>432</v>
          </cell>
          <cell r="BG34">
            <v>0</v>
          </cell>
          <cell r="BH34">
            <v>0</v>
          </cell>
          <cell r="BI34">
            <v>34.5</v>
          </cell>
          <cell r="BJ34">
            <v>62</v>
          </cell>
          <cell r="BK34">
            <v>0</v>
          </cell>
          <cell r="BL34">
            <v>0</v>
          </cell>
          <cell r="BM34">
            <v>0</v>
          </cell>
          <cell r="BN34">
            <v>86.1</v>
          </cell>
          <cell r="BO34">
            <v>93.7</v>
          </cell>
          <cell r="BP34">
            <v>0</v>
          </cell>
          <cell r="BQ34">
            <v>119</v>
          </cell>
          <cell r="BR34">
            <v>0</v>
          </cell>
          <cell r="BS34">
            <v>0</v>
          </cell>
          <cell r="BT34">
            <v>48.5</v>
          </cell>
          <cell r="BU34">
            <v>328</v>
          </cell>
          <cell r="BV34">
            <v>0</v>
          </cell>
          <cell r="BW34">
            <v>0</v>
          </cell>
          <cell r="BX34">
            <v>11.6</v>
          </cell>
          <cell r="BY34">
            <v>14.3</v>
          </cell>
          <cell r="BZ34">
            <v>824</v>
          </cell>
          <cell r="CA34">
            <v>3970</v>
          </cell>
          <cell r="CB34">
            <v>2200</v>
          </cell>
          <cell r="CC34">
            <v>140</v>
          </cell>
          <cell r="CD34">
            <v>415</v>
          </cell>
          <cell r="CE34">
            <v>3020</v>
          </cell>
          <cell r="CF34">
            <v>1920</v>
          </cell>
          <cell r="CG34">
            <v>100</v>
          </cell>
          <cell r="CH34">
            <v>0</v>
          </cell>
          <cell r="CI34">
            <v>40200</v>
          </cell>
          <cell r="CJ34">
            <v>245</v>
          </cell>
          <cell r="CK34">
            <v>0</v>
          </cell>
          <cell r="CL34">
            <v>0</v>
          </cell>
          <cell r="CM34">
            <v>0</v>
          </cell>
          <cell r="CN34">
            <v>0</v>
          </cell>
          <cell r="CO34">
            <v>0</v>
          </cell>
          <cell r="CP34">
            <v>193</v>
          </cell>
          <cell r="CQ34">
            <v>0.79200000000000004</v>
          </cell>
          <cell r="CR34">
            <v>0</v>
          </cell>
          <cell r="CS34">
            <v>1</v>
          </cell>
        </row>
        <row r="35">
          <cell r="C35" t="str">
            <v>WT18X197.5</v>
          </cell>
          <cell r="D35" t="str">
            <v>T</v>
          </cell>
          <cell r="E35">
            <v>198</v>
          </cell>
          <cell r="F35">
            <v>58.2</v>
          </cell>
          <cell r="G35">
            <v>18.899999999999999</v>
          </cell>
          <cell r="H35">
            <v>0</v>
          </cell>
          <cell r="I35">
            <v>0</v>
          </cell>
          <cell r="J35">
            <v>16.8</v>
          </cell>
          <cell r="K35">
            <v>0</v>
          </cell>
          <cell r="L35">
            <v>0</v>
          </cell>
          <cell r="M35">
            <v>1.22</v>
          </cell>
          <cell r="N35">
            <v>2.2000000000000002</v>
          </cell>
          <cell r="O35">
            <v>0</v>
          </cell>
          <cell r="P35">
            <v>0</v>
          </cell>
          <cell r="Q35">
            <v>0</v>
          </cell>
          <cell r="R35">
            <v>3.15</v>
          </cell>
          <cell r="S35">
            <v>3.4375</v>
          </cell>
          <cell r="T35">
            <v>0</v>
          </cell>
          <cell r="U35">
            <v>0</v>
          </cell>
          <cell r="V35">
            <v>4.53</v>
          </cell>
          <cell r="W35">
            <v>0</v>
          </cell>
          <cell r="X35">
            <v>0</v>
          </cell>
          <cell r="Y35">
            <v>1.73</v>
          </cell>
          <cell r="Z35">
            <v>3.83</v>
          </cell>
          <cell r="AA35">
            <v>0</v>
          </cell>
          <cell r="AB35">
            <v>12.9</v>
          </cell>
          <cell r="AC35">
            <v>0</v>
          </cell>
          <cell r="AD35">
            <v>15.7</v>
          </cell>
          <cell r="AE35">
            <v>1740</v>
          </cell>
          <cell r="AF35">
            <v>213</v>
          </cell>
          <cell r="AG35">
            <v>119</v>
          </cell>
          <cell r="AH35">
            <v>5.47</v>
          </cell>
          <cell r="AI35">
            <v>877</v>
          </cell>
          <cell r="AJ35">
            <v>162</v>
          </cell>
          <cell r="AK35">
            <v>104</v>
          </cell>
          <cell r="AL35">
            <v>3.88</v>
          </cell>
          <cell r="AM35">
            <v>0</v>
          </cell>
          <cell r="AN35">
            <v>70.7</v>
          </cell>
          <cell r="AO35">
            <v>652</v>
          </cell>
          <cell r="AP35">
            <v>0</v>
          </cell>
          <cell r="AQ35">
            <v>0</v>
          </cell>
          <cell r="AR35">
            <v>0</v>
          </cell>
          <cell r="AS35">
            <v>0</v>
          </cell>
          <cell r="AT35">
            <v>0</v>
          </cell>
          <cell r="AU35">
            <v>7.54</v>
          </cell>
          <cell r="AV35">
            <v>0.79200000000000004</v>
          </cell>
          <cell r="AW35">
            <v>0</v>
          </cell>
          <cell r="AX35">
            <v>1</v>
          </cell>
          <cell r="AY35" t="str">
            <v>WT460X294</v>
          </cell>
          <cell r="AZ35" t="str">
            <v>WT460X294</v>
          </cell>
          <cell r="BA35">
            <v>294</v>
          </cell>
          <cell r="BB35">
            <v>37500</v>
          </cell>
          <cell r="BC35">
            <v>480</v>
          </cell>
          <cell r="BD35">
            <v>0</v>
          </cell>
          <cell r="BE35">
            <v>0</v>
          </cell>
          <cell r="BF35">
            <v>427</v>
          </cell>
          <cell r="BG35">
            <v>0</v>
          </cell>
          <cell r="BH35">
            <v>0</v>
          </cell>
          <cell r="BI35">
            <v>31</v>
          </cell>
          <cell r="BJ35">
            <v>55.9</v>
          </cell>
          <cell r="BK35">
            <v>0</v>
          </cell>
          <cell r="BL35">
            <v>0</v>
          </cell>
          <cell r="BM35">
            <v>0</v>
          </cell>
          <cell r="BN35">
            <v>80</v>
          </cell>
          <cell r="BO35">
            <v>87.3</v>
          </cell>
          <cell r="BP35">
            <v>0</v>
          </cell>
          <cell r="BQ35">
            <v>115</v>
          </cell>
          <cell r="BR35">
            <v>0</v>
          </cell>
          <cell r="BS35">
            <v>0</v>
          </cell>
          <cell r="BT35">
            <v>43.9</v>
          </cell>
          <cell r="BU35">
            <v>294</v>
          </cell>
          <cell r="BV35">
            <v>0</v>
          </cell>
          <cell r="BW35">
            <v>0</v>
          </cell>
          <cell r="BX35">
            <v>12.9</v>
          </cell>
          <cell r="BY35">
            <v>15.7</v>
          </cell>
          <cell r="BZ35">
            <v>724</v>
          </cell>
          <cell r="CA35">
            <v>3490</v>
          </cell>
          <cell r="CB35">
            <v>1950</v>
          </cell>
          <cell r="CC35">
            <v>139</v>
          </cell>
          <cell r="CD35">
            <v>365</v>
          </cell>
          <cell r="CE35">
            <v>2650</v>
          </cell>
          <cell r="CF35">
            <v>1700</v>
          </cell>
          <cell r="CG35">
            <v>98.6</v>
          </cell>
          <cell r="CH35">
            <v>0</v>
          </cell>
          <cell r="CI35">
            <v>29400</v>
          </cell>
          <cell r="CJ35">
            <v>175</v>
          </cell>
          <cell r="CK35">
            <v>0</v>
          </cell>
          <cell r="CL35">
            <v>0</v>
          </cell>
          <cell r="CM35">
            <v>0</v>
          </cell>
          <cell r="CN35">
            <v>0</v>
          </cell>
          <cell r="CO35">
            <v>0</v>
          </cell>
          <cell r="CP35">
            <v>192</v>
          </cell>
          <cell r="CQ35">
            <v>0.79200000000000004</v>
          </cell>
          <cell r="CR35">
            <v>0</v>
          </cell>
          <cell r="CS35">
            <v>1</v>
          </cell>
        </row>
        <row r="36">
          <cell r="C36" t="str">
            <v>WT18X180.5</v>
          </cell>
          <cell r="D36" t="str">
            <v>T</v>
          </cell>
          <cell r="E36">
            <v>180</v>
          </cell>
          <cell r="F36">
            <v>53</v>
          </cell>
          <cell r="G36">
            <v>18.7</v>
          </cell>
          <cell r="H36">
            <v>0</v>
          </cell>
          <cell r="I36">
            <v>0</v>
          </cell>
          <cell r="J36">
            <v>16.7</v>
          </cell>
          <cell r="K36">
            <v>0</v>
          </cell>
          <cell r="L36">
            <v>0</v>
          </cell>
          <cell r="M36">
            <v>1.1200000000000001</v>
          </cell>
          <cell r="N36">
            <v>2.0099999999999998</v>
          </cell>
          <cell r="O36">
            <v>0</v>
          </cell>
          <cell r="P36">
            <v>0</v>
          </cell>
          <cell r="Q36">
            <v>0</v>
          </cell>
          <cell r="R36">
            <v>2.96</v>
          </cell>
          <cell r="S36">
            <v>3.25</v>
          </cell>
          <cell r="T36">
            <v>0</v>
          </cell>
          <cell r="U36">
            <v>0</v>
          </cell>
          <cell r="V36">
            <v>4.42</v>
          </cell>
          <cell r="W36">
            <v>0</v>
          </cell>
          <cell r="X36">
            <v>0</v>
          </cell>
          <cell r="Y36">
            <v>1.59</v>
          </cell>
          <cell r="Z36">
            <v>4.16</v>
          </cell>
          <cell r="AA36">
            <v>0</v>
          </cell>
          <cell r="AB36">
            <v>14.1</v>
          </cell>
          <cell r="AC36">
            <v>0</v>
          </cell>
          <cell r="AD36">
            <v>17</v>
          </cell>
          <cell r="AE36">
            <v>1570</v>
          </cell>
          <cell r="AF36">
            <v>192</v>
          </cell>
          <cell r="AG36">
            <v>107</v>
          </cell>
          <cell r="AH36">
            <v>5.43</v>
          </cell>
          <cell r="AI36">
            <v>786</v>
          </cell>
          <cell r="AJ36">
            <v>146</v>
          </cell>
          <cell r="AK36">
            <v>94</v>
          </cell>
          <cell r="AL36">
            <v>3.85</v>
          </cell>
          <cell r="AM36">
            <v>0</v>
          </cell>
          <cell r="AN36">
            <v>54.1</v>
          </cell>
          <cell r="AO36">
            <v>491</v>
          </cell>
          <cell r="AP36">
            <v>0</v>
          </cell>
          <cell r="AQ36">
            <v>0</v>
          </cell>
          <cell r="AR36">
            <v>0</v>
          </cell>
          <cell r="AS36">
            <v>0</v>
          </cell>
          <cell r="AT36">
            <v>0</v>
          </cell>
          <cell r="AU36">
            <v>7.49</v>
          </cell>
          <cell r="AV36">
            <v>0.79200000000000004</v>
          </cell>
          <cell r="AW36">
            <v>0</v>
          </cell>
          <cell r="AX36">
            <v>1</v>
          </cell>
          <cell r="AY36" t="str">
            <v>WT460X268.5</v>
          </cell>
          <cell r="AZ36" t="str">
            <v>WT460X268.5</v>
          </cell>
          <cell r="BA36">
            <v>268</v>
          </cell>
          <cell r="BB36">
            <v>34200</v>
          </cell>
          <cell r="BC36">
            <v>475</v>
          </cell>
          <cell r="BD36">
            <v>0</v>
          </cell>
          <cell r="BE36">
            <v>0</v>
          </cell>
          <cell r="BF36">
            <v>424</v>
          </cell>
          <cell r="BG36">
            <v>0</v>
          </cell>
          <cell r="BH36">
            <v>0</v>
          </cell>
          <cell r="BI36">
            <v>28.4</v>
          </cell>
          <cell r="BJ36">
            <v>51.1</v>
          </cell>
          <cell r="BK36">
            <v>0</v>
          </cell>
          <cell r="BL36">
            <v>0</v>
          </cell>
          <cell r="BM36">
            <v>0</v>
          </cell>
          <cell r="BN36">
            <v>75.2</v>
          </cell>
          <cell r="BO36">
            <v>82.6</v>
          </cell>
          <cell r="BP36">
            <v>0</v>
          </cell>
          <cell r="BQ36">
            <v>112</v>
          </cell>
          <cell r="BR36">
            <v>0</v>
          </cell>
          <cell r="BS36">
            <v>0</v>
          </cell>
          <cell r="BT36">
            <v>40.4</v>
          </cell>
          <cell r="BU36">
            <v>269</v>
          </cell>
          <cell r="BV36">
            <v>0</v>
          </cell>
          <cell r="BW36">
            <v>0</v>
          </cell>
          <cell r="BX36">
            <v>14.1</v>
          </cell>
          <cell r="BY36">
            <v>17</v>
          </cell>
          <cell r="BZ36">
            <v>653</v>
          </cell>
          <cell r="CA36">
            <v>3150</v>
          </cell>
          <cell r="CB36">
            <v>1750</v>
          </cell>
          <cell r="CC36">
            <v>138</v>
          </cell>
          <cell r="CD36">
            <v>327</v>
          </cell>
          <cell r="CE36">
            <v>2390</v>
          </cell>
          <cell r="CF36">
            <v>1540</v>
          </cell>
          <cell r="CG36">
            <v>97.8</v>
          </cell>
          <cell r="CH36">
            <v>0</v>
          </cell>
          <cell r="CI36">
            <v>22500</v>
          </cell>
          <cell r="CJ36">
            <v>132</v>
          </cell>
          <cell r="CK36">
            <v>0</v>
          </cell>
          <cell r="CL36">
            <v>0</v>
          </cell>
          <cell r="CM36">
            <v>0</v>
          </cell>
          <cell r="CN36">
            <v>0</v>
          </cell>
          <cell r="CO36">
            <v>0</v>
          </cell>
          <cell r="CP36">
            <v>190</v>
          </cell>
          <cell r="CQ36">
            <v>0.79200000000000004</v>
          </cell>
          <cell r="CR36">
            <v>0</v>
          </cell>
          <cell r="CS36">
            <v>1</v>
          </cell>
        </row>
        <row r="37">
          <cell r="C37" t="str">
            <v>WT18X165</v>
          </cell>
          <cell r="D37" t="str">
            <v>T</v>
          </cell>
          <cell r="E37">
            <v>165</v>
          </cell>
          <cell r="F37">
            <v>48.5</v>
          </cell>
          <cell r="G37">
            <v>18.5</v>
          </cell>
          <cell r="H37">
            <v>0</v>
          </cell>
          <cell r="I37">
            <v>0</v>
          </cell>
          <cell r="J37">
            <v>16.600000000000001</v>
          </cell>
          <cell r="K37">
            <v>0</v>
          </cell>
          <cell r="L37">
            <v>0</v>
          </cell>
          <cell r="M37">
            <v>1.02</v>
          </cell>
          <cell r="N37">
            <v>1.85</v>
          </cell>
          <cell r="O37">
            <v>0</v>
          </cell>
          <cell r="P37">
            <v>0</v>
          </cell>
          <cell r="Q37">
            <v>0</v>
          </cell>
          <cell r="R37">
            <v>2.8</v>
          </cell>
          <cell r="S37">
            <v>3.125</v>
          </cell>
          <cell r="T37">
            <v>0</v>
          </cell>
          <cell r="U37">
            <v>0</v>
          </cell>
          <cell r="V37">
            <v>4.3</v>
          </cell>
          <cell r="W37">
            <v>0</v>
          </cell>
          <cell r="X37">
            <v>0</v>
          </cell>
          <cell r="Y37">
            <v>1.46</v>
          </cell>
          <cell r="Z37">
            <v>4.49</v>
          </cell>
          <cell r="AA37">
            <v>0</v>
          </cell>
          <cell r="AB37">
            <v>15.4</v>
          </cell>
          <cell r="AC37">
            <v>0</v>
          </cell>
          <cell r="AD37">
            <v>18.5</v>
          </cell>
          <cell r="AE37">
            <v>1410</v>
          </cell>
          <cell r="AF37">
            <v>173</v>
          </cell>
          <cell r="AG37">
            <v>97</v>
          </cell>
          <cell r="AH37">
            <v>5.39</v>
          </cell>
          <cell r="AI37">
            <v>711</v>
          </cell>
          <cell r="AJ37">
            <v>132</v>
          </cell>
          <cell r="AK37">
            <v>85.5</v>
          </cell>
          <cell r="AL37">
            <v>3.83</v>
          </cell>
          <cell r="AM37">
            <v>0</v>
          </cell>
          <cell r="AN37">
            <v>42</v>
          </cell>
          <cell r="AO37">
            <v>372</v>
          </cell>
          <cell r="AP37">
            <v>0</v>
          </cell>
          <cell r="AQ37">
            <v>0</v>
          </cell>
          <cell r="AR37">
            <v>0</v>
          </cell>
          <cell r="AS37">
            <v>0</v>
          </cell>
          <cell r="AT37">
            <v>0</v>
          </cell>
          <cell r="AU37">
            <v>7.43</v>
          </cell>
          <cell r="AV37">
            <v>0.79300000000000004</v>
          </cell>
          <cell r="AW37">
            <v>0</v>
          </cell>
          <cell r="AX37">
            <v>0.98899999999999999</v>
          </cell>
          <cell r="AY37" t="str">
            <v>WT460X245.5</v>
          </cell>
          <cell r="AZ37" t="str">
            <v>WT460X245.5</v>
          </cell>
          <cell r="BA37">
            <v>246</v>
          </cell>
          <cell r="BB37">
            <v>31300</v>
          </cell>
          <cell r="BC37">
            <v>470</v>
          </cell>
          <cell r="BD37">
            <v>0</v>
          </cell>
          <cell r="BE37">
            <v>0</v>
          </cell>
          <cell r="BF37">
            <v>422</v>
          </cell>
          <cell r="BG37">
            <v>0</v>
          </cell>
          <cell r="BH37">
            <v>0</v>
          </cell>
          <cell r="BI37">
            <v>25.9</v>
          </cell>
          <cell r="BJ37">
            <v>47</v>
          </cell>
          <cell r="BK37">
            <v>0</v>
          </cell>
          <cell r="BL37">
            <v>0</v>
          </cell>
          <cell r="BM37">
            <v>0</v>
          </cell>
          <cell r="BN37">
            <v>71.099999999999994</v>
          </cell>
          <cell r="BO37">
            <v>79.400000000000006</v>
          </cell>
          <cell r="BP37">
            <v>0</v>
          </cell>
          <cell r="BQ37">
            <v>109</v>
          </cell>
          <cell r="BR37">
            <v>0</v>
          </cell>
          <cell r="BS37">
            <v>0</v>
          </cell>
          <cell r="BT37">
            <v>37.1</v>
          </cell>
          <cell r="BU37">
            <v>246</v>
          </cell>
          <cell r="BV37">
            <v>0</v>
          </cell>
          <cell r="BW37">
            <v>0</v>
          </cell>
          <cell r="BX37">
            <v>15.4</v>
          </cell>
          <cell r="BY37">
            <v>18.5</v>
          </cell>
          <cell r="BZ37">
            <v>587</v>
          </cell>
          <cell r="CA37">
            <v>2830</v>
          </cell>
          <cell r="CB37">
            <v>1590</v>
          </cell>
          <cell r="CC37">
            <v>137</v>
          </cell>
          <cell r="CD37">
            <v>296</v>
          </cell>
          <cell r="CE37">
            <v>2160</v>
          </cell>
          <cell r="CF37">
            <v>1400</v>
          </cell>
          <cell r="CG37">
            <v>97.3</v>
          </cell>
          <cell r="CH37">
            <v>0</v>
          </cell>
          <cell r="CI37">
            <v>17500</v>
          </cell>
          <cell r="CJ37">
            <v>100</v>
          </cell>
          <cell r="CK37">
            <v>0</v>
          </cell>
          <cell r="CL37">
            <v>0</v>
          </cell>
          <cell r="CM37">
            <v>0</v>
          </cell>
          <cell r="CN37">
            <v>0</v>
          </cell>
          <cell r="CO37">
            <v>0</v>
          </cell>
          <cell r="CP37">
            <v>189</v>
          </cell>
          <cell r="CQ37">
            <v>0.79300000000000004</v>
          </cell>
          <cell r="CR37">
            <v>0</v>
          </cell>
          <cell r="CS37">
            <v>0.98899999999999999</v>
          </cell>
        </row>
        <row r="38">
          <cell r="C38" t="str">
            <v>WT18X151</v>
          </cell>
          <cell r="D38" t="str">
            <v>F</v>
          </cell>
          <cell r="E38">
            <v>151</v>
          </cell>
          <cell r="F38">
            <v>44.4</v>
          </cell>
          <cell r="G38">
            <v>18.399999999999999</v>
          </cell>
          <cell r="H38">
            <v>0</v>
          </cell>
          <cell r="I38">
            <v>0</v>
          </cell>
          <cell r="J38">
            <v>16.7</v>
          </cell>
          <cell r="K38">
            <v>0</v>
          </cell>
          <cell r="L38">
            <v>0</v>
          </cell>
          <cell r="M38">
            <v>0.94499999999999995</v>
          </cell>
          <cell r="N38">
            <v>1.68</v>
          </cell>
          <cell r="O38">
            <v>0</v>
          </cell>
          <cell r="P38">
            <v>0</v>
          </cell>
          <cell r="Q38">
            <v>0</v>
          </cell>
          <cell r="R38">
            <v>2.63</v>
          </cell>
          <cell r="S38">
            <v>2.9375</v>
          </cell>
          <cell r="T38">
            <v>0</v>
          </cell>
          <cell r="U38">
            <v>0</v>
          </cell>
          <cell r="V38">
            <v>4.22</v>
          </cell>
          <cell r="W38">
            <v>0</v>
          </cell>
          <cell r="X38">
            <v>0</v>
          </cell>
          <cell r="Y38">
            <v>1.33</v>
          </cell>
          <cell r="Z38">
            <v>4.96</v>
          </cell>
          <cell r="AA38">
            <v>0</v>
          </cell>
          <cell r="AB38">
            <v>16.7</v>
          </cell>
          <cell r="AC38">
            <v>0</v>
          </cell>
          <cell r="AD38">
            <v>19.8</v>
          </cell>
          <cell r="AE38">
            <v>1280</v>
          </cell>
          <cell r="AF38">
            <v>158</v>
          </cell>
          <cell r="AG38">
            <v>88.8</v>
          </cell>
          <cell r="AH38">
            <v>5.37</v>
          </cell>
          <cell r="AI38">
            <v>648</v>
          </cell>
          <cell r="AJ38">
            <v>120</v>
          </cell>
          <cell r="AK38">
            <v>77.8</v>
          </cell>
          <cell r="AL38">
            <v>3.82</v>
          </cell>
          <cell r="AM38">
            <v>0</v>
          </cell>
          <cell r="AN38">
            <v>32.1</v>
          </cell>
          <cell r="AO38">
            <v>285</v>
          </cell>
          <cell r="AP38">
            <v>0</v>
          </cell>
          <cell r="AQ38">
            <v>0</v>
          </cell>
          <cell r="AR38">
            <v>0</v>
          </cell>
          <cell r="AS38">
            <v>0</v>
          </cell>
          <cell r="AT38">
            <v>0</v>
          </cell>
          <cell r="AU38">
            <v>7.41</v>
          </cell>
          <cell r="AV38">
            <v>0.79200000000000004</v>
          </cell>
          <cell r="AW38">
            <v>0</v>
          </cell>
          <cell r="AX38">
            <v>0.92500000000000004</v>
          </cell>
          <cell r="AY38" t="str">
            <v>WT460X224.5</v>
          </cell>
          <cell r="AZ38" t="str">
            <v>WT460X224.5</v>
          </cell>
          <cell r="BA38">
            <v>224</v>
          </cell>
          <cell r="BB38">
            <v>28600</v>
          </cell>
          <cell r="BC38">
            <v>467</v>
          </cell>
          <cell r="BD38">
            <v>0</v>
          </cell>
          <cell r="BE38">
            <v>0</v>
          </cell>
          <cell r="BF38">
            <v>424</v>
          </cell>
          <cell r="BG38">
            <v>0</v>
          </cell>
          <cell r="BH38">
            <v>0</v>
          </cell>
          <cell r="BI38">
            <v>24</v>
          </cell>
          <cell r="BJ38">
            <v>42.7</v>
          </cell>
          <cell r="BK38">
            <v>0</v>
          </cell>
          <cell r="BL38">
            <v>0</v>
          </cell>
          <cell r="BM38">
            <v>0</v>
          </cell>
          <cell r="BN38">
            <v>66.8</v>
          </cell>
          <cell r="BO38">
            <v>74.599999999999994</v>
          </cell>
          <cell r="BP38">
            <v>0</v>
          </cell>
          <cell r="BQ38">
            <v>107</v>
          </cell>
          <cell r="BR38">
            <v>0</v>
          </cell>
          <cell r="BS38">
            <v>0</v>
          </cell>
          <cell r="BT38">
            <v>33.799999999999997</v>
          </cell>
          <cell r="BU38">
            <v>225</v>
          </cell>
          <cell r="BV38">
            <v>0</v>
          </cell>
          <cell r="BW38">
            <v>0</v>
          </cell>
          <cell r="BX38">
            <v>16.7</v>
          </cell>
          <cell r="BY38">
            <v>19.8</v>
          </cell>
          <cell r="BZ38">
            <v>533</v>
          </cell>
          <cell r="CA38">
            <v>2590</v>
          </cell>
          <cell r="CB38">
            <v>1460</v>
          </cell>
          <cell r="CC38">
            <v>136</v>
          </cell>
          <cell r="CD38">
            <v>270</v>
          </cell>
          <cell r="CE38">
            <v>1970</v>
          </cell>
          <cell r="CF38">
            <v>1270</v>
          </cell>
          <cell r="CG38">
            <v>97</v>
          </cell>
          <cell r="CH38">
            <v>0</v>
          </cell>
          <cell r="CI38">
            <v>13400</v>
          </cell>
          <cell r="CJ38">
            <v>76.5</v>
          </cell>
          <cell r="CK38">
            <v>0</v>
          </cell>
          <cell r="CL38">
            <v>0</v>
          </cell>
          <cell r="CM38">
            <v>0</v>
          </cell>
          <cell r="CN38">
            <v>0</v>
          </cell>
          <cell r="CO38">
            <v>0</v>
          </cell>
          <cell r="CP38">
            <v>188</v>
          </cell>
          <cell r="CQ38">
            <v>0.79200000000000004</v>
          </cell>
          <cell r="CR38">
            <v>0</v>
          </cell>
          <cell r="CS38">
            <v>0.92500000000000004</v>
          </cell>
        </row>
        <row r="39">
          <cell r="C39" t="str">
            <v>WT18X141</v>
          </cell>
          <cell r="D39" t="str">
            <v>F</v>
          </cell>
          <cell r="E39">
            <v>141</v>
          </cell>
          <cell r="F39">
            <v>41.5</v>
          </cell>
          <cell r="G39">
            <v>18.3</v>
          </cell>
          <cell r="H39">
            <v>0</v>
          </cell>
          <cell r="I39">
            <v>0</v>
          </cell>
          <cell r="J39">
            <v>16.600000000000001</v>
          </cell>
          <cell r="K39">
            <v>0</v>
          </cell>
          <cell r="L39">
            <v>0</v>
          </cell>
          <cell r="M39">
            <v>0.88500000000000001</v>
          </cell>
          <cell r="N39">
            <v>1.57</v>
          </cell>
          <cell r="O39">
            <v>0</v>
          </cell>
          <cell r="P39">
            <v>0</v>
          </cell>
          <cell r="Q39">
            <v>0</v>
          </cell>
          <cell r="R39">
            <v>2.52</v>
          </cell>
          <cell r="S39">
            <v>2.8125</v>
          </cell>
          <cell r="T39">
            <v>0</v>
          </cell>
          <cell r="U39">
            <v>0</v>
          </cell>
          <cell r="V39">
            <v>4.16</v>
          </cell>
          <cell r="W39">
            <v>0</v>
          </cell>
          <cell r="X39">
            <v>0</v>
          </cell>
          <cell r="Y39">
            <v>1.25</v>
          </cell>
          <cell r="Z39">
            <v>5.29</v>
          </cell>
          <cell r="AA39">
            <v>0</v>
          </cell>
          <cell r="AB39">
            <v>17.8</v>
          </cell>
          <cell r="AC39">
            <v>0</v>
          </cell>
          <cell r="AD39">
            <v>21</v>
          </cell>
          <cell r="AE39">
            <v>1190</v>
          </cell>
          <cell r="AF39">
            <v>146</v>
          </cell>
          <cell r="AG39">
            <v>82.6</v>
          </cell>
          <cell r="AH39">
            <v>5.36</v>
          </cell>
          <cell r="AI39">
            <v>599</v>
          </cell>
          <cell r="AJ39">
            <v>112</v>
          </cell>
          <cell r="AK39">
            <v>72.2</v>
          </cell>
          <cell r="AL39">
            <v>3.8</v>
          </cell>
          <cell r="AM39">
            <v>0</v>
          </cell>
          <cell r="AN39">
            <v>26.3</v>
          </cell>
          <cell r="AO39">
            <v>231</v>
          </cell>
          <cell r="AP39">
            <v>0</v>
          </cell>
          <cell r="AQ39">
            <v>0</v>
          </cell>
          <cell r="AR39">
            <v>0</v>
          </cell>
          <cell r="AS39">
            <v>0</v>
          </cell>
          <cell r="AT39">
            <v>0</v>
          </cell>
          <cell r="AU39">
            <v>7.38</v>
          </cell>
          <cell r="AV39">
            <v>0.79100000000000004</v>
          </cell>
          <cell r="AW39">
            <v>0</v>
          </cell>
          <cell r="AX39">
            <v>0.86499999999999999</v>
          </cell>
          <cell r="AY39" t="str">
            <v>WT460X210</v>
          </cell>
          <cell r="AZ39" t="str">
            <v>WT460X210</v>
          </cell>
          <cell r="BA39">
            <v>210</v>
          </cell>
          <cell r="BB39">
            <v>26800</v>
          </cell>
          <cell r="BC39">
            <v>465</v>
          </cell>
          <cell r="BD39">
            <v>0</v>
          </cell>
          <cell r="BE39">
            <v>0</v>
          </cell>
          <cell r="BF39">
            <v>422</v>
          </cell>
          <cell r="BG39">
            <v>0</v>
          </cell>
          <cell r="BH39">
            <v>0</v>
          </cell>
          <cell r="BI39">
            <v>22.5</v>
          </cell>
          <cell r="BJ39">
            <v>39.9</v>
          </cell>
          <cell r="BK39">
            <v>0</v>
          </cell>
          <cell r="BL39">
            <v>0</v>
          </cell>
          <cell r="BM39">
            <v>0</v>
          </cell>
          <cell r="BN39">
            <v>64</v>
          </cell>
          <cell r="BO39">
            <v>71.400000000000006</v>
          </cell>
          <cell r="BP39">
            <v>0</v>
          </cell>
          <cell r="BQ39">
            <v>106</v>
          </cell>
          <cell r="BR39">
            <v>0</v>
          </cell>
          <cell r="BS39">
            <v>0</v>
          </cell>
          <cell r="BT39">
            <v>31.8</v>
          </cell>
          <cell r="BU39">
            <v>210</v>
          </cell>
          <cell r="BV39">
            <v>0</v>
          </cell>
          <cell r="BW39">
            <v>0</v>
          </cell>
          <cell r="BX39">
            <v>17.8</v>
          </cell>
          <cell r="BY39">
            <v>21</v>
          </cell>
          <cell r="BZ39">
            <v>495</v>
          </cell>
          <cell r="CA39">
            <v>2390</v>
          </cell>
          <cell r="CB39">
            <v>1350</v>
          </cell>
          <cell r="CC39">
            <v>136</v>
          </cell>
          <cell r="CD39">
            <v>249</v>
          </cell>
          <cell r="CE39">
            <v>1840</v>
          </cell>
          <cell r="CF39">
            <v>1180</v>
          </cell>
          <cell r="CG39">
            <v>96.5</v>
          </cell>
          <cell r="CH39">
            <v>0</v>
          </cell>
          <cell r="CI39">
            <v>10900</v>
          </cell>
          <cell r="CJ39">
            <v>62</v>
          </cell>
          <cell r="CK39">
            <v>0</v>
          </cell>
          <cell r="CL39">
            <v>0</v>
          </cell>
          <cell r="CM39">
            <v>0</v>
          </cell>
          <cell r="CN39">
            <v>0</v>
          </cell>
          <cell r="CO39">
            <v>0</v>
          </cell>
          <cell r="CP39">
            <v>187</v>
          </cell>
          <cell r="CQ39">
            <v>0.79100000000000004</v>
          </cell>
          <cell r="CR39">
            <v>0</v>
          </cell>
          <cell r="CS39">
            <v>0.86499999999999999</v>
          </cell>
        </row>
        <row r="40">
          <cell r="C40" t="str">
            <v>WT18X131</v>
          </cell>
          <cell r="D40" t="str">
            <v>F</v>
          </cell>
          <cell r="E40">
            <v>131</v>
          </cell>
          <cell r="F40">
            <v>38.5</v>
          </cell>
          <cell r="G40">
            <v>18.100000000000001</v>
          </cell>
          <cell r="H40">
            <v>0</v>
          </cell>
          <cell r="I40">
            <v>0</v>
          </cell>
          <cell r="J40">
            <v>16.600000000000001</v>
          </cell>
          <cell r="K40">
            <v>0</v>
          </cell>
          <cell r="L40">
            <v>0</v>
          </cell>
          <cell r="M40">
            <v>0.84</v>
          </cell>
          <cell r="N40">
            <v>1.44</v>
          </cell>
          <cell r="O40">
            <v>0</v>
          </cell>
          <cell r="P40">
            <v>0</v>
          </cell>
          <cell r="Q40">
            <v>0</v>
          </cell>
          <cell r="R40">
            <v>2.39</v>
          </cell>
          <cell r="S40">
            <v>2.6875</v>
          </cell>
          <cell r="T40">
            <v>0</v>
          </cell>
          <cell r="U40">
            <v>0</v>
          </cell>
          <cell r="V40">
            <v>4.1399999999999997</v>
          </cell>
          <cell r="W40">
            <v>0</v>
          </cell>
          <cell r="X40">
            <v>0</v>
          </cell>
          <cell r="Y40">
            <v>1.1599999999999999</v>
          </cell>
          <cell r="Z40">
            <v>5.75</v>
          </cell>
          <cell r="AA40">
            <v>0</v>
          </cell>
          <cell r="AB40">
            <v>18.7</v>
          </cell>
          <cell r="AC40">
            <v>0</v>
          </cell>
          <cell r="AD40">
            <v>21.9</v>
          </cell>
          <cell r="AE40">
            <v>1110</v>
          </cell>
          <cell r="AF40">
            <v>137</v>
          </cell>
          <cell r="AG40">
            <v>77.5</v>
          </cell>
          <cell r="AH40">
            <v>5.36</v>
          </cell>
          <cell r="AI40">
            <v>545</v>
          </cell>
          <cell r="AJ40">
            <v>102</v>
          </cell>
          <cell r="AK40">
            <v>65.8</v>
          </cell>
          <cell r="AL40">
            <v>3.76</v>
          </cell>
          <cell r="AM40">
            <v>0</v>
          </cell>
          <cell r="AN40">
            <v>20.8</v>
          </cell>
          <cell r="AO40">
            <v>185</v>
          </cell>
          <cell r="AP40">
            <v>0</v>
          </cell>
          <cell r="AQ40">
            <v>0</v>
          </cell>
          <cell r="AR40">
            <v>0</v>
          </cell>
          <cell r="AS40">
            <v>0</v>
          </cell>
          <cell r="AT40">
            <v>0</v>
          </cell>
          <cell r="AU40">
            <v>7.39</v>
          </cell>
          <cell r="AV40">
            <v>0.78500000000000003</v>
          </cell>
          <cell r="AW40">
            <v>0</v>
          </cell>
          <cell r="AX40">
            <v>0.81699999999999995</v>
          </cell>
          <cell r="AY40" t="str">
            <v>WT460X195</v>
          </cell>
          <cell r="AZ40" t="str">
            <v>WT460X195</v>
          </cell>
          <cell r="BA40">
            <v>195</v>
          </cell>
          <cell r="BB40">
            <v>24800</v>
          </cell>
          <cell r="BC40">
            <v>460</v>
          </cell>
          <cell r="BD40">
            <v>0</v>
          </cell>
          <cell r="BE40">
            <v>0</v>
          </cell>
          <cell r="BF40">
            <v>422</v>
          </cell>
          <cell r="BG40">
            <v>0</v>
          </cell>
          <cell r="BH40">
            <v>0</v>
          </cell>
          <cell r="BI40">
            <v>21.3</v>
          </cell>
          <cell r="BJ40">
            <v>36.6</v>
          </cell>
          <cell r="BK40">
            <v>0</v>
          </cell>
          <cell r="BL40">
            <v>0</v>
          </cell>
          <cell r="BM40">
            <v>0</v>
          </cell>
          <cell r="BN40">
            <v>60.7</v>
          </cell>
          <cell r="BO40">
            <v>68.3</v>
          </cell>
          <cell r="BP40">
            <v>0</v>
          </cell>
          <cell r="BQ40">
            <v>105</v>
          </cell>
          <cell r="BR40">
            <v>0</v>
          </cell>
          <cell r="BS40">
            <v>0</v>
          </cell>
          <cell r="BT40">
            <v>29.5</v>
          </cell>
          <cell r="BU40">
            <v>195</v>
          </cell>
          <cell r="BV40">
            <v>0</v>
          </cell>
          <cell r="BW40">
            <v>0</v>
          </cell>
          <cell r="BX40">
            <v>18.7</v>
          </cell>
          <cell r="BY40">
            <v>21.9</v>
          </cell>
          <cell r="BZ40">
            <v>462</v>
          </cell>
          <cell r="CA40">
            <v>2250</v>
          </cell>
          <cell r="CB40">
            <v>1270</v>
          </cell>
          <cell r="CC40">
            <v>136</v>
          </cell>
          <cell r="CD40">
            <v>227</v>
          </cell>
          <cell r="CE40">
            <v>1670</v>
          </cell>
          <cell r="CF40">
            <v>1080</v>
          </cell>
          <cell r="CG40">
            <v>95.5</v>
          </cell>
          <cell r="CH40">
            <v>0</v>
          </cell>
          <cell r="CI40">
            <v>8660</v>
          </cell>
          <cell r="CJ40">
            <v>49.7</v>
          </cell>
          <cell r="CK40">
            <v>0</v>
          </cell>
          <cell r="CL40">
            <v>0</v>
          </cell>
          <cell r="CM40">
            <v>0</v>
          </cell>
          <cell r="CN40">
            <v>0</v>
          </cell>
          <cell r="CO40">
            <v>0</v>
          </cell>
          <cell r="CP40">
            <v>188</v>
          </cell>
          <cell r="CQ40">
            <v>0.78500000000000003</v>
          </cell>
          <cell r="CR40">
            <v>0</v>
          </cell>
          <cell r="CS40">
            <v>0.81699999999999995</v>
          </cell>
        </row>
        <row r="41">
          <cell r="C41" t="str">
            <v>WT18X123.5</v>
          </cell>
          <cell r="D41" t="str">
            <v>F</v>
          </cell>
          <cell r="E41">
            <v>124</v>
          </cell>
          <cell r="F41">
            <v>36.299999999999997</v>
          </cell>
          <cell r="G41">
            <v>18</v>
          </cell>
          <cell r="H41">
            <v>0</v>
          </cell>
          <cell r="I41">
            <v>0</v>
          </cell>
          <cell r="J41">
            <v>16.5</v>
          </cell>
          <cell r="K41">
            <v>0</v>
          </cell>
          <cell r="L41">
            <v>0</v>
          </cell>
          <cell r="M41">
            <v>0.8</v>
          </cell>
          <cell r="N41">
            <v>1.35</v>
          </cell>
          <cell r="O41">
            <v>0</v>
          </cell>
          <cell r="P41">
            <v>0</v>
          </cell>
          <cell r="Q41">
            <v>0</v>
          </cell>
          <cell r="R41">
            <v>2.2999999999999998</v>
          </cell>
          <cell r="S41">
            <v>2.625</v>
          </cell>
          <cell r="T41">
            <v>0</v>
          </cell>
          <cell r="U41">
            <v>0</v>
          </cell>
          <cell r="V41">
            <v>4.12</v>
          </cell>
          <cell r="W41">
            <v>0</v>
          </cell>
          <cell r="X41">
            <v>0</v>
          </cell>
          <cell r="Y41">
            <v>1.1000000000000001</v>
          </cell>
          <cell r="Z41">
            <v>6.11</v>
          </cell>
          <cell r="AA41">
            <v>0</v>
          </cell>
          <cell r="AB41">
            <v>19.7</v>
          </cell>
          <cell r="AC41">
            <v>0</v>
          </cell>
          <cell r="AD41">
            <v>22.9</v>
          </cell>
          <cell r="AE41">
            <v>1040</v>
          </cell>
          <cell r="AF41">
            <v>129</v>
          </cell>
          <cell r="AG41">
            <v>73.3</v>
          </cell>
          <cell r="AH41">
            <v>5.36</v>
          </cell>
          <cell r="AI41">
            <v>507</v>
          </cell>
          <cell r="AJ41">
            <v>94.8</v>
          </cell>
          <cell r="AK41">
            <v>61.4</v>
          </cell>
          <cell r="AL41">
            <v>3.74</v>
          </cell>
          <cell r="AM41">
            <v>0</v>
          </cell>
          <cell r="AN41">
            <v>17.3</v>
          </cell>
          <cell r="AO41">
            <v>155</v>
          </cell>
          <cell r="AP41">
            <v>0</v>
          </cell>
          <cell r="AQ41">
            <v>0</v>
          </cell>
          <cell r="AR41">
            <v>0</v>
          </cell>
          <cell r="AS41">
            <v>0</v>
          </cell>
          <cell r="AT41">
            <v>0</v>
          </cell>
          <cell r="AU41">
            <v>7.39</v>
          </cell>
          <cell r="AV41">
            <v>0.78300000000000003</v>
          </cell>
          <cell r="AW41">
            <v>0</v>
          </cell>
          <cell r="AX41">
            <v>0.76800000000000002</v>
          </cell>
          <cell r="AY41" t="str">
            <v>WT460X184</v>
          </cell>
          <cell r="AZ41" t="str">
            <v>WT460X184</v>
          </cell>
          <cell r="BA41">
            <v>184</v>
          </cell>
          <cell r="BB41">
            <v>23400</v>
          </cell>
          <cell r="BC41">
            <v>457</v>
          </cell>
          <cell r="BD41">
            <v>0</v>
          </cell>
          <cell r="BE41">
            <v>0</v>
          </cell>
          <cell r="BF41">
            <v>419</v>
          </cell>
          <cell r="BG41">
            <v>0</v>
          </cell>
          <cell r="BH41">
            <v>0</v>
          </cell>
          <cell r="BI41">
            <v>20.3</v>
          </cell>
          <cell r="BJ41">
            <v>34.299999999999997</v>
          </cell>
          <cell r="BK41">
            <v>0</v>
          </cell>
          <cell r="BL41">
            <v>0</v>
          </cell>
          <cell r="BM41">
            <v>0</v>
          </cell>
          <cell r="BN41">
            <v>58.4</v>
          </cell>
          <cell r="BO41">
            <v>66.7</v>
          </cell>
          <cell r="BP41">
            <v>0</v>
          </cell>
          <cell r="BQ41">
            <v>105</v>
          </cell>
          <cell r="BR41">
            <v>0</v>
          </cell>
          <cell r="BS41">
            <v>0</v>
          </cell>
          <cell r="BT41">
            <v>27.9</v>
          </cell>
          <cell r="BU41">
            <v>184</v>
          </cell>
          <cell r="BV41">
            <v>0</v>
          </cell>
          <cell r="BW41">
            <v>0</v>
          </cell>
          <cell r="BX41">
            <v>19.7</v>
          </cell>
          <cell r="BY41">
            <v>22.9</v>
          </cell>
          <cell r="BZ41">
            <v>433</v>
          </cell>
          <cell r="CA41">
            <v>2110</v>
          </cell>
          <cell r="CB41">
            <v>1200</v>
          </cell>
          <cell r="CC41">
            <v>136</v>
          </cell>
          <cell r="CD41">
            <v>211</v>
          </cell>
          <cell r="CE41">
            <v>1550</v>
          </cell>
          <cell r="CF41">
            <v>1010</v>
          </cell>
          <cell r="CG41">
            <v>95</v>
          </cell>
          <cell r="CH41">
            <v>0</v>
          </cell>
          <cell r="CI41">
            <v>7200</v>
          </cell>
          <cell r="CJ41">
            <v>41.6</v>
          </cell>
          <cell r="CK41">
            <v>0</v>
          </cell>
          <cell r="CL41">
            <v>0</v>
          </cell>
          <cell r="CM41">
            <v>0</v>
          </cell>
          <cell r="CN41">
            <v>0</v>
          </cell>
          <cell r="CO41">
            <v>0</v>
          </cell>
          <cell r="CP41">
            <v>188</v>
          </cell>
          <cell r="CQ41">
            <v>0.78300000000000003</v>
          </cell>
          <cell r="CR41">
            <v>0</v>
          </cell>
          <cell r="CS41">
            <v>0.76800000000000002</v>
          </cell>
        </row>
        <row r="42">
          <cell r="C42" t="str">
            <v>WT18X116</v>
          </cell>
          <cell r="D42" t="str">
            <v>F</v>
          </cell>
          <cell r="E42">
            <v>116</v>
          </cell>
          <cell r="F42">
            <v>34.5</v>
          </cell>
          <cell r="G42">
            <v>18.600000000000001</v>
          </cell>
          <cell r="H42">
            <v>0</v>
          </cell>
          <cell r="I42">
            <v>0</v>
          </cell>
          <cell r="J42">
            <v>12.1</v>
          </cell>
          <cell r="K42">
            <v>0</v>
          </cell>
          <cell r="L42">
            <v>0</v>
          </cell>
          <cell r="M42">
            <v>0.87</v>
          </cell>
          <cell r="N42">
            <v>1.57</v>
          </cell>
          <cell r="O42">
            <v>0</v>
          </cell>
          <cell r="P42">
            <v>0</v>
          </cell>
          <cell r="Q42">
            <v>0</v>
          </cell>
          <cell r="R42">
            <v>2.3199999999999998</v>
          </cell>
          <cell r="S42">
            <v>2.4375</v>
          </cell>
          <cell r="T42">
            <v>0</v>
          </cell>
          <cell r="U42">
            <v>0</v>
          </cell>
          <cell r="V42">
            <v>4.0999999999999996</v>
          </cell>
          <cell r="W42">
            <v>0</v>
          </cell>
          <cell r="X42">
            <v>0</v>
          </cell>
          <cell r="Y42">
            <v>1.03</v>
          </cell>
          <cell r="Z42">
            <v>6.54</v>
          </cell>
          <cell r="AA42">
            <v>0</v>
          </cell>
          <cell r="AB42">
            <v>20.7</v>
          </cell>
          <cell r="AC42">
            <v>0</v>
          </cell>
          <cell r="AD42">
            <v>24</v>
          </cell>
          <cell r="AE42">
            <v>978</v>
          </cell>
          <cell r="AF42">
            <v>122</v>
          </cell>
          <cell r="AG42">
            <v>69.099999999999994</v>
          </cell>
          <cell r="AH42">
            <v>5.36</v>
          </cell>
          <cell r="AI42">
            <v>470</v>
          </cell>
          <cell r="AJ42">
            <v>88</v>
          </cell>
          <cell r="AK42">
            <v>57</v>
          </cell>
          <cell r="AL42">
            <v>3.71</v>
          </cell>
          <cell r="AM42">
            <v>0</v>
          </cell>
          <cell r="AN42">
            <v>14.3</v>
          </cell>
          <cell r="AO42">
            <v>129</v>
          </cell>
          <cell r="AP42">
            <v>0</v>
          </cell>
          <cell r="AQ42">
            <v>0</v>
          </cell>
          <cell r="AR42">
            <v>0</v>
          </cell>
          <cell r="AS42">
            <v>0</v>
          </cell>
          <cell r="AT42">
            <v>0</v>
          </cell>
          <cell r="AU42">
            <v>7.39</v>
          </cell>
          <cell r="AV42">
            <v>0.78</v>
          </cell>
          <cell r="AW42">
            <v>0</v>
          </cell>
          <cell r="AX42">
            <v>0.71399999999999997</v>
          </cell>
          <cell r="AY42" t="str">
            <v>WT460X172.5</v>
          </cell>
          <cell r="AZ42" t="str">
            <v>WT460X172.5</v>
          </cell>
          <cell r="BA42">
            <v>172</v>
          </cell>
          <cell r="BB42">
            <v>22300</v>
          </cell>
          <cell r="BC42">
            <v>472</v>
          </cell>
          <cell r="BD42">
            <v>0</v>
          </cell>
          <cell r="BE42">
            <v>0</v>
          </cell>
          <cell r="BF42">
            <v>307</v>
          </cell>
          <cell r="BG42">
            <v>0</v>
          </cell>
          <cell r="BH42">
            <v>0</v>
          </cell>
          <cell r="BI42">
            <v>22.1</v>
          </cell>
          <cell r="BJ42">
            <v>39.9</v>
          </cell>
          <cell r="BK42">
            <v>0</v>
          </cell>
          <cell r="BL42">
            <v>0</v>
          </cell>
          <cell r="BM42">
            <v>0</v>
          </cell>
          <cell r="BN42">
            <v>58.9</v>
          </cell>
          <cell r="BO42">
            <v>61.9</v>
          </cell>
          <cell r="BP42">
            <v>0</v>
          </cell>
          <cell r="BQ42">
            <v>104</v>
          </cell>
          <cell r="BR42">
            <v>0</v>
          </cell>
          <cell r="BS42">
            <v>0</v>
          </cell>
          <cell r="BT42">
            <v>26.2</v>
          </cell>
          <cell r="BU42">
            <v>173</v>
          </cell>
          <cell r="BV42">
            <v>0</v>
          </cell>
          <cell r="BW42">
            <v>0</v>
          </cell>
          <cell r="BX42">
            <v>20.7</v>
          </cell>
          <cell r="BY42">
            <v>24</v>
          </cell>
          <cell r="BZ42">
            <v>407</v>
          </cell>
          <cell r="CA42">
            <v>2000</v>
          </cell>
          <cell r="CB42">
            <v>1130</v>
          </cell>
          <cell r="CC42">
            <v>136</v>
          </cell>
          <cell r="CD42">
            <v>196</v>
          </cell>
          <cell r="CE42">
            <v>1440</v>
          </cell>
          <cell r="CF42">
            <v>934</v>
          </cell>
          <cell r="CG42">
            <v>94.2</v>
          </cell>
          <cell r="CH42">
            <v>0</v>
          </cell>
          <cell r="CI42">
            <v>5950</v>
          </cell>
          <cell r="CJ42">
            <v>34.6</v>
          </cell>
          <cell r="CK42">
            <v>0</v>
          </cell>
          <cell r="CL42">
            <v>0</v>
          </cell>
          <cell r="CM42">
            <v>0</v>
          </cell>
          <cell r="CN42">
            <v>0</v>
          </cell>
          <cell r="CO42">
            <v>0</v>
          </cell>
          <cell r="CP42">
            <v>188</v>
          </cell>
          <cell r="CQ42">
            <v>0.78</v>
          </cell>
          <cell r="CR42">
            <v>0</v>
          </cell>
          <cell r="CS42">
            <v>0.71399999999999997</v>
          </cell>
        </row>
        <row r="43">
          <cell r="C43" t="str">
            <v>WT18X128</v>
          </cell>
          <cell r="D43" t="str">
            <v>F</v>
          </cell>
          <cell r="E43">
            <v>128</v>
          </cell>
          <cell r="F43">
            <v>37.700000000000003</v>
          </cell>
          <cell r="G43">
            <v>18.7</v>
          </cell>
          <cell r="H43">
            <v>0</v>
          </cell>
          <cell r="I43">
            <v>0</v>
          </cell>
          <cell r="J43">
            <v>12.2</v>
          </cell>
          <cell r="K43">
            <v>0</v>
          </cell>
          <cell r="L43">
            <v>0</v>
          </cell>
          <cell r="M43">
            <v>0.96</v>
          </cell>
          <cell r="N43">
            <v>1.73</v>
          </cell>
          <cell r="O43">
            <v>0</v>
          </cell>
          <cell r="P43">
            <v>0</v>
          </cell>
          <cell r="Q43">
            <v>0</v>
          </cell>
          <cell r="R43">
            <v>2.48</v>
          </cell>
          <cell r="S43">
            <v>2.625</v>
          </cell>
          <cell r="T43">
            <v>0</v>
          </cell>
          <cell r="U43">
            <v>0</v>
          </cell>
          <cell r="V43">
            <v>4.92</v>
          </cell>
          <cell r="W43">
            <v>0</v>
          </cell>
          <cell r="X43">
            <v>0</v>
          </cell>
          <cell r="Y43">
            <v>1.54</v>
          </cell>
          <cell r="Z43">
            <v>3.53</v>
          </cell>
          <cell r="AA43">
            <v>0</v>
          </cell>
          <cell r="AB43">
            <v>16.899999999999999</v>
          </cell>
          <cell r="AC43">
            <v>0</v>
          </cell>
          <cell r="AD43">
            <v>19.5</v>
          </cell>
          <cell r="AE43">
            <v>1210</v>
          </cell>
          <cell r="AF43">
            <v>156</v>
          </cell>
          <cell r="AG43">
            <v>87.4</v>
          </cell>
          <cell r="AH43">
            <v>5.66</v>
          </cell>
          <cell r="AI43">
            <v>264</v>
          </cell>
          <cell r="AJ43">
            <v>68.5</v>
          </cell>
          <cell r="AK43">
            <v>43.2</v>
          </cell>
          <cell r="AL43">
            <v>2.65</v>
          </cell>
          <cell r="AM43">
            <v>0</v>
          </cell>
          <cell r="AN43">
            <v>26.4</v>
          </cell>
          <cell r="AO43">
            <v>205</v>
          </cell>
          <cell r="AP43">
            <v>0</v>
          </cell>
          <cell r="AQ43">
            <v>0</v>
          </cell>
          <cell r="AR43">
            <v>0</v>
          </cell>
          <cell r="AS43">
            <v>0</v>
          </cell>
          <cell r="AT43">
            <v>0</v>
          </cell>
          <cell r="AU43">
            <v>7.45</v>
          </cell>
          <cell r="AV43">
            <v>0.70299999999999996</v>
          </cell>
          <cell r="AW43">
            <v>0</v>
          </cell>
          <cell r="AX43">
            <v>0.92200000000000004</v>
          </cell>
          <cell r="AY43" t="str">
            <v>WT460X190.5</v>
          </cell>
          <cell r="AZ43" t="str">
            <v>WT460X190.5</v>
          </cell>
          <cell r="BA43">
            <v>190</v>
          </cell>
          <cell r="BB43">
            <v>24300</v>
          </cell>
          <cell r="BC43">
            <v>475</v>
          </cell>
          <cell r="BD43">
            <v>0</v>
          </cell>
          <cell r="BE43">
            <v>0</v>
          </cell>
          <cell r="BF43">
            <v>310</v>
          </cell>
          <cell r="BG43">
            <v>0</v>
          </cell>
          <cell r="BH43">
            <v>0</v>
          </cell>
          <cell r="BI43">
            <v>24.4</v>
          </cell>
          <cell r="BJ43">
            <v>43.9</v>
          </cell>
          <cell r="BK43">
            <v>0</v>
          </cell>
          <cell r="BL43">
            <v>0</v>
          </cell>
          <cell r="BM43">
            <v>0</v>
          </cell>
          <cell r="BN43">
            <v>63</v>
          </cell>
          <cell r="BO43">
            <v>66.7</v>
          </cell>
          <cell r="BP43">
            <v>0</v>
          </cell>
          <cell r="BQ43">
            <v>125</v>
          </cell>
          <cell r="BR43">
            <v>0</v>
          </cell>
          <cell r="BS43">
            <v>0</v>
          </cell>
          <cell r="BT43">
            <v>39.1</v>
          </cell>
          <cell r="BU43">
            <v>191</v>
          </cell>
          <cell r="BV43">
            <v>0</v>
          </cell>
          <cell r="BW43">
            <v>0</v>
          </cell>
          <cell r="BX43">
            <v>16.899999999999999</v>
          </cell>
          <cell r="BY43">
            <v>19.5</v>
          </cell>
          <cell r="BZ43">
            <v>504</v>
          </cell>
          <cell r="CA43">
            <v>2560</v>
          </cell>
          <cell r="CB43">
            <v>1430</v>
          </cell>
          <cell r="CC43">
            <v>144</v>
          </cell>
          <cell r="CD43">
            <v>110</v>
          </cell>
          <cell r="CE43">
            <v>1120</v>
          </cell>
          <cell r="CF43">
            <v>708</v>
          </cell>
          <cell r="CG43">
            <v>67.3</v>
          </cell>
          <cell r="CH43">
            <v>0</v>
          </cell>
          <cell r="CI43">
            <v>11000</v>
          </cell>
          <cell r="CJ43">
            <v>55.1</v>
          </cell>
          <cell r="CK43">
            <v>0</v>
          </cell>
          <cell r="CL43">
            <v>0</v>
          </cell>
          <cell r="CM43">
            <v>0</v>
          </cell>
          <cell r="CN43">
            <v>0</v>
          </cell>
          <cell r="CO43">
            <v>0</v>
          </cell>
          <cell r="CP43">
            <v>189</v>
          </cell>
          <cell r="CQ43">
            <v>0.70299999999999996</v>
          </cell>
          <cell r="CR43">
            <v>0</v>
          </cell>
          <cell r="CS43">
            <v>0.92200000000000004</v>
          </cell>
        </row>
        <row r="44">
          <cell r="C44" t="str">
            <v>WT18X115.5</v>
          </cell>
          <cell r="D44" t="str">
            <v>F</v>
          </cell>
          <cell r="E44">
            <v>116</v>
          </cell>
          <cell r="F44">
            <v>34.1</v>
          </cell>
          <cell r="G44">
            <v>18.600000000000001</v>
          </cell>
          <cell r="H44">
            <v>0</v>
          </cell>
          <cell r="I44">
            <v>0</v>
          </cell>
          <cell r="J44">
            <v>12.1</v>
          </cell>
          <cell r="K44">
            <v>0</v>
          </cell>
          <cell r="L44">
            <v>0</v>
          </cell>
          <cell r="M44">
            <v>0.87</v>
          </cell>
          <cell r="N44">
            <v>1.57</v>
          </cell>
          <cell r="O44">
            <v>0</v>
          </cell>
          <cell r="P44">
            <v>0</v>
          </cell>
          <cell r="Q44">
            <v>0</v>
          </cell>
          <cell r="R44">
            <v>2.3199999999999998</v>
          </cell>
          <cell r="S44">
            <v>2.4375</v>
          </cell>
          <cell r="T44">
            <v>0</v>
          </cell>
          <cell r="U44">
            <v>0</v>
          </cell>
          <cell r="V44">
            <v>4.82</v>
          </cell>
          <cell r="W44">
            <v>0</v>
          </cell>
          <cell r="X44">
            <v>0</v>
          </cell>
          <cell r="Y44">
            <v>1.4</v>
          </cell>
          <cell r="Z44">
            <v>3.86</v>
          </cell>
          <cell r="AA44">
            <v>0</v>
          </cell>
          <cell r="AB44">
            <v>18.7</v>
          </cell>
          <cell r="AC44">
            <v>0</v>
          </cell>
          <cell r="AD44">
            <v>21.3</v>
          </cell>
          <cell r="AE44">
            <v>1080</v>
          </cell>
          <cell r="AF44">
            <v>140</v>
          </cell>
          <cell r="AG44">
            <v>78.5</v>
          </cell>
          <cell r="AH44">
            <v>5.63</v>
          </cell>
          <cell r="AI44">
            <v>234</v>
          </cell>
          <cell r="AJ44">
            <v>60.9</v>
          </cell>
          <cell r="AK44">
            <v>38.6</v>
          </cell>
          <cell r="AL44">
            <v>2.62</v>
          </cell>
          <cell r="AM44">
            <v>0</v>
          </cell>
          <cell r="AN44">
            <v>19.7</v>
          </cell>
          <cell r="AO44">
            <v>151</v>
          </cell>
          <cell r="AP44">
            <v>0</v>
          </cell>
          <cell r="AQ44">
            <v>0</v>
          </cell>
          <cell r="AR44">
            <v>0</v>
          </cell>
          <cell r="AS44">
            <v>0</v>
          </cell>
          <cell r="AT44">
            <v>0</v>
          </cell>
          <cell r="AU44">
            <v>7.4</v>
          </cell>
          <cell r="AV44">
            <v>0.70299999999999996</v>
          </cell>
          <cell r="AW44">
            <v>0</v>
          </cell>
          <cell r="AX44">
            <v>0.82899999999999996</v>
          </cell>
          <cell r="AY44" t="str">
            <v>WT460X172.5</v>
          </cell>
          <cell r="AZ44" t="str">
            <v>WT460X172.5</v>
          </cell>
          <cell r="BA44">
            <v>172</v>
          </cell>
          <cell r="BB44">
            <v>22000</v>
          </cell>
          <cell r="BC44">
            <v>472</v>
          </cell>
          <cell r="BD44">
            <v>0</v>
          </cell>
          <cell r="BE44">
            <v>0</v>
          </cell>
          <cell r="BF44">
            <v>307</v>
          </cell>
          <cell r="BG44">
            <v>0</v>
          </cell>
          <cell r="BH44">
            <v>0</v>
          </cell>
          <cell r="BI44">
            <v>22.1</v>
          </cell>
          <cell r="BJ44">
            <v>39.9</v>
          </cell>
          <cell r="BK44">
            <v>0</v>
          </cell>
          <cell r="BL44">
            <v>0</v>
          </cell>
          <cell r="BM44">
            <v>0</v>
          </cell>
          <cell r="BN44">
            <v>58.9</v>
          </cell>
          <cell r="BO44">
            <v>61.9</v>
          </cell>
          <cell r="BP44">
            <v>0</v>
          </cell>
          <cell r="BQ44">
            <v>122</v>
          </cell>
          <cell r="BR44">
            <v>0</v>
          </cell>
          <cell r="BS44">
            <v>0</v>
          </cell>
          <cell r="BT44">
            <v>35.6</v>
          </cell>
          <cell r="BU44">
            <v>173</v>
          </cell>
          <cell r="BV44">
            <v>0</v>
          </cell>
          <cell r="BW44">
            <v>0</v>
          </cell>
          <cell r="BX44">
            <v>18.7</v>
          </cell>
          <cell r="BY44">
            <v>21.3</v>
          </cell>
          <cell r="BZ44">
            <v>450</v>
          </cell>
          <cell r="CA44">
            <v>2290</v>
          </cell>
          <cell r="CB44">
            <v>1290</v>
          </cell>
          <cell r="CC44">
            <v>143</v>
          </cell>
          <cell r="CD44">
            <v>97.4</v>
          </cell>
          <cell r="CE44">
            <v>998</v>
          </cell>
          <cell r="CF44">
            <v>633</v>
          </cell>
          <cell r="CG44">
            <v>66.5</v>
          </cell>
          <cell r="CH44">
            <v>0</v>
          </cell>
          <cell r="CI44">
            <v>8200</v>
          </cell>
          <cell r="CJ44">
            <v>40.5</v>
          </cell>
          <cell r="CK44">
            <v>0</v>
          </cell>
          <cell r="CL44">
            <v>0</v>
          </cell>
          <cell r="CM44">
            <v>0</v>
          </cell>
          <cell r="CN44">
            <v>0</v>
          </cell>
          <cell r="CO44">
            <v>0</v>
          </cell>
          <cell r="CP44">
            <v>188</v>
          </cell>
          <cell r="CQ44">
            <v>0.70299999999999996</v>
          </cell>
          <cell r="CR44">
            <v>0</v>
          </cell>
          <cell r="CS44">
            <v>0.82899999999999996</v>
          </cell>
        </row>
        <row r="45">
          <cell r="C45" t="str">
            <v>WT18X105</v>
          </cell>
          <cell r="D45" t="str">
            <v>F</v>
          </cell>
          <cell r="E45">
            <v>105</v>
          </cell>
          <cell r="F45">
            <v>30.9</v>
          </cell>
          <cell r="G45">
            <v>18.3</v>
          </cell>
          <cell r="H45">
            <v>0</v>
          </cell>
          <cell r="I45">
            <v>0</v>
          </cell>
          <cell r="J45">
            <v>12.2</v>
          </cell>
          <cell r="K45">
            <v>0</v>
          </cell>
          <cell r="L45">
            <v>0</v>
          </cell>
          <cell r="M45">
            <v>0.83</v>
          </cell>
          <cell r="N45">
            <v>1.36</v>
          </cell>
          <cell r="O45">
            <v>0</v>
          </cell>
          <cell r="P45">
            <v>0</v>
          </cell>
          <cell r="Q45">
            <v>0</v>
          </cell>
          <cell r="R45">
            <v>2.11</v>
          </cell>
          <cell r="S45">
            <v>2.3125</v>
          </cell>
          <cell r="T45">
            <v>0</v>
          </cell>
          <cell r="U45">
            <v>0</v>
          </cell>
          <cell r="V45">
            <v>4.87</v>
          </cell>
          <cell r="W45">
            <v>0</v>
          </cell>
          <cell r="X45">
            <v>0</v>
          </cell>
          <cell r="Y45">
            <v>1.27</v>
          </cell>
          <cell r="Z45">
            <v>4.4800000000000004</v>
          </cell>
          <cell r="AA45">
            <v>0</v>
          </cell>
          <cell r="AB45">
            <v>19.600000000000001</v>
          </cell>
          <cell r="AC45">
            <v>0</v>
          </cell>
          <cell r="AD45">
            <v>22.1</v>
          </cell>
          <cell r="AE45">
            <v>985</v>
          </cell>
          <cell r="AF45">
            <v>131</v>
          </cell>
          <cell r="AG45">
            <v>73.099999999999994</v>
          </cell>
          <cell r="AH45">
            <v>5.65</v>
          </cell>
          <cell r="AI45">
            <v>206</v>
          </cell>
          <cell r="AJ45">
            <v>53.4</v>
          </cell>
          <cell r="AK45">
            <v>33.799999999999997</v>
          </cell>
          <cell r="AL45">
            <v>2.58</v>
          </cell>
          <cell r="AM45">
            <v>0</v>
          </cell>
          <cell r="AN45">
            <v>13.9</v>
          </cell>
          <cell r="AO45">
            <v>119</v>
          </cell>
          <cell r="AP45">
            <v>0</v>
          </cell>
          <cell r="AQ45">
            <v>0</v>
          </cell>
          <cell r="AR45">
            <v>0</v>
          </cell>
          <cell r="AS45">
            <v>0</v>
          </cell>
          <cell r="AT45">
            <v>0</v>
          </cell>
          <cell r="AU45">
            <v>7.49</v>
          </cell>
          <cell r="AV45">
            <v>0.68700000000000006</v>
          </cell>
          <cell r="AW45">
            <v>0</v>
          </cell>
          <cell r="AX45">
            <v>0.79100000000000004</v>
          </cell>
          <cell r="AY45" t="str">
            <v>WT460X156.5</v>
          </cell>
          <cell r="AZ45" t="str">
            <v>WT460X156.5</v>
          </cell>
          <cell r="BA45">
            <v>156</v>
          </cell>
          <cell r="BB45">
            <v>19900</v>
          </cell>
          <cell r="BC45">
            <v>465</v>
          </cell>
          <cell r="BD45">
            <v>0</v>
          </cell>
          <cell r="BE45">
            <v>0</v>
          </cell>
          <cell r="BF45">
            <v>310</v>
          </cell>
          <cell r="BG45">
            <v>0</v>
          </cell>
          <cell r="BH45">
            <v>0</v>
          </cell>
          <cell r="BI45">
            <v>21.1</v>
          </cell>
          <cell r="BJ45">
            <v>34.5</v>
          </cell>
          <cell r="BK45">
            <v>0</v>
          </cell>
          <cell r="BL45">
            <v>0</v>
          </cell>
          <cell r="BM45">
            <v>0</v>
          </cell>
          <cell r="BN45">
            <v>53.6</v>
          </cell>
          <cell r="BO45">
            <v>58.7</v>
          </cell>
          <cell r="BP45">
            <v>0</v>
          </cell>
          <cell r="BQ45">
            <v>124</v>
          </cell>
          <cell r="BR45">
            <v>0</v>
          </cell>
          <cell r="BS45">
            <v>0</v>
          </cell>
          <cell r="BT45">
            <v>32.299999999999997</v>
          </cell>
          <cell r="BU45">
            <v>157</v>
          </cell>
          <cell r="BV45">
            <v>0</v>
          </cell>
          <cell r="BW45">
            <v>0</v>
          </cell>
          <cell r="BX45">
            <v>19.600000000000001</v>
          </cell>
          <cell r="BY45">
            <v>22.1</v>
          </cell>
          <cell r="BZ45">
            <v>410</v>
          </cell>
          <cell r="CA45">
            <v>2150</v>
          </cell>
          <cell r="CB45">
            <v>1200</v>
          </cell>
          <cell r="CC45">
            <v>144</v>
          </cell>
          <cell r="CD45">
            <v>85.7</v>
          </cell>
          <cell r="CE45">
            <v>875</v>
          </cell>
          <cell r="CF45">
            <v>554</v>
          </cell>
          <cell r="CG45">
            <v>65.5</v>
          </cell>
          <cell r="CH45">
            <v>0</v>
          </cell>
          <cell r="CI45">
            <v>5790</v>
          </cell>
          <cell r="CJ45">
            <v>32</v>
          </cell>
          <cell r="CK45">
            <v>0</v>
          </cell>
          <cell r="CL45">
            <v>0</v>
          </cell>
          <cell r="CM45">
            <v>0</v>
          </cell>
          <cell r="CN45">
            <v>0</v>
          </cell>
          <cell r="CO45">
            <v>0</v>
          </cell>
          <cell r="CP45">
            <v>190</v>
          </cell>
          <cell r="CQ45">
            <v>0.68700000000000006</v>
          </cell>
          <cell r="CR45">
            <v>0</v>
          </cell>
          <cell r="CS45">
            <v>0.79100000000000004</v>
          </cell>
        </row>
        <row r="46">
          <cell r="C46" t="str">
            <v>WT18X97</v>
          </cell>
          <cell r="D46" t="str">
            <v>F</v>
          </cell>
          <cell r="E46">
            <v>97</v>
          </cell>
          <cell r="F46">
            <v>28.5</v>
          </cell>
          <cell r="G46">
            <v>18.2</v>
          </cell>
          <cell r="H46">
            <v>0</v>
          </cell>
          <cell r="I46">
            <v>0</v>
          </cell>
          <cell r="J46">
            <v>12.1</v>
          </cell>
          <cell r="K46">
            <v>0</v>
          </cell>
          <cell r="L46">
            <v>0</v>
          </cell>
          <cell r="M46">
            <v>0.76500000000000001</v>
          </cell>
          <cell r="N46">
            <v>1.26</v>
          </cell>
          <cell r="O46">
            <v>0</v>
          </cell>
          <cell r="P46">
            <v>0</v>
          </cell>
          <cell r="Q46">
            <v>0</v>
          </cell>
          <cell r="R46">
            <v>2.0099999999999998</v>
          </cell>
          <cell r="S46">
            <v>2.1875</v>
          </cell>
          <cell r="T46">
            <v>0</v>
          </cell>
          <cell r="U46">
            <v>0</v>
          </cell>
          <cell r="V46">
            <v>4.8</v>
          </cell>
          <cell r="W46">
            <v>0</v>
          </cell>
          <cell r="X46">
            <v>0</v>
          </cell>
          <cell r="Y46">
            <v>1.18</v>
          </cell>
          <cell r="Z46">
            <v>4.8099999999999996</v>
          </cell>
          <cell r="AA46">
            <v>0</v>
          </cell>
          <cell r="AB46">
            <v>21.2</v>
          </cell>
          <cell r="AC46">
            <v>0</v>
          </cell>
          <cell r="AD46">
            <v>23.8</v>
          </cell>
          <cell r="AE46">
            <v>901</v>
          </cell>
          <cell r="AF46">
            <v>120</v>
          </cell>
          <cell r="AG46">
            <v>67</v>
          </cell>
          <cell r="AH46">
            <v>5.62</v>
          </cell>
          <cell r="AI46">
            <v>187</v>
          </cell>
          <cell r="AJ46">
            <v>48.8</v>
          </cell>
          <cell r="AK46">
            <v>30.9</v>
          </cell>
          <cell r="AL46">
            <v>2.56</v>
          </cell>
          <cell r="AM46">
            <v>0</v>
          </cell>
          <cell r="AN46">
            <v>11.1</v>
          </cell>
          <cell r="AO46">
            <v>92.7</v>
          </cell>
          <cell r="AP46">
            <v>0</v>
          </cell>
          <cell r="AQ46">
            <v>0</v>
          </cell>
          <cell r="AR46">
            <v>0</v>
          </cell>
          <cell r="AS46">
            <v>0</v>
          </cell>
          <cell r="AT46">
            <v>0</v>
          </cell>
          <cell r="AU46">
            <v>7.45</v>
          </cell>
          <cell r="AV46">
            <v>0.68799999999999994</v>
          </cell>
          <cell r="AW46">
            <v>0</v>
          </cell>
          <cell r="AX46">
            <v>0.70199999999999996</v>
          </cell>
          <cell r="AY46" t="str">
            <v>WT460X144.5</v>
          </cell>
          <cell r="AZ46" t="str">
            <v>WT460X144.5</v>
          </cell>
          <cell r="BA46">
            <v>144</v>
          </cell>
          <cell r="BB46">
            <v>18400</v>
          </cell>
          <cell r="BC46">
            <v>462</v>
          </cell>
          <cell r="BD46">
            <v>0</v>
          </cell>
          <cell r="BE46">
            <v>0</v>
          </cell>
          <cell r="BF46">
            <v>307</v>
          </cell>
          <cell r="BG46">
            <v>0</v>
          </cell>
          <cell r="BH46">
            <v>0</v>
          </cell>
          <cell r="BI46">
            <v>19.399999999999999</v>
          </cell>
          <cell r="BJ46">
            <v>32</v>
          </cell>
          <cell r="BK46">
            <v>0</v>
          </cell>
          <cell r="BL46">
            <v>0</v>
          </cell>
          <cell r="BM46">
            <v>0</v>
          </cell>
          <cell r="BN46">
            <v>51.1</v>
          </cell>
          <cell r="BO46">
            <v>55.6</v>
          </cell>
          <cell r="BP46">
            <v>0</v>
          </cell>
          <cell r="BQ46">
            <v>122</v>
          </cell>
          <cell r="BR46">
            <v>0</v>
          </cell>
          <cell r="BS46">
            <v>0</v>
          </cell>
          <cell r="BT46">
            <v>30</v>
          </cell>
          <cell r="BU46">
            <v>145</v>
          </cell>
          <cell r="BV46">
            <v>0</v>
          </cell>
          <cell r="BW46">
            <v>0</v>
          </cell>
          <cell r="BX46">
            <v>21.2</v>
          </cell>
          <cell r="BY46">
            <v>23.8</v>
          </cell>
          <cell r="BZ46">
            <v>375</v>
          </cell>
          <cell r="CA46">
            <v>1970</v>
          </cell>
          <cell r="CB46">
            <v>1100</v>
          </cell>
          <cell r="CC46">
            <v>143</v>
          </cell>
          <cell r="CD46">
            <v>77.8</v>
          </cell>
          <cell r="CE46">
            <v>800</v>
          </cell>
          <cell r="CF46">
            <v>506</v>
          </cell>
          <cell r="CG46">
            <v>65</v>
          </cell>
          <cell r="CH46">
            <v>0</v>
          </cell>
          <cell r="CI46">
            <v>4620</v>
          </cell>
          <cell r="CJ46">
            <v>24.9</v>
          </cell>
          <cell r="CK46">
            <v>0</v>
          </cell>
          <cell r="CL46">
            <v>0</v>
          </cell>
          <cell r="CM46">
            <v>0</v>
          </cell>
          <cell r="CN46">
            <v>0</v>
          </cell>
          <cell r="CO46">
            <v>0</v>
          </cell>
          <cell r="CP46">
            <v>189</v>
          </cell>
          <cell r="CQ46">
            <v>0.68799999999999994</v>
          </cell>
          <cell r="CR46">
            <v>0</v>
          </cell>
          <cell r="CS46">
            <v>0.70199999999999996</v>
          </cell>
        </row>
        <row r="47">
          <cell r="C47" t="str">
            <v>WT18X91</v>
          </cell>
          <cell r="D47" t="str">
            <v>F</v>
          </cell>
          <cell r="E47">
            <v>91</v>
          </cell>
          <cell r="F47">
            <v>26.8</v>
          </cell>
          <cell r="G47">
            <v>18.2</v>
          </cell>
          <cell r="H47">
            <v>0</v>
          </cell>
          <cell r="I47">
            <v>0</v>
          </cell>
          <cell r="J47">
            <v>12.1</v>
          </cell>
          <cell r="K47">
            <v>0</v>
          </cell>
          <cell r="L47">
            <v>0</v>
          </cell>
          <cell r="M47">
            <v>0.72499999999999998</v>
          </cell>
          <cell r="N47">
            <v>1.18</v>
          </cell>
          <cell r="O47">
            <v>0</v>
          </cell>
          <cell r="P47">
            <v>0</v>
          </cell>
          <cell r="Q47">
            <v>0</v>
          </cell>
          <cell r="R47">
            <v>1.93</v>
          </cell>
          <cell r="S47">
            <v>2.125</v>
          </cell>
          <cell r="T47">
            <v>0</v>
          </cell>
          <cell r="U47">
            <v>0</v>
          </cell>
          <cell r="V47">
            <v>4.7699999999999996</v>
          </cell>
          <cell r="W47">
            <v>0</v>
          </cell>
          <cell r="X47">
            <v>0</v>
          </cell>
          <cell r="Y47">
            <v>1.1100000000000001</v>
          </cell>
          <cell r="Z47">
            <v>5.12</v>
          </cell>
          <cell r="AA47">
            <v>0</v>
          </cell>
          <cell r="AB47">
            <v>22.4</v>
          </cell>
          <cell r="AC47">
            <v>0</v>
          </cell>
          <cell r="AD47">
            <v>25.1</v>
          </cell>
          <cell r="AE47">
            <v>845</v>
          </cell>
          <cell r="AF47">
            <v>113</v>
          </cell>
          <cell r="AG47">
            <v>63.1</v>
          </cell>
          <cell r="AH47">
            <v>5.62</v>
          </cell>
          <cell r="AI47">
            <v>174</v>
          </cell>
          <cell r="AJ47">
            <v>45.3</v>
          </cell>
          <cell r="AK47">
            <v>28.8</v>
          </cell>
          <cell r="AL47">
            <v>2.5499999999999998</v>
          </cell>
          <cell r="AM47">
            <v>0</v>
          </cell>
          <cell r="AN47">
            <v>9.1999999999999993</v>
          </cell>
          <cell r="AO47">
            <v>77.599999999999994</v>
          </cell>
          <cell r="AP47">
            <v>0</v>
          </cell>
          <cell r="AQ47">
            <v>0</v>
          </cell>
          <cell r="AR47">
            <v>0</v>
          </cell>
          <cell r="AS47">
            <v>0</v>
          </cell>
          <cell r="AT47">
            <v>0</v>
          </cell>
          <cell r="AU47">
            <v>7.45</v>
          </cell>
          <cell r="AV47">
            <v>0.68500000000000005</v>
          </cell>
          <cell r="AW47">
            <v>0</v>
          </cell>
          <cell r="AX47">
            <v>0.63700000000000001</v>
          </cell>
          <cell r="AY47" t="str">
            <v>WT460X135.5</v>
          </cell>
          <cell r="AZ47" t="str">
            <v>WT460X135.5</v>
          </cell>
          <cell r="BA47">
            <v>136</v>
          </cell>
          <cell r="BB47">
            <v>17300</v>
          </cell>
          <cell r="BC47">
            <v>462</v>
          </cell>
          <cell r="BD47">
            <v>0</v>
          </cell>
          <cell r="BE47">
            <v>0</v>
          </cell>
          <cell r="BF47">
            <v>307</v>
          </cell>
          <cell r="BG47">
            <v>0</v>
          </cell>
          <cell r="BH47">
            <v>0</v>
          </cell>
          <cell r="BI47">
            <v>18.399999999999999</v>
          </cell>
          <cell r="BJ47">
            <v>30</v>
          </cell>
          <cell r="BK47">
            <v>0</v>
          </cell>
          <cell r="BL47">
            <v>0</v>
          </cell>
          <cell r="BM47">
            <v>0</v>
          </cell>
          <cell r="BN47">
            <v>49</v>
          </cell>
          <cell r="BO47">
            <v>54</v>
          </cell>
          <cell r="BP47">
            <v>0</v>
          </cell>
          <cell r="BQ47">
            <v>121</v>
          </cell>
          <cell r="BR47">
            <v>0</v>
          </cell>
          <cell r="BS47">
            <v>0</v>
          </cell>
          <cell r="BT47">
            <v>28.2</v>
          </cell>
          <cell r="BU47">
            <v>136</v>
          </cell>
          <cell r="BV47">
            <v>0</v>
          </cell>
          <cell r="BW47">
            <v>0</v>
          </cell>
          <cell r="BX47">
            <v>22.4</v>
          </cell>
          <cell r="BY47">
            <v>25.1</v>
          </cell>
          <cell r="BZ47">
            <v>352</v>
          </cell>
          <cell r="CA47">
            <v>1850</v>
          </cell>
          <cell r="CB47">
            <v>1030</v>
          </cell>
          <cell r="CC47">
            <v>143</v>
          </cell>
          <cell r="CD47">
            <v>72.400000000000006</v>
          </cell>
          <cell r="CE47">
            <v>742</v>
          </cell>
          <cell r="CF47">
            <v>472</v>
          </cell>
          <cell r="CG47">
            <v>64.8</v>
          </cell>
          <cell r="CH47">
            <v>0</v>
          </cell>
          <cell r="CI47">
            <v>3830</v>
          </cell>
          <cell r="CJ47">
            <v>20.8</v>
          </cell>
          <cell r="CK47">
            <v>0</v>
          </cell>
          <cell r="CL47">
            <v>0</v>
          </cell>
          <cell r="CM47">
            <v>0</v>
          </cell>
          <cell r="CN47">
            <v>0</v>
          </cell>
          <cell r="CO47">
            <v>0</v>
          </cell>
          <cell r="CP47">
            <v>189</v>
          </cell>
          <cell r="CQ47">
            <v>0.68500000000000005</v>
          </cell>
          <cell r="CR47">
            <v>0</v>
          </cell>
          <cell r="CS47">
            <v>0.63700000000000001</v>
          </cell>
        </row>
        <row r="48">
          <cell r="C48" t="str">
            <v>WT18X85</v>
          </cell>
          <cell r="D48" t="str">
            <v>F</v>
          </cell>
          <cell r="E48">
            <v>85</v>
          </cell>
          <cell r="F48">
            <v>25</v>
          </cell>
          <cell r="G48">
            <v>18.100000000000001</v>
          </cell>
          <cell r="H48">
            <v>0</v>
          </cell>
          <cell r="I48">
            <v>0</v>
          </cell>
          <cell r="J48">
            <v>12</v>
          </cell>
          <cell r="K48">
            <v>0</v>
          </cell>
          <cell r="L48">
            <v>0</v>
          </cell>
          <cell r="M48">
            <v>0.68</v>
          </cell>
          <cell r="N48">
            <v>1.1000000000000001</v>
          </cell>
          <cell r="O48">
            <v>0</v>
          </cell>
          <cell r="P48">
            <v>0</v>
          </cell>
          <cell r="Q48">
            <v>0</v>
          </cell>
          <cell r="R48">
            <v>1.85</v>
          </cell>
          <cell r="S48">
            <v>2</v>
          </cell>
          <cell r="T48">
            <v>0</v>
          </cell>
          <cell r="U48">
            <v>0</v>
          </cell>
          <cell r="V48">
            <v>4.7300000000000004</v>
          </cell>
          <cell r="W48">
            <v>0</v>
          </cell>
          <cell r="X48">
            <v>0</v>
          </cell>
          <cell r="Y48">
            <v>1.04</v>
          </cell>
          <cell r="Z48">
            <v>5.47</v>
          </cell>
          <cell r="AA48">
            <v>0</v>
          </cell>
          <cell r="AB48">
            <v>23.9</v>
          </cell>
          <cell r="AC48">
            <v>0</v>
          </cell>
          <cell r="AD48">
            <v>26.6</v>
          </cell>
          <cell r="AE48">
            <v>786</v>
          </cell>
          <cell r="AF48">
            <v>105</v>
          </cell>
          <cell r="AG48">
            <v>58.9</v>
          </cell>
          <cell r="AH48">
            <v>5.61</v>
          </cell>
          <cell r="AI48">
            <v>160</v>
          </cell>
          <cell r="AJ48">
            <v>41.8</v>
          </cell>
          <cell r="AK48">
            <v>26.6</v>
          </cell>
          <cell r="AL48">
            <v>2.5299999999999998</v>
          </cell>
          <cell r="AM48">
            <v>0</v>
          </cell>
          <cell r="AN48">
            <v>7.51</v>
          </cell>
          <cell r="AO48">
            <v>63.2</v>
          </cell>
          <cell r="AP48">
            <v>0</v>
          </cell>
          <cell r="AQ48">
            <v>0</v>
          </cell>
          <cell r="AR48">
            <v>0</v>
          </cell>
          <cell r="AS48">
            <v>0</v>
          </cell>
          <cell r="AT48">
            <v>0</v>
          </cell>
          <cell r="AU48">
            <v>7.44</v>
          </cell>
          <cell r="AV48">
            <v>0.68400000000000005</v>
          </cell>
          <cell r="AW48">
            <v>0</v>
          </cell>
          <cell r="AX48">
            <v>0.56599999999999995</v>
          </cell>
          <cell r="AY48" t="str">
            <v>WT460X126.5</v>
          </cell>
          <cell r="AZ48" t="str">
            <v>WT460X126.5</v>
          </cell>
          <cell r="BA48">
            <v>126</v>
          </cell>
          <cell r="BB48">
            <v>16100</v>
          </cell>
          <cell r="BC48">
            <v>460</v>
          </cell>
          <cell r="BD48">
            <v>0</v>
          </cell>
          <cell r="BE48">
            <v>0</v>
          </cell>
          <cell r="BF48">
            <v>305</v>
          </cell>
          <cell r="BG48">
            <v>0</v>
          </cell>
          <cell r="BH48">
            <v>0</v>
          </cell>
          <cell r="BI48">
            <v>17.3</v>
          </cell>
          <cell r="BJ48">
            <v>27.9</v>
          </cell>
          <cell r="BK48">
            <v>0</v>
          </cell>
          <cell r="BL48">
            <v>0</v>
          </cell>
          <cell r="BM48">
            <v>0</v>
          </cell>
          <cell r="BN48">
            <v>47</v>
          </cell>
          <cell r="BO48">
            <v>50.8</v>
          </cell>
          <cell r="BP48">
            <v>0</v>
          </cell>
          <cell r="BQ48">
            <v>120</v>
          </cell>
          <cell r="BR48">
            <v>0</v>
          </cell>
          <cell r="BS48">
            <v>0</v>
          </cell>
          <cell r="BT48">
            <v>26.4</v>
          </cell>
          <cell r="BU48">
            <v>127</v>
          </cell>
          <cell r="BV48">
            <v>0</v>
          </cell>
          <cell r="BW48">
            <v>0</v>
          </cell>
          <cell r="BX48">
            <v>23.9</v>
          </cell>
          <cell r="BY48">
            <v>26.6</v>
          </cell>
          <cell r="BZ48">
            <v>327</v>
          </cell>
          <cell r="CA48">
            <v>1720</v>
          </cell>
          <cell r="CB48">
            <v>965</v>
          </cell>
          <cell r="CC48">
            <v>142</v>
          </cell>
          <cell r="CD48">
            <v>66.599999999999994</v>
          </cell>
          <cell r="CE48">
            <v>685</v>
          </cell>
          <cell r="CF48">
            <v>436</v>
          </cell>
          <cell r="CG48">
            <v>64.3</v>
          </cell>
          <cell r="CH48">
            <v>0</v>
          </cell>
          <cell r="CI48">
            <v>3130</v>
          </cell>
          <cell r="CJ48">
            <v>17</v>
          </cell>
          <cell r="CK48">
            <v>0</v>
          </cell>
          <cell r="CL48">
            <v>0</v>
          </cell>
          <cell r="CM48">
            <v>0</v>
          </cell>
          <cell r="CN48">
            <v>0</v>
          </cell>
          <cell r="CO48">
            <v>0</v>
          </cell>
          <cell r="CP48">
            <v>189</v>
          </cell>
          <cell r="CQ48">
            <v>0.68400000000000005</v>
          </cell>
          <cell r="CR48">
            <v>0</v>
          </cell>
          <cell r="CS48">
            <v>0.56599999999999995</v>
          </cell>
        </row>
        <row r="49">
          <cell r="C49" t="str">
            <v>WT18X80</v>
          </cell>
          <cell r="D49" t="str">
            <v>F</v>
          </cell>
          <cell r="E49">
            <v>80</v>
          </cell>
          <cell r="F49">
            <v>23.5</v>
          </cell>
          <cell r="G49">
            <v>18</v>
          </cell>
          <cell r="H49">
            <v>0</v>
          </cell>
          <cell r="I49">
            <v>0</v>
          </cell>
          <cell r="J49">
            <v>12</v>
          </cell>
          <cell r="K49">
            <v>0</v>
          </cell>
          <cell r="L49">
            <v>0</v>
          </cell>
          <cell r="M49">
            <v>0.65</v>
          </cell>
          <cell r="N49">
            <v>1.02</v>
          </cell>
          <cell r="O49">
            <v>0</v>
          </cell>
          <cell r="P49">
            <v>0</v>
          </cell>
          <cell r="Q49">
            <v>0</v>
          </cell>
          <cell r="R49">
            <v>1.77</v>
          </cell>
          <cell r="S49">
            <v>1.9375</v>
          </cell>
          <cell r="T49">
            <v>0</v>
          </cell>
          <cell r="U49">
            <v>0</v>
          </cell>
          <cell r="V49">
            <v>4.74</v>
          </cell>
          <cell r="W49">
            <v>0</v>
          </cell>
          <cell r="X49">
            <v>0</v>
          </cell>
          <cell r="Y49">
            <v>0.98</v>
          </cell>
          <cell r="Z49">
            <v>5.88</v>
          </cell>
          <cell r="AA49">
            <v>0</v>
          </cell>
          <cell r="AB49">
            <v>25</v>
          </cell>
          <cell r="AC49">
            <v>0</v>
          </cell>
          <cell r="AD49">
            <v>27.7</v>
          </cell>
          <cell r="AE49">
            <v>740</v>
          </cell>
          <cell r="AF49">
            <v>100</v>
          </cell>
          <cell r="AG49">
            <v>55.8</v>
          </cell>
          <cell r="AH49">
            <v>5.61</v>
          </cell>
          <cell r="AI49">
            <v>147</v>
          </cell>
          <cell r="AJ49">
            <v>38.6</v>
          </cell>
          <cell r="AK49">
            <v>24.6</v>
          </cell>
          <cell r="AL49">
            <v>2.5</v>
          </cell>
          <cell r="AM49">
            <v>0</v>
          </cell>
          <cell r="AN49">
            <v>6.17</v>
          </cell>
          <cell r="AO49">
            <v>53.6</v>
          </cell>
          <cell r="AP49">
            <v>0</v>
          </cell>
          <cell r="AQ49">
            <v>0</v>
          </cell>
          <cell r="AR49">
            <v>0</v>
          </cell>
          <cell r="AS49">
            <v>0</v>
          </cell>
          <cell r="AT49">
            <v>0</v>
          </cell>
          <cell r="AU49">
            <v>7.46</v>
          </cell>
          <cell r="AV49">
            <v>0.67800000000000005</v>
          </cell>
          <cell r="AW49">
            <v>0</v>
          </cell>
          <cell r="AX49">
            <v>0.52100000000000002</v>
          </cell>
          <cell r="AY49" t="str">
            <v>WT460X119</v>
          </cell>
          <cell r="AZ49" t="str">
            <v>WT460X119</v>
          </cell>
          <cell r="BA49">
            <v>119</v>
          </cell>
          <cell r="BB49">
            <v>15200</v>
          </cell>
          <cell r="BC49">
            <v>457</v>
          </cell>
          <cell r="BD49">
            <v>0</v>
          </cell>
          <cell r="BE49">
            <v>0</v>
          </cell>
          <cell r="BF49">
            <v>305</v>
          </cell>
          <cell r="BG49">
            <v>0</v>
          </cell>
          <cell r="BH49">
            <v>0</v>
          </cell>
          <cell r="BI49">
            <v>16.5</v>
          </cell>
          <cell r="BJ49">
            <v>25.9</v>
          </cell>
          <cell r="BK49">
            <v>0</v>
          </cell>
          <cell r="BL49">
            <v>0</v>
          </cell>
          <cell r="BM49">
            <v>0</v>
          </cell>
          <cell r="BN49">
            <v>45</v>
          </cell>
          <cell r="BO49">
            <v>49.2</v>
          </cell>
          <cell r="BP49">
            <v>0</v>
          </cell>
          <cell r="BQ49">
            <v>120</v>
          </cell>
          <cell r="BR49">
            <v>0</v>
          </cell>
          <cell r="BS49">
            <v>0</v>
          </cell>
          <cell r="BT49">
            <v>24.9</v>
          </cell>
          <cell r="BU49">
            <v>119</v>
          </cell>
          <cell r="BV49">
            <v>0</v>
          </cell>
          <cell r="BW49">
            <v>0</v>
          </cell>
          <cell r="BX49">
            <v>25</v>
          </cell>
          <cell r="BY49">
            <v>27.7</v>
          </cell>
          <cell r="BZ49">
            <v>308</v>
          </cell>
          <cell r="CA49">
            <v>1640</v>
          </cell>
          <cell r="CB49">
            <v>914</v>
          </cell>
          <cell r="CC49">
            <v>142</v>
          </cell>
          <cell r="CD49">
            <v>61.2</v>
          </cell>
          <cell r="CE49">
            <v>633</v>
          </cell>
          <cell r="CF49">
            <v>403</v>
          </cell>
          <cell r="CG49">
            <v>63.5</v>
          </cell>
          <cell r="CH49">
            <v>0</v>
          </cell>
          <cell r="CI49">
            <v>2570</v>
          </cell>
          <cell r="CJ49">
            <v>14.4</v>
          </cell>
          <cell r="CK49">
            <v>0</v>
          </cell>
          <cell r="CL49">
            <v>0</v>
          </cell>
          <cell r="CM49">
            <v>0</v>
          </cell>
          <cell r="CN49">
            <v>0</v>
          </cell>
          <cell r="CO49">
            <v>0</v>
          </cell>
          <cell r="CP49">
            <v>189</v>
          </cell>
          <cell r="CQ49">
            <v>0.67800000000000005</v>
          </cell>
          <cell r="CR49">
            <v>0</v>
          </cell>
          <cell r="CS49">
            <v>0.52100000000000002</v>
          </cell>
        </row>
        <row r="50">
          <cell r="C50" t="str">
            <v>WT18X75</v>
          </cell>
          <cell r="D50" t="str">
            <v>F</v>
          </cell>
          <cell r="E50">
            <v>75</v>
          </cell>
          <cell r="F50">
            <v>22.1</v>
          </cell>
          <cell r="G50">
            <v>17.899999999999999</v>
          </cell>
          <cell r="H50">
            <v>0</v>
          </cell>
          <cell r="I50">
            <v>0</v>
          </cell>
          <cell r="J50">
            <v>12</v>
          </cell>
          <cell r="K50">
            <v>0</v>
          </cell>
          <cell r="L50">
            <v>0</v>
          </cell>
          <cell r="M50">
            <v>0.625</v>
          </cell>
          <cell r="N50">
            <v>0.94</v>
          </cell>
          <cell r="O50">
            <v>0</v>
          </cell>
          <cell r="P50">
            <v>0</v>
          </cell>
          <cell r="Q50">
            <v>0</v>
          </cell>
          <cell r="R50">
            <v>1.69</v>
          </cell>
          <cell r="S50">
            <v>1.875</v>
          </cell>
          <cell r="T50">
            <v>0</v>
          </cell>
          <cell r="U50">
            <v>0</v>
          </cell>
          <cell r="V50">
            <v>4.78</v>
          </cell>
          <cell r="W50">
            <v>0</v>
          </cell>
          <cell r="X50">
            <v>0</v>
          </cell>
          <cell r="Y50">
            <v>0.92300000000000004</v>
          </cell>
          <cell r="Z50">
            <v>6.37</v>
          </cell>
          <cell r="AA50">
            <v>0</v>
          </cell>
          <cell r="AB50">
            <v>26</v>
          </cell>
          <cell r="AC50">
            <v>0</v>
          </cell>
          <cell r="AD50">
            <v>28.7</v>
          </cell>
          <cell r="AE50">
            <v>698</v>
          </cell>
          <cell r="AF50">
            <v>95.5</v>
          </cell>
          <cell r="AG50">
            <v>53.1</v>
          </cell>
          <cell r="AH50">
            <v>5.62</v>
          </cell>
          <cell r="AI50">
            <v>135</v>
          </cell>
          <cell r="AJ50">
            <v>35.4</v>
          </cell>
          <cell r="AK50">
            <v>22.5</v>
          </cell>
          <cell r="AL50">
            <v>2.4700000000000002</v>
          </cell>
          <cell r="AM50">
            <v>0</v>
          </cell>
          <cell r="AN50">
            <v>5.04</v>
          </cell>
          <cell r="AO50">
            <v>46</v>
          </cell>
          <cell r="AP50">
            <v>0</v>
          </cell>
          <cell r="AQ50">
            <v>0</v>
          </cell>
          <cell r="AR50">
            <v>0</v>
          </cell>
          <cell r="AS50">
            <v>0</v>
          </cell>
          <cell r="AT50">
            <v>0</v>
          </cell>
          <cell r="AU50">
            <v>7.5</v>
          </cell>
          <cell r="AV50">
            <v>0.67</v>
          </cell>
          <cell r="AW50">
            <v>0</v>
          </cell>
          <cell r="AX50">
            <v>0.48599999999999999</v>
          </cell>
          <cell r="AY50" t="str">
            <v>WT460X111.5</v>
          </cell>
          <cell r="AZ50" t="str">
            <v>WT460X111.5</v>
          </cell>
          <cell r="BA50">
            <v>112</v>
          </cell>
          <cell r="BB50">
            <v>14300</v>
          </cell>
          <cell r="BC50">
            <v>455</v>
          </cell>
          <cell r="BD50">
            <v>0</v>
          </cell>
          <cell r="BE50">
            <v>0</v>
          </cell>
          <cell r="BF50">
            <v>305</v>
          </cell>
          <cell r="BG50">
            <v>0</v>
          </cell>
          <cell r="BH50">
            <v>0</v>
          </cell>
          <cell r="BI50">
            <v>15.9</v>
          </cell>
          <cell r="BJ50">
            <v>23.9</v>
          </cell>
          <cell r="BK50">
            <v>0</v>
          </cell>
          <cell r="BL50">
            <v>0</v>
          </cell>
          <cell r="BM50">
            <v>0</v>
          </cell>
          <cell r="BN50">
            <v>42.9</v>
          </cell>
          <cell r="BO50">
            <v>47.6</v>
          </cell>
          <cell r="BP50">
            <v>0</v>
          </cell>
          <cell r="BQ50">
            <v>121</v>
          </cell>
          <cell r="BR50">
            <v>0</v>
          </cell>
          <cell r="BS50">
            <v>0</v>
          </cell>
          <cell r="BT50">
            <v>23.4</v>
          </cell>
          <cell r="BU50">
            <v>112</v>
          </cell>
          <cell r="BV50">
            <v>0</v>
          </cell>
          <cell r="BW50">
            <v>0</v>
          </cell>
          <cell r="BX50">
            <v>26</v>
          </cell>
          <cell r="BY50">
            <v>28.7</v>
          </cell>
          <cell r="BZ50">
            <v>291</v>
          </cell>
          <cell r="CA50">
            <v>1560</v>
          </cell>
          <cell r="CB50">
            <v>870</v>
          </cell>
          <cell r="CC50">
            <v>143</v>
          </cell>
          <cell r="CD50">
            <v>56.2</v>
          </cell>
          <cell r="CE50">
            <v>580</v>
          </cell>
          <cell r="CF50">
            <v>369</v>
          </cell>
          <cell r="CG50">
            <v>62.7</v>
          </cell>
          <cell r="CH50">
            <v>0</v>
          </cell>
          <cell r="CI50">
            <v>2100</v>
          </cell>
          <cell r="CJ50">
            <v>12.4</v>
          </cell>
          <cell r="CK50">
            <v>0</v>
          </cell>
          <cell r="CL50">
            <v>0</v>
          </cell>
          <cell r="CM50">
            <v>0</v>
          </cell>
          <cell r="CN50">
            <v>0</v>
          </cell>
          <cell r="CO50">
            <v>0</v>
          </cell>
          <cell r="CP50">
            <v>191</v>
          </cell>
          <cell r="CQ50">
            <v>0.67</v>
          </cell>
          <cell r="CR50">
            <v>0</v>
          </cell>
          <cell r="CS50">
            <v>0.48599999999999999</v>
          </cell>
        </row>
        <row r="51">
          <cell r="C51" t="str">
            <v>WT18X67.5</v>
          </cell>
          <cell r="D51" t="str">
            <v>F</v>
          </cell>
          <cell r="E51">
            <v>67.5</v>
          </cell>
          <cell r="F51">
            <v>19.899999999999999</v>
          </cell>
          <cell r="G51">
            <v>17.8</v>
          </cell>
          <cell r="H51">
            <v>0</v>
          </cell>
          <cell r="I51">
            <v>0</v>
          </cell>
          <cell r="J51">
            <v>12</v>
          </cell>
          <cell r="K51">
            <v>0</v>
          </cell>
          <cell r="L51">
            <v>0</v>
          </cell>
          <cell r="M51">
            <v>0.6</v>
          </cell>
          <cell r="N51">
            <v>0.79</v>
          </cell>
          <cell r="O51">
            <v>0</v>
          </cell>
          <cell r="P51">
            <v>0</v>
          </cell>
          <cell r="Q51">
            <v>0</v>
          </cell>
          <cell r="R51">
            <v>1.54</v>
          </cell>
          <cell r="S51">
            <v>1.6875</v>
          </cell>
          <cell r="T51">
            <v>0</v>
          </cell>
          <cell r="U51">
            <v>0</v>
          </cell>
          <cell r="V51">
            <v>4.96</v>
          </cell>
          <cell r="W51">
            <v>0</v>
          </cell>
          <cell r="X51">
            <v>0</v>
          </cell>
          <cell r="Y51">
            <v>1.23</v>
          </cell>
          <cell r="Z51">
            <v>7.56</v>
          </cell>
          <cell r="AA51">
            <v>0</v>
          </cell>
          <cell r="AB51">
            <v>27.1</v>
          </cell>
          <cell r="AC51">
            <v>0</v>
          </cell>
          <cell r="AD51">
            <v>29.6</v>
          </cell>
          <cell r="AE51">
            <v>637</v>
          </cell>
          <cell r="AF51">
            <v>90.1</v>
          </cell>
          <cell r="AG51">
            <v>49.7</v>
          </cell>
          <cell r="AH51">
            <v>5.66</v>
          </cell>
          <cell r="AI51">
            <v>113</v>
          </cell>
          <cell r="AJ51">
            <v>29.8</v>
          </cell>
          <cell r="AK51">
            <v>18.899999999999999</v>
          </cell>
          <cell r="AL51">
            <v>2.38</v>
          </cell>
          <cell r="AM51">
            <v>0</v>
          </cell>
          <cell r="AN51">
            <v>3.48</v>
          </cell>
          <cell r="AO51">
            <v>37.299999999999997</v>
          </cell>
          <cell r="AP51">
            <v>0</v>
          </cell>
          <cell r="AQ51">
            <v>0</v>
          </cell>
          <cell r="AR51">
            <v>0</v>
          </cell>
          <cell r="AS51">
            <v>0</v>
          </cell>
          <cell r="AT51">
            <v>0</v>
          </cell>
          <cell r="AU51">
            <v>7.65</v>
          </cell>
          <cell r="AV51">
            <v>0.64400000000000002</v>
          </cell>
          <cell r="AW51">
            <v>0</v>
          </cell>
          <cell r="AX51">
            <v>0.45600000000000002</v>
          </cell>
          <cell r="AY51" t="str">
            <v>WT460X100.5</v>
          </cell>
          <cell r="AZ51" t="str">
            <v>WT460X100.5</v>
          </cell>
          <cell r="BA51">
            <v>100</v>
          </cell>
          <cell r="BB51">
            <v>12800</v>
          </cell>
          <cell r="BC51">
            <v>452</v>
          </cell>
          <cell r="BD51">
            <v>0</v>
          </cell>
          <cell r="BE51">
            <v>0</v>
          </cell>
          <cell r="BF51">
            <v>305</v>
          </cell>
          <cell r="BG51">
            <v>0</v>
          </cell>
          <cell r="BH51">
            <v>0</v>
          </cell>
          <cell r="BI51">
            <v>15.2</v>
          </cell>
          <cell r="BJ51">
            <v>20.100000000000001</v>
          </cell>
          <cell r="BK51">
            <v>0</v>
          </cell>
          <cell r="BL51">
            <v>0</v>
          </cell>
          <cell r="BM51">
            <v>0</v>
          </cell>
          <cell r="BN51">
            <v>39.1</v>
          </cell>
          <cell r="BO51">
            <v>42.9</v>
          </cell>
          <cell r="BP51">
            <v>0</v>
          </cell>
          <cell r="BQ51">
            <v>126</v>
          </cell>
          <cell r="BR51">
            <v>0</v>
          </cell>
          <cell r="BS51">
            <v>0</v>
          </cell>
          <cell r="BT51">
            <v>31.2</v>
          </cell>
          <cell r="BU51">
            <v>101</v>
          </cell>
          <cell r="BV51">
            <v>0</v>
          </cell>
          <cell r="BW51">
            <v>0</v>
          </cell>
          <cell r="BX51">
            <v>27.1</v>
          </cell>
          <cell r="BY51">
            <v>29.6</v>
          </cell>
          <cell r="BZ51">
            <v>265</v>
          </cell>
          <cell r="CA51">
            <v>1480</v>
          </cell>
          <cell r="CB51">
            <v>814</v>
          </cell>
          <cell r="CC51">
            <v>144</v>
          </cell>
          <cell r="CD51">
            <v>47</v>
          </cell>
          <cell r="CE51">
            <v>488</v>
          </cell>
          <cell r="CF51">
            <v>310</v>
          </cell>
          <cell r="CG51">
            <v>60.5</v>
          </cell>
          <cell r="CH51">
            <v>0</v>
          </cell>
          <cell r="CI51">
            <v>1450</v>
          </cell>
          <cell r="CJ51">
            <v>10</v>
          </cell>
          <cell r="CK51">
            <v>0</v>
          </cell>
          <cell r="CL51">
            <v>0</v>
          </cell>
          <cell r="CM51">
            <v>0</v>
          </cell>
          <cell r="CN51">
            <v>0</v>
          </cell>
          <cell r="CO51">
            <v>0</v>
          </cell>
          <cell r="CP51">
            <v>194</v>
          </cell>
          <cell r="CQ51">
            <v>0.64400000000000002</v>
          </cell>
          <cell r="CR51">
            <v>0</v>
          </cell>
          <cell r="CS51">
            <v>0.45600000000000002</v>
          </cell>
        </row>
        <row r="52">
          <cell r="C52" t="str">
            <v>WT16.5X193.5</v>
          </cell>
          <cell r="D52" t="str">
            <v>T</v>
          </cell>
          <cell r="E52">
            <v>194</v>
          </cell>
          <cell r="F52">
            <v>57</v>
          </cell>
          <cell r="G52">
            <v>18</v>
          </cell>
          <cell r="H52">
            <v>0</v>
          </cell>
          <cell r="I52">
            <v>0</v>
          </cell>
          <cell r="J52">
            <v>16.2</v>
          </cell>
          <cell r="K52">
            <v>0</v>
          </cell>
          <cell r="L52">
            <v>0</v>
          </cell>
          <cell r="M52">
            <v>1.26</v>
          </cell>
          <cell r="N52">
            <v>2.2799999999999998</v>
          </cell>
          <cell r="O52">
            <v>0</v>
          </cell>
          <cell r="P52">
            <v>0</v>
          </cell>
          <cell r="Q52">
            <v>0</v>
          </cell>
          <cell r="R52">
            <v>3.07</v>
          </cell>
          <cell r="S52">
            <v>3.1875</v>
          </cell>
          <cell r="T52">
            <v>0</v>
          </cell>
          <cell r="U52">
            <v>0</v>
          </cell>
          <cell r="V52">
            <v>4.2699999999999996</v>
          </cell>
          <cell r="W52">
            <v>0</v>
          </cell>
          <cell r="X52">
            <v>0</v>
          </cell>
          <cell r="Y52">
            <v>1.76</v>
          </cell>
          <cell r="Z52">
            <v>3.55</v>
          </cell>
          <cell r="AA52">
            <v>0</v>
          </cell>
          <cell r="AB52">
            <v>11.8</v>
          </cell>
          <cell r="AC52">
            <v>0</v>
          </cell>
          <cell r="AD52">
            <v>14.3</v>
          </cell>
          <cell r="AE52">
            <v>1460</v>
          </cell>
          <cell r="AF52">
            <v>193</v>
          </cell>
          <cell r="AG52">
            <v>107</v>
          </cell>
          <cell r="AH52">
            <v>5.07</v>
          </cell>
          <cell r="AI52">
            <v>810</v>
          </cell>
          <cell r="AJ52">
            <v>156</v>
          </cell>
          <cell r="AK52">
            <v>100</v>
          </cell>
          <cell r="AL52">
            <v>3.77</v>
          </cell>
          <cell r="AM52">
            <v>0</v>
          </cell>
          <cell r="AN52">
            <v>73.900000000000006</v>
          </cell>
          <cell r="AO52">
            <v>615</v>
          </cell>
          <cell r="AP52">
            <v>0</v>
          </cell>
          <cell r="AQ52">
            <v>0</v>
          </cell>
          <cell r="AR52">
            <v>0</v>
          </cell>
          <cell r="AS52">
            <v>0</v>
          </cell>
          <cell r="AT52">
            <v>0</v>
          </cell>
          <cell r="AU52">
            <v>7.05</v>
          </cell>
          <cell r="AV52">
            <v>0.80300000000000005</v>
          </cell>
          <cell r="AW52">
            <v>0</v>
          </cell>
          <cell r="AX52">
            <v>1</v>
          </cell>
          <cell r="AY52" t="str">
            <v>WT420X288</v>
          </cell>
          <cell r="AZ52" t="str">
            <v>WT420X288</v>
          </cell>
          <cell r="BA52">
            <v>288</v>
          </cell>
          <cell r="BB52">
            <v>36800</v>
          </cell>
          <cell r="BC52">
            <v>457</v>
          </cell>
          <cell r="BD52">
            <v>0</v>
          </cell>
          <cell r="BE52">
            <v>0</v>
          </cell>
          <cell r="BF52">
            <v>411</v>
          </cell>
          <cell r="BG52">
            <v>0</v>
          </cell>
          <cell r="BH52">
            <v>0</v>
          </cell>
          <cell r="BI52">
            <v>32</v>
          </cell>
          <cell r="BJ52">
            <v>57.9</v>
          </cell>
          <cell r="BK52">
            <v>0</v>
          </cell>
          <cell r="BL52">
            <v>0</v>
          </cell>
          <cell r="BM52">
            <v>0</v>
          </cell>
          <cell r="BN52">
            <v>78</v>
          </cell>
          <cell r="BO52">
            <v>81</v>
          </cell>
          <cell r="BP52">
            <v>0</v>
          </cell>
          <cell r="BQ52">
            <v>108</v>
          </cell>
          <cell r="BR52">
            <v>0</v>
          </cell>
          <cell r="BS52">
            <v>0</v>
          </cell>
          <cell r="BT52">
            <v>44.7</v>
          </cell>
          <cell r="BU52">
            <v>288</v>
          </cell>
          <cell r="BV52">
            <v>0</v>
          </cell>
          <cell r="BW52">
            <v>0</v>
          </cell>
          <cell r="BX52">
            <v>11.8</v>
          </cell>
          <cell r="BY52">
            <v>14.3</v>
          </cell>
          <cell r="BZ52">
            <v>608</v>
          </cell>
          <cell r="CA52">
            <v>3160</v>
          </cell>
          <cell r="CB52">
            <v>1750</v>
          </cell>
          <cell r="CC52">
            <v>129</v>
          </cell>
          <cell r="CD52">
            <v>337</v>
          </cell>
          <cell r="CE52">
            <v>2560</v>
          </cell>
          <cell r="CF52">
            <v>1640</v>
          </cell>
          <cell r="CG52">
            <v>95.8</v>
          </cell>
          <cell r="CH52">
            <v>0</v>
          </cell>
          <cell r="CI52">
            <v>30800</v>
          </cell>
          <cell r="CJ52">
            <v>165</v>
          </cell>
          <cell r="CK52">
            <v>0</v>
          </cell>
          <cell r="CL52">
            <v>0</v>
          </cell>
          <cell r="CM52">
            <v>0</v>
          </cell>
          <cell r="CN52">
            <v>0</v>
          </cell>
          <cell r="CO52">
            <v>0</v>
          </cell>
          <cell r="CP52">
            <v>179</v>
          </cell>
          <cell r="CQ52">
            <v>0.80300000000000005</v>
          </cell>
          <cell r="CR52">
            <v>0</v>
          </cell>
          <cell r="CS52">
            <v>1</v>
          </cell>
        </row>
        <row r="53">
          <cell r="C53" t="str">
            <v>WT16.5X177</v>
          </cell>
          <cell r="D53" t="str">
            <v>T</v>
          </cell>
          <cell r="E53">
            <v>177</v>
          </cell>
          <cell r="F53">
            <v>52.1</v>
          </cell>
          <cell r="G53">
            <v>17.8</v>
          </cell>
          <cell r="H53">
            <v>0</v>
          </cell>
          <cell r="I53">
            <v>0</v>
          </cell>
          <cell r="J53">
            <v>16.100000000000001</v>
          </cell>
          <cell r="K53">
            <v>0</v>
          </cell>
          <cell r="L53">
            <v>0</v>
          </cell>
          <cell r="M53">
            <v>1.1599999999999999</v>
          </cell>
          <cell r="N53">
            <v>2.09</v>
          </cell>
          <cell r="O53">
            <v>0</v>
          </cell>
          <cell r="P53">
            <v>0</v>
          </cell>
          <cell r="Q53">
            <v>0</v>
          </cell>
          <cell r="R53">
            <v>2.88</v>
          </cell>
          <cell r="S53">
            <v>2.9375</v>
          </cell>
          <cell r="T53">
            <v>0</v>
          </cell>
          <cell r="U53">
            <v>0</v>
          </cell>
          <cell r="V53">
            <v>4.1500000000000004</v>
          </cell>
          <cell r="W53">
            <v>0</v>
          </cell>
          <cell r="X53">
            <v>0</v>
          </cell>
          <cell r="Y53">
            <v>1.62</v>
          </cell>
          <cell r="Z53">
            <v>3.85</v>
          </cell>
          <cell r="AA53">
            <v>0</v>
          </cell>
          <cell r="AB53">
            <v>12.8</v>
          </cell>
          <cell r="AC53">
            <v>0</v>
          </cell>
          <cell r="AD53">
            <v>15.3</v>
          </cell>
          <cell r="AE53">
            <v>1320</v>
          </cell>
          <cell r="AF53">
            <v>174</v>
          </cell>
          <cell r="AG53">
            <v>96.8</v>
          </cell>
          <cell r="AH53">
            <v>5.03</v>
          </cell>
          <cell r="AI53">
            <v>729</v>
          </cell>
          <cell r="AJ53">
            <v>141</v>
          </cell>
          <cell r="AK53">
            <v>90.6</v>
          </cell>
          <cell r="AL53">
            <v>3.74</v>
          </cell>
          <cell r="AM53">
            <v>0</v>
          </cell>
          <cell r="AN53">
            <v>57.1</v>
          </cell>
          <cell r="AO53">
            <v>468</v>
          </cell>
          <cell r="AP53">
            <v>0</v>
          </cell>
          <cell r="AQ53">
            <v>0</v>
          </cell>
          <cell r="AR53">
            <v>0</v>
          </cell>
          <cell r="AS53">
            <v>0</v>
          </cell>
          <cell r="AT53">
            <v>0</v>
          </cell>
          <cell r="AU53">
            <v>7</v>
          </cell>
          <cell r="AV53">
            <v>0.80300000000000005</v>
          </cell>
          <cell r="AW53">
            <v>0</v>
          </cell>
          <cell r="AX53">
            <v>1</v>
          </cell>
          <cell r="AY53" t="str">
            <v>WT420X249</v>
          </cell>
          <cell r="AZ53" t="str">
            <v>WT420X249</v>
          </cell>
          <cell r="BA53">
            <v>249</v>
          </cell>
          <cell r="BB53">
            <v>33600</v>
          </cell>
          <cell r="BC53">
            <v>452</v>
          </cell>
          <cell r="BD53">
            <v>0</v>
          </cell>
          <cell r="BE53">
            <v>0</v>
          </cell>
          <cell r="BF53">
            <v>409</v>
          </cell>
          <cell r="BG53">
            <v>0</v>
          </cell>
          <cell r="BH53">
            <v>0</v>
          </cell>
          <cell r="BI53">
            <v>29.5</v>
          </cell>
          <cell r="BJ53">
            <v>53.1</v>
          </cell>
          <cell r="BK53">
            <v>0</v>
          </cell>
          <cell r="BL53">
            <v>0</v>
          </cell>
          <cell r="BM53">
            <v>0</v>
          </cell>
          <cell r="BN53">
            <v>73.2</v>
          </cell>
          <cell r="BO53">
            <v>74.599999999999994</v>
          </cell>
          <cell r="BP53">
            <v>0</v>
          </cell>
          <cell r="BQ53">
            <v>105</v>
          </cell>
          <cell r="BR53">
            <v>0</v>
          </cell>
          <cell r="BS53">
            <v>0</v>
          </cell>
          <cell r="BT53">
            <v>41.1</v>
          </cell>
          <cell r="BU53">
            <v>249</v>
          </cell>
          <cell r="BV53">
            <v>0</v>
          </cell>
          <cell r="BW53">
            <v>0</v>
          </cell>
          <cell r="BX53">
            <v>12.8</v>
          </cell>
          <cell r="BY53">
            <v>15.3</v>
          </cell>
          <cell r="BZ53">
            <v>549</v>
          </cell>
          <cell r="CA53">
            <v>2850</v>
          </cell>
          <cell r="CB53">
            <v>1590</v>
          </cell>
          <cell r="CC53">
            <v>128</v>
          </cell>
          <cell r="CD53">
            <v>303</v>
          </cell>
          <cell r="CE53">
            <v>2310</v>
          </cell>
          <cell r="CF53">
            <v>1480</v>
          </cell>
          <cell r="CG53">
            <v>95</v>
          </cell>
          <cell r="CH53">
            <v>0</v>
          </cell>
          <cell r="CI53">
            <v>23800</v>
          </cell>
          <cell r="CJ53">
            <v>126</v>
          </cell>
          <cell r="CK53">
            <v>0</v>
          </cell>
          <cell r="CL53">
            <v>0</v>
          </cell>
          <cell r="CM53">
            <v>0</v>
          </cell>
          <cell r="CN53">
            <v>0</v>
          </cell>
          <cell r="CO53">
            <v>0</v>
          </cell>
          <cell r="CP53">
            <v>178</v>
          </cell>
          <cell r="CQ53">
            <v>0.80300000000000005</v>
          </cell>
          <cell r="CR53">
            <v>0</v>
          </cell>
          <cell r="CS53">
            <v>1</v>
          </cell>
        </row>
        <row r="54">
          <cell r="C54" t="str">
            <v>WT16.5X159</v>
          </cell>
          <cell r="D54" t="str">
            <v>T</v>
          </cell>
          <cell r="E54">
            <v>159</v>
          </cell>
          <cell r="F54">
            <v>46.8</v>
          </cell>
          <cell r="G54">
            <v>17.600000000000001</v>
          </cell>
          <cell r="H54">
            <v>0</v>
          </cell>
          <cell r="I54">
            <v>0</v>
          </cell>
          <cell r="J54">
            <v>16</v>
          </cell>
          <cell r="K54">
            <v>0</v>
          </cell>
          <cell r="L54">
            <v>0</v>
          </cell>
          <cell r="M54">
            <v>1.04</v>
          </cell>
          <cell r="N54">
            <v>1.89</v>
          </cell>
          <cell r="O54">
            <v>0</v>
          </cell>
          <cell r="P54">
            <v>0</v>
          </cell>
          <cell r="Q54">
            <v>0</v>
          </cell>
          <cell r="R54">
            <v>2.68</v>
          </cell>
          <cell r="S54">
            <v>2.75</v>
          </cell>
          <cell r="T54">
            <v>0</v>
          </cell>
          <cell r="U54">
            <v>0</v>
          </cell>
          <cell r="V54">
            <v>4.0199999999999996</v>
          </cell>
          <cell r="W54">
            <v>0</v>
          </cell>
          <cell r="X54">
            <v>0</v>
          </cell>
          <cell r="Y54">
            <v>1.46</v>
          </cell>
          <cell r="Z54">
            <v>4.2300000000000004</v>
          </cell>
          <cell r="AA54">
            <v>0</v>
          </cell>
          <cell r="AB54">
            <v>14.3</v>
          </cell>
          <cell r="AC54">
            <v>0</v>
          </cell>
          <cell r="AD54">
            <v>16.899999999999999</v>
          </cell>
          <cell r="AE54">
            <v>1160</v>
          </cell>
          <cell r="AF54">
            <v>154</v>
          </cell>
          <cell r="AG54">
            <v>85.8</v>
          </cell>
          <cell r="AH54">
            <v>4.99</v>
          </cell>
          <cell r="AI54">
            <v>645</v>
          </cell>
          <cell r="AJ54">
            <v>125</v>
          </cell>
          <cell r="AK54">
            <v>80.7</v>
          </cell>
          <cell r="AL54">
            <v>3.71</v>
          </cell>
          <cell r="AM54">
            <v>0</v>
          </cell>
          <cell r="AN54">
            <v>42.1</v>
          </cell>
          <cell r="AO54">
            <v>335</v>
          </cell>
          <cell r="AP54">
            <v>0</v>
          </cell>
          <cell r="AQ54">
            <v>0</v>
          </cell>
          <cell r="AR54">
            <v>0</v>
          </cell>
          <cell r="AS54">
            <v>0</v>
          </cell>
          <cell r="AT54">
            <v>0</v>
          </cell>
          <cell r="AU54">
            <v>6.93</v>
          </cell>
          <cell r="AV54">
            <v>0.80400000000000005</v>
          </cell>
          <cell r="AW54">
            <v>0</v>
          </cell>
          <cell r="AX54">
            <v>1</v>
          </cell>
          <cell r="AY54" t="str">
            <v>WT420X236.5</v>
          </cell>
          <cell r="AZ54" t="str">
            <v>WT420X236.5</v>
          </cell>
          <cell r="BA54">
            <v>237</v>
          </cell>
          <cell r="BB54">
            <v>30200</v>
          </cell>
          <cell r="BC54">
            <v>447</v>
          </cell>
          <cell r="BD54">
            <v>0</v>
          </cell>
          <cell r="BE54">
            <v>0</v>
          </cell>
          <cell r="BF54">
            <v>406</v>
          </cell>
          <cell r="BG54">
            <v>0</v>
          </cell>
          <cell r="BH54">
            <v>0</v>
          </cell>
          <cell r="BI54">
            <v>26.4</v>
          </cell>
          <cell r="BJ54">
            <v>48</v>
          </cell>
          <cell r="BK54">
            <v>0</v>
          </cell>
          <cell r="BL54">
            <v>0</v>
          </cell>
          <cell r="BM54">
            <v>0</v>
          </cell>
          <cell r="BN54">
            <v>68.099999999999994</v>
          </cell>
          <cell r="BO54">
            <v>69.900000000000006</v>
          </cell>
          <cell r="BP54">
            <v>0</v>
          </cell>
          <cell r="BQ54">
            <v>102</v>
          </cell>
          <cell r="BR54">
            <v>0</v>
          </cell>
          <cell r="BS54">
            <v>0</v>
          </cell>
          <cell r="BT54">
            <v>37.1</v>
          </cell>
          <cell r="BU54">
            <v>237</v>
          </cell>
          <cell r="BV54">
            <v>0</v>
          </cell>
          <cell r="BW54">
            <v>0</v>
          </cell>
          <cell r="BX54">
            <v>14.3</v>
          </cell>
          <cell r="BY54">
            <v>16.899999999999999</v>
          </cell>
          <cell r="BZ54">
            <v>483</v>
          </cell>
          <cell r="CA54">
            <v>2520</v>
          </cell>
          <cell r="CB54">
            <v>1410</v>
          </cell>
          <cell r="CC54">
            <v>127</v>
          </cell>
          <cell r="CD54">
            <v>268</v>
          </cell>
          <cell r="CE54">
            <v>2050</v>
          </cell>
          <cell r="CF54">
            <v>1320</v>
          </cell>
          <cell r="CG54">
            <v>94.2</v>
          </cell>
          <cell r="CH54">
            <v>0</v>
          </cell>
          <cell r="CI54">
            <v>17500</v>
          </cell>
          <cell r="CJ54">
            <v>90</v>
          </cell>
          <cell r="CK54">
            <v>0</v>
          </cell>
          <cell r="CL54">
            <v>0</v>
          </cell>
          <cell r="CM54">
            <v>0</v>
          </cell>
          <cell r="CN54">
            <v>0</v>
          </cell>
          <cell r="CO54">
            <v>0</v>
          </cell>
          <cell r="CP54">
            <v>176</v>
          </cell>
          <cell r="CQ54">
            <v>0.80400000000000005</v>
          </cell>
          <cell r="CR54">
            <v>0</v>
          </cell>
          <cell r="CS54">
            <v>1</v>
          </cell>
        </row>
        <row r="55">
          <cell r="C55" t="str">
            <v>WT16.5X145.5</v>
          </cell>
          <cell r="D55" t="str">
            <v>F</v>
          </cell>
          <cell r="E55">
            <v>146</v>
          </cell>
          <cell r="F55">
            <v>42.8</v>
          </cell>
          <cell r="G55">
            <v>17.399999999999999</v>
          </cell>
          <cell r="H55">
            <v>0</v>
          </cell>
          <cell r="I55">
            <v>0</v>
          </cell>
          <cell r="J55">
            <v>15.9</v>
          </cell>
          <cell r="K55">
            <v>0</v>
          </cell>
          <cell r="L55">
            <v>0</v>
          </cell>
          <cell r="M55">
            <v>0.96</v>
          </cell>
          <cell r="N55">
            <v>1.73</v>
          </cell>
          <cell r="O55">
            <v>0</v>
          </cell>
          <cell r="P55">
            <v>0</v>
          </cell>
          <cell r="Q55">
            <v>0</v>
          </cell>
          <cell r="R55">
            <v>2.52</v>
          </cell>
          <cell r="S55">
            <v>2.625</v>
          </cell>
          <cell r="T55">
            <v>0</v>
          </cell>
          <cell r="U55">
            <v>0</v>
          </cell>
          <cell r="V55">
            <v>3.93</v>
          </cell>
          <cell r="W55">
            <v>0</v>
          </cell>
          <cell r="X55">
            <v>0</v>
          </cell>
          <cell r="Y55">
            <v>1.35</v>
          </cell>
          <cell r="Z55">
            <v>4.5999999999999996</v>
          </cell>
          <cell r="AA55">
            <v>0</v>
          </cell>
          <cell r="AB55">
            <v>15.5</v>
          </cell>
          <cell r="AC55">
            <v>0</v>
          </cell>
          <cell r="AD55">
            <v>18.100000000000001</v>
          </cell>
          <cell r="AE55">
            <v>1060</v>
          </cell>
          <cell r="AF55">
            <v>140</v>
          </cell>
          <cell r="AG55">
            <v>78.3</v>
          </cell>
          <cell r="AH55">
            <v>4.96</v>
          </cell>
          <cell r="AI55">
            <v>581</v>
          </cell>
          <cell r="AJ55">
            <v>113</v>
          </cell>
          <cell r="AK55">
            <v>73.099999999999994</v>
          </cell>
          <cell r="AL55">
            <v>3.68</v>
          </cell>
          <cell r="AM55">
            <v>0</v>
          </cell>
          <cell r="AN55">
            <v>32.5</v>
          </cell>
          <cell r="AO55">
            <v>256</v>
          </cell>
          <cell r="AP55">
            <v>0</v>
          </cell>
          <cell r="AQ55">
            <v>0</v>
          </cell>
          <cell r="AR55">
            <v>0</v>
          </cell>
          <cell r="AS55">
            <v>0</v>
          </cell>
          <cell r="AT55">
            <v>0</v>
          </cell>
          <cell r="AU55">
            <v>6.9</v>
          </cell>
          <cell r="AV55">
            <v>0.80200000000000005</v>
          </cell>
          <cell r="AW55">
            <v>0</v>
          </cell>
          <cell r="AX55">
            <v>0.99099999999999999</v>
          </cell>
          <cell r="AY55" t="str">
            <v>WT420X216.5</v>
          </cell>
          <cell r="AZ55" t="str">
            <v>WT420X216.5</v>
          </cell>
          <cell r="BA55">
            <v>216</v>
          </cell>
          <cell r="BB55">
            <v>27600</v>
          </cell>
          <cell r="BC55">
            <v>442</v>
          </cell>
          <cell r="BD55">
            <v>0</v>
          </cell>
          <cell r="BE55">
            <v>0</v>
          </cell>
          <cell r="BF55">
            <v>404</v>
          </cell>
          <cell r="BG55">
            <v>0</v>
          </cell>
          <cell r="BH55">
            <v>0</v>
          </cell>
          <cell r="BI55">
            <v>24.4</v>
          </cell>
          <cell r="BJ55">
            <v>43.9</v>
          </cell>
          <cell r="BK55">
            <v>0</v>
          </cell>
          <cell r="BL55">
            <v>0</v>
          </cell>
          <cell r="BM55">
            <v>0</v>
          </cell>
          <cell r="BN55">
            <v>64</v>
          </cell>
          <cell r="BO55">
            <v>66.7</v>
          </cell>
          <cell r="BP55">
            <v>0</v>
          </cell>
          <cell r="BQ55">
            <v>100</v>
          </cell>
          <cell r="BR55">
            <v>0</v>
          </cell>
          <cell r="BS55">
            <v>0</v>
          </cell>
          <cell r="BT55">
            <v>34.299999999999997</v>
          </cell>
          <cell r="BU55">
            <v>217</v>
          </cell>
          <cell r="BV55">
            <v>0</v>
          </cell>
          <cell r="BW55">
            <v>0</v>
          </cell>
          <cell r="BX55">
            <v>15.5</v>
          </cell>
          <cell r="BY55">
            <v>18.100000000000001</v>
          </cell>
          <cell r="BZ55">
            <v>441</v>
          </cell>
          <cell r="CA55">
            <v>2290</v>
          </cell>
          <cell r="CB55">
            <v>1280</v>
          </cell>
          <cell r="CC55">
            <v>126</v>
          </cell>
          <cell r="CD55">
            <v>242</v>
          </cell>
          <cell r="CE55">
            <v>1850</v>
          </cell>
          <cell r="CF55">
            <v>1200</v>
          </cell>
          <cell r="CG55">
            <v>93.5</v>
          </cell>
          <cell r="CH55">
            <v>0</v>
          </cell>
          <cell r="CI55">
            <v>13500</v>
          </cell>
          <cell r="CJ55">
            <v>68.7</v>
          </cell>
          <cell r="CK55">
            <v>0</v>
          </cell>
          <cell r="CL55">
            <v>0</v>
          </cell>
          <cell r="CM55">
            <v>0</v>
          </cell>
          <cell r="CN55">
            <v>0</v>
          </cell>
          <cell r="CO55">
            <v>0</v>
          </cell>
          <cell r="CP55">
            <v>175</v>
          </cell>
          <cell r="CQ55">
            <v>0.80200000000000005</v>
          </cell>
          <cell r="CR55">
            <v>0</v>
          </cell>
          <cell r="CS55">
            <v>0.99099999999999999</v>
          </cell>
        </row>
        <row r="56">
          <cell r="C56" t="str">
            <v>WT16.5X131.5</v>
          </cell>
          <cell r="D56" t="str">
            <v>F</v>
          </cell>
          <cell r="E56">
            <v>132</v>
          </cell>
          <cell r="F56">
            <v>38.700000000000003</v>
          </cell>
          <cell r="G56">
            <v>17.3</v>
          </cell>
          <cell r="H56">
            <v>0</v>
          </cell>
          <cell r="I56">
            <v>0</v>
          </cell>
          <cell r="J56">
            <v>15.8</v>
          </cell>
          <cell r="K56">
            <v>0</v>
          </cell>
          <cell r="L56">
            <v>0</v>
          </cell>
          <cell r="M56">
            <v>0.87</v>
          </cell>
          <cell r="N56">
            <v>1.57</v>
          </cell>
          <cell r="O56">
            <v>0</v>
          </cell>
          <cell r="P56">
            <v>0</v>
          </cell>
          <cell r="Q56">
            <v>0</v>
          </cell>
          <cell r="R56">
            <v>2.36</v>
          </cell>
          <cell r="S56">
            <v>2.4375</v>
          </cell>
          <cell r="T56">
            <v>0</v>
          </cell>
          <cell r="U56">
            <v>0</v>
          </cell>
          <cell r="V56">
            <v>3.83</v>
          </cell>
          <cell r="W56">
            <v>0</v>
          </cell>
          <cell r="X56">
            <v>0</v>
          </cell>
          <cell r="Y56">
            <v>1.23</v>
          </cell>
          <cell r="Z56">
            <v>5.03</v>
          </cell>
          <cell r="AA56">
            <v>0</v>
          </cell>
          <cell r="AB56">
            <v>17.100000000000001</v>
          </cell>
          <cell r="AC56">
            <v>0</v>
          </cell>
          <cell r="AD56">
            <v>19.8</v>
          </cell>
          <cell r="AE56">
            <v>943</v>
          </cell>
          <cell r="AF56">
            <v>125</v>
          </cell>
          <cell r="AG56">
            <v>70.2</v>
          </cell>
          <cell r="AH56">
            <v>4.93</v>
          </cell>
          <cell r="AI56">
            <v>517</v>
          </cell>
          <cell r="AJ56">
            <v>101</v>
          </cell>
          <cell r="AK56">
            <v>65.5</v>
          </cell>
          <cell r="AL56">
            <v>3.65</v>
          </cell>
          <cell r="AM56">
            <v>0</v>
          </cell>
          <cell r="AN56">
            <v>24.3</v>
          </cell>
          <cell r="AO56">
            <v>188</v>
          </cell>
          <cell r="AP56">
            <v>0</v>
          </cell>
          <cell r="AQ56">
            <v>0</v>
          </cell>
          <cell r="AR56">
            <v>0</v>
          </cell>
          <cell r="AS56">
            <v>0</v>
          </cell>
          <cell r="AT56">
            <v>0</v>
          </cell>
          <cell r="AU56">
            <v>6.86</v>
          </cell>
          <cell r="AV56">
            <v>0.80200000000000005</v>
          </cell>
          <cell r="AW56">
            <v>0</v>
          </cell>
          <cell r="AX56">
            <v>0.90500000000000003</v>
          </cell>
          <cell r="AY56" t="str">
            <v>WT420X196</v>
          </cell>
          <cell r="AZ56" t="str">
            <v>WT420X196</v>
          </cell>
          <cell r="BA56">
            <v>196</v>
          </cell>
          <cell r="BB56">
            <v>25000</v>
          </cell>
          <cell r="BC56">
            <v>439</v>
          </cell>
          <cell r="BD56">
            <v>0</v>
          </cell>
          <cell r="BE56">
            <v>0</v>
          </cell>
          <cell r="BF56">
            <v>401</v>
          </cell>
          <cell r="BG56">
            <v>0</v>
          </cell>
          <cell r="BH56">
            <v>0</v>
          </cell>
          <cell r="BI56">
            <v>22.1</v>
          </cell>
          <cell r="BJ56">
            <v>39.9</v>
          </cell>
          <cell r="BK56">
            <v>0</v>
          </cell>
          <cell r="BL56">
            <v>0</v>
          </cell>
          <cell r="BM56">
            <v>0</v>
          </cell>
          <cell r="BN56">
            <v>59.9</v>
          </cell>
          <cell r="BO56">
            <v>61.9</v>
          </cell>
          <cell r="BP56">
            <v>0</v>
          </cell>
          <cell r="BQ56">
            <v>97.3</v>
          </cell>
          <cell r="BR56">
            <v>0</v>
          </cell>
          <cell r="BS56">
            <v>0</v>
          </cell>
          <cell r="BT56">
            <v>31.2</v>
          </cell>
          <cell r="BU56">
            <v>196</v>
          </cell>
          <cell r="BV56">
            <v>0</v>
          </cell>
          <cell r="BW56">
            <v>0</v>
          </cell>
          <cell r="BX56">
            <v>17.100000000000001</v>
          </cell>
          <cell r="BY56">
            <v>19.8</v>
          </cell>
          <cell r="BZ56">
            <v>393</v>
          </cell>
          <cell r="CA56">
            <v>2050</v>
          </cell>
          <cell r="CB56">
            <v>1150</v>
          </cell>
          <cell r="CC56">
            <v>125</v>
          </cell>
          <cell r="CD56">
            <v>215</v>
          </cell>
          <cell r="CE56">
            <v>1660</v>
          </cell>
          <cell r="CF56">
            <v>1070</v>
          </cell>
          <cell r="CG56">
            <v>92.7</v>
          </cell>
          <cell r="CH56">
            <v>0</v>
          </cell>
          <cell r="CI56">
            <v>10100</v>
          </cell>
          <cell r="CJ56">
            <v>50.5</v>
          </cell>
          <cell r="CK56">
            <v>0</v>
          </cell>
          <cell r="CL56">
            <v>0</v>
          </cell>
          <cell r="CM56">
            <v>0</v>
          </cell>
          <cell r="CN56">
            <v>0</v>
          </cell>
          <cell r="CO56">
            <v>0</v>
          </cell>
          <cell r="CP56">
            <v>174</v>
          </cell>
          <cell r="CQ56">
            <v>0.80200000000000005</v>
          </cell>
          <cell r="CR56">
            <v>0</v>
          </cell>
          <cell r="CS56">
            <v>0.90500000000000003</v>
          </cell>
        </row>
        <row r="57">
          <cell r="C57" t="str">
            <v>WT16.5X120.5</v>
          </cell>
          <cell r="D57" t="str">
            <v>F</v>
          </cell>
          <cell r="E57">
            <v>120</v>
          </cell>
          <cell r="F57">
            <v>35.5</v>
          </cell>
          <cell r="G57">
            <v>17.100000000000001</v>
          </cell>
          <cell r="H57">
            <v>0</v>
          </cell>
          <cell r="I57">
            <v>0</v>
          </cell>
          <cell r="J57">
            <v>15.9</v>
          </cell>
          <cell r="K57">
            <v>0</v>
          </cell>
          <cell r="L57">
            <v>0</v>
          </cell>
          <cell r="M57">
            <v>0.83</v>
          </cell>
          <cell r="N57">
            <v>1.4</v>
          </cell>
          <cell r="O57">
            <v>0</v>
          </cell>
          <cell r="P57">
            <v>0</v>
          </cell>
          <cell r="Q57">
            <v>0</v>
          </cell>
          <cell r="R57">
            <v>2.19</v>
          </cell>
          <cell r="S57">
            <v>2.25</v>
          </cell>
          <cell r="T57">
            <v>0</v>
          </cell>
          <cell r="U57">
            <v>0</v>
          </cell>
          <cell r="V57">
            <v>3.84</v>
          </cell>
          <cell r="W57">
            <v>0</v>
          </cell>
          <cell r="X57">
            <v>0</v>
          </cell>
          <cell r="Y57">
            <v>1.1200000000000001</v>
          </cell>
          <cell r="Z57">
            <v>5.66</v>
          </cell>
          <cell r="AA57">
            <v>0</v>
          </cell>
          <cell r="AB57">
            <v>18</v>
          </cell>
          <cell r="AC57">
            <v>0</v>
          </cell>
          <cell r="AD57">
            <v>20.6</v>
          </cell>
          <cell r="AE57">
            <v>872</v>
          </cell>
          <cell r="AF57">
            <v>116</v>
          </cell>
          <cell r="AG57">
            <v>65.8</v>
          </cell>
          <cell r="AH57">
            <v>4.96</v>
          </cell>
          <cell r="AI57">
            <v>466</v>
          </cell>
          <cell r="AJ57">
            <v>90.8</v>
          </cell>
          <cell r="AK57">
            <v>58.8</v>
          </cell>
          <cell r="AL57">
            <v>3.62</v>
          </cell>
          <cell r="AM57">
            <v>0</v>
          </cell>
          <cell r="AN57">
            <v>18</v>
          </cell>
          <cell r="AO57">
            <v>146</v>
          </cell>
          <cell r="AP57">
            <v>0</v>
          </cell>
          <cell r="AQ57">
            <v>0</v>
          </cell>
          <cell r="AR57">
            <v>0</v>
          </cell>
          <cell r="AS57">
            <v>0</v>
          </cell>
          <cell r="AT57">
            <v>0</v>
          </cell>
          <cell r="AU57">
            <v>6.9</v>
          </cell>
          <cell r="AV57">
            <v>0.79200000000000004</v>
          </cell>
          <cell r="AW57">
            <v>0</v>
          </cell>
          <cell r="AX57">
            <v>0.86699999999999999</v>
          </cell>
          <cell r="AY57" t="str">
            <v>WT420X179.5</v>
          </cell>
          <cell r="AZ57" t="str">
            <v>WT420X179.5</v>
          </cell>
          <cell r="BA57">
            <v>180</v>
          </cell>
          <cell r="BB57">
            <v>22900</v>
          </cell>
          <cell r="BC57">
            <v>434</v>
          </cell>
          <cell r="BD57">
            <v>0</v>
          </cell>
          <cell r="BE57">
            <v>0</v>
          </cell>
          <cell r="BF57">
            <v>404</v>
          </cell>
          <cell r="BG57">
            <v>0</v>
          </cell>
          <cell r="BH57">
            <v>0</v>
          </cell>
          <cell r="BI57">
            <v>21.1</v>
          </cell>
          <cell r="BJ57">
            <v>35.6</v>
          </cell>
          <cell r="BK57">
            <v>0</v>
          </cell>
          <cell r="BL57">
            <v>0</v>
          </cell>
          <cell r="BM57">
            <v>0</v>
          </cell>
          <cell r="BN57">
            <v>55.6</v>
          </cell>
          <cell r="BO57">
            <v>57.2</v>
          </cell>
          <cell r="BP57">
            <v>0</v>
          </cell>
          <cell r="BQ57">
            <v>97.5</v>
          </cell>
          <cell r="BR57">
            <v>0</v>
          </cell>
          <cell r="BS57">
            <v>0</v>
          </cell>
          <cell r="BT57">
            <v>28.4</v>
          </cell>
          <cell r="BU57">
            <v>180</v>
          </cell>
          <cell r="BV57">
            <v>0</v>
          </cell>
          <cell r="BW57">
            <v>0</v>
          </cell>
          <cell r="BX57">
            <v>18</v>
          </cell>
          <cell r="BY57">
            <v>20.6</v>
          </cell>
          <cell r="BZ57">
            <v>363</v>
          </cell>
          <cell r="CA57">
            <v>1900</v>
          </cell>
          <cell r="CB57">
            <v>1080</v>
          </cell>
          <cell r="CC57">
            <v>126</v>
          </cell>
          <cell r="CD57">
            <v>194</v>
          </cell>
          <cell r="CE57">
            <v>1490</v>
          </cell>
          <cell r="CF57">
            <v>964</v>
          </cell>
          <cell r="CG57">
            <v>91.9</v>
          </cell>
          <cell r="CH57">
            <v>0</v>
          </cell>
          <cell r="CI57">
            <v>7490</v>
          </cell>
          <cell r="CJ57">
            <v>39.200000000000003</v>
          </cell>
          <cell r="CK57">
            <v>0</v>
          </cell>
          <cell r="CL57">
            <v>0</v>
          </cell>
          <cell r="CM57">
            <v>0</v>
          </cell>
          <cell r="CN57">
            <v>0</v>
          </cell>
          <cell r="CO57">
            <v>0</v>
          </cell>
          <cell r="CP57">
            <v>175</v>
          </cell>
          <cell r="CQ57">
            <v>0.79200000000000004</v>
          </cell>
          <cell r="CR57">
            <v>0</v>
          </cell>
          <cell r="CS57">
            <v>0.86699999999999999</v>
          </cell>
        </row>
        <row r="58">
          <cell r="C58" t="str">
            <v>WT16.5X110.5</v>
          </cell>
          <cell r="D58" t="str">
            <v>F</v>
          </cell>
          <cell r="E58">
            <v>110</v>
          </cell>
          <cell r="F58">
            <v>32.6</v>
          </cell>
          <cell r="G58">
            <v>17</v>
          </cell>
          <cell r="H58">
            <v>0</v>
          </cell>
          <cell r="I58">
            <v>0</v>
          </cell>
          <cell r="J58">
            <v>15.8</v>
          </cell>
          <cell r="K58">
            <v>0</v>
          </cell>
          <cell r="L58">
            <v>0</v>
          </cell>
          <cell r="M58">
            <v>0.77500000000000002</v>
          </cell>
          <cell r="N58">
            <v>1.28</v>
          </cell>
          <cell r="O58">
            <v>0</v>
          </cell>
          <cell r="P58">
            <v>0</v>
          </cell>
          <cell r="Q58">
            <v>0</v>
          </cell>
          <cell r="R58">
            <v>2.06</v>
          </cell>
          <cell r="S58">
            <v>2.125</v>
          </cell>
          <cell r="T58">
            <v>0</v>
          </cell>
          <cell r="U58">
            <v>0</v>
          </cell>
          <cell r="V58">
            <v>3.81</v>
          </cell>
          <cell r="W58">
            <v>0</v>
          </cell>
          <cell r="X58">
            <v>0</v>
          </cell>
          <cell r="Y58">
            <v>1.03</v>
          </cell>
          <cell r="Z58">
            <v>6.2</v>
          </cell>
          <cell r="AA58">
            <v>0</v>
          </cell>
          <cell r="AB58">
            <v>19.2</v>
          </cell>
          <cell r="AC58">
            <v>0</v>
          </cell>
          <cell r="AD58">
            <v>21.9</v>
          </cell>
          <cell r="AE58">
            <v>799</v>
          </cell>
          <cell r="AF58">
            <v>107</v>
          </cell>
          <cell r="AG58">
            <v>60.8</v>
          </cell>
          <cell r="AH58">
            <v>4.95</v>
          </cell>
          <cell r="AI58">
            <v>420</v>
          </cell>
          <cell r="AJ58">
            <v>82.1</v>
          </cell>
          <cell r="AK58">
            <v>53.2</v>
          </cell>
          <cell r="AL58">
            <v>3.59</v>
          </cell>
          <cell r="AM58">
            <v>0</v>
          </cell>
          <cell r="AN58">
            <v>13.9</v>
          </cell>
          <cell r="AO58">
            <v>113</v>
          </cell>
          <cell r="AP58">
            <v>0</v>
          </cell>
          <cell r="AQ58">
            <v>0</v>
          </cell>
          <cell r="AR58">
            <v>0</v>
          </cell>
          <cell r="AS58">
            <v>0</v>
          </cell>
          <cell r="AT58">
            <v>0</v>
          </cell>
          <cell r="AU58">
            <v>6.89</v>
          </cell>
          <cell r="AV58">
            <v>0.78800000000000003</v>
          </cell>
          <cell r="AW58">
            <v>0</v>
          </cell>
          <cell r="AX58">
            <v>0.80100000000000005</v>
          </cell>
          <cell r="AY58" t="str">
            <v>WT420X164.5</v>
          </cell>
          <cell r="AZ58" t="str">
            <v>WT420X164.5</v>
          </cell>
          <cell r="BA58">
            <v>164</v>
          </cell>
          <cell r="BB58">
            <v>21000</v>
          </cell>
          <cell r="BC58">
            <v>432</v>
          </cell>
          <cell r="BD58">
            <v>0</v>
          </cell>
          <cell r="BE58">
            <v>0</v>
          </cell>
          <cell r="BF58">
            <v>401</v>
          </cell>
          <cell r="BG58">
            <v>0</v>
          </cell>
          <cell r="BH58">
            <v>0</v>
          </cell>
          <cell r="BI58">
            <v>19.7</v>
          </cell>
          <cell r="BJ58">
            <v>32.5</v>
          </cell>
          <cell r="BK58">
            <v>0</v>
          </cell>
          <cell r="BL58">
            <v>0</v>
          </cell>
          <cell r="BM58">
            <v>0</v>
          </cell>
          <cell r="BN58">
            <v>52.3</v>
          </cell>
          <cell r="BO58">
            <v>54</v>
          </cell>
          <cell r="BP58">
            <v>0</v>
          </cell>
          <cell r="BQ58">
            <v>96.8</v>
          </cell>
          <cell r="BR58">
            <v>0</v>
          </cell>
          <cell r="BS58">
            <v>0</v>
          </cell>
          <cell r="BT58">
            <v>26.2</v>
          </cell>
          <cell r="BU58">
            <v>165</v>
          </cell>
          <cell r="BV58">
            <v>0</v>
          </cell>
          <cell r="BW58">
            <v>0</v>
          </cell>
          <cell r="BX58">
            <v>19.2</v>
          </cell>
          <cell r="BY58">
            <v>21.9</v>
          </cell>
          <cell r="BZ58">
            <v>333</v>
          </cell>
          <cell r="CA58">
            <v>1750</v>
          </cell>
          <cell r="CB58">
            <v>996</v>
          </cell>
          <cell r="CC58">
            <v>126</v>
          </cell>
          <cell r="CD58">
            <v>175</v>
          </cell>
          <cell r="CE58">
            <v>1350</v>
          </cell>
          <cell r="CF58">
            <v>872</v>
          </cell>
          <cell r="CG58">
            <v>91.2</v>
          </cell>
          <cell r="CH58">
            <v>0</v>
          </cell>
          <cell r="CI58">
            <v>5790</v>
          </cell>
          <cell r="CJ58">
            <v>30.3</v>
          </cell>
          <cell r="CK58">
            <v>0</v>
          </cell>
          <cell r="CL58">
            <v>0</v>
          </cell>
          <cell r="CM58">
            <v>0</v>
          </cell>
          <cell r="CN58">
            <v>0</v>
          </cell>
          <cell r="CO58">
            <v>0</v>
          </cell>
          <cell r="CP58">
            <v>175</v>
          </cell>
          <cell r="CQ58">
            <v>0.78800000000000003</v>
          </cell>
          <cell r="CR58">
            <v>0</v>
          </cell>
          <cell r="CS58">
            <v>0.80100000000000005</v>
          </cell>
        </row>
        <row r="59">
          <cell r="C59" t="str">
            <v>WT16.5X100.5</v>
          </cell>
          <cell r="D59" t="str">
            <v>F</v>
          </cell>
          <cell r="E59">
            <v>100</v>
          </cell>
          <cell r="F59">
            <v>29.6</v>
          </cell>
          <cell r="G59">
            <v>16.8</v>
          </cell>
          <cell r="H59">
            <v>0</v>
          </cell>
          <cell r="I59">
            <v>0</v>
          </cell>
          <cell r="J59">
            <v>15.7</v>
          </cell>
          <cell r="K59">
            <v>0</v>
          </cell>
          <cell r="L59">
            <v>0</v>
          </cell>
          <cell r="M59">
            <v>0.71499999999999997</v>
          </cell>
          <cell r="N59">
            <v>1.1499999999999999</v>
          </cell>
          <cell r="O59">
            <v>0</v>
          </cell>
          <cell r="P59">
            <v>0</v>
          </cell>
          <cell r="Q59">
            <v>0</v>
          </cell>
          <cell r="R59">
            <v>1.94</v>
          </cell>
          <cell r="S59">
            <v>2</v>
          </cell>
          <cell r="T59">
            <v>0</v>
          </cell>
          <cell r="U59">
            <v>0</v>
          </cell>
          <cell r="V59">
            <v>3.77</v>
          </cell>
          <cell r="W59">
            <v>0</v>
          </cell>
          <cell r="X59">
            <v>0</v>
          </cell>
          <cell r="Y59">
            <v>0.94</v>
          </cell>
          <cell r="Z59">
            <v>6.85</v>
          </cell>
          <cell r="AA59">
            <v>0</v>
          </cell>
          <cell r="AB59">
            <v>20.8</v>
          </cell>
          <cell r="AC59">
            <v>0</v>
          </cell>
          <cell r="AD59">
            <v>23.6</v>
          </cell>
          <cell r="AE59">
            <v>725</v>
          </cell>
          <cell r="AF59">
            <v>97.8</v>
          </cell>
          <cell r="AG59">
            <v>55.5</v>
          </cell>
          <cell r="AH59">
            <v>4.95</v>
          </cell>
          <cell r="AI59">
            <v>375</v>
          </cell>
          <cell r="AJ59">
            <v>73.3</v>
          </cell>
          <cell r="AK59">
            <v>47.6</v>
          </cell>
          <cell r="AL59">
            <v>3.56</v>
          </cell>
          <cell r="AM59">
            <v>0</v>
          </cell>
          <cell r="AN59">
            <v>10.4</v>
          </cell>
          <cell r="AO59">
            <v>84.9</v>
          </cell>
          <cell r="AP59">
            <v>0</v>
          </cell>
          <cell r="AQ59">
            <v>0</v>
          </cell>
          <cell r="AR59">
            <v>0</v>
          </cell>
          <cell r="AS59">
            <v>0</v>
          </cell>
          <cell r="AT59">
            <v>0</v>
          </cell>
          <cell r="AU59">
            <v>6.88</v>
          </cell>
          <cell r="AV59">
            <v>0.78400000000000003</v>
          </cell>
          <cell r="AW59">
            <v>0</v>
          </cell>
          <cell r="AX59">
            <v>0.71699999999999997</v>
          </cell>
          <cell r="AY59" t="str">
            <v>WT420X149.5</v>
          </cell>
          <cell r="AZ59" t="str">
            <v>WT420X149.5</v>
          </cell>
          <cell r="BA59">
            <v>150</v>
          </cell>
          <cell r="BB59">
            <v>19100</v>
          </cell>
          <cell r="BC59">
            <v>427</v>
          </cell>
          <cell r="BD59">
            <v>0</v>
          </cell>
          <cell r="BE59">
            <v>0</v>
          </cell>
          <cell r="BF59">
            <v>399</v>
          </cell>
          <cell r="BG59">
            <v>0</v>
          </cell>
          <cell r="BH59">
            <v>0</v>
          </cell>
          <cell r="BI59">
            <v>18.2</v>
          </cell>
          <cell r="BJ59">
            <v>29.2</v>
          </cell>
          <cell r="BK59">
            <v>0</v>
          </cell>
          <cell r="BL59">
            <v>0</v>
          </cell>
          <cell r="BM59">
            <v>0</v>
          </cell>
          <cell r="BN59">
            <v>49.3</v>
          </cell>
          <cell r="BO59">
            <v>50.8</v>
          </cell>
          <cell r="BP59">
            <v>0</v>
          </cell>
          <cell r="BQ59">
            <v>95.8</v>
          </cell>
          <cell r="BR59">
            <v>0</v>
          </cell>
          <cell r="BS59">
            <v>0</v>
          </cell>
          <cell r="BT59">
            <v>23.9</v>
          </cell>
          <cell r="BU59">
            <v>150</v>
          </cell>
          <cell r="BV59">
            <v>0</v>
          </cell>
          <cell r="BW59">
            <v>0</v>
          </cell>
          <cell r="BX59">
            <v>20.8</v>
          </cell>
          <cell r="BY59">
            <v>23.6</v>
          </cell>
          <cell r="BZ59">
            <v>302</v>
          </cell>
          <cell r="CA59">
            <v>1600</v>
          </cell>
          <cell r="CB59">
            <v>909</v>
          </cell>
          <cell r="CC59">
            <v>126</v>
          </cell>
          <cell r="CD59">
            <v>156</v>
          </cell>
          <cell r="CE59">
            <v>1200</v>
          </cell>
          <cell r="CF59">
            <v>780</v>
          </cell>
          <cell r="CG59">
            <v>90.4</v>
          </cell>
          <cell r="CH59">
            <v>0</v>
          </cell>
          <cell r="CI59">
            <v>4330</v>
          </cell>
          <cell r="CJ59">
            <v>22.8</v>
          </cell>
          <cell r="CK59">
            <v>0</v>
          </cell>
          <cell r="CL59">
            <v>0</v>
          </cell>
          <cell r="CM59">
            <v>0</v>
          </cell>
          <cell r="CN59">
            <v>0</v>
          </cell>
          <cell r="CO59">
            <v>0</v>
          </cell>
          <cell r="CP59">
            <v>175</v>
          </cell>
          <cell r="CQ59">
            <v>0.78400000000000003</v>
          </cell>
          <cell r="CR59">
            <v>0</v>
          </cell>
          <cell r="CS59">
            <v>0.71699999999999997</v>
          </cell>
        </row>
        <row r="60">
          <cell r="C60" t="str">
            <v>WT16.5X84.5</v>
          </cell>
          <cell r="D60" t="str">
            <v>F</v>
          </cell>
          <cell r="E60">
            <v>84.5</v>
          </cell>
          <cell r="F60">
            <v>24.8</v>
          </cell>
          <cell r="G60">
            <v>16.899999999999999</v>
          </cell>
          <cell r="H60">
            <v>0</v>
          </cell>
          <cell r="I60">
            <v>0</v>
          </cell>
          <cell r="J60">
            <v>11.5</v>
          </cell>
          <cell r="K60">
            <v>0</v>
          </cell>
          <cell r="L60">
            <v>0</v>
          </cell>
          <cell r="M60">
            <v>0.67</v>
          </cell>
          <cell r="N60">
            <v>1.22</v>
          </cell>
          <cell r="O60">
            <v>0</v>
          </cell>
          <cell r="P60">
            <v>0</v>
          </cell>
          <cell r="Q60">
            <v>0</v>
          </cell>
          <cell r="R60">
            <v>1.92</v>
          </cell>
          <cell r="S60">
            <v>2.125</v>
          </cell>
          <cell r="T60">
            <v>0</v>
          </cell>
          <cell r="U60">
            <v>0</v>
          </cell>
          <cell r="V60">
            <v>4.21</v>
          </cell>
          <cell r="W60">
            <v>0</v>
          </cell>
          <cell r="X60">
            <v>0</v>
          </cell>
          <cell r="Y60">
            <v>1.08</v>
          </cell>
          <cell r="Z60">
            <v>4.71</v>
          </cell>
          <cell r="AA60">
            <v>0</v>
          </cell>
          <cell r="AB60">
            <v>22.4</v>
          </cell>
          <cell r="AC60">
            <v>0</v>
          </cell>
          <cell r="AD60">
            <v>25.2</v>
          </cell>
          <cell r="AE60">
            <v>649</v>
          </cell>
          <cell r="AF60">
            <v>90.8</v>
          </cell>
          <cell r="AG60">
            <v>51.1</v>
          </cell>
          <cell r="AH60">
            <v>5.12</v>
          </cell>
          <cell r="AI60">
            <v>155</v>
          </cell>
          <cell r="AJ60">
            <v>42.1</v>
          </cell>
          <cell r="AK60">
            <v>27</v>
          </cell>
          <cell r="AL60">
            <v>2.5</v>
          </cell>
          <cell r="AM60">
            <v>0</v>
          </cell>
          <cell r="AN60">
            <v>8.81</v>
          </cell>
          <cell r="AO60">
            <v>55.4</v>
          </cell>
          <cell r="AP60">
            <v>0</v>
          </cell>
          <cell r="AQ60">
            <v>0</v>
          </cell>
          <cell r="AR60">
            <v>0</v>
          </cell>
          <cell r="AS60">
            <v>0</v>
          </cell>
          <cell r="AT60">
            <v>0</v>
          </cell>
          <cell r="AU60">
            <v>6.74</v>
          </cell>
          <cell r="AV60">
            <v>0.71499999999999997</v>
          </cell>
          <cell r="AW60">
            <v>0</v>
          </cell>
          <cell r="AX60">
            <v>0.628</v>
          </cell>
          <cell r="AY60" t="str">
            <v>WT420X125.5</v>
          </cell>
          <cell r="AZ60" t="str">
            <v>WT420X125.5</v>
          </cell>
          <cell r="BA60">
            <v>125</v>
          </cell>
          <cell r="BB60">
            <v>16000</v>
          </cell>
          <cell r="BC60">
            <v>429</v>
          </cell>
          <cell r="BD60">
            <v>0</v>
          </cell>
          <cell r="BE60">
            <v>0</v>
          </cell>
          <cell r="BF60">
            <v>292</v>
          </cell>
          <cell r="BG60">
            <v>0</v>
          </cell>
          <cell r="BH60">
            <v>0</v>
          </cell>
          <cell r="BI60">
            <v>17</v>
          </cell>
          <cell r="BJ60">
            <v>31</v>
          </cell>
          <cell r="BK60">
            <v>0</v>
          </cell>
          <cell r="BL60">
            <v>0</v>
          </cell>
          <cell r="BM60">
            <v>0</v>
          </cell>
          <cell r="BN60">
            <v>48.8</v>
          </cell>
          <cell r="BO60">
            <v>54</v>
          </cell>
          <cell r="BP60">
            <v>0</v>
          </cell>
          <cell r="BQ60">
            <v>107</v>
          </cell>
          <cell r="BR60">
            <v>0</v>
          </cell>
          <cell r="BS60">
            <v>0</v>
          </cell>
          <cell r="BT60">
            <v>27.4</v>
          </cell>
          <cell r="BU60">
            <v>126</v>
          </cell>
          <cell r="BV60">
            <v>0</v>
          </cell>
          <cell r="BW60">
            <v>0</v>
          </cell>
          <cell r="BX60">
            <v>22.4</v>
          </cell>
          <cell r="BY60">
            <v>25.2</v>
          </cell>
          <cell r="BZ60">
            <v>270</v>
          </cell>
          <cell r="CA60">
            <v>1490</v>
          </cell>
          <cell r="CB60">
            <v>837</v>
          </cell>
          <cell r="CC60">
            <v>130</v>
          </cell>
          <cell r="CD60">
            <v>64.5</v>
          </cell>
          <cell r="CE60">
            <v>690</v>
          </cell>
          <cell r="CF60">
            <v>442</v>
          </cell>
          <cell r="CG60">
            <v>63.5</v>
          </cell>
          <cell r="CH60">
            <v>0</v>
          </cell>
          <cell r="CI60">
            <v>3670</v>
          </cell>
          <cell r="CJ60">
            <v>14.9</v>
          </cell>
          <cell r="CK60">
            <v>0</v>
          </cell>
          <cell r="CL60">
            <v>0</v>
          </cell>
          <cell r="CM60">
            <v>0</v>
          </cell>
          <cell r="CN60">
            <v>0</v>
          </cell>
          <cell r="CO60">
            <v>0</v>
          </cell>
          <cell r="CP60">
            <v>171</v>
          </cell>
          <cell r="CQ60">
            <v>0.71499999999999997</v>
          </cell>
          <cell r="CR60">
            <v>0</v>
          </cell>
          <cell r="CS60">
            <v>0.628</v>
          </cell>
        </row>
        <row r="61">
          <cell r="C61" t="str">
            <v>WT16.5X76</v>
          </cell>
          <cell r="D61" t="str">
            <v>F</v>
          </cell>
          <cell r="E61">
            <v>76</v>
          </cell>
          <cell r="F61">
            <v>22.4</v>
          </cell>
          <cell r="G61">
            <v>16.7</v>
          </cell>
          <cell r="H61">
            <v>0</v>
          </cell>
          <cell r="I61">
            <v>0</v>
          </cell>
          <cell r="J61">
            <v>11.6</v>
          </cell>
          <cell r="K61">
            <v>0</v>
          </cell>
          <cell r="L61">
            <v>0</v>
          </cell>
          <cell r="M61">
            <v>0.63500000000000001</v>
          </cell>
          <cell r="N61">
            <v>1.06</v>
          </cell>
          <cell r="O61">
            <v>0</v>
          </cell>
          <cell r="P61">
            <v>0</v>
          </cell>
          <cell r="Q61">
            <v>0</v>
          </cell>
          <cell r="R61">
            <v>1.76</v>
          </cell>
          <cell r="S61">
            <v>1.9375</v>
          </cell>
          <cell r="T61">
            <v>0</v>
          </cell>
          <cell r="U61">
            <v>0</v>
          </cell>
          <cell r="V61">
            <v>4.26</v>
          </cell>
          <cell r="W61">
            <v>0</v>
          </cell>
          <cell r="X61">
            <v>0</v>
          </cell>
          <cell r="Y61">
            <v>0.96699999999999997</v>
          </cell>
          <cell r="Z61">
            <v>5.48</v>
          </cell>
          <cell r="AA61">
            <v>0</v>
          </cell>
          <cell r="AB61">
            <v>23.6</v>
          </cell>
          <cell r="AC61">
            <v>0</v>
          </cell>
          <cell r="AD61">
            <v>26.4</v>
          </cell>
          <cell r="AE61">
            <v>592</v>
          </cell>
          <cell r="AF61">
            <v>84.5</v>
          </cell>
          <cell r="AG61">
            <v>47.4</v>
          </cell>
          <cell r="AH61">
            <v>5.14</v>
          </cell>
          <cell r="AI61">
            <v>136</v>
          </cell>
          <cell r="AJ61">
            <v>36.9</v>
          </cell>
          <cell r="AK61">
            <v>23.6</v>
          </cell>
          <cell r="AL61">
            <v>2.4700000000000002</v>
          </cell>
          <cell r="AM61">
            <v>0</v>
          </cell>
          <cell r="AN61">
            <v>6.16</v>
          </cell>
          <cell r="AO61">
            <v>43</v>
          </cell>
          <cell r="AP61">
            <v>0</v>
          </cell>
          <cell r="AQ61">
            <v>0</v>
          </cell>
          <cell r="AR61">
            <v>0</v>
          </cell>
          <cell r="AS61">
            <v>0</v>
          </cell>
          <cell r="AT61">
            <v>0</v>
          </cell>
          <cell r="AU61">
            <v>6.82</v>
          </cell>
          <cell r="AV61">
            <v>0.7</v>
          </cell>
          <cell r="AW61">
            <v>0</v>
          </cell>
          <cell r="AX61">
            <v>0.57499999999999996</v>
          </cell>
          <cell r="AY61" t="str">
            <v>WT420X113</v>
          </cell>
          <cell r="AZ61" t="str">
            <v>WT420X113</v>
          </cell>
          <cell r="BA61">
            <v>113</v>
          </cell>
          <cell r="BB61">
            <v>14500</v>
          </cell>
          <cell r="BC61">
            <v>424</v>
          </cell>
          <cell r="BD61">
            <v>0</v>
          </cell>
          <cell r="BE61">
            <v>0</v>
          </cell>
          <cell r="BF61">
            <v>295</v>
          </cell>
          <cell r="BG61">
            <v>0</v>
          </cell>
          <cell r="BH61">
            <v>0</v>
          </cell>
          <cell r="BI61">
            <v>16.100000000000001</v>
          </cell>
          <cell r="BJ61">
            <v>26.9</v>
          </cell>
          <cell r="BK61">
            <v>0</v>
          </cell>
          <cell r="BL61">
            <v>0</v>
          </cell>
          <cell r="BM61">
            <v>0</v>
          </cell>
          <cell r="BN61">
            <v>44.7</v>
          </cell>
          <cell r="BO61">
            <v>49.2</v>
          </cell>
          <cell r="BP61">
            <v>0</v>
          </cell>
          <cell r="BQ61">
            <v>108</v>
          </cell>
          <cell r="BR61">
            <v>0</v>
          </cell>
          <cell r="BS61">
            <v>0</v>
          </cell>
          <cell r="BT61">
            <v>24.6</v>
          </cell>
          <cell r="BU61">
            <v>113</v>
          </cell>
          <cell r="BV61">
            <v>0</v>
          </cell>
          <cell r="BW61">
            <v>0</v>
          </cell>
          <cell r="BX61">
            <v>23.6</v>
          </cell>
          <cell r="BY61">
            <v>26.4</v>
          </cell>
          <cell r="BZ61">
            <v>246</v>
          </cell>
          <cell r="CA61">
            <v>1380</v>
          </cell>
          <cell r="CB61">
            <v>777</v>
          </cell>
          <cell r="CC61">
            <v>131</v>
          </cell>
          <cell r="CD61">
            <v>56.6</v>
          </cell>
          <cell r="CE61">
            <v>605</v>
          </cell>
          <cell r="CF61">
            <v>387</v>
          </cell>
          <cell r="CG61">
            <v>62.7</v>
          </cell>
          <cell r="CH61">
            <v>0</v>
          </cell>
          <cell r="CI61">
            <v>2560</v>
          </cell>
          <cell r="CJ61">
            <v>11.5</v>
          </cell>
          <cell r="CK61">
            <v>0</v>
          </cell>
          <cell r="CL61">
            <v>0</v>
          </cell>
          <cell r="CM61">
            <v>0</v>
          </cell>
          <cell r="CN61">
            <v>0</v>
          </cell>
          <cell r="CO61">
            <v>0</v>
          </cell>
          <cell r="CP61">
            <v>173</v>
          </cell>
          <cell r="CQ61">
            <v>0.7</v>
          </cell>
          <cell r="CR61">
            <v>0</v>
          </cell>
          <cell r="CS61">
            <v>0.57499999999999996</v>
          </cell>
        </row>
        <row r="62">
          <cell r="C62" t="str">
            <v>WT16.5X70.5</v>
          </cell>
          <cell r="D62" t="str">
            <v>F</v>
          </cell>
          <cell r="E62">
            <v>70.5</v>
          </cell>
          <cell r="F62">
            <v>20.8</v>
          </cell>
          <cell r="G62">
            <v>16.7</v>
          </cell>
          <cell r="H62">
            <v>0</v>
          </cell>
          <cell r="I62">
            <v>0</v>
          </cell>
          <cell r="J62">
            <v>11.5</v>
          </cell>
          <cell r="K62">
            <v>0</v>
          </cell>
          <cell r="L62">
            <v>0</v>
          </cell>
          <cell r="M62">
            <v>0.60499999999999998</v>
          </cell>
          <cell r="N62">
            <v>0.96</v>
          </cell>
          <cell r="O62">
            <v>0</v>
          </cell>
          <cell r="P62">
            <v>0</v>
          </cell>
          <cell r="Q62">
            <v>0</v>
          </cell>
          <cell r="R62">
            <v>1.66</v>
          </cell>
          <cell r="S62">
            <v>1.8125</v>
          </cell>
          <cell r="T62">
            <v>0</v>
          </cell>
          <cell r="U62">
            <v>0</v>
          </cell>
          <cell r="V62">
            <v>4.29</v>
          </cell>
          <cell r="W62">
            <v>0</v>
          </cell>
          <cell r="X62">
            <v>0</v>
          </cell>
          <cell r="Y62">
            <v>0.90100000000000002</v>
          </cell>
          <cell r="Z62">
            <v>6.01</v>
          </cell>
          <cell r="AA62">
            <v>0</v>
          </cell>
          <cell r="AB62">
            <v>24.8</v>
          </cell>
          <cell r="AC62">
            <v>0</v>
          </cell>
          <cell r="AD62">
            <v>27.5</v>
          </cell>
          <cell r="AE62">
            <v>552</v>
          </cell>
          <cell r="AF62">
            <v>79.8</v>
          </cell>
          <cell r="AG62">
            <v>44.7</v>
          </cell>
          <cell r="AH62">
            <v>5.15</v>
          </cell>
          <cell r="AI62">
            <v>123</v>
          </cell>
          <cell r="AJ62">
            <v>33.4</v>
          </cell>
          <cell r="AK62">
            <v>21.3</v>
          </cell>
          <cell r="AL62">
            <v>2.4300000000000002</v>
          </cell>
          <cell r="AM62">
            <v>0</v>
          </cell>
          <cell r="AN62">
            <v>4.84</v>
          </cell>
          <cell r="AO62">
            <v>35.4</v>
          </cell>
          <cell r="AP62">
            <v>0</v>
          </cell>
          <cell r="AQ62">
            <v>0</v>
          </cell>
          <cell r="AR62">
            <v>0</v>
          </cell>
          <cell r="AS62">
            <v>0</v>
          </cell>
          <cell r="AT62">
            <v>0</v>
          </cell>
          <cell r="AU62">
            <v>6.86</v>
          </cell>
          <cell r="AV62">
            <v>0.69099999999999995</v>
          </cell>
          <cell r="AW62">
            <v>0</v>
          </cell>
          <cell r="AX62">
            <v>0.52800000000000002</v>
          </cell>
          <cell r="AY62" t="str">
            <v>WT420X105</v>
          </cell>
          <cell r="AZ62" t="str">
            <v>WT420X105</v>
          </cell>
          <cell r="BA62">
            <v>105</v>
          </cell>
          <cell r="BB62">
            <v>13400</v>
          </cell>
          <cell r="BC62">
            <v>424</v>
          </cell>
          <cell r="BD62">
            <v>0</v>
          </cell>
          <cell r="BE62">
            <v>0</v>
          </cell>
          <cell r="BF62">
            <v>292</v>
          </cell>
          <cell r="BG62">
            <v>0</v>
          </cell>
          <cell r="BH62">
            <v>0</v>
          </cell>
          <cell r="BI62">
            <v>15.4</v>
          </cell>
          <cell r="BJ62">
            <v>24.4</v>
          </cell>
          <cell r="BK62">
            <v>0</v>
          </cell>
          <cell r="BL62">
            <v>0</v>
          </cell>
          <cell r="BM62">
            <v>0</v>
          </cell>
          <cell r="BN62">
            <v>42.2</v>
          </cell>
          <cell r="BO62">
            <v>46</v>
          </cell>
          <cell r="BP62">
            <v>0</v>
          </cell>
          <cell r="BQ62">
            <v>109</v>
          </cell>
          <cell r="BR62">
            <v>0</v>
          </cell>
          <cell r="BS62">
            <v>0</v>
          </cell>
          <cell r="BT62">
            <v>22.9</v>
          </cell>
          <cell r="BU62">
            <v>105</v>
          </cell>
          <cell r="BV62">
            <v>0</v>
          </cell>
          <cell r="BW62">
            <v>0</v>
          </cell>
          <cell r="BX62">
            <v>24.8</v>
          </cell>
          <cell r="BY62">
            <v>27.5</v>
          </cell>
          <cell r="BZ62">
            <v>230</v>
          </cell>
          <cell r="CA62">
            <v>1310</v>
          </cell>
          <cell r="CB62">
            <v>733</v>
          </cell>
          <cell r="CC62">
            <v>131</v>
          </cell>
          <cell r="CD62">
            <v>51.2</v>
          </cell>
          <cell r="CE62">
            <v>547</v>
          </cell>
          <cell r="CF62">
            <v>349</v>
          </cell>
          <cell r="CG62">
            <v>61.7</v>
          </cell>
          <cell r="CH62">
            <v>0</v>
          </cell>
          <cell r="CI62">
            <v>2010</v>
          </cell>
          <cell r="CJ62">
            <v>9.51</v>
          </cell>
          <cell r="CK62">
            <v>0</v>
          </cell>
          <cell r="CL62">
            <v>0</v>
          </cell>
          <cell r="CM62">
            <v>0</v>
          </cell>
          <cell r="CN62">
            <v>0</v>
          </cell>
          <cell r="CO62">
            <v>0</v>
          </cell>
          <cell r="CP62">
            <v>174</v>
          </cell>
          <cell r="CQ62">
            <v>0.69099999999999995</v>
          </cell>
          <cell r="CR62">
            <v>0</v>
          </cell>
          <cell r="CS62">
            <v>0.52800000000000002</v>
          </cell>
        </row>
        <row r="63">
          <cell r="C63" t="str">
            <v>WT16.5X65</v>
          </cell>
          <cell r="D63" t="str">
            <v>F</v>
          </cell>
          <cell r="E63">
            <v>65</v>
          </cell>
          <cell r="F63">
            <v>19.2</v>
          </cell>
          <cell r="G63">
            <v>16.5</v>
          </cell>
          <cell r="H63">
            <v>0</v>
          </cell>
          <cell r="I63">
            <v>0</v>
          </cell>
          <cell r="J63">
            <v>11.5</v>
          </cell>
          <cell r="K63">
            <v>0</v>
          </cell>
          <cell r="L63">
            <v>0</v>
          </cell>
          <cell r="M63">
            <v>0.57999999999999996</v>
          </cell>
          <cell r="N63">
            <v>0.85499999999999998</v>
          </cell>
          <cell r="O63">
            <v>0</v>
          </cell>
          <cell r="P63">
            <v>0</v>
          </cell>
          <cell r="Q63">
            <v>0</v>
          </cell>
          <cell r="R63">
            <v>1.56</v>
          </cell>
          <cell r="S63">
            <v>1.75</v>
          </cell>
          <cell r="T63">
            <v>0</v>
          </cell>
          <cell r="U63">
            <v>0</v>
          </cell>
          <cell r="V63">
            <v>4.3600000000000003</v>
          </cell>
          <cell r="W63">
            <v>0</v>
          </cell>
          <cell r="X63">
            <v>0</v>
          </cell>
          <cell r="Y63">
            <v>0.83199999999999996</v>
          </cell>
          <cell r="Z63">
            <v>6.73</v>
          </cell>
          <cell r="AA63">
            <v>0</v>
          </cell>
          <cell r="AB63">
            <v>25.8</v>
          </cell>
          <cell r="AC63">
            <v>0</v>
          </cell>
          <cell r="AD63">
            <v>28.5</v>
          </cell>
          <cell r="AE63">
            <v>513</v>
          </cell>
          <cell r="AF63">
            <v>75.599999999999994</v>
          </cell>
          <cell r="AG63">
            <v>42.1</v>
          </cell>
          <cell r="AH63">
            <v>5.18</v>
          </cell>
          <cell r="AI63">
            <v>109</v>
          </cell>
          <cell r="AJ63">
            <v>29.7</v>
          </cell>
          <cell r="AK63">
            <v>18.899999999999999</v>
          </cell>
          <cell r="AL63">
            <v>2.38</v>
          </cell>
          <cell r="AM63">
            <v>0</v>
          </cell>
          <cell r="AN63">
            <v>3.67</v>
          </cell>
          <cell r="AO63">
            <v>29.3</v>
          </cell>
          <cell r="AP63">
            <v>0</v>
          </cell>
          <cell r="AQ63">
            <v>0</v>
          </cell>
          <cell r="AR63">
            <v>0</v>
          </cell>
          <cell r="AS63">
            <v>0</v>
          </cell>
          <cell r="AT63">
            <v>0</v>
          </cell>
          <cell r="AU63">
            <v>6.93</v>
          </cell>
          <cell r="AV63">
            <v>0.67700000000000005</v>
          </cell>
          <cell r="AW63">
            <v>0</v>
          </cell>
          <cell r="AX63">
            <v>0.49199999999999999</v>
          </cell>
          <cell r="AY63" t="str">
            <v>WT420X96.5</v>
          </cell>
          <cell r="AZ63" t="str">
            <v>WT420X96.5</v>
          </cell>
          <cell r="BA63">
            <v>96.5</v>
          </cell>
          <cell r="BB63">
            <v>12400</v>
          </cell>
          <cell r="BC63">
            <v>419</v>
          </cell>
          <cell r="BD63">
            <v>0</v>
          </cell>
          <cell r="BE63">
            <v>0</v>
          </cell>
          <cell r="BF63">
            <v>292</v>
          </cell>
          <cell r="BG63">
            <v>0</v>
          </cell>
          <cell r="BH63">
            <v>0</v>
          </cell>
          <cell r="BI63">
            <v>14.7</v>
          </cell>
          <cell r="BJ63">
            <v>21.7</v>
          </cell>
          <cell r="BK63">
            <v>0</v>
          </cell>
          <cell r="BL63">
            <v>0</v>
          </cell>
          <cell r="BM63">
            <v>0</v>
          </cell>
          <cell r="BN63">
            <v>39.6</v>
          </cell>
          <cell r="BO63">
            <v>44.5</v>
          </cell>
          <cell r="BP63">
            <v>0</v>
          </cell>
          <cell r="BQ63">
            <v>111</v>
          </cell>
          <cell r="BR63">
            <v>0</v>
          </cell>
          <cell r="BS63">
            <v>0</v>
          </cell>
          <cell r="BT63">
            <v>21.1</v>
          </cell>
          <cell r="BU63">
            <v>96.5</v>
          </cell>
          <cell r="BV63">
            <v>0</v>
          </cell>
          <cell r="BW63">
            <v>0</v>
          </cell>
          <cell r="BX63">
            <v>25.8</v>
          </cell>
          <cell r="BY63">
            <v>28.5</v>
          </cell>
          <cell r="BZ63">
            <v>214</v>
          </cell>
          <cell r="CA63">
            <v>1240</v>
          </cell>
          <cell r="CB63">
            <v>690</v>
          </cell>
          <cell r="CC63">
            <v>132</v>
          </cell>
          <cell r="CD63">
            <v>45.4</v>
          </cell>
          <cell r="CE63">
            <v>487</v>
          </cell>
          <cell r="CF63">
            <v>310</v>
          </cell>
          <cell r="CG63">
            <v>60.5</v>
          </cell>
          <cell r="CH63">
            <v>0</v>
          </cell>
          <cell r="CI63">
            <v>1530</v>
          </cell>
          <cell r="CJ63">
            <v>7.87</v>
          </cell>
          <cell r="CK63">
            <v>0</v>
          </cell>
          <cell r="CL63">
            <v>0</v>
          </cell>
          <cell r="CM63">
            <v>0</v>
          </cell>
          <cell r="CN63">
            <v>0</v>
          </cell>
          <cell r="CO63">
            <v>0</v>
          </cell>
          <cell r="CP63">
            <v>176</v>
          </cell>
          <cell r="CQ63">
            <v>0.67700000000000005</v>
          </cell>
          <cell r="CR63">
            <v>0</v>
          </cell>
          <cell r="CS63">
            <v>0.49199999999999999</v>
          </cell>
        </row>
        <row r="64">
          <cell r="C64" t="str">
            <v>WT16.5X59</v>
          </cell>
          <cell r="D64" t="str">
            <v>F</v>
          </cell>
          <cell r="E64">
            <v>59</v>
          </cell>
          <cell r="F64">
            <v>17.3</v>
          </cell>
          <cell r="G64">
            <v>16.399999999999999</v>
          </cell>
          <cell r="H64">
            <v>0</v>
          </cell>
          <cell r="I64">
            <v>0</v>
          </cell>
          <cell r="J64">
            <v>11.5</v>
          </cell>
          <cell r="K64">
            <v>0</v>
          </cell>
          <cell r="L64">
            <v>0</v>
          </cell>
          <cell r="M64">
            <v>0.55000000000000004</v>
          </cell>
          <cell r="N64">
            <v>0.74</v>
          </cell>
          <cell r="O64">
            <v>0</v>
          </cell>
          <cell r="P64">
            <v>0</v>
          </cell>
          <cell r="Q64">
            <v>0</v>
          </cell>
          <cell r="R64">
            <v>1.44</v>
          </cell>
          <cell r="S64">
            <v>1.625</v>
          </cell>
          <cell r="T64">
            <v>0</v>
          </cell>
          <cell r="U64">
            <v>0</v>
          </cell>
          <cell r="V64">
            <v>4.47</v>
          </cell>
          <cell r="W64">
            <v>0</v>
          </cell>
          <cell r="X64">
            <v>0</v>
          </cell>
          <cell r="Y64">
            <v>0.86199999999999999</v>
          </cell>
          <cell r="Z64">
            <v>7.76</v>
          </cell>
          <cell r="AA64">
            <v>0</v>
          </cell>
          <cell r="AB64">
            <v>27.3</v>
          </cell>
          <cell r="AC64">
            <v>0</v>
          </cell>
          <cell r="AD64">
            <v>29.9</v>
          </cell>
          <cell r="AE64">
            <v>469</v>
          </cell>
          <cell r="AF64">
            <v>70.8</v>
          </cell>
          <cell r="AG64">
            <v>39.200000000000003</v>
          </cell>
          <cell r="AH64">
            <v>5.2</v>
          </cell>
          <cell r="AI64">
            <v>93.5</v>
          </cell>
          <cell r="AJ64">
            <v>25.6</v>
          </cell>
          <cell r="AK64">
            <v>16.3</v>
          </cell>
          <cell r="AL64">
            <v>2.3199999999999998</v>
          </cell>
          <cell r="AM64">
            <v>0</v>
          </cell>
          <cell r="AN64">
            <v>2.64</v>
          </cell>
          <cell r="AO64">
            <v>23.4</v>
          </cell>
          <cell r="AP64">
            <v>0</v>
          </cell>
          <cell r="AQ64">
            <v>0</v>
          </cell>
          <cell r="AR64">
            <v>0</v>
          </cell>
          <cell r="AS64">
            <v>0</v>
          </cell>
          <cell r="AT64">
            <v>0</v>
          </cell>
          <cell r="AU64">
            <v>7.02</v>
          </cell>
          <cell r="AV64">
            <v>0.65900000000000003</v>
          </cell>
          <cell r="AW64">
            <v>0</v>
          </cell>
          <cell r="AX64">
            <v>0.44800000000000001</v>
          </cell>
          <cell r="AY64" t="str">
            <v>WT420X88</v>
          </cell>
          <cell r="AZ64" t="str">
            <v>WT420X88</v>
          </cell>
          <cell r="BA64">
            <v>88</v>
          </cell>
          <cell r="BB64">
            <v>11200</v>
          </cell>
          <cell r="BC64">
            <v>417</v>
          </cell>
          <cell r="BD64">
            <v>0</v>
          </cell>
          <cell r="BE64">
            <v>0</v>
          </cell>
          <cell r="BF64">
            <v>292</v>
          </cell>
          <cell r="BG64">
            <v>0</v>
          </cell>
          <cell r="BH64">
            <v>0</v>
          </cell>
          <cell r="BI64">
            <v>14</v>
          </cell>
          <cell r="BJ64">
            <v>18.8</v>
          </cell>
          <cell r="BK64">
            <v>0</v>
          </cell>
          <cell r="BL64">
            <v>0</v>
          </cell>
          <cell r="BM64">
            <v>0</v>
          </cell>
          <cell r="BN64">
            <v>36.6</v>
          </cell>
          <cell r="BO64">
            <v>41.3</v>
          </cell>
          <cell r="BP64">
            <v>0</v>
          </cell>
          <cell r="BQ64">
            <v>114</v>
          </cell>
          <cell r="BR64">
            <v>0</v>
          </cell>
          <cell r="BS64">
            <v>0</v>
          </cell>
          <cell r="BT64">
            <v>21.9</v>
          </cell>
          <cell r="BU64">
            <v>88</v>
          </cell>
          <cell r="BV64">
            <v>0</v>
          </cell>
          <cell r="BW64">
            <v>0</v>
          </cell>
          <cell r="BX64">
            <v>27.3</v>
          </cell>
          <cell r="BY64">
            <v>29.9</v>
          </cell>
          <cell r="BZ64">
            <v>195</v>
          </cell>
          <cell r="CA64">
            <v>1160</v>
          </cell>
          <cell r="CB64">
            <v>642</v>
          </cell>
          <cell r="CC64">
            <v>132</v>
          </cell>
          <cell r="CD64">
            <v>38.9</v>
          </cell>
          <cell r="CE64">
            <v>420</v>
          </cell>
          <cell r="CF64">
            <v>267</v>
          </cell>
          <cell r="CG64">
            <v>58.9</v>
          </cell>
          <cell r="CH64">
            <v>0</v>
          </cell>
          <cell r="CI64">
            <v>1100</v>
          </cell>
          <cell r="CJ64">
            <v>6.28</v>
          </cell>
          <cell r="CK64">
            <v>0</v>
          </cell>
          <cell r="CL64">
            <v>0</v>
          </cell>
          <cell r="CM64">
            <v>0</v>
          </cell>
          <cell r="CN64">
            <v>0</v>
          </cell>
          <cell r="CO64">
            <v>0</v>
          </cell>
          <cell r="CP64">
            <v>178</v>
          </cell>
          <cell r="CQ64">
            <v>0.65900000000000003</v>
          </cell>
          <cell r="CR64">
            <v>0</v>
          </cell>
          <cell r="CS64">
            <v>0.44800000000000001</v>
          </cell>
        </row>
        <row r="65">
          <cell r="C65" t="str">
            <v>WT15X195.5</v>
          </cell>
          <cell r="D65" t="str">
            <v>T</v>
          </cell>
          <cell r="E65">
            <v>196</v>
          </cell>
          <cell r="F65">
            <v>57.6</v>
          </cell>
          <cell r="G65">
            <v>16.600000000000001</v>
          </cell>
          <cell r="H65">
            <v>0</v>
          </cell>
          <cell r="I65">
            <v>0</v>
          </cell>
          <cell r="J65">
            <v>15.6</v>
          </cell>
          <cell r="K65">
            <v>0</v>
          </cell>
          <cell r="L65">
            <v>0</v>
          </cell>
          <cell r="M65">
            <v>1.36</v>
          </cell>
          <cell r="N65">
            <v>2.44</v>
          </cell>
          <cell r="O65">
            <v>0</v>
          </cell>
          <cell r="P65">
            <v>0</v>
          </cell>
          <cell r="Q65">
            <v>0</v>
          </cell>
          <cell r="R65">
            <v>3.23</v>
          </cell>
          <cell r="S65">
            <v>3.375</v>
          </cell>
          <cell r="T65">
            <v>0</v>
          </cell>
          <cell r="U65">
            <v>0</v>
          </cell>
          <cell r="V65">
            <v>4</v>
          </cell>
          <cell r="W65">
            <v>0</v>
          </cell>
          <cell r="X65">
            <v>0</v>
          </cell>
          <cell r="Y65">
            <v>1.85</v>
          </cell>
          <cell r="Z65">
            <v>3.19</v>
          </cell>
          <cell r="AA65">
            <v>0</v>
          </cell>
          <cell r="AB65">
            <v>9.83</v>
          </cell>
          <cell r="AC65">
            <v>0</v>
          </cell>
          <cell r="AD65">
            <v>12.2</v>
          </cell>
          <cell r="AE65">
            <v>1220</v>
          </cell>
          <cell r="AF65">
            <v>177</v>
          </cell>
          <cell r="AG65">
            <v>96.9</v>
          </cell>
          <cell r="AH65">
            <v>4.6100000000000003</v>
          </cell>
          <cell r="AI65">
            <v>774</v>
          </cell>
          <cell r="AJ65">
            <v>155</v>
          </cell>
          <cell r="AK65">
            <v>99.2</v>
          </cell>
          <cell r="AL65">
            <v>3.67</v>
          </cell>
          <cell r="AM65">
            <v>0</v>
          </cell>
          <cell r="AN65">
            <v>86.3</v>
          </cell>
          <cell r="AO65">
            <v>636</v>
          </cell>
          <cell r="AP65">
            <v>0</v>
          </cell>
          <cell r="AQ65">
            <v>0</v>
          </cell>
          <cell r="AR65">
            <v>0</v>
          </cell>
          <cell r="AS65">
            <v>0</v>
          </cell>
          <cell r="AT65">
            <v>0</v>
          </cell>
          <cell r="AU65">
            <v>6.51</v>
          </cell>
          <cell r="AV65">
            <v>0.81699999999999995</v>
          </cell>
          <cell r="AW65">
            <v>0</v>
          </cell>
          <cell r="AX65">
            <v>1</v>
          </cell>
          <cell r="AY65" t="str">
            <v>WT380X291</v>
          </cell>
          <cell r="AZ65" t="str">
            <v>WT380X291</v>
          </cell>
          <cell r="BA65">
            <v>291</v>
          </cell>
          <cell r="BB65">
            <v>37200</v>
          </cell>
          <cell r="BC65">
            <v>422</v>
          </cell>
          <cell r="BD65">
            <v>0</v>
          </cell>
          <cell r="BE65">
            <v>0</v>
          </cell>
          <cell r="BF65">
            <v>396</v>
          </cell>
          <cell r="BG65">
            <v>0</v>
          </cell>
          <cell r="BH65">
            <v>0</v>
          </cell>
          <cell r="BI65">
            <v>34.5</v>
          </cell>
          <cell r="BJ65">
            <v>62</v>
          </cell>
          <cell r="BK65">
            <v>0</v>
          </cell>
          <cell r="BL65">
            <v>0</v>
          </cell>
          <cell r="BM65">
            <v>0</v>
          </cell>
          <cell r="BN65">
            <v>82</v>
          </cell>
          <cell r="BO65">
            <v>85.7</v>
          </cell>
          <cell r="BP65">
            <v>0</v>
          </cell>
          <cell r="BQ65">
            <v>102</v>
          </cell>
          <cell r="BR65">
            <v>0</v>
          </cell>
          <cell r="BS65">
            <v>0</v>
          </cell>
          <cell r="BT65">
            <v>47</v>
          </cell>
          <cell r="BU65">
            <v>291</v>
          </cell>
          <cell r="BV65">
            <v>0</v>
          </cell>
          <cell r="BW65">
            <v>0</v>
          </cell>
          <cell r="BX65">
            <v>9.83</v>
          </cell>
          <cell r="BY65">
            <v>12.2</v>
          </cell>
          <cell r="BZ65">
            <v>508</v>
          </cell>
          <cell r="CA65">
            <v>2900</v>
          </cell>
          <cell r="CB65">
            <v>1590</v>
          </cell>
          <cell r="CC65">
            <v>117</v>
          </cell>
          <cell r="CD65">
            <v>322</v>
          </cell>
          <cell r="CE65">
            <v>2540</v>
          </cell>
          <cell r="CF65">
            <v>1630</v>
          </cell>
          <cell r="CG65">
            <v>93.2</v>
          </cell>
          <cell r="CH65">
            <v>0</v>
          </cell>
          <cell r="CI65">
            <v>35900</v>
          </cell>
          <cell r="CJ65">
            <v>171</v>
          </cell>
          <cell r="CK65">
            <v>0</v>
          </cell>
          <cell r="CL65">
            <v>0</v>
          </cell>
          <cell r="CM65">
            <v>0</v>
          </cell>
          <cell r="CN65">
            <v>0</v>
          </cell>
          <cell r="CO65">
            <v>0</v>
          </cell>
          <cell r="CP65">
            <v>165</v>
          </cell>
          <cell r="CQ65">
            <v>0.81699999999999995</v>
          </cell>
          <cell r="CR65">
            <v>0</v>
          </cell>
          <cell r="CS65">
            <v>1</v>
          </cell>
        </row>
        <row r="66">
          <cell r="C66" t="str">
            <v>WT15X178.5</v>
          </cell>
          <cell r="D66" t="str">
            <v>T</v>
          </cell>
          <cell r="E66">
            <v>178</v>
          </cell>
          <cell r="F66">
            <v>52.5</v>
          </cell>
          <cell r="G66">
            <v>16.399999999999999</v>
          </cell>
          <cell r="H66">
            <v>0</v>
          </cell>
          <cell r="I66">
            <v>0</v>
          </cell>
          <cell r="J66">
            <v>15.5</v>
          </cell>
          <cell r="K66">
            <v>0</v>
          </cell>
          <cell r="L66">
            <v>0</v>
          </cell>
          <cell r="M66">
            <v>1.24</v>
          </cell>
          <cell r="N66">
            <v>2.2400000000000002</v>
          </cell>
          <cell r="O66">
            <v>0</v>
          </cell>
          <cell r="P66">
            <v>0</v>
          </cell>
          <cell r="Q66">
            <v>0</v>
          </cell>
          <cell r="R66">
            <v>3.03</v>
          </cell>
          <cell r="S66">
            <v>3.125</v>
          </cell>
          <cell r="T66">
            <v>0</v>
          </cell>
          <cell r="U66">
            <v>0</v>
          </cell>
          <cell r="V66">
            <v>3.87</v>
          </cell>
          <cell r="W66">
            <v>0</v>
          </cell>
          <cell r="X66">
            <v>0</v>
          </cell>
          <cell r="Y66">
            <v>1.7</v>
          </cell>
          <cell r="Z66">
            <v>3.45</v>
          </cell>
          <cell r="AA66">
            <v>0</v>
          </cell>
          <cell r="AB66">
            <v>10.8</v>
          </cell>
          <cell r="AC66">
            <v>0</v>
          </cell>
          <cell r="AD66">
            <v>13.2</v>
          </cell>
          <cell r="AE66">
            <v>1090</v>
          </cell>
          <cell r="AF66">
            <v>159</v>
          </cell>
          <cell r="AG66">
            <v>87.2</v>
          </cell>
          <cell r="AH66">
            <v>4.5599999999999996</v>
          </cell>
          <cell r="AI66">
            <v>693</v>
          </cell>
          <cell r="AJ66">
            <v>140</v>
          </cell>
          <cell r="AK66">
            <v>89.6</v>
          </cell>
          <cell r="AL66">
            <v>3.64</v>
          </cell>
          <cell r="AM66">
            <v>0</v>
          </cell>
          <cell r="AN66">
            <v>66.599999999999994</v>
          </cell>
          <cell r="AO66">
            <v>478</v>
          </cell>
          <cell r="AP66">
            <v>0</v>
          </cell>
          <cell r="AQ66">
            <v>0</v>
          </cell>
          <cell r="AR66">
            <v>0</v>
          </cell>
          <cell r="AS66">
            <v>0</v>
          </cell>
          <cell r="AT66">
            <v>0</v>
          </cell>
          <cell r="AU66">
            <v>6.45</v>
          </cell>
          <cell r="AV66">
            <v>0.81799999999999995</v>
          </cell>
          <cell r="AW66">
            <v>0</v>
          </cell>
          <cell r="AX66">
            <v>1</v>
          </cell>
          <cell r="AY66" t="str">
            <v>WT380X265.5</v>
          </cell>
          <cell r="AZ66" t="str">
            <v>WT380X265.5</v>
          </cell>
          <cell r="BA66">
            <v>266</v>
          </cell>
          <cell r="BB66">
            <v>33900</v>
          </cell>
          <cell r="BC66">
            <v>417</v>
          </cell>
          <cell r="BD66">
            <v>0</v>
          </cell>
          <cell r="BE66">
            <v>0</v>
          </cell>
          <cell r="BF66">
            <v>394</v>
          </cell>
          <cell r="BG66">
            <v>0</v>
          </cell>
          <cell r="BH66">
            <v>0</v>
          </cell>
          <cell r="BI66">
            <v>31.5</v>
          </cell>
          <cell r="BJ66">
            <v>56.9</v>
          </cell>
          <cell r="BK66">
            <v>0</v>
          </cell>
          <cell r="BL66">
            <v>0</v>
          </cell>
          <cell r="BM66">
            <v>0</v>
          </cell>
          <cell r="BN66">
            <v>77</v>
          </cell>
          <cell r="BO66">
            <v>79.400000000000006</v>
          </cell>
          <cell r="BP66">
            <v>0</v>
          </cell>
          <cell r="BQ66">
            <v>98.3</v>
          </cell>
          <cell r="BR66">
            <v>0</v>
          </cell>
          <cell r="BS66">
            <v>0</v>
          </cell>
          <cell r="BT66">
            <v>43.2</v>
          </cell>
          <cell r="BU66">
            <v>266</v>
          </cell>
          <cell r="BV66">
            <v>0</v>
          </cell>
          <cell r="BW66">
            <v>0</v>
          </cell>
          <cell r="BX66">
            <v>10.8</v>
          </cell>
          <cell r="BY66">
            <v>13.2</v>
          </cell>
          <cell r="BZ66">
            <v>454</v>
          </cell>
          <cell r="CA66">
            <v>2610</v>
          </cell>
          <cell r="CB66">
            <v>1430</v>
          </cell>
          <cell r="CC66">
            <v>116</v>
          </cell>
          <cell r="CD66">
            <v>288</v>
          </cell>
          <cell r="CE66">
            <v>2290</v>
          </cell>
          <cell r="CF66">
            <v>1470</v>
          </cell>
          <cell r="CG66">
            <v>92.5</v>
          </cell>
          <cell r="CH66">
            <v>0</v>
          </cell>
          <cell r="CI66">
            <v>27700</v>
          </cell>
          <cell r="CJ66">
            <v>128</v>
          </cell>
          <cell r="CK66">
            <v>0</v>
          </cell>
          <cell r="CL66">
            <v>0</v>
          </cell>
          <cell r="CM66">
            <v>0</v>
          </cell>
          <cell r="CN66">
            <v>0</v>
          </cell>
          <cell r="CO66">
            <v>0</v>
          </cell>
          <cell r="CP66">
            <v>164</v>
          </cell>
          <cell r="CQ66">
            <v>0.81799999999999995</v>
          </cell>
          <cell r="CR66">
            <v>0</v>
          </cell>
          <cell r="CS66">
            <v>1</v>
          </cell>
        </row>
        <row r="67">
          <cell r="C67" t="str">
            <v>WT15X163</v>
          </cell>
          <cell r="D67" t="str">
            <v>T</v>
          </cell>
          <cell r="E67">
            <v>163</v>
          </cell>
          <cell r="F67">
            <v>47.9</v>
          </cell>
          <cell r="G67">
            <v>16.2</v>
          </cell>
          <cell r="H67">
            <v>0</v>
          </cell>
          <cell r="I67">
            <v>0</v>
          </cell>
          <cell r="J67">
            <v>15.4</v>
          </cell>
          <cell r="K67">
            <v>0</v>
          </cell>
          <cell r="L67">
            <v>0</v>
          </cell>
          <cell r="M67">
            <v>1.1399999999999999</v>
          </cell>
          <cell r="N67">
            <v>2.0499999999999998</v>
          </cell>
          <cell r="O67">
            <v>0</v>
          </cell>
          <cell r="P67">
            <v>0</v>
          </cell>
          <cell r="Q67">
            <v>0</v>
          </cell>
          <cell r="R67">
            <v>2.84</v>
          </cell>
          <cell r="S67">
            <v>2.9375</v>
          </cell>
          <cell r="T67">
            <v>0</v>
          </cell>
          <cell r="U67">
            <v>0</v>
          </cell>
          <cell r="V67">
            <v>3.76</v>
          </cell>
          <cell r="W67">
            <v>0</v>
          </cell>
          <cell r="X67">
            <v>0</v>
          </cell>
          <cell r="Y67">
            <v>1.56</v>
          </cell>
          <cell r="Z67">
            <v>3.75</v>
          </cell>
          <cell r="AA67">
            <v>0</v>
          </cell>
          <cell r="AB67">
            <v>11.7</v>
          </cell>
          <cell r="AC67">
            <v>0</v>
          </cell>
          <cell r="AD67">
            <v>14.2</v>
          </cell>
          <cell r="AE67">
            <v>981</v>
          </cell>
          <cell r="AF67">
            <v>143</v>
          </cell>
          <cell r="AG67">
            <v>78.8</v>
          </cell>
          <cell r="AH67">
            <v>4.5199999999999996</v>
          </cell>
          <cell r="AI67">
            <v>622</v>
          </cell>
          <cell r="AJ67">
            <v>126</v>
          </cell>
          <cell r="AK67">
            <v>81</v>
          </cell>
          <cell r="AL67">
            <v>3.6</v>
          </cell>
          <cell r="AM67">
            <v>0</v>
          </cell>
          <cell r="AN67">
            <v>51.2</v>
          </cell>
          <cell r="AO67">
            <v>361</v>
          </cell>
          <cell r="AP67">
            <v>0</v>
          </cell>
          <cell r="AQ67">
            <v>0</v>
          </cell>
          <cell r="AR67">
            <v>0</v>
          </cell>
          <cell r="AS67">
            <v>0</v>
          </cell>
          <cell r="AT67">
            <v>0</v>
          </cell>
          <cell r="AU67">
            <v>6.4</v>
          </cell>
          <cell r="AV67">
            <v>0.81699999999999995</v>
          </cell>
          <cell r="AW67">
            <v>0</v>
          </cell>
          <cell r="AX67">
            <v>1</v>
          </cell>
          <cell r="AY67" t="str">
            <v>WT380X242</v>
          </cell>
          <cell r="AZ67" t="str">
            <v>WT380X242</v>
          </cell>
          <cell r="BA67">
            <v>242</v>
          </cell>
          <cell r="BB67">
            <v>30900</v>
          </cell>
          <cell r="BC67">
            <v>411</v>
          </cell>
          <cell r="BD67">
            <v>0</v>
          </cell>
          <cell r="BE67">
            <v>0</v>
          </cell>
          <cell r="BF67">
            <v>391</v>
          </cell>
          <cell r="BG67">
            <v>0</v>
          </cell>
          <cell r="BH67">
            <v>0</v>
          </cell>
          <cell r="BI67">
            <v>29</v>
          </cell>
          <cell r="BJ67">
            <v>52.1</v>
          </cell>
          <cell r="BK67">
            <v>0</v>
          </cell>
          <cell r="BL67">
            <v>0</v>
          </cell>
          <cell r="BM67">
            <v>0</v>
          </cell>
          <cell r="BN67">
            <v>72.099999999999994</v>
          </cell>
          <cell r="BO67">
            <v>74.599999999999994</v>
          </cell>
          <cell r="BP67">
            <v>0</v>
          </cell>
          <cell r="BQ67">
            <v>95.5</v>
          </cell>
          <cell r="BR67">
            <v>0</v>
          </cell>
          <cell r="BS67">
            <v>0</v>
          </cell>
          <cell r="BT67">
            <v>39.6</v>
          </cell>
          <cell r="BU67">
            <v>242</v>
          </cell>
          <cell r="BV67">
            <v>0</v>
          </cell>
          <cell r="BW67">
            <v>0</v>
          </cell>
          <cell r="BX67">
            <v>11.7</v>
          </cell>
          <cell r="BY67">
            <v>14.2</v>
          </cell>
          <cell r="BZ67">
            <v>408</v>
          </cell>
          <cell r="CA67">
            <v>2340</v>
          </cell>
          <cell r="CB67">
            <v>1290</v>
          </cell>
          <cell r="CC67">
            <v>115</v>
          </cell>
          <cell r="CD67">
            <v>259</v>
          </cell>
          <cell r="CE67">
            <v>2060</v>
          </cell>
          <cell r="CF67">
            <v>1330</v>
          </cell>
          <cell r="CG67">
            <v>91.4</v>
          </cell>
          <cell r="CH67">
            <v>0</v>
          </cell>
          <cell r="CI67">
            <v>21300</v>
          </cell>
          <cell r="CJ67">
            <v>96.9</v>
          </cell>
          <cell r="CK67">
            <v>0</v>
          </cell>
          <cell r="CL67">
            <v>0</v>
          </cell>
          <cell r="CM67">
            <v>0</v>
          </cell>
          <cell r="CN67">
            <v>0</v>
          </cell>
          <cell r="CO67">
            <v>0</v>
          </cell>
          <cell r="CP67">
            <v>163</v>
          </cell>
          <cell r="CQ67">
            <v>0.81699999999999995</v>
          </cell>
          <cell r="CR67">
            <v>0</v>
          </cell>
          <cell r="CS67">
            <v>1</v>
          </cell>
        </row>
        <row r="68">
          <cell r="C68" t="str">
            <v>WT15X146</v>
          </cell>
          <cell r="D68" t="str">
            <v>T</v>
          </cell>
          <cell r="E68">
            <v>146</v>
          </cell>
          <cell r="F68">
            <v>42.9</v>
          </cell>
          <cell r="G68">
            <v>16</v>
          </cell>
          <cell r="H68">
            <v>0</v>
          </cell>
          <cell r="I68">
            <v>0</v>
          </cell>
          <cell r="J68">
            <v>15.3</v>
          </cell>
          <cell r="K68">
            <v>0</v>
          </cell>
          <cell r="L68">
            <v>0</v>
          </cell>
          <cell r="M68">
            <v>1.02</v>
          </cell>
          <cell r="N68">
            <v>1.85</v>
          </cell>
          <cell r="O68">
            <v>0</v>
          </cell>
          <cell r="P68">
            <v>0</v>
          </cell>
          <cell r="Q68">
            <v>0</v>
          </cell>
          <cell r="R68">
            <v>2.64</v>
          </cell>
          <cell r="S68">
            <v>2.75</v>
          </cell>
          <cell r="T68">
            <v>0</v>
          </cell>
          <cell r="U68">
            <v>0</v>
          </cell>
          <cell r="V68">
            <v>3.62</v>
          </cell>
          <cell r="W68">
            <v>0</v>
          </cell>
          <cell r="X68">
            <v>0</v>
          </cell>
          <cell r="Y68">
            <v>1.41</v>
          </cell>
          <cell r="Z68">
            <v>4.12</v>
          </cell>
          <cell r="AA68">
            <v>0</v>
          </cell>
          <cell r="AB68">
            <v>13.1</v>
          </cell>
          <cell r="AC68">
            <v>0</v>
          </cell>
          <cell r="AD68">
            <v>15.7</v>
          </cell>
          <cell r="AE68">
            <v>861</v>
          </cell>
          <cell r="AF68">
            <v>125</v>
          </cell>
          <cell r="AG68">
            <v>69.599999999999994</v>
          </cell>
          <cell r="AH68">
            <v>4.4800000000000004</v>
          </cell>
          <cell r="AI68">
            <v>549</v>
          </cell>
          <cell r="AJ68">
            <v>111</v>
          </cell>
          <cell r="AK68">
            <v>71.900000000000006</v>
          </cell>
          <cell r="AL68">
            <v>3.58</v>
          </cell>
          <cell r="AM68">
            <v>0</v>
          </cell>
          <cell r="AN68">
            <v>37.5</v>
          </cell>
          <cell r="AO68">
            <v>257</v>
          </cell>
          <cell r="AP68">
            <v>0</v>
          </cell>
          <cell r="AQ68">
            <v>0</v>
          </cell>
          <cell r="AR68">
            <v>0</v>
          </cell>
          <cell r="AS68">
            <v>0</v>
          </cell>
          <cell r="AT68">
            <v>0</v>
          </cell>
          <cell r="AU68">
            <v>6.33</v>
          </cell>
          <cell r="AV68">
            <v>0.81899999999999995</v>
          </cell>
          <cell r="AW68">
            <v>0</v>
          </cell>
          <cell r="AX68">
            <v>1</v>
          </cell>
          <cell r="AY68" t="str">
            <v>WT380X217</v>
          </cell>
          <cell r="AZ68" t="str">
            <v>WT380X217</v>
          </cell>
          <cell r="BA68">
            <v>217</v>
          </cell>
          <cell r="BB68">
            <v>27700</v>
          </cell>
          <cell r="BC68">
            <v>406</v>
          </cell>
          <cell r="BD68">
            <v>0</v>
          </cell>
          <cell r="BE68">
            <v>0</v>
          </cell>
          <cell r="BF68">
            <v>389</v>
          </cell>
          <cell r="BG68">
            <v>0</v>
          </cell>
          <cell r="BH68">
            <v>0</v>
          </cell>
          <cell r="BI68">
            <v>25.9</v>
          </cell>
          <cell r="BJ68">
            <v>47</v>
          </cell>
          <cell r="BK68">
            <v>0</v>
          </cell>
          <cell r="BL68">
            <v>0</v>
          </cell>
          <cell r="BM68">
            <v>0</v>
          </cell>
          <cell r="BN68">
            <v>67.099999999999994</v>
          </cell>
          <cell r="BO68">
            <v>69.900000000000006</v>
          </cell>
          <cell r="BP68">
            <v>0</v>
          </cell>
          <cell r="BQ68">
            <v>91.9</v>
          </cell>
          <cell r="BR68">
            <v>0</v>
          </cell>
          <cell r="BS68">
            <v>0</v>
          </cell>
          <cell r="BT68">
            <v>35.799999999999997</v>
          </cell>
          <cell r="BU68">
            <v>217</v>
          </cell>
          <cell r="BV68">
            <v>0</v>
          </cell>
          <cell r="BW68">
            <v>0</v>
          </cell>
          <cell r="BX68">
            <v>13.1</v>
          </cell>
          <cell r="BY68">
            <v>15.7</v>
          </cell>
          <cell r="BZ68">
            <v>358</v>
          </cell>
          <cell r="CA68">
            <v>2050</v>
          </cell>
          <cell r="CB68">
            <v>1140</v>
          </cell>
          <cell r="CC68">
            <v>114</v>
          </cell>
          <cell r="CD68">
            <v>229</v>
          </cell>
          <cell r="CE68">
            <v>1820</v>
          </cell>
          <cell r="CF68">
            <v>1180</v>
          </cell>
          <cell r="CG68">
            <v>90.9</v>
          </cell>
          <cell r="CH68">
            <v>0</v>
          </cell>
          <cell r="CI68">
            <v>15600</v>
          </cell>
          <cell r="CJ68">
            <v>69</v>
          </cell>
          <cell r="CK68">
            <v>0</v>
          </cell>
          <cell r="CL68">
            <v>0</v>
          </cell>
          <cell r="CM68">
            <v>0</v>
          </cell>
          <cell r="CN68">
            <v>0</v>
          </cell>
          <cell r="CO68">
            <v>0</v>
          </cell>
          <cell r="CP68">
            <v>161</v>
          </cell>
          <cell r="CQ68">
            <v>0.81899999999999995</v>
          </cell>
          <cell r="CR68">
            <v>0</v>
          </cell>
          <cell r="CS68">
            <v>1</v>
          </cell>
        </row>
        <row r="69">
          <cell r="C69" t="str">
            <v>WT15X130.5</v>
          </cell>
          <cell r="D69" t="str">
            <v>F</v>
          </cell>
          <cell r="E69">
            <v>130</v>
          </cell>
          <cell r="F69">
            <v>38.4</v>
          </cell>
          <cell r="G69">
            <v>15.8</v>
          </cell>
          <cell r="H69">
            <v>0</v>
          </cell>
          <cell r="I69">
            <v>0</v>
          </cell>
          <cell r="J69">
            <v>15.2</v>
          </cell>
          <cell r="K69">
            <v>0</v>
          </cell>
          <cell r="L69">
            <v>0</v>
          </cell>
          <cell r="M69">
            <v>0.93</v>
          </cell>
          <cell r="N69">
            <v>1.65</v>
          </cell>
          <cell r="O69">
            <v>0</v>
          </cell>
          <cell r="P69">
            <v>0</v>
          </cell>
          <cell r="Q69">
            <v>0</v>
          </cell>
          <cell r="R69">
            <v>2.44</v>
          </cell>
          <cell r="S69">
            <v>2.5625</v>
          </cell>
          <cell r="T69">
            <v>0</v>
          </cell>
          <cell r="U69">
            <v>0</v>
          </cell>
          <cell r="V69">
            <v>3.54</v>
          </cell>
          <cell r="W69">
            <v>0</v>
          </cell>
          <cell r="X69">
            <v>0</v>
          </cell>
          <cell r="Y69">
            <v>1.27</v>
          </cell>
          <cell r="Z69">
            <v>4.59</v>
          </cell>
          <cell r="AA69">
            <v>0</v>
          </cell>
          <cell r="AB69">
            <v>14.4</v>
          </cell>
          <cell r="AC69">
            <v>0</v>
          </cell>
          <cell r="AD69">
            <v>17</v>
          </cell>
          <cell r="AE69">
            <v>765</v>
          </cell>
          <cell r="AF69">
            <v>112</v>
          </cell>
          <cell r="AG69">
            <v>62.4</v>
          </cell>
          <cell r="AH69">
            <v>4.46</v>
          </cell>
          <cell r="AI69">
            <v>480</v>
          </cell>
          <cell r="AJ69">
            <v>97.9</v>
          </cell>
          <cell r="AK69">
            <v>63.3</v>
          </cell>
          <cell r="AL69">
            <v>3.53</v>
          </cell>
          <cell r="AM69">
            <v>0</v>
          </cell>
          <cell r="AN69">
            <v>26.9</v>
          </cell>
          <cell r="AO69">
            <v>184</v>
          </cell>
          <cell r="AP69">
            <v>0</v>
          </cell>
          <cell r="AQ69">
            <v>0</v>
          </cell>
          <cell r="AR69">
            <v>0</v>
          </cell>
          <cell r="AS69">
            <v>0</v>
          </cell>
          <cell r="AT69">
            <v>0</v>
          </cell>
          <cell r="AU69">
            <v>6.3</v>
          </cell>
          <cell r="AV69">
            <v>0.81499999999999995</v>
          </cell>
          <cell r="AW69">
            <v>0</v>
          </cell>
          <cell r="AX69">
            <v>1</v>
          </cell>
          <cell r="AY69" t="str">
            <v>WT380X194.5</v>
          </cell>
          <cell r="AZ69" t="str">
            <v>WT380X194.5</v>
          </cell>
          <cell r="BA69">
            <v>194</v>
          </cell>
          <cell r="BB69">
            <v>24800</v>
          </cell>
          <cell r="BC69">
            <v>401</v>
          </cell>
          <cell r="BD69">
            <v>0</v>
          </cell>
          <cell r="BE69">
            <v>0</v>
          </cell>
          <cell r="BF69">
            <v>386</v>
          </cell>
          <cell r="BG69">
            <v>0</v>
          </cell>
          <cell r="BH69">
            <v>0</v>
          </cell>
          <cell r="BI69">
            <v>23.6</v>
          </cell>
          <cell r="BJ69">
            <v>41.9</v>
          </cell>
          <cell r="BK69">
            <v>0</v>
          </cell>
          <cell r="BL69">
            <v>0</v>
          </cell>
          <cell r="BM69">
            <v>0</v>
          </cell>
          <cell r="BN69">
            <v>62</v>
          </cell>
          <cell r="BO69">
            <v>65.099999999999994</v>
          </cell>
          <cell r="BP69">
            <v>0</v>
          </cell>
          <cell r="BQ69">
            <v>89.9</v>
          </cell>
          <cell r="BR69">
            <v>0</v>
          </cell>
          <cell r="BS69">
            <v>0</v>
          </cell>
          <cell r="BT69">
            <v>32.299999999999997</v>
          </cell>
          <cell r="BU69">
            <v>195</v>
          </cell>
          <cell r="BV69">
            <v>0</v>
          </cell>
          <cell r="BW69">
            <v>0</v>
          </cell>
          <cell r="BX69">
            <v>14.4</v>
          </cell>
          <cell r="BY69">
            <v>17</v>
          </cell>
          <cell r="BZ69">
            <v>318</v>
          </cell>
          <cell r="CA69">
            <v>1840</v>
          </cell>
          <cell r="CB69">
            <v>1020</v>
          </cell>
          <cell r="CC69">
            <v>113</v>
          </cell>
          <cell r="CD69">
            <v>200</v>
          </cell>
          <cell r="CE69">
            <v>1600</v>
          </cell>
          <cell r="CF69">
            <v>1040</v>
          </cell>
          <cell r="CG69">
            <v>89.7</v>
          </cell>
          <cell r="CH69">
            <v>0</v>
          </cell>
          <cell r="CI69">
            <v>11200</v>
          </cell>
          <cell r="CJ69">
            <v>49.4</v>
          </cell>
          <cell r="CK69">
            <v>0</v>
          </cell>
          <cell r="CL69">
            <v>0</v>
          </cell>
          <cell r="CM69">
            <v>0</v>
          </cell>
          <cell r="CN69">
            <v>0</v>
          </cell>
          <cell r="CO69">
            <v>0</v>
          </cell>
          <cell r="CP69">
            <v>160</v>
          </cell>
          <cell r="CQ69">
            <v>0.81499999999999995</v>
          </cell>
          <cell r="CR69">
            <v>0</v>
          </cell>
          <cell r="CS69">
            <v>1</v>
          </cell>
        </row>
        <row r="70">
          <cell r="C70" t="str">
            <v>WT15X117.5</v>
          </cell>
          <cell r="D70" t="str">
            <v>F</v>
          </cell>
          <cell r="E70">
            <v>118</v>
          </cell>
          <cell r="F70">
            <v>34.6</v>
          </cell>
          <cell r="G70">
            <v>15.7</v>
          </cell>
          <cell r="H70">
            <v>0</v>
          </cell>
          <cell r="I70">
            <v>0</v>
          </cell>
          <cell r="J70">
            <v>15.1</v>
          </cell>
          <cell r="K70">
            <v>0</v>
          </cell>
          <cell r="L70">
            <v>0</v>
          </cell>
          <cell r="M70">
            <v>0.83</v>
          </cell>
          <cell r="N70">
            <v>1.5</v>
          </cell>
          <cell r="O70">
            <v>0</v>
          </cell>
          <cell r="P70">
            <v>0</v>
          </cell>
          <cell r="Q70">
            <v>0</v>
          </cell>
          <cell r="R70">
            <v>2.29</v>
          </cell>
          <cell r="S70">
            <v>2.375</v>
          </cell>
          <cell r="T70">
            <v>0</v>
          </cell>
          <cell r="U70">
            <v>0</v>
          </cell>
          <cell r="V70">
            <v>3.41</v>
          </cell>
          <cell r="W70">
            <v>0</v>
          </cell>
          <cell r="X70">
            <v>0</v>
          </cell>
          <cell r="Y70">
            <v>1.1499999999999999</v>
          </cell>
          <cell r="Z70">
            <v>5.0199999999999996</v>
          </cell>
          <cell r="AA70">
            <v>0</v>
          </cell>
          <cell r="AB70">
            <v>16.100000000000001</v>
          </cell>
          <cell r="AC70">
            <v>0</v>
          </cell>
          <cell r="AD70">
            <v>18.899999999999999</v>
          </cell>
          <cell r="AE70">
            <v>674</v>
          </cell>
          <cell r="AF70">
            <v>98.2</v>
          </cell>
          <cell r="AG70">
            <v>55.1</v>
          </cell>
          <cell r="AH70">
            <v>4.41</v>
          </cell>
          <cell r="AI70">
            <v>427</v>
          </cell>
          <cell r="AJ70">
            <v>87.5</v>
          </cell>
          <cell r="AK70">
            <v>56.8</v>
          </cell>
          <cell r="AL70">
            <v>3.51</v>
          </cell>
          <cell r="AM70">
            <v>0</v>
          </cell>
          <cell r="AN70">
            <v>20.100000000000001</v>
          </cell>
          <cell r="AO70">
            <v>133</v>
          </cell>
          <cell r="AP70">
            <v>0</v>
          </cell>
          <cell r="AQ70">
            <v>0</v>
          </cell>
          <cell r="AR70">
            <v>0</v>
          </cell>
          <cell r="AS70">
            <v>0</v>
          </cell>
          <cell r="AT70">
            <v>0</v>
          </cell>
          <cell r="AU70">
            <v>6.24</v>
          </cell>
          <cell r="AV70">
            <v>0.81799999999999995</v>
          </cell>
          <cell r="AW70">
            <v>0</v>
          </cell>
          <cell r="AX70">
            <v>0.95499999999999996</v>
          </cell>
          <cell r="AY70" t="str">
            <v>WT380X175</v>
          </cell>
          <cell r="AZ70" t="str">
            <v>WT380X175</v>
          </cell>
          <cell r="BA70">
            <v>175</v>
          </cell>
          <cell r="BB70">
            <v>22300</v>
          </cell>
          <cell r="BC70">
            <v>399</v>
          </cell>
          <cell r="BD70">
            <v>0</v>
          </cell>
          <cell r="BE70">
            <v>0</v>
          </cell>
          <cell r="BF70">
            <v>384</v>
          </cell>
          <cell r="BG70">
            <v>0</v>
          </cell>
          <cell r="BH70">
            <v>0</v>
          </cell>
          <cell r="BI70">
            <v>21.1</v>
          </cell>
          <cell r="BJ70">
            <v>38.1</v>
          </cell>
          <cell r="BK70">
            <v>0</v>
          </cell>
          <cell r="BL70">
            <v>0</v>
          </cell>
          <cell r="BM70">
            <v>0</v>
          </cell>
          <cell r="BN70">
            <v>58.2</v>
          </cell>
          <cell r="BO70">
            <v>60.3</v>
          </cell>
          <cell r="BP70">
            <v>0</v>
          </cell>
          <cell r="BQ70">
            <v>86.6</v>
          </cell>
          <cell r="BR70">
            <v>0</v>
          </cell>
          <cell r="BS70">
            <v>0</v>
          </cell>
          <cell r="BT70">
            <v>29.2</v>
          </cell>
          <cell r="BU70">
            <v>175</v>
          </cell>
          <cell r="BV70">
            <v>0</v>
          </cell>
          <cell r="BW70">
            <v>0</v>
          </cell>
          <cell r="BX70">
            <v>16.100000000000001</v>
          </cell>
          <cell r="BY70">
            <v>18.899999999999999</v>
          </cell>
          <cell r="BZ70">
            <v>281</v>
          </cell>
          <cell r="CA70">
            <v>1610</v>
          </cell>
          <cell r="CB70">
            <v>903</v>
          </cell>
          <cell r="CC70">
            <v>112</v>
          </cell>
          <cell r="CD70">
            <v>178</v>
          </cell>
          <cell r="CE70">
            <v>1430</v>
          </cell>
          <cell r="CF70">
            <v>931</v>
          </cell>
          <cell r="CG70">
            <v>89.2</v>
          </cell>
          <cell r="CH70">
            <v>0</v>
          </cell>
          <cell r="CI70">
            <v>8370</v>
          </cell>
          <cell r="CJ70">
            <v>35.700000000000003</v>
          </cell>
          <cell r="CK70">
            <v>0</v>
          </cell>
          <cell r="CL70">
            <v>0</v>
          </cell>
          <cell r="CM70">
            <v>0</v>
          </cell>
          <cell r="CN70">
            <v>0</v>
          </cell>
          <cell r="CO70">
            <v>0</v>
          </cell>
          <cell r="CP70">
            <v>158</v>
          </cell>
          <cell r="CQ70">
            <v>0.81799999999999995</v>
          </cell>
          <cell r="CR70">
            <v>0</v>
          </cell>
          <cell r="CS70">
            <v>0.95499999999999996</v>
          </cell>
        </row>
        <row r="71">
          <cell r="C71" t="str">
            <v>WT15X105.5</v>
          </cell>
          <cell r="D71" t="str">
            <v>F</v>
          </cell>
          <cell r="E71">
            <v>106</v>
          </cell>
          <cell r="F71">
            <v>31.1</v>
          </cell>
          <cell r="G71">
            <v>15.5</v>
          </cell>
          <cell r="H71">
            <v>0</v>
          </cell>
          <cell r="I71">
            <v>0</v>
          </cell>
          <cell r="J71">
            <v>15.1</v>
          </cell>
          <cell r="K71">
            <v>0</v>
          </cell>
          <cell r="L71">
            <v>0</v>
          </cell>
          <cell r="M71">
            <v>0.77500000000000002</v>
          </cell>
          <cell r="N71">
            <v>1.32</v>
          </cell>
          <cell r="O71">
            <v>0</v>
          </cell>
          <cell r="P71">
            <v>0</v>
          </cell>
          <cell r="Q71">
            <v>0</v>
          </cell>
          <cell r="R71">
            <v>2.1</v>
          </cell>
          <cell r="S71">
            <v>2.25</v>
          </cell>
          <cell r="T71">
            <v>0</v>
          </cell>
          <cell r="U71">
            <v>0</v>
          </cell>
          <cell r="V71">
            <v>3.39</v>
          </cell>
          <cell r="W71">
            <v>0</v>
          </cell>
          <cell r="X71">
            <v>0</v>
          </cell>
          <cell r="Y71">
            <v>1.03</v>
          </cell>
          <cell r="Z71">
            <v>5.74</v>
          </cell>
          <cell r="AA71">
            <v>0</v>
          </cell>
          <cell r="AB71">
            <v>17.2</v>
          </cell>
          <cell r="AC71">
            <v>0</v>
          </cell>
          <cell r="AD71">
            <v>20</v>
          </cell>
          <cell r="AE71">
            <v>610</v>
          </cell>
          <cell r="AF71">
            <v>89.5</v>
          </cell>
          <cell r="AG71">
            <v>50.5</v>
          </cell>
          <cell r="AH71">
            <v>4.43</v>
          </cell>
          <cell r="AI71">
            <v>378</v>
          </cell>
          <cell r="AJ71">
            <v>77.2</v>
          </cell>
          <cell r="AK71">
            <v>50.1</v>
          </cell>
          <cell r="AL71">
            <v>3.49</v>
          </cell>
          <cell r="AM71">
            <v>0</v>
          </cell>
          <cell r="AN71">
            <v>14.1</v>
          </cell>
          <cell r="AO71">
            <v>96.4</v>
          </cell>
          <cell r="AP71">
            <v>0</v>
          </cell>
          <cell r="AQ71">
            <v>0</v>
          </cell>
          <cell r="AR71">
            <v>0</v>
          </cell>
          <cell r="AS71">
            <v>0</v>
          </cell>
          <cell r="AT71">
            <v>0</v>
          </cell>
          <cell r="AU71">
            <v>6.27</v>
          </cell>
          <cell r="AV71">
            <v>0.80900000000000005</v>
          </cell>
          <cell r="AW71">
            <v>0</v>
          </cell>
          <cell r="AX71">
            <v>0.89900000000000002</v>
          </cell>
          <cell r="AY71" t="str">
            <v>WT380X157</v>
          </cell>
          <cell r="AZ71" t="str">
            <v>WT380X157</v>
          </cell>
          <cell r="BA71">
            <v>157</v>
          </cell>
          <cell r="BB71">
            <v>20100</v>
          </cell>
          <cell r="BC71">
            <v>394</v>
          </cell>
          <cell r="BD71">
            <v>0</v>
          </cell>
          <cell r="BE71">
            <v>0</v>
          </cell>
          <cell r="BF71">
            <v>384</v>
          </cell>
          <cell r="BG71">
            <v>0</v>
          </cell>
          <cell r="BH71">
            <v>0</v>
          </cell>
          <cell r="BI71">
            <v>19.7</v>
          </cell>
          <cell r="BJ71">
            <v>33.5</v>
          </cell>
          <cell r="BK71">
            <v>0</v>
          </cell>
          <cell r="BL71">
            <v>0</v>
          </cell>
          <cell r="BM71">
            <v>0</v>
          </cell>
          <cell r="BN71">
            <v>53.3</v>
          </cell>
          <cell r="BO71">
            <v>57.2</v>
          </cell>
          <cell r="BP71">
            <v>0</v>
          </cell>
          <cell r="BQ71">
            <v>86.1</v>
          </cell>
          <cell r="BR71">
            <v>0</v>
          </cell>
          <cell r="BS71">
            <v>0</v>
          </cell>
          <cell r="BT71">
            <v>26.2</v>
          </cell>
          <cell r="BU71">
            <v>157</v>
          </cell>
          <cell r="BV71">
            <v>0</v>
          </cell>
          <cell r="BW71">
            <v>0</v>
          </cell>
          <cell r="BX71">
            <v>17.2</v>
          </cell>
          <cell r="BY71">
            <v>20</v>
          </cell>
          <cell r="BZ71">
            <v>254</v>
          </cell>
          <cell r="CA71">
            <v>1470</v>
          </cell>
          <cell r="CB71">
            <v>828</v>
          </cell>
          <cell r="CC71">
            <v>113</v>
          </cell>
          <cell r="CD71">
            <v>157</v>
          </cell>
          <cell r="CE71">
            <v>1270</v>
          </cell>
          <cell r="CF71">
            <v>821</v>
          </cell>
          <cell r="CG71">
            <v>88.6</v>
          </cell>
          <cell r="CH71">
            <v>0</v>
          </cell>
          <cell r="CI71">
            <v>5870</v>
          </cell>
          <cell r="CJ71">
            <v>25.9</v>
          </cell>
          <cell r="CK71">
            <v>0</v>
          </cell>
          <cell r="CL71">
            <v>0</v>
          </cell>
          <cell r="CM71">
            <v>0</v>
          </cell>
          <cell r="CN71">
            <v>0</v>
          </cell>
          <cell r="CO71">
            <v>0</v>
          </cell>
          <cell r="CP71">
            <v>159</v>
          </cell>
          <cell r="CQ71">
            <v>0.80900000000000005</v>
          </cell>
          <cell r="CR71">
            <v>0</v>
          </cell>
          <cell r="CS71">
            <v>0.89900000000000002</v>
          </cell>
        </row>
        <row r="72">
          <cell r="C72" t="str">
            <v>WT15X95.5</v>
          </cell>
          <cell r="D72" t="str">
            <v>F</v>
          </cell>
          <cell r="E72">
            <v>95.5</v>
          </cell>
          <cell r="F72">
            <v>28.1</v>
          </cell>
          <cell r="G72">
            <v>15.3</v>
          </cell>
          <cell r="H72">
            <v>0</v>
          </cell>
          <cell r="I72">
            <v>0</v>
          </cell>
          <cell r="J72">
            <v>15</v>
          </cell>
          <cell r="K72">
            <v>0</v>
          </cell>
          <cell r="L72">
            <v>0</v>
          </cell>
          <cell r="M72">
            <v>0.71</v>
          </cell>
          <cell r="N72">
            <v>1.19</v>
          </cell>
          <cell r="O72">
            <v>0</v>
          </cell>
          <cell r="P72">
            <v>0</v>
          </cell>
          <cell r="Q72">
            <v>0</v>
          </cell>
          <cell r="R72">
            <v>1.97</v>
          </cell>
          <cell r="S72">
            <v>2.0625</v>
          </cell>
          <cell r="T72">
            <v>0</v>
          </cell>
          <cell r="U72">
            <v>0</v>
          </cell>
          <cell r="V72">
            <v>3.34</v>
          </cell>
          <cell r="W72">
            <v>0</v>
          </cell>
          <cell r="X72">
            <v>0</v>
          </cell>
          <cell r="Y72">
            <v>0.93500000000000005</v>
          </cell>
          <cell r="Z72">
            <v>6.35</v>
          </cell>
          <cell r="AA72">
            <v>0</v>
          </cell>
          <cell r="AB72">
            <v>18.8</v>
          </cell>
          <cell r="AC72">
            <v>0</v>
          </cell>
          <cell r="AD72">
            <v>21.6</v>
          </cell>
          <cell r="AE72">
            <v>549</v>
          </cell>
          <cell r="AF72">
            <v>80.8</v>
          </cell>
          <cell r="AG72">
            <v>45.7</v>
          </cell>
          <cell r="AH72">
            <v>4.42</v>
          </cell>
          <cell r="AI72">
            <v>336</v>
          </cell>
          <cell r="AJ72">
            <v>68.900000000000006</v>
          </cell>
          <cell r="AK72">
            <v>44.7</v>
          </cell>
          <cell r="AL72">
            <v>3.46</v>
          </cell>
          <cell r="AM72">
            <v>0</v>
          </cell>
          <cell r="AN72">
            <v>10.5</v>
          </cell>
          <cell r="AO72">
            <v>71.2</v>
          </cell>
          <cell r="AP72">
            <v>0</v>
          </cell>
          <cell r="AQ72">
            <v>0</v>
          </cell>
          <cell r="AR72">
            <v>0</v>
          </cell>
          <cell r="AS72">
            <v>0</v>
          </cell>
          <cell r="AT72">
            <v>0</v>
          </cell>
          <cell r="AU72">
            <v>6.25</v>
          </cell>
          <cell r="AV72">
            <v>0.80700000000000005</v>
          </cell>
          <cell r="AW72">
            <v>0</v>
          </cell>
          <cell r="AX72">
            <v>0.81599999999999995</v>
          </cell>
          <cell r="AY72" t="str">
            <v>WT380X142</v>
          </cell>
          <cell r="AZ72" t="str">
            <v>WT380X142</v>
          </cell>
          <cell r="BA72">
            <v>142</v>
          </cell>
          <cell r="BB72">
            <v>18100</v>
          </cell>
          <cell r="BC72">
            <v>389</v>
          </cell>
          <cell r="BD72">
            <v>0</v>
          </cell>
          <cell r="BE72">
            <v>0</v>
          </cell>
          <cell r="BF72">
            <v>381</v>
          </cell>
          <cell r="BG72">
            <v>0</v>
          </cell>
          <cell r="BH72">
            <v>0</v>
          </cell>
          <cell r="BI72">
            <v>18</v>
          </cell>
          <cell r="BJ72">
            <v>30.2</v>
          </cell>
          <cell r="BK72">
            <v>0</v>
          </cell>
          <cell r="BL72">
            <v>0</v>
          </cell>
          <cell r="BM72">
            <v>0</v>
          </cell>
          <cell r="BN72">
            <v>50</v>
          </cell>
          <cell r="BO72">
            <v>52.4</v>
          </cell>
          <cell r="BP72">
            <v>0</v>
          </cell>
          <cell r="BQ72">
            <v>84.8</v>
          </cell>
          <cell r="BR72">
            <v>0</v>
          </cell>
          <cell r="BS72">
            <v>0</v>
          </cell>
          <cell r="BT72">
            <v>23.7</v>
          </cell>
          <cell r="BU72">
            <v>142</v>
          </cell>
          <cell r="BV72">
            <v>0</v>
          </cell>
          <cell r="BW72">
            <v>0</v>
          </cell>
          <cell r="BX72">
            <v>18.8</v>
          </cell>
          <cell r="BY72">
            <v>21.6</v>
          </cell>
          <cell r="BZ72">
            <v>229</v>
          </cell>
          <cell r="CA72">
            <v>1320</v>
          </cell>
          <cell r="CB72">
            <v>749</v>
          </cell>
          <cell r="CC72">
            <v>112</v>
          </cell>
          <cell r="CD72">
            <v>140</v>
          </cell>
          <cell r="CE72">
            <v>1130</v>
          </cell>
          <cell r="CF72">
            <v>733</v>
          </cell>
          <cell r="CG72">
            <v>87.9</v>
          </cell>
          <cell r="CH72">
            <v>0</v>
          </cell>
          <cell r="CI72">
            <v>4370</v>
          </cell>
          <cell r="CJ72">
            <v>19.100000000000001</v>
          </cell>
          <cell r="CK72">
            <v>0</v>
          </cell>
          <cell r="CL72">
            <v>0</v>
          </cell>
          <cell r="CM72">
            <v>0</v>
          </cell>
          <cell r="CN72">
            <v>0</v>
          </cell>
          <cell r="CO72">
            <v>0</v>
          </cell>
          <cell r="CP72">
            <v>159</v>
          </cell>
          <cell r="CQ72">
            <v>0.80700000000000005</v>
          </cell>
          <cell r="CR72">
            <v>0</v>
          </cell>
          <cell r="CS72">
            <v>0.81599999999999995</v>
          </cell>
        </row>
        <row r="73">
          <cell r="C73" t="str">
            <v>WT15X86.5</v>
          </cell>
          <cell r="D73" t="str">
            <v>F</v>
          </cell>
          <cell r="E73">
            <v>86.5</v>
          </cell>
          <cell r="F73">
            <v>25.5</v>
          </cell>
          <cell r="G73">
            <v>15.2</v>
          </cell>
          <cell r="H73">
            <v>0</v>
          </cell>
          <cell r="I73">
            <v>0</v>
          </cell>
          <cell r="J73">
            <v>15</v>
          </cell>
          <cell r="K73">
            <v>0</v>
          </cell>
          <cell r="L73">
            <v>0</v>
          </cell>
          <cell r="M73">
            <v>0.65500000000000003</v>
          </cell>
          <cell r="N73">
            <v>1.07</v>
          </cell>
          <cell r="O73">
            <v>0</v>
          </cell>
          <cell r="P73">
            <v>0</v>
          </cell>
          <cell r="Q73">
            <v>0</v>
          </cell>
          <cell r="R73">
            <v>1.85</v>
          </cell>
          <cell r="S73">
            <v>2</v>
          </cell>
          <cell r="T73">
            <v>0</v>
          </cell>
          <cell r="U73">
            <v>0</v>
          </cell>
          <cell r="V73">
            <v>3.31</v>
          </cell>
          <cell r="W73">
            <v>0</v>
          </cell>
          <cell r="X73">
            <v>0</v>
          </cell>
          <cell r="Y73">
            <v>0.85099999999999998</v>
          </cell>
          <cell r="Z73">
            <v>7.4</v>
          </cell>
          <cell r="AA73">
            <v>0</v>
          </cell>
          <cell r="AB73">
            <v>20.399999999999999</v>
          </cell>
          <cell r="AC73">
            <v>0</v>
          </cell>
          <cell r="AD73">
            <v>23.2</v>
          </cell>
          <cell r="AE73">
            <v>497</v>
          </cell>
          <cell r="AF73">
            <v>73.5</v>
          </cell>
          <cell r="AG73">
            <v>41.7</v>
          </cell>
          <cell r="AH73">
            <v>4.42</v>
          </cell>
          <cell r="AI73">
            <v>299</v>
          </cell>
          <cell r="AJ73">
            <v>61.4</v>
          </cell>
          <cell r="AK73">
            <v>39.9</v>
          </cell>
          <cell r="AL73">
            <v>3.42</v>
          </cell>
          <cell r="AM73">
            <v>0</v>
          </cell>
          <cell r="AN73">
            <v>7.78</v>
          </cell>
          <cell r="AO73">
            <v>53</v>
          </cell>
          <cell r="AP73">
            <v>0</v>
          </cell>
          <cell r="AQ73">
            <v>0</v>
          </cell>
          <cell r="AR73">
            <v>0</v>
          </cell>
          <cell r="AS73">
            <v>0</v>
          </cell>
          <cell r="AT73">
            <v>0</v>
          </cell>
          <cell r="AU73">
            <v>6.24</v>
          </cell>
          <cell r="AV73">
            <v>0.80200000000000005</v>
          </cell>
          <cell r="AW73">
            <v>0</v>
          </cell>
          <cell r="AX73">
            <v>0.73299999999999998</v>
          </cell>
          <cell r="AY73" t="str">
            <v>WT380X128.5</v>
          </cell>
          <cell r="AZ73" t="str">
            <v>WT380X128.5</v>
          </cell>
          <cell r="BA73">
            <v>128</v>
          </cell>
          <cell r="BB73">
            <v>16500</v>
          </cell>
          <cell r="BC73">
            <v>386</v>
          </cell>
          <cell r="BD73">
            <v>0</v>
          </cell>
          <cell r="BE73">
            <v>0</v>
          </cell>
          <cell r="BF73">
            <v>381</v>
          </cell>
          <cell r="BG73">
            <v>0</v>
          </cell>
          <cell r="BH73">
            <v>0</v>
          </cell>
          <cell r="BI73">
            <v>16.600000000000001</v>
          </cell>
          <cell r="BJ73">
            <v>27.2</v>
          </cell>
          <cell r="BK73">
            <v>0</v>
          </cell>
          <cell r="BL73">
            <v>0</v>
          </cell>
          <cell r="BM73">
            <v>0</v>
          </cell>
          <cell r="BN73">
            <v>47</v>
          </cell>
          <cell r="BO73">
            <v>50.8</v>
          </cell>
          <cell r="BP73">
            <v>0</v>
          </cell>
          <cell r="BQ73">
            <v>84.1</v>
          </cell>
          <cell r="BR73">
            <v>0</v>
          </cell>
          <cell r="BS73">
            <v>0</v>
          </cell>
          <cell r="BT73">
            <v>21.6</v>
          </cell>
          <cell r="BU73">
            <v>129</v>
          </cell>
          <cell r="BV73">
            <v>0</v>
          </cell>
          <cell r="BW73">
            <v>0</v>
          </cell>
          <cell r="BX73">
            <v>20.399999999999999</v>
          </cell>
          <cell r="BY73">
            <v>23.2</v>
          </cell>
          <cell r="BZ73">
            <v>207</v>
          </cell>
          <cell r="CA73">
            <v>1200</v>
          </cell>
          <cell r="CB73">
            <v>683</v>
          </cell>
          <cell r="CC73">
            <v>112</v>
          </cell>
          <cell r="CD73">
            <v>124</v>
          </cell>
          <cell r="CE73">
            <v>1010</v>
          </cell>
          <cell r="CF73">
            <v>654</v>
          </cell>
          <cell r="CG73">
            <v>86.9</v>
          </cell>
          <cell r="CH73">
            <v>0</v>
          </cell>
          <cell r="CI73">
            <v>3240</v>
          </cell>
          <cell r="CJ73">
            <v>14.2</v>
          </cell>
          <cell r="CK73">
            <v>0</v>
          </cell>
          <cell r="CL73">
            <v>0</v>
          </cell>
          <cell r="CM73">
            <v>0</v>
          </cell>
          <cell r="CN73">
            <v>0</v>
          </cell>
          <cell r="CO73">
            <v>0</v>
          </cell>
          <cell r="CP73">
            <v>158</v>
          </cell>
          <cell r="CQ73">
            <v>0.80200000000000005</v>
          </cell>
          <cell r="CR73">
            <v>0</v>
          </cell>
          <cell r="CS73">
            <v>0.73299999999999998</v>
          </cell>
        </row>
        <row r="74">
          <cell r="C74" t="str">
            <v>WT15X74</v>
          </cell>
          <cell r="D74" t="str">
            <v>F</v>
          </cell>
          <cell r="E74">
            <v>74</v>
          </cell>
          <cell r="F74">
            <v>21.7</v>
          </cell>
          <cell r="G74">
            <v>15.3</v>
          </cell>
          <cell r="H74">
            <v>0</v>
          </cell>
          <cell r="I74">
            <v>0</v>
          </cell>
          <cell r="J74">
            <v>10.5</v>
          </cell>
          <cell r="K74">
            <v>0</v>
          </cell>
          <cell r="L74">
            <v>0</v>
          </cell>
          <cell r="M74">
            <v>0.65</v>
          </cell>
          <cell r="N74">
            <v>1.18</v>
          </cell>
          <cell r="O74">
            <v>0</v>
          </cell>
          <cell r="P74">
            <v>0</v>
          </cell>
          <cell r="Q74">
            <v>0</v>
          </cell>
          <cell r="R74">
            <v>1.83</v>
          </cell>
          <cell r="S74">
            <v>2.0625</v>
          </cell>
          <cell r="T74">
            <v>0</v>
          </cell>
          <cell r="U74">
            <v>0</v>
          </cell>
          <cell r="V74">
            <v>3.84</v>
          </cell>
          <cell r="W74">
            <v>0</v>
          </cell>
          <cell r="X74">
            <v>0</v>
          </cell>
          <cell r="Y74">
            <v>1.04</v>
          </cell>
          <cell r="Z74">
            <v>4.4400000000000004</v>
          </cell>
          <cell r="AA74">
            <v>0</v>
          </cell>
          <cell r="AB74">
            <v>20.8</v>
          </cell>
          <cell r="AC74">
            <v>0</v>
          </cell>
          <cell r="AD74">
            <v>23.6</v>
          </cell>
          <cell r="AE74">
            <v>466</v>
          </cell>
          <cell r="AF74">
            <v>72.2</v>
          </cell>
          <cell r="AG74">
            <v>40.6</v>
          </cell>
          <cell r="AH74">
            <v>4.63</v>
          </cell>
          <cell r="AI74">
            <v>114</v>
          </cell>
          <cell r="AJ74">
            <v>33.9</v>
          </cell>
          <cell r="AK74">
            <v>21.7</v>
          </cell>
          <cell r="AL74">
            <v>2.2799999999999998</v>
          </cell>
          <cell r="AM74">
            <v>0</v>
          </cell>
          <cell r="AN74">
            <v>7.24</v>
          </cell>
          <cell r="AO74">
            <v>37.6</v>
          </cell>
          <cell r="AP74">
            <v>0</v>
          </cell>
          <cell r="AQ74">
            <v>0</v>
          </cell>
          <cell r="AR74">
            <v>0</v>
          </cell>
          <cell r="AS74">
            <v>0</v>
          </cell>
          <cell r="AT74">
            <v>0</v>
          </cell>
          <cell r="AU74">
            <v>6.1</v>
          </cell>
          <cell r="AV74">
            <v>0.71599999999999997</v>
          </cell>
          <cell r="AW74">
            <v>0</v>
          </cell>
          <cell r="AX74">
            <v>0.71499999999999997</v>
          </cell>
          <cell r="AY74" t="str">
            <v>WT380X110</v>
          </cell>
          <cell r="AZ74" t="str">
            <v>WT380X110</v>
          </cell>
          <cell r="BA74">
            <v>110</v>
          </cell>
          <cell r="BB74">
            <v>14000</v>
          </cell>
          <cell r="BC74">
            <v>389</v>
          </cell>
          <cell r="BD74">
            <v>0</v>
          </cell>
          <cell r="BE74">
            <v>0</v>
          </cell>
          <cell r="BF74">
            <v>267</v>
          </cell>
          <cell r="BG74">
            <v>0</v>
          </cell>
          <cell r="BH74">
            <v>0</v>
          </cell>
          <cell r="BI74">
            <v>16.5</v>
          </cell>
          <cell r="BJ74">
            <v>30</v>
          </cell>
          <cell r="BK74">
            <v>0</v>
          </cell>
          <cell r="BL74">
            <v>0</v>
          </cell>
          <cell r="BM74">
            <v>0</v>
          </cell>
          <cell r="BN74">
            <v>46.5</v>
          </cell>
          <cell r="BO74">
            <v>52.4</v>
          </cell>
          <cell r="BP74">
            <v>0</v>
          </cell>
          <cell r="BQ74">
            <v>97.5</v>
          </cell>
          <cell r="BR74">
            <v>0</v>
          </cell>
          <cell r="BS74">
            <v>0</v>
          </cell>
          <cell r="BT74">
            <v>26.4</v>
          </cell>
          <cell r="BU74">
            <v>110</v>
          </cell>
          <cell r="BV74">
            <v>0</v>
          </cell>
          <cell r="BW74">
            <v>0</v>
          </cell>
          <cell r="BX74">
            <v>20.8</v>
          </cell>
          <cell r="BY74">
            <v>23.6</v>
          </cell>
          <cell r="BZ74">
            <v>194</v>
          </cell>
          <cell r="CA74">
            <v>1180</v>
          </cell>
          <cell r="CB74">
            <v>665</v>
          </cell>
          <cell r="CC74">
            <v>118</v>
          </cell>
          <cell r="CD74">
            <v>47.5</v>
          </cell>
          <cell r="CE74">
            <v>556</v>
          </cell>
          <cell r="CF74">
            <v>356</v>
          </cell>
          <cell r="CG74">
            <v>57.9</v>
          </cell>
          <cell r="CH74">
            <v>0</v>
          </cell>
          <cell r="CI74">
            <v>3010</v>
          </cell>
          <cell r="CJ74">
            <v>10.1</v>
          </cell>
          <cell r="CK74">
            <v>0</v>
          </cell>
          <cell r="CL74">
            <v>0</v>
          </cell>
          <cell r="CM74">
            <v>0</v>
          </cell>
          <cell r="CN74">
            <v>0</v>
          </cell>
          <cell r="CO74">
            <v>0</v>
          </cell>
          <cell r="CP74">
            <v>155</v>
          </cell>
          <cell r="CQ74">
            <v>0.71599999999999997</v>
          </cell>
          <cell r="CR74">
            <v>0</v>
          </cell>
          <cell r="CS74">
            <v>0.71499999999999997</v>
          </cell>
        </row>
        <row r="75">
          <cell r="C75" t="str">
            <v>WT15X66</v>
          </cell>
          <cell r="D75" t="str">
            <v>F</v>
          </cell>
          <cell r="E75">
            <v>66</v>
          </cell>
          <cell r="F75">
            <v>19.399999999999999</v>
          </cell>
          <cell r="G75">
            <v>15.2</v>
          </cell>
          <cell r="H75">
            <v>0</v>
          </cell>
          <cell r="I75">
            <v>0</v>
          </cell>
          <cell r="J75">
            <v>10.5</v>
          </cell>
          <cell r="K75">
            <v>0</v>
          </cell>
          <cell r="L75">
            <v>0</v>
          </cell>
          <cell r="M75">
            <v>0.61499999999999999</v>
          </cell>
          <cell r="N75">
            <v>1</v>
          </cell>
          <cell r="O75">
            <v>0</v>
          </cell>
          <cell r="P75">
            <v>0</v>
          </cell>
          <cell r="Q75">
            <v>0</v>
          </cell>
          <cell r="R75">
            <v>1.65</v>
          </cell>
          <cell r="S75">
            <v>1.875</v>
          </cell>
          <cell r="T75">
            <v>0</v>
          </cell>
          <cell r="U75">
            <v>0</v>
          </cell>
          <cell r="V75">
            <v>3.9</v>
          </cell>
          <cell r="W75">
            <v>0</v>
          </cell>
          <cell r="X75">
            <v>0</v>
          </cell>
          <cell r="Y75">
            <v>0.92100000000000004</v>
          </cell>
          <cell r="Z75">
            <v>5.27</v>
          </cell>
          <cell r="AA75">
            <v>0</v>
          </cell>
          <cell r="AB75">
            <v>22</v>
          </cell>
          <cell r="AC75">
            <v>0</v>
          </cell>
          <cell r="AD75">
            <v>24.6</v>
          </cell>
          <cell r="AE75">
            <v>421</v>
          </cell>
          <cell r="AF75">
            <v>66.8</v>
          </cell>
          <cell r="AG75">
            <v>37.4</v>
          </cell>
          <cell r="AH75">
            <v>4.66</v>
          </cell>
          <cell r="AI75">
            <v>98</v>
          </cell>
          <cell r="AJ75">
            <v>29.2</v>
          </cell>
          <cell r="AK75">
            <v>18.600000000000001</v>
          </cell>
          <cell r="AL75">
            <v>2.25</v>
          </cell>
          <cell r="AM75">
            <v>0</v>
          </cell>
          <cell r="AN75">
            <v>4.8499999999999996</v>
          </cell>
          <cell r="AO75">
            <v>28.5</v>
          </cell>
          <cell r="AP75">
            <v>0</v>
          </cell>
          <cell r="AQ75">
            <v>0</v>
          </cell>
          <cell r="AR75">
            <v>0</v>
          </cell>
          <cell r="AS75">
            <v>0</v>
          </cell>
          <cell r="AT75">
            <v>0</v>
          </cell>
          <cell r="AU75">
            <v>6.19</v>
          </cell>
          <cell r="AV75">
            <v>0.69799999999999995</v>
          </cell>
          <cell r="AW75">
            <v>0</v>
          </cell>
          <cell r="AX75">
            <v>0.66200000000000003</v>
          </cell>
          <cell r="AY75" t="str">
            <v>WT380X98</v>
          </cell>
          <cell r="AZ75" t="str">
            <v>WT380X98</v>
          </cell>
          <cell r="BA75">
            <v>98</v>
          </cell>
          <cell r="BB75">
            <v>12500</v>
          </cell>
          <cell r="BC75">
            <v>386</v>
          </cell>
          <cell r="BD75">
            <v>0</v>
          </cell>
          <cell r="BE75">
            <v>0</v>
          </cell>
          <cell r="BF75">
            <v>267</v>
          </cell>
          <cell r="BG75">
            <v>0</v>
          </cell>
          <cell r="BH75">
            <v>0</v>
          </cell>
          <cell r="BI75">
            <v>15.6</v>
          </cell>
          <cell r="BJ75">
            <v>25.4</v>
          </cell>
          <cell r="BK75">
            <v>0</v>
          </cell>
          <cell r="BL75">
            <v>0</v>
          </cell>
          <cell r="BM75">
            <v>0</v>
          </cell>
          <cell r="BN75">
            <v>41.9</v>
          </cell>
          <cell r="BO75">
            <v>47.6</v>
          </cell>
          <cell r="BP75">
            <v>0</v>
          </cell>
          <cell r="BQ75">
            <v>99.1</v>
          </cell>
          <cell r="BR75">
            <v>0</v>
          </cell>
          <cell r="BS75">
            <v>0</v>
          </cell>
          <cell r="BT75">
            <v>23.4</v>
          </cell>
          <cell r="BU75">
            <v>98</v>
          </cell>
          <cell r="BV75">
            <v>0</v>
          </cell>
          <cell r="BW75">
            <v>0</v>
          </cell>
          <cell r="BX75">
            <v>22</v>
          </cell>
          <cell r="BY75">
            <v>24.6</v>
          </cell>
          <cell r="BZ75">
            <v>175</v>
          </cell>
          <cell r="CA75">
            <v>1090</v>
          </cell>
          <cell r="CB75">
            <v>613</v>
          </cell>
          <cell r="CC75">
            <v>118</v>
          </cell>
          <cell r="CD75">
            <v>40.799999999999997</v>
          </cell>
          <cell r="CE75">
            <v>479</v>
          </cell>
          <cell r="CF75">
            <v>305</v>
          </cell>
          <cell r="CG75">
            <v>57.2</v>
          </cell>
          <cell r="CH75">
            <v>0</v>
          </cell>
          <cell r="CI75">
            <v>2020</v>
          </cell>
          <cell r="CJ75">
            <v>7.65</v>
          </cell>
          <cell r="CK75">
            <v>0</v>
          </cell>
          <cell r="CL75">
            <v>0</v>
          </cell>
          <cell r="CM75">
            <v>0</v>
          </cell>
          <cell r="CN75">
            <v>0</v>
          </cell>
          <cell r="CO75">
            <v>0</v>
          </cell>
          <cell r="CP75">
            <v>157</v>
          </cell>
          <cell r="CQ75">
            <v>0.69799999999999995</v>
          </cell>
          <cell r="CR75">
            <v>0</v>
          </cell>
          <cell r="CS75">
            <v>0.66200000000000003</v>
          </cell>
        </row>
        <row r="76">
          <cell r="C76" t="str">
            <v>WT15X62</v>
          </cell>
          <cell r="D76" t="str">
            <v>F</v>
          </cell>
          <cell r="E76">
            <v>62</v>
          </cell>
          <cell r="F76">
            <v>18.2</v>
          </cell>
          <cell r="G76">
            <v>15.1</v>
          </cell>
          <cell r="H76">
            <v>0</v>
          </cell>
          <cell r="I76">
            <v>0</v>
          </cell>
          <cell r="J76">
            <v>10.5</v>
          </cell>
          <cell r="K76">
            <v>0</v>
          </cell>
          <cell r="L76">
            <v>0</v>
          </cell>
          <cell r="M76">
            <v>0.58499999999999996</v>
          </cell>
          <cell r="N76">
            <v>0.93</v>
          </cell>
          <cell r="O76">
            <v>0</v>
          </cell>
          <cell r="P76">
            <v>0</v>
          </cell>
          <cell r="Q76">
            <v>0</v>
          </cell>
          <cell r="R76">
            <v>1.58</v>
          </cell>
          <cell r="S76">
            <v>1.8125</v>
          </cell>
          <cell r="T76">
            <v>0</v>
          </cell>
          <cell r="U76">
            <v>0</v>
          </cell>
          <cell r="V76">
            <v>3.9</v>
          </cell>
          <cell r="W76">
            <v>0</v>
          </cell>
          <cell r="X76">
            <v>0</v>
          </cell>
          <cell r="Y76">
            <v>0.86699999999999999</v>
          </cell>
          <cell r="Z76">
            <v>5.65</v>
          </cell>
          <cell r="AA76">
            <v>0</v>
          </cell>
          <cell r="AB76">
            <v>23.1</v>
          </cell>
          <cell r="AC76">
            <v>0</v>
          </cell>
          <cell r="AD76">
            <v>25.8</v>
          </cell>
          <cell r="AE76">
            <v>396</v>
          </cell>
          <cell r="AF76">
            <v>63.1</v>
          </cell>
          <cell r="AG76">
            <v>35.299999999999997</v>
          </cell>
          <cell r="AH76">
            <v>4.66</v>
          </cell>
          <cell r="AI76">
            <v>90.4</v>
          </cell>
          <cell r="AJ76">
            <v>27</v>
          </cell>
          <cell r="AK76">
            <v>17.2</v>
          </cell>
          <cell r="AL76">
            <v>2.23</v>
          </cell>
          <cell r="AM76">
            <v>0</v>
          </cell>
          <cell r="AN76">
            <v>3.98</v>
          </cell>
          <cell r="AO76">
            <v>23.9</v>
          </cell>
          <cell r="AP76">
            <v>0</v>
          </cell>
          <cell r="AQ76">
            <v>0</v>
          </cell>
          <cell r="AR76">
            <v>0</v>
          </cell>
          <cell r="AS76">
            <v>0</v>
          </cell>
          <cell r="AT76">
            <v>0</v>
          </cell>
          <cell r="AU76">
            <v>6.2</v>
          </cell>
          <cell r="AV76">
            <v>0.69399999999999995</v>
          </cell>
          <cell r="AW76">
            <v>0</v>
          </cell>
          <cell r="AX76">
            <v>0.60199999999999998</v>
          </cell>
          <cell r="AY76" t="str">
            <v>WT380X92.5</v>
          </cell>
          <cell r="AZ76" t="str">
            <v>WT380X92.5</v>
          </cell>
          <cell r="BA76">
            <v>92.5</v>
          </cell>
          <cell r="BB76">
            <v>11700</v>
          </cell>
          <cell r="BC76">
            <v>384</v>
          </cell>
          <cell r="BD76">
            <v>0</v>
          </cell>
          <cell r="BE76">
            <v>0</v>
          </cell>
          <cell r="BF76">
            <v>267</v>
          </cell>
          <cell r="BG76">
            <v>0</v>
          </cell>
          <cell r="BH76">
            <v>0</v>
          </cell>
          <cell r="BI76">
            <v>14.9</v>
          </cell>
          <cell r="BJ76">
            <v>23.6</v>
          </cell>
          <cell r="BK76">
            <v>0</v>
          </cell>
          <cell r="BL76">
            <v>0</v>
          </cell>
          <cell r="BM76">
            <v>0</v>
          </cell>
          <cell r="BN76">
            <v>40.1</v>
          </cell>
          <cell r="BO76">
            <v>46</v>
          </cell>
          <cell r="BP76">
            <v>0</v>
          </cell>
          <cell r="BQ76">
            <v>99.1</v>
          </cell>
          <cell r="BR76">
            <v>0</v>
          </cell>
          <cell r="BS76">
            <v>0</v>
          </cell>
          <cell r="BT76">
            <v>22</v>
          </cell>
          <cell r="BU76">
            <v>92.5</v>
          </cell>
          <cell r="BV76">
            <v>0</v>
          </cell>
          <cell r="BW76">
            <v>0</v>
          </cell>
          <cell r="BX76">
            <v>23.1</v>
          </cell>
          <cell r="BY76">
            <v>25.8</v>
          </cell>
          <cell r="BZ76">
            <v>165</v>
          </cell>
          <cell r="CA76">
            <v>1030</v>
          </cell>
          <cell r="CB76">
            <v>578</v>
          </cell>
          <cell r="CC76">
            <v>118</v>
          </cell>
          <cell r="CD76">
            <v>37.6</v>
          </cell>
          <cell r="CE76">
            <v>442</v>
          </cell>
          <cell r="CF76">
            <v>282</v>
          </cell>
          <cell r="CG76">
            <v>56.6</v>
          </cell>
          <cell r="CH76">
            <v>0</v>
          </cell>
          <cell r="CI76">
            <v>1660</v>
          </cell>
          <cell r="CJ76">
            <v>6.42</v>
          </cell>
          <cell r="CK76">
            <v>0</v>
          </cell>
          <cell r="CL76">
            <v>0</v>
          </cell>
          <cell r="CM76">
            <v>0</v>
          </cell>
          <cell r="CN76">
            <v>0</v>
          </cell>
          <cell r="CO76">
            <v>0</v>
          </cell>
          <cell r="CP76">
            <v>157</v>
          </cell>
          <cell r="CQ76">
            <v>0.69399999999999995</v>
          </cell>
          <cell r="CR76">
            <v>0</v>
          </cell>
          <cell r="CS76">
            <v>0.60199999999999998</v>
          </cell>
        </row>
        <row r="77">
          <cell r="C77" t="str">
            <v>WT15X58</v>
          </cell>
          <cell r="D77" t="str">
            <v>F</v>
          </cell>
          <cell r="E77">
            <v>58</v>
          </cell>
          <cell r="F77">
            <v>17.100000000000001</v>
          </cell>
          <cell r="G77">
            <v>15</v>
          </cell>
          <cell r="H77">
            <v>0</v>
          </cell>
          <cell r="I77">
            <v>0</v>
          </cell>
          <cell r="J77">
            <v>10.5</v>
          </cell>
          <cell r="K77">
            <v>0</v>
          </cell>
          <cell r="L77">
            <v>0</v>
          </cell>
          <cell r="M77">
            <v>0.56499999999999995</v>
          </cell>
          <cell r="N77">
            <v>0.85</v>
          </cell>
          <cell r="O77">
            <v>0</v>
          </cell>
          <cell r="P77">
            <v>0</v>
          </cell>
          <cell r="Q77">
            <v>0</v>
          </cell>
          <cell r="R77">
            <v>1.5</v>
          </cell>
          <cell r="S77">
            <v>1.75</v>
          </cell>
          <cell r="T77">
            <v>0</v>
          </cell>
          <cell r="U77">
            <v>0</v>
          </cell>
          <cell r="V77">
            <v>3.94</v>
          </cell>
          <cell r="W77">
            <v>0</v>
          </cell>
          <cell r="X77">
            <v>0</v>
          </cell>
          <cell r="Y77">
            <v>0.81499999999999995</v>
          </cell>
          <cell r="Z77">
            <v>6.17</v>
          </cell>
          <cell r="AA77">
            <v>0</v>
          </cell>
          <cell r="AB77">
            <v>23.9</v>
          </cell>
          <cell r="AC77">
            <v>0</v>
          </cell>
          <cell r="AD77">
            <v>26.6</v>
          </cell>
          <cell r="AE77">
            <v>373</v>
          </cell>
          <cell r="AF77">
            <v>60.4</v>
          </cell>
          <cell r="AG77">
            <v>33.700000000000003</v>
          </cell>
          <cell r="AH77">
            <v>4.67</v>
          </cell>
          <cell r="AI77">
            <v>82.1</v>
          </cell>
          <cell r="AJ77">
            <v>24.6</v>
          </cell>
          <cell r="AK77">
            <v>15.6</v>
          </cell>
          <cell r="AL77">
            <v>2.19</v>
          </cell>
          <cell r="AM77">
            <v>0</v>
          </cell>
          <cell r="AN77">
            <v>3.21</v>
          </cell>
          <cell r="AO77">
            <v>20.5</v>
          </cell>
          <cell r="AP77">
            <v>0</v>
          </cell>
          <cell r="AQ77">
            <v>0</v>
          </cell>
          <cell r="AR77">
            <v>0</v>
          </cell>
          <cell r="AS77">
            <v>0</v>
          </cell>
          <cell r="AT77">
            <v>0</v>
          </cell>
          <cell r="AU77">
            <v>6.24</v>
          </cell>
          <cell r="AV77">
            <v>0.68300000000000005</v>
          </cell>
          <cell r="AW77">
            <v>0</v>
          </cell>
          <cell r="AX77">
            <v>0.56699999999999995</v>
          </cell>
          <cell r="AY77" t="str">
            <v>WT380X86.5</v>
          </cell>
          <cell r="AZ77" t="str">
            <v>WT380X86.5</v>
          </cell>
          <cell r="BA77">
            <v>86.5</v>
          </cell>
          <cell r="BB77">
            <v>11000</v>
          </cell>
          <cell r="BC77">
            <v>381</v>
          </cell>
          <cell r="BD77">
            <v>0</v>
          </cell>
          <cell r="BE77">
            <v>0</v>
          </cell>
          <cell r="BF77">
            <v>267</v>
          </cell>
          <cell r="BG77">
            <v>0</v>
          </cell>
          <cell r="BH77">
            <v>0</v>
          </cell>
          <cell r="BI77">
            <v>14.4</v>
          </cell>
          <cell r="BJ77">
            <v>21.6</v>
          </cell>
          <cell r="BK77">
            <v>0</v>
          </cell>
          <cell r="BL77">
            <v>0</v>
          </cell>
          <cell r="BM77">
            <v>0</v>
          </cell>
          <cell r="BN77">
            <v>38.1</v>
          </cell>
          <cell r="BO77">
            <v>44.5</v>
          </cell>
          <cell r="BP77">
            <v>0</v>
          </cell>
          <cell r="BQ77">
            <v>100</v>
          </cell>
          <cell r="BR77">
            <v>0</v>
          </cell>
          <cell r="BS77">
            <v>0</v>
          </cell>
          <cell r="BT77">
            <v>20.7</v>
          </cell>
          <cell r="BU77">
            <v>86.5</v>
          </cell>
          <cell r="BV77">
            <v>0</v>
          </cell>
          <cell r="BW77">
            <v>0</v>
          </cell>
          <cell r="BX77">
            <v>23.9</v>
          </cell>
          <cell r="BY77">
            <v>26.6</v>
          </cell>
          <cell r="BZ77">
            <v>155</v>
          </cell>
          <cell r="CA77">
            <v>990</v>
          </cell>
          <cell r="CB77">
            <v>552</v>
          </cell>
          <cell r="CC77">
            <v>119</v>
          </cell>
          <cell r="CD77">
            <v>34.200000000000003</v>
          </cell>
          <cell r="CE77">
            <v>403</v>
          </cell>
          <cell r="CF77">
            <v>256</v>
          </cell>
          <cell r="CG77">
            <v>55.6</v>
          </cell>
          <cell r="CH77">
            <v>0</v>
          </cell>
          <cell r="CI77">
            <v>1340</v>
          </cell>
          <cell r="CJ77">
            <v>5.51</v>
          </cell>
          <cell r="CK77">
            <v>0</v>
          </cell>
          <cell r="CL77">
            <v>0</v>
          </cell>
          <cell r="CM77">
            <v>0</v>
          </cell>
          <cell r="CN77">
            <v>0</v>
          </cell>
          <cell r="CO77">
            <v>0</v>
          </cell>
          <cell r="CP77">
            <v>158</v>
          </cell>
          <cell r="CQ77">
            <v>0.68300000000000005</v>
          </cell>
          <cell r="CR77">
            <v>0</v>
          </cell>
          <cell r="CS77">
            <v>0.56699999999999995</v>
          </cell>
        </row>
        <row r="78">
          <cell r="C78" t="str">
            <v>WT15X54</v>
          </cell>
          <cell r="D78" t="str">
            <v>F</v>
          </cell>
          <cell r="E78">
            <v>54</v>
          </cell>
          <cell r="F78">
            <v>15.9</v>
          </cell>
          <cell r="G78">
            <v>14.9</v>
          </cell>
          <cell r="H78">
            <v>0</v>
          </cell>
          <cell r="I78">
            <v>0</v>
          </cell>
          <cell r="J78">
            <v>10.5</v>
          </cell>
          <cell r="K78">
            <v>0</v>
          </cell>
          <cell r="L78">
            <v>0</v>
          </cell>
          <cell r="M78">
            <v>0.54500000000000004</v>
          </cell>
          <cell r="N78">
            <v>0.76</v>
          </cell>
          <cell r="O78">
            <v>0</v>
          </cell>
          <cell r="P78">
            <v>0</v>
          </cell>
          <cell r="Q78">
            <v>0</v>
          </cell>
          <cell r="R78">
            <v>1.41</v>
          </cell>
          <cell r="S78">
            <v>1.6875</v>
          </cell>
          <cell r="T78">
            <v>0</v>
          </cell>
          <cell r="U78">
            <v>0</v>
          </cell>
          <cell r="V78">
            <v>4.01</v>
          </cell>
          <cell r="W78">
            <v>0</v>
          </cell>
          <cell r="X78">
            <v>0</v>
          </cell>
          <cell r="Y78">
            <v>0.75700000000000001</v>
          </cell>
          <cell r="Z78">
            <v>6.89</v>
          </cell>
          <cell r="AA78">
            <v>0</v>
          </cell>
          <cell r="AB78">
            <v>24.8</v>
          </cell>
          <cell r="AC78">
            <v>0</v>
          </cell>
          <cell r="AD78">
            <v>27.4</v>
          </cell>
          <cell r="AE78">
            <v>349</v>
          </cell>
          <cell r="AF78">
            <v>57.7</v>
          </cell>
          <cell r="AG78">
            <v>32</v>
          </cell>
          <cell r="AH78">
            <v>4.6900000000000004</v>
          </cell>
          <cell r="AI78">
            <v>73</v>
          </cell>
          <cell r="AJ78">
            <v>21.9</v>
          </cell>
          <cell r="AK78">
            <v>13.9</v>
          </cell>
          <cell r="AL78">
            <v>2.15</v>
          </cell>
          <cell r="AM78">
            <v>0</v>
          </cell>
          <cell r="AN78">
            <v>2.4900000000000002</v>
          </cell>
          <cell r="AO78">
            <v>17.3</v>
          </cell>
          <cell r="AP78">
            <v>0</v>
          </cell>
          <cell r="AQ78">
            <v>0</v>
          </cell>
          <cell r="AR78">
            <v>0</v>
          </cell>
          <cell r="AS78">
            <v>0</v>
          </cell>
          <cell r="AT78">
            <v>0</v>
          </cell>
          <cell r="AU78">
            <v>6.31</v>
          </cell>
          <cell r="AV78">
            <v>0.66800000000000004</v>
          </cell>
          <cell r="AW78">
            <v>0</v>
          </cell>
          <cell r="AX78">
            <v>0.53400000000000003</v>
          </cell>
          <cell r="AY78" t="str">
            <v>WT380X80.5</v>
          </cell>
          <cell r="AZ78" t="str">
            <v>WT380X80.5</v>
          </cell>
          <cell r="BA78">
            <v>80.5</v>
          </cell>
          <cell r="BB78">
            <v>10300</v>
          </cell>
          <cell r="BC78">
            <v>378</v>
          </cell>
          <cell r="BD78">
            <v>0</v>
          </cell>
          <cell r="BE78">
            <v>0</v>
          </cell>
          <cell r="BF78">
            <v>267</v>
          </cell>
          <cell r="BG78">
            <v>0</v>
          </cell>
          <cell r="BH78">
            <v>0</v>
          </cell>
          <cell r="BI78">
            <v>13.8</v>
          </cell>
          <cell r="BJ78">
            <v>19.3</v>
          </cell>
          <cell r="BK78">
            <v>0</v>
          </cell>
          <cell r="BL78">
            <v>0</v>
          </cell>
          <cell r="BM78">
            <v>0</v>
          </cell>
          <cell r="BN78">
            <v>35.799999999999997</v>
          </cell>
          <cell r="BO78">
            <v>42.9</v>
          </cell>
          <cell r="BP78">
            <v>0</v>
          </cell>
          <cell r="BQ78">
            <v>102</v>
          </cell>
          <cell r="BR78">
            <v>0</v>
          </cell>
          <cell r="BS78">
            <v>0</v>
          </cell>
          <cell r="BT78">
            <v>19.2</v>
          </cell>
          <cell r="BU78">
            <v>80.5</v>
          </cell>
          <cell r="BV78">
            <v>0</v>
          </cell>
          <cell r="BW78">
            <v>0</v>
          </cell>
          <cell r="BX78">
            <v>24.8</v>
          </cell>
          <cell r="BY78">
            <v>27.4</v>
          </cell>
          <cell r="BZ78">
            <v>145</v>
          </cell>
          <cell r="CA78">
            <v>946</v>
          </cell>
          <cell r="CB78">
            <v>524</v>
          </cell>
          <cell r="CC78">
            <v>119</v>
          </cell>
          <cell r="CD78">
            <v>30.4</v>
          </cell>
          <cell r="CE78">
            <v>359</v>
          </cell>
          <cell r="CF78">
            <v>228</v>
          </cell>
          <cell r="CG78">
            <v>54.6</v>
          </cell>
          <cell r="CH78">
            <v>0</v>
          </cell>
          <cell r="CI78">
            <v>1040</v>
          </cell>
          <cell r="CJ78">
            <v>4.6500000000000004</v>
          </cell>
          <cell r="CK78">
            <v>0</v>
          </cell>
          <cell r="CL78">
            <v>0</v>
          </cell>
          <cell r="CM78">
            <v>0</v>
          </cell>
          <cell r="CN78">
            <v>0</v>
          </cell>
          <cell r="CO78">
            <v>0</v>
          </cell>
          <cell r="CP78">
            <v>160</v>
          </cell>
          <cell r="CQ78">
            <v>0.66800000000000004</v>
          </cell>
          <cell r="CR78">
            <v>0</v>
          </cell>
          <cell r="CS78">
            <v>0.53400000000000003</v>
          </cell>
        </row>
        <row r="79">
          <cell r="C79" t="str">
            <v>WT15X49.5</v>
          </cell>
          <cell r="D79" t="str">
            <v>F</v>
          </cell>
          <cell r="E79">
            <v>49.5</v>
          </cell>
          <cell r="F79">
            <v>14.5</v>
          </cell>
          <cell r="G79">
            <v>14.8</v>
          </cell>
          <cell r="H79">
            <v>0</v>
          </cell>
          <cell r="I79">
            <v>0</v>
          </cell>
          <cell r="J79">
            <v>10.5</v>
          </cell>
          <cell r="K79">
            <v>0</v>
          </cell>
          <cell r="L79">
            <v>0</v>
          </cell>
          <cell r="M79">
            <v>0.52</v>
          </cell>
          <cell r="N79">
            <v>0.67</v>
          </cell>
          <cell r="O79">
            <v>0</v>
          </cell>
          <cell r="P79">
            <v>0</v>
          </cell>
          <cell r="Q79">
            <v>0</v>
          </cell>
          <cell r="R79">
            <v>1.32</v>
          </cell>
          <cell r="S79">
            <v>1.5625</v>
          </cell>
          <cell r="T79">
            <v>0</v>
          </cell>
          <cell r="U79">
            <v>0</v>
          </cell>
          <cell r="V79">
            <v>4.09</v>
          </cell>
          <cell r="W79">
            <v>0</v>
          </cell>
          <cell r="X79">
            <v>0</v>
          </cell>
          <cell r="Y79">
            <v>0.91200000000000003</v>
          </cell>
          <cell r="Z79">
            <v>7.8</v>
          </cell>
          <cell r="AA79">
            <v>0</v>
          </cell>
          <cell r="AB79">
            <v>26</v>
          </cell>
          <cell r="AC79">
            <v>0</v>
          </cell>
          <cell r="AD79">
            <v>28.5</v>
          </cell>
          <cell r="AE79">
            <v>322</v>
          </cell>
          <cell r="AF79">
            <v>54.4</v>
          </cell>
          <cell r="AG79">
            <v>30</v>
          </cell>
          <cell r="AH79">
            <v>4.71</v>
          </cell>
          <cell r="AI79">
            <v>63.9</v>
          </cell>
          <cell r="AJ79">
            <v>19.3</v>
          </cell>
          <cell r="AK79">
            <v>12.2</v>
          </cell>
          <cell r="AL79">
            <v>2.1</v>
          </cell>
          <cell r="AM79">
            <v>0</v>
          </cell>
          <cell r="AN79">
            <v>1.88</v>
          </cell>
          <cell r="AO79">
            <v>14.3</v>
          </cell>
          <cell r="AP79">
            <v>0</v>
          </cell>
          <cell r="AQ79">
            <v>0</v>
          </cell>
          <cell r="AR79">
            <v>0</v>
          </cell>
          <cell r="AS79">
            <v>0</v>
          </cell>
          <cell r="AT79">
            <v>0</v>
          </cell>
          <cell r="AU79">
            <v>6.38</v>
          </cell>
          <cell r="AV79">
            <v>0.65300000000000002</v>
          </cell>
          <cell r="AW79">
            <v>0</v>
          </cell>
          <cell r="AX79">
            <v>0.49199999999999999</v>
          </cell>
          <cell r="AY79" t="str">
            <v>WT380X73.5</v>
          </cell>
          <cell r="AZ79" t="str">
            <v>WT380X73.5</v>
          </cell>
          <cell r="BA79">
            <v>73.5</v>
          </cell>
          <cell r="BB79">
            <v>9350</v>
          </cell>
          <cell r="BC79">
            <v>376</v>
          </cell>
          <cell r="BD79">
            <v>0</v>
          </cell>
          <cell r="BE79">
            <v>0</v>
          </cell>
          <cell r="BF79">
            <v>267</v>
          </cell>
          <cell r="BG79">
            <v>0</v>
          </cell>
          <cell r="BH79">
            <v>0</v>
          </cell>
          <cell r="BI79">
            <v>13.2</v>
          </cell>
          <cell r="BJ79">
            <v>17</v>
          </cell>
          <cell r="BK79">
            <v>0</v>
          </cell>
          <cell r="BL79">
            <v>0</v>
          </cell>
          <cell r="BM79">
            <v>0</v>
          </cell>
          <cell r="BN79">
            <v>33.5</v>
          </cell>
          <cell r="BO79">
            <v>39.700000000000003</v>
          </cell>
          <cell r="BP79">
            <v>0</v>
          </cell>
          <cell r="BQ79">
            <v>104</v>
          </cell>
          <cell r="BR79">
            <v>0</v>
          </cell>
          <cell r="BS79">
            <v>0</v>
          </cell>
          <cell r="BT79">
            <v>23.2</v>
          </cell>
          <cell r="BU79">
            <v>73.5</v>
          </cell>
          <cell r="BV79">
            <v>0</v>
          </cell>
          <cell r="BW79">
            <v>0</v>
          </cell>
          <cell r="BX79">
            <v>26</v>
          </cell>
          <cell r="BY79">
            <v>28.5</v>
          </cell>
          <cell r="BZ79">
            <v>134</v>
          </cell>
          <cell r="CA79">
            <v>891</v>
          </cell>
          <cell r="CB79">
            <v>492</v>
          </cell>
          <cell r="CC79">
            <v>120</v>
          </cell>
          <cell r="CD79">
            <v>26.6</v>
          </cell>
          <cell r="CE79">
            <v>316</v>
          </cell>
          <cell r="CF79">
            <v>200</v>
          </cell>
          <cell r="CG79">
            <v>53.3</v>
          </cell>
          <cell r="CH79">
            <v>0</v>
          </cell>
          <cell r="CI79">
            <v>783</v>
          </cell>
          <cell r="CJ79">
            <v>3.84</v>
          </cell>
          <cell r="CK79">
            <v>0</v>
          </cell>
          <cell r="CL79">
            <v>0</v>
          </cell>
          <cell r="CM79">
            <v>0</v>
          </cell>
          <cell r="CN79">
            <v>0</v>
          </cell>
          <cell r="CO79">
            <v>0</v>
          </cell>
          <cell r="CP79">
            <v>162</v>
          </cell>
          <cell r="CQ79">
            <v>0.65300000000000002</v>
          </cell>
          <cell r="CR79">
            <v>0</v>
          </cell>
          <cell r="CS79">
            <v>0.49199999999999999</v>
          </cell>
        </row>
        <row r="80">
          <cell r="C80" t="str">
            <v>WT15X45</v>
          </cell>
          <cell r="D80" t="str">
            <v>F</v>
          </cell>
          <cell r="E80">
            <v>45</v>
          </cell>
          <cell r="F80">
            <v>13.2</v>
          </cell>
          <cell r="G80">
            <v>14.8</v>
          </cell>
          <cell r="H80">
            <v>0</v>
          </cell>
          <cell r="I80">
            <v>0</v>
          </cell>
          <cell r="J80">
            <v>10.4</v>
          </cell>
          <cell r="K80">
            <v>0</v>
          </cell>
          <cell r="L80">
            <v>0</v>
          </cell>
          <cell r="M80">
            <v>0.47</v>
          </cell>
          <cell r="N80">
            <v>0.61</v>
          </cell>
          <cell r="O80">
            <v>0</v>
          </cell>
          <cell r="P80">
            <v>0</v>
          </cell>
          <cell r="Q80">
            <v>0</v>
          </cell>
          <cell r="R80">
            <v>1.26</v>
          </cell>
          <cell r="S80">
            <v>1.5</v>
          </cell>
          <cell r="T80">
            <v>0</v>
          </cell>
          <cell r="U80">
            <v>0</v>
          </cell>
          <cell r="V80">
            <v>4.04</v>
          </cell>
          <cell r="W80">
            <v>0</v>
          </cell>
          <cell r="X80">
            <v>0</v>
          </cell>
          <cell r="Y80">
            <v>0.83499999999999996</v>
          </cell>
          <cell r="Z80">
            <v>8.52</v>
          </cell>
          <cell r="AA80">
            <v>0</v>
          </cell>
          <cell r="AB80">
            <v>28.7</v>
          </cell>
          <cell r="AC80">
            <v>0</v>
          </cell>
          <cell r="AD80">
            <v>31.4</v>
          </cell>
          <cell r="AE80">
            <v>290</v>
          </cell>
          <cell r="AF80">
            <v>49</v>
          </cell>
          <cell r="AG80">
            <v>27.1</v>
          </cell>
          <cell r="AH80">
            <v>4.6900000000000004</v>
          </cell>
          <cell r="AI80">
            <v>57.3</v>
          </cell>
          <cell r="AJ80">
            <v>17.3</v>
          </cell>
          <cell r="AK80">
            <v>11</v>
          </cell>
          <cell r="AL80">
            <v>2.09</v>
          </cell>
          <cell r="AM80">
            <v>0</v>
          </cell>
          <cell r="AN80">
            <v>1.41</v>
          </cell>
          <cell r="AO80">
            <v>10.5</v>
          </cell>
          <cell r="AP80">
            <v>0</v>
          </cell>
          <cell r="AQ80">
            <v>0</v>
          </cell>
          <cell r="AR80">
            <v>0</v>
          </cell>
          <cell r="AS80">
            <v>0</v>
          </cell>
          <cell r="AT80">
            <v>0</v>
          </cell>
          <cell r="AU80">
            <v>6.35</v>
          </cell>
          <cell r="AV80">
            <v>0.65400000000000003</v>
          </cell>
          <cell r="AW80">
            <v>0</v>
          </cell>
          <cell r="AX80">
            <v>0.40500000000000003</v>
          </cell>
          <cell r="AY80" t="str">
            <v>WT380X67</v>
          </cell>
          <cell r="AZ80" t="str">
            <v>WT380X67</v>
          </cell>
          <cell r="BA80">
            <v>67</v>
          </cell>
          <cell r="BB80">
            <v>8520</v>
          </cell>
          <cell r="BC80">
            <v>376</v>
          </cell>
          <cell r="BD80">
            <v>0</v>
          </cell>
          <cell r="BE80">
            <v>0</v>
          </cell>
          <cell r="BF80">
            <v>264</v>
          </cell>
          <cell r="BG80">
            <v>0</v>
          </cell>
          <cell r="BH80">
            <v>0</v>
          </cell>
          <cell r="BI80">
            <v>11.9</v>
          </cell>
          <cell r="BJ80">
            <v>15.5</v>
          </cell>
          <cell r="BK80">
            <v>0</v>
          </cell>
          <cell r="BL80">
            <v>0</v>
          </cell>
          <cell r="BM80">
            <v>0</v>
          </cell>
          <cell r="BN80">
            <v>32</v>
          </cell>
          <cell r="BO80">
            <v>38.1</v>
          </cell>
          <cell r="BP80">
            <v>0</v>
          </cell>
          <cell r="BQ80">
            <v>103</v>
          </cell>
          <cell r="BR80">
            <v>0</v>
          </cell>
          <cell r="BS80">
            <v>0</v>
          </cell>
          <cell r="BT80">
            <v>21.2</v>
          </cell>
          <cell r="BU80">
            <v>67</v>
          </cell>
          <cell r="BV80">
            <v>0</v>
          </cell>
          <cell r="BW80">
            <v>0</v>
          </cell>
          <cell r="BX80">
            <v>28.7</v>
          </cell>
          <cell r="BY80">
            <v>31.4</v>
          </cell>
          <cell r="BZ80">
            <v>121</v>
          </cell>
          <cell r="CA80">
            <v>803</v>
          </cell>
          <cell r="CB80">
            <v>444</v>
          </cell>
          <cell r="CC80">
            <v>119</v>
          </cell>
          <cell r="CD80">
            <v>23.9</v>
          </cell>
          <cell r="CE80">
            <v>283</v>
          </cell>
          <cell r="CF80">
            <v>180</v>
          </cell>
          <cell r="CG80">
            <v>53.1</v>
          </cell>
          <cell r="CH80">
            <v>0</v>
          </cell>
          <cell r="CI80">
            <v>587</v>
          </cell>
          <cell r="CJ80">
            <v>2.82</v>
          </cell>
          <cell r="CK80">
            <v>0</v>
          </cell>
          <cell r="CL80">
            <v>0</v>
          </cell>
          <cell r="CM80">
            <v>0</v>
          </cell>
          <cell r="CN80">
            <v>0</v>
          </cell>
          <cell r="CO80">
            <v>0</v>
          </cell>
          <cell r="CP80">
            <v>161</v>
          </cell>
          <cell r="CQ80">
            <v>0.65400000000000003</v>
          </cell>
          <cell r="CR80">
            <v>0</v>
          </cell>
          <cell r="CS80">
            <v>0.40500000000000003</v>
          </cell>
        </row>
        <row r="81">
          <cell r="C81" t="str">
            <v>WT13.5X269.5</v>
          </cell>
          <cell r="D81" t="str">
            <v>T</v>
          </cell>
          <cell r="E81">
            <v>270</v>
          </cell>
          <cell r="F81">
            <v>79.3</v>
          </cell>
          <cell r="G81">
            <v>16.3</v>
          </cell>
          <cell r="H81">
            <v>0</v>
          </cell>
          <cell r="I81">
            <v>0</v>
          </cell>
          <cell r="J81">
            <v>15.3</v>
          </cell>
          <cell r="K81">
            <v>0</v>
          </cell>
          <cell r="L81">
            <v>0</v>
          </cell>
          <cell r="M81">
            <v>1.97</v>
          </cell>
          <cell r="N81">
            <v>3.54</v>
          </cell>
          <cell r="O81">
            <v>0</v>
          </cell>
          <cell r="P81">
            <v>0</v>
          </cell>
          <cell r="Q81">
            <v>0</v>
          </cell>
          <cell r="R81">
            <v>4.33</v>
          </cell>
          <cell r="S81">
            <v>4.4375</v>
          </cell>
          <cell r="T81">
            <v>0</v>
          </cell>
          <cell r="U81">
            <v>0</v>
          </cell>
          <cell r="V81">
            <v>4.34</v>
          </cell>
          <cell r="W81">
            <v>0</v>
          </cell>
          <cell r="X81">
            <v>0</v>
          </cell>
          <cell r="Y81">
            <v>2.6</v>
          </cell>
          <cell r="Z81">
            <v>2.15</v>
          </cell>
          <cell r="AA81">
            <v>0</v>
          </cell>
          <cell r="AB81">
            <v>6.06</v>
          </cell>
          <cell r="AC81">
            <v>0</v>
          </cell>
          <cell r="AD81">
            <v>8.25</v>
          </cell>
          <cell r="AE81">
            <v>1530</v>
          </cell>
          <cell r="AF81">
            <v>242</v>
          </cell>
          <cell r="AG81">
            <v>128</v>
          </cell>
          <cell r="AH81">
            <v>4.3899999999999997</v>
          </cell>
          <cell r="AI81">
            <v>1060</v>
          </cell>
          <cell r="AJ81">
            <v>218</v>
          </cell>
          <cell r="AK81">
            <v>138</v>
          </cell>
          <cell r="AL81">
            <v>3.65</v>
          </cell>
          <cell r="AM81">
            <v>0</v>
          </cell>
          <cell r="AN81">
            <v>247</v>
          </cell>
          <cell r="AO81">
            <v>1740</v>
          </cell>
          <cell r="AP81">
            <v>0</v>
          </cell>
          <cell r="AQ81">
            <v>0</v>
          </cell>
          <cell r="AR81">
            <v>0</v>
          </cell>
          <cell r="AS81">
            <v>0</v>
          </cell>
          <cell r="AT81">
            <v>0</v>
          </cell>
          <cell r="AU81">
            <v>6.26</v>
          </cell>
          <cell r="AV81">
            <v>0.83099999999999996</v>
          </cell>
          <cell r="AW81">
            <v>0</v>
          </cell>
          <cell r="AX81">
            <v>1</v>
          </cell>
          <cell r="AY81" t="str">
            <v>WT345X401</v>
          </cell>
          <cell r="AZ81" t="str">
            <v>WT345X401</v>
          </cell>
          <cell r="BA81">
            <v>401</v>
          </cell>
          <cell r="BB81">
            <v>51200</v>
          </cell>
          <cell r="BC81">
            <v>414</v>
          </cell>
          <cell r="BD81">
            <v>0</v>
          </cell>
          <cell r="BE81">
            <v>0</v>
          </cell>
          <cell r="BF81">
            <v>389</v>
          </cell>
          <cell r="BG81">
            <v>0</v>
          </cell>
          <cell r="BH81">
            <v>0</v>
          </cell>
          <cell r="BI81">
            <v>50</v>
          </cell>
          <cell r="BJ81">
            <v>89.9</v>
          </cell>
          <cell r="BK81">
            <v>0</v>
          </cell>
          <cell r="BL81">
            <v>0</v>
          </cell>
          <cell r="BM81">
            <v>0</v>
          </cell>
          <cell r="BN81">
            <v>110</v>
          </cell>
          <cell r="BO81">
            <v>113</v>
          </cell>
          <cell r="BP81">
            <v>0</v>
          </cell>
          <cell r="BQ81">
            <v>110</v>
          </cell>
          <cell r="BR81">
            <v>0</v>
          </cell>
          <cell r="BS81">
            <v>0</v>
          </cell>
          <cell r="BT81">
            <v>66</v>
          </cell>
          <cell r="BU81">
            <v>401</v>
          </cell>
          <cell r="BV81">
            <v>0</v>
          </cell>
          <cell r="BW81">
            <v>0</v>
          </cell>
          <cell r="BX81">
            <v>6.06</v>
          </cell>
          <cell r="BY81">
            <v>8.25</v>
          </cell>
          <cell r="BZ81">
            <v>637</v>
          </cell>
          <cell r="CA81">
            <v>3970</v>
          </cell>
          <cell r="CB81">
            <v>2100</v>
          </cell>
          <cell r="CC81">
            <v>112</v>
          </cell>
          <cell r="CD81">
            <v>441</v>
          </cell>
          <cell r="CE81">
            <v>3570</v>
          </cell>
          <cell r="CF81">
            <v>2260</v>
          </cell>
          <cell r="CG81">
            <v>92.7</v>
          </cell>
          <cell r="CH81">
            <v>0</v>
          </cell>
          <cell r="CI81">
            <v>103000</v>
          </cell>
          <cell r="CJ81">
            <v>467</v>
          </cell>
          <cell r="CK81">
            <v>0</v>
          </cell>
          <cell r="CL81">
            <v>0</v>
          </cell>
          <cell r="CM81">
            <v>0</v>
          </cell>
          <cell r="CN81">
            <v>0</v>
          </cell>
          <cell r="CO81">
            <v>0</v>
          </cell>
          <cell r="CP81">
            <v>159</v>
          </cell>
          <cell r="CQ81">
            <v>0.83099999999999996</v>
          </cell>
          <cell r="CR81">
            <v>0</v>
          </cell>
          <cell r="CS81">
            <v>1</v>
          </cell>
        </row>
        <row r="82">
          <cell r="C82" t="str">
            <v>WT13.5X184</v>
          </cell>
          <cell r="D82" t="str">
            <v>T</v>
          </cell>
          <cell r="E82">
            <v>184</v>
          </cell>
          <cell r="F82">
            <v>54.2</v>
          </cell>
          <cell r="G82">
            <v>15.2</v>
          </cell>
          <cell r="H82">
            <v>0</v>
          </cell>
          <cell r="I82">
            <v>0</v>
          </cell>
          <cell r="J82">
            <v>14.7</v>
          </cell>
          <cell r="K82">
            <v>0</v>
          </cell>
          <cell r="L82">
            <v>0</v>
          </cell>
          <cell r="M82">
            <v>1.38</v>
          </cell>
          <cell r="N82">
            <v>2.48</v>
          </cell>
          <cell r="O82">
            <v>0</v>
          </cell>
          <cell r="P82">
            <v>0</v>
          </cell>
          <cell r="Q82">
            <v>0</v>
          </cell>
          <cell r="R82">
            <v>3.27</v>
          </cell>
          <cell r="S82">
            <v>3.375</v>
          </cell>
          <cell r="T82">
            <v>0</v>
          </cell>
          <cell r="U82">
            <v>0</v>
          </cell>
          <cell r="V82">
            <v>3.71</v>
          </cell>
          <cell r="W82">
            <v>0</v>
          </cell>
          <cell r="X82">
            <v>0</v>
          </cell>
          <cell r="Y82">
            <v>1.85</v>
          </cell>
          <cell r="Z82">
            <v>2.96</v>
          </cell>
          <cell r="AA82">
            <v>0</v>
          </cell>
          <cell r="AB82">
            <v>8.64</v>
          </cell>
          <cell r="AC82">
            <v>0</v>
          </cell>
          <cell r="AD82">
            <v>11</v>
          </cell>
          <cell r="AE82">
            <v>939</v>
          </cell>
          <cell r="AF82">
            <v>151</v>
          </cell>
          <cell r="AG82">
            <v>81.7</v>
          </cell>
          <cell r="AH82">
            <v>4.16</v>
          </cell>
          <cell r="AI82">
            <v>655</v>
          </cell>
          <cell r="AJ82">
            <v>140</v>
          </cell>
          <cell r="AK82">
            <v>89.3</v>
          </cell>
          <cell r="AL82">
            <v>3.48</v>
          </cell>
          <cell r="AM82">
            <v>0</v>
          </cell>
          <cell r="AN82">
            <v>84.5</v>
          </cell>
          <cell r="AO82">
            <v>532</v>
          </cell>
          <cell r="AP82">
            <v>0</v>
          </cell>
          <cell r="AQ82">
            <v>0</v>
          </cell>
          <cell r="AR82">
            <v>0</v>
          </cell>
          <cell r="AS82">
            <v>0</v>
          </cell>
          <cell r="AT82">
            <v>0</v>
          </cell>
          <cell r="AU82">
            <v>5.96</v>
          </cell>
          <cell r="AV82">
            <v>0.82799999999999996</v>
          </cell>
          <cell r="AW82">
            <v>0</v>
          </cell>
          <cell r="AX82">
            <v>1</v>
          </cell>
          <cell r="AY82" t="str">
            <v>WT345X274</v>
          </cell>
          <cell r="AZ82" t="str">
            <v>WT345X274</v>
          </cell>
          <cell r="BA82">
            <v>274</v>
          </cell>
          <cell r="BB82">
            <v>35000</v>
          </cell>
          <cell r="BC82">
            <v>386</v>
          </cell>
          <cell r="BD82">
            <v>0</v>
          </cell>
          <cell r="BE82">
            <v>0</v>
          </cell>
          <cell r="BF82">
            <v>373</v>
          </cell>
          <cell r="BG82">
            <v>0</v>
          </cell>
          <cell r="BH82">
            <v>0</v>
          </cell>
          <cell r="BI82">
            <v>35.1</v>
          </cell>
          <cell r="BJ82">
            <v>63</v>
          </cell>
          <cell r="BK82">
            <v>0</v>
          </cell>
          <cell r="BL82">
            <v>0</v>
          </cell>
          <cell r="BM82">
            <v>0</v>
          </cell>
          <cell r="BN82">
            <v>83.1</v>
          </cell>
          <cell r="BO82">
            <v>85.7</v>
          </cell>
          <cell r="BP82">
            <v>0</v>
          </cell>
          <cell r="BQ82">
            <v>94.2</v>
          </cell>
          <cell r="BR82">
            <v>0</v>
          </cell>
          <cell r="BS82">
            <v>0</v>
          </cell>
          <cell r="BT82">
            <v>47</v>
          </cell>
          <cell r="BU82">
            <v>274</v>
          </cell>
          <cell r="BV82">
            <v>0</v>
          </cell>
          <cell r="BW82">
            <v>0</v>
          </cell>
          <cell r="BX82">
            <v>8.64</v>
          </cell>
          <cell r="BY82">
            <v>11</v>
          </cell>
          <cell r="BZ82">
            <v>391</v>
          </cell>
          <cell r="CA82">
            <v>2470</v>
          </cell>
          <cell r="CB82">
            <v>1340</v>
          </cell>
          <cell r="CC82">
            <v>106</v>
          </cell>
          <cell r="CD82">
            <v>273</v>
          </cell>
          <cell r="CE82">
            <v>2290</v>
          </cell>
          <cell r="CF82">
            <v>1460</v>
          </cell>
          <cell r="CG82">
            <v>88.4</v>
          </cell>
          <cell r="CH82">
            <v>0</v>
          </cell>
          <cell r="CI82">
            <v>35200</v>
          </cell>
          <cell r="CJ82">
            <v>143</v>
          </cell>
          <cell r="CK82">
            <v>0</v>
          </cell>
          <cell r="CL82">
            <v>0</v>
          </cell>
          <cell r="CM82">
            <v>0</v>
          </cell>
          <cell r="CN82">
            <v>0</v>
          </cell>
          <cell r="CO82">
            <v>0</v>
          </cell>
          <cell r="CP82">
            <v>151</v>
          </cell>
          <cell r="CQ82">
            <v>0.82799999999999996</v>
          </cell>
          <cell r="CR82">
            <v>0</v>
          </cell>
          <cell r="CS82">
            <v>1</v>
          </cell>
        </row>
        <row r="83">
          <cell r="C83" t="str">
            <v>WT13.5X168</v>
          </cell>
          <cell r="D83" t="str">
            <v>T</v>
          </cell>
          <cell r="E83">
            <v>168</v>
          </cell>
          <cell r="F83">
            <v>49.5</v>
          </cell>
          <cell r="G83">
            <v>15</v>
          </cell>
          <cell r="H83">
            <v>0</v>
          </cell>
          <cell r="I83">
            <v>0</v>
          </cell>
          <cell r="J83">
            <v>14.6</v>
          </cell>
          <cell r="K83">
            <v>0</v>
          </cell>
          <cell r="L83">
            <v>0</v>
          </cell>
          <cell r="M83">
            <v>1.26</v>
          </cell>
          <cell r="N83">
            <v>2.2799999999999998</v>
          </cell>
          <cell r="O83">
            <v>0</v>
          </cell>
          <cell r="P83">
            <v>0</v>
          </cell>
          <cell r="Q83">
            <v>0</v>
          </cell>
          <cell r="R83">
            <v>3.07</v>
          </cell>
          <cell r="S83">
            <v>3.1875</v>
          </cell>
          <cell r="T83">
            <v>0</v>
          </cell>
          <cell r="U83">
            <v>0</v>
          </cell>
          <cell r="V83">
            <v>3.58</v>
          </cell>
          <cell r="W83">
            <v>0</v>
          </cell>
          <cell r="X83">
            <v>0</v>
          </cell>
          <cell r="Y83">
            <v>1.7</v>
          </cell>
          <cell r="Z83">
            <v>3.19</v>
          </cell>
          <cell r="AA83">
            <v>0</v>
          </cell>
          <cell r="AB83">
            <v>9.4700000000000006</v>
          </cell>
          <cell r="AC83">
            <v>0</v>
          </cell>
          <cell r="AD83">
            <v>11.9</v>
          </cell>
          <cell r="AE83">
            <v>839</v>
          </cell>
          <cell r="AF83">
            <v>135</v>
          </cell>
          <cell r="AG83">
            <v>73.400000000000006</v>
          </cell>
          <cell r="AH83">
            <v>4.12</v>
          </cell>
          <cell r="AI83">
            <v>587</v>
          </cell>
          <cell r="AJ83">
            <v>126</v>
          </cell>
          <cell r="AK83">
            <v>80.8</v>
          </cell>
          <cell r="AL83">
            <v>3.45</v>
          </cell>
          <cell r="AM83">
            <v>0</v>
          </cell>
          <cell r="AN83">
            <v>65.400000000000006</v>
          </cell>
          <cell r="AO83">
            <v>401</v>
          </cell>
          <cell r="AP83">
            <v>0</v>
          </cell>
          <cell r="AQ83">
            <v>0</v>
          </cell>
          <cell r="AR83">
            <v>0</v>
          </cell>
          <cell r="AS83">
            <v>0</v>
          </cell>
          <cell r="AT83">
            <v>0</v>
          </cell>
          <cell r="AU83">
            <v>5.9</v>
          </cell>
          <cell r="AV83">
            <v>0.82899999999999996</v>
          </cell>
          <cell r="AW83">
            <v>0</v>
          </cell>
          <cell r="AX83">
            <v>1</v>
          </cell>
          <cell r="AY83" t="str">
            <v>WT345X250</v>
          </cell>
          <cell r="AZ83" t="str">
            <v>WT345X250</v>
          </cell>
          <cell r="BA83">
            <v>250</v>
          </cell>
          <cell r="BB83">
            <v>31900</v>
          </cell>
          <cell r="BC83">
            <v>381</v>
          </cell>
          <cell r="BD83">
            <v>0</v>
          </cell>
          <cell r="BE83">
            <v>0</v>
          </cell>
          <cell r="BF83">
            <v>371</v>
          </cell>
          <cell r="BG83">
            <v>0</v>
          </cell>
          <cell r="BH83">
            <v>0</v>
          </cell>
          <cell r="BI83">
            <v>32</v>
          </cell>
          <cell r="BJ83">
            <v>57.9</v>
          </cell>
          <cell r="BK83">
            <v>0</v>
          </cell>
          <cell r="BL83">
            <v>0</v>
          </cell>
          <cell r="BM83">
            <v>0</v>
          </cell>
          <cell r="BN83">
            <v>78</v>
          </cell>
          <cell r="BO83">
            <v>81</v>
          </cell>
          <cell r="BP83">
            <v>0</v>
          </cell>
          <cell r="BQ83">
            <v>90.9</v>
          </cell>
          <cell r="BR83">
            <v>0</v>
          </cell>
          <cell r="BS83">
            <v>0</v>
          </cell>
          <cell r="BT83">
            <v>43.2</v>
          </cell>
          <cell r="BU83">
            <v>250</v>
          </cell>
          <cell r="BV83">
            <v>0</v>
          </cell>
          <cell r="BW83">
            <v>0</v>
          </cell>
          <cell r="BX83">
            <v>9.4700000000000006</v>
          </cell>
          <cell r="BY83">
            <v>11.9</v>
          </cell>
          <cell r="BZ83">
            <v>349</v>
          </cell>
          <cell r="CA83">
            <v>2210</v>
          </cell>
          <cell r="CB83">
            <v>1200</v>
          </cell>
          <cell r="CC83">
            <v>105</v>
          </cell>
          <cell r="CD83">
            <v>244</v>
          </cell>
          <cell r="CE83">
            <v>2060</v>
          </cell>
          <cell r="CF83">
            <v>1320</v>
          </cell>
          <cell r="CG83">
            <v>87.6</v>
          </cell>
          <cell r="CH83">
            <v>0</v>
          </cell>
          <cell r="CI83">
            <v>27200</v>
          </cell>
          <cell r="CJ83">
            <v>108</v>
          </cell>
          <cell r="CK83">
            <v>0</v>
          </cell>
          <cell r="CL83">
            <v>0</v>
          </cell>
          <cell r="CM83">
            <v>0</v>
          </cell>
          <cell r="CN83">
            <v>0</v>
          </cell>
          <cell r="CO83">
            <v>0</v>
          </cell>
          <cell r="CP83">
            <v>150</v>
          </cell>
          <cell r="CQ83">
            <v>0.82899999999999996</v>
          </cell>
          <cell r="CR83">
            <v>0</v>
          </cell>
          <cell r="CS83">
            <v>1</v>
          </cell>
        </row>
        <row r="84">
          <cell r="C84" t="str">
            <v>WT13.5X153.5</v>
          </cell>
          <cell r="D84" t="str">
            <v>T</v>
          </cell>
          <cell r="E84">
            <v>154</v>
          </cell>
          <cell r="F84">
            <v>45.2</v>
          </cell>
          <cell r="G84">
            <v>14.8</v>
          </cell>
          <cell r="H84">
            <v>0</v>
          </cell>
          <cell r="I84">
            <v>0</v>
          </cell>
          <cell r="J84">
            <v>14.4</v>
          </cell>
          <cell r="K84">
            <v>0</v>
          </cell>
          <cell r="L84">
            <v>0</v>
          </cell>
          <cell r="M84">
            <v>1.1599999999999999</v>
          </cell>
          <cell r="N84">
            <v>2.09</v>
          </cell>
          <cell r="O84">
            <v>0</v>
          </cell>
          <cell r="P84">
            <v>0</v>
          </cell>
          <cell r="Q84">
            <v>0</v>
          </cell>
          <cell r="R84">
            <v>2.88</v>
          </cell>
          <cell r="S84">
            <v>3</v>
          </cell>
          <cell r="T84">
            <v>0</v>
          </cell>
          <cell r="U84">
            <v>0</v>
          </cell>
          <cell r="V84">
            <v>3.47</v>
          </cell>
          <cell r="W84">
            <v>0</v>
          </cell>
          <cell r="X84">
            <v>0</v>
          </cell>
          <cell r="Y84">
            <v>1.56</v>
          </cell>
          <cell r="Z84">
            <v>3.46</v>
          </cell>
          <cell r="AA84">
            <v>0</v>
          </cell>
          <cell r="AB84">
            <v>10.3</v>
          </cell>
          <cell r="AC84">
            <v>0</v>
          </cell>
          <cell r="AD84">
            <v>12.8</v>
          </cell>
          <cell r="AE84">
            <v>753</v>
          </cell>
          <cell r="AF84">
            <v>121</v>
          </cell>
          <cell r="AG84">
            <v>66.400000000000006</v>
          </cell>
          <cell r="AH84">
            <v>4.08</v>
          </cell>
          <cell r="AI84">
            <v>527</v>
          </cell>
          <cell r="AJ84">
            <v>113</v>
          </cell>
          <cell r="AK84">
            <v>72.900000000000006</v>
          </cell>
          <cell r="AL84">
            <v>3.41</v>
          </cell>
          <cell r="AM84">
            <v>0</v>
          </cell>
          <cell r="AN84">
            <v>50.5</v>
          </cell>
          <cell r="AO84">
            <v>304</v>
          </cell>
          <cell r="AP84">
            <v>0</v>
          </cell>
          <cell r="AQ84">
            <v>0</v>
          </cell>
          <cell r="AR84">
            <v>0</v>
          </cell>
          <cell r="AS84">
            <v>0</v>
          </cell>
          <cell r="AT84">
            <v>0</v>
          </cell>
          <cell r="AU84">
            <v>5.85</v>
          </cell>
          <cell r="AV84">
            <v>0.82799999999999996</v>
          </cell>
          <cell r="AW84">
            <v>0</v>
          </cell>
          <cell r="AX84">
            <v>1</v>
          </cell>
          <cell r="AY84" t="str">
            <v>WT345X228.5</v>
          </cell>
          <cell r="AZ84" t="str">
            <v>WT345X228.5</v>
          </cell>
          <cell r="BA84">
            <v>228</v>
          </cell>
          <cell r="BB84">
            <v>29200</v>
          </cell>
          <cell r="BC84">
            <v>376</v>
          </cell>
          <cell r="BD84">
            <v>0</v>
          </cell>
          <cell r="BE84">
            <v>0</v>
          </cell>
          <cell r="BF84">
            <v>366</v>
          </cell>
          <cell r="BG84">
            <v>0</v>
          </cell>
          <cell r="BH84">
            <v>0</v>
          </cell>
          <cell r="BI84">
            <v>29.5</v>
          </cell>
          <cell r="BJ84">
            <v>53.1</v>
          </cell>
          <cell r="BK84">
            <v>0</v>
          </cell>
          <cell r="BL84">
            <v>0</v>
          </cell>
          <cell r="BM84">
            <v>0</v>
          </cell>
          <cell r="BN84">
            <v>73.2</v>
          </cell>
          <cell r="BO84">
            <v>76.2</v>
          </cell>
          <cell r="BP84">
            <v>0</v>
          </cell>
          <cell r="BQ84">
            <v>88.1</v>
          </cell>
          <cell r="BR84">
            <v>0</v>
          </cell>
          <cell r="BS84">
            <v>0</v>
          </cell>
          <cell r="BT84">
            <v>39.6</v>
          </cell>
          <cell r="BU84">
            <v>229</v>
          </cell>
          <cell r="BV84">
            <v>0</v>
          </cell>
          <cell r="BW84">
            <v>0</v>
          </cell>
          <cell r="BX84">
            <v>10.3</v>
          </cell>
          <cell r="BY84">
            <v>12.8</v>
          </cell>
          <cell r="BZ84">
            <v>313</v>
          </cell>
          <cell r="CA84">
            <v>1980</v>
          </cell>
          <cell r="CB84">
            <v>1090</v>
          </cell>
          <cell r="CC84">
            <v>104</v>
          </cell>
          <cell r="CD84">
            <v>219</v>
          </cell>
          <cell r="CE84">
            <v>1850</v>
          </cell>
          <cell r="CF84">
            <v>1190</v>
          </cell>
          <cell r="CG84">
            <v>86.6</v>
          </cell>
          <cell r="CH84">
            <v>0</v>
          </cell>
          <cell r="CI84">
            <v>21000</v>
          </cell>
          <cell r="CJ84">
            <v>81.599999999999994</v>
          </cell>
          <cell r="CK84">
            <v>0</v>
          </cell>
          <cell r="CL84">
            <v>0</v>
          </cell>
          <cell r="CM84">
            <v>0</v>
          </cell>
          <cell r="CN84">
            <v>0</v>
          </cell>
          <cell r="CO84">
            <v>0</v>
          </cell>
          <cell r="CP84">
            <v>149</v>
          </cell>
          <cell r="CQ84">
            <v>0.82799999999999996</v>
          </cell>
          <cell r="CR84">
            <v>0</v>
          </cell>
          <cell r="CS84">
            <v>1</v>
          </cell>
        </row>
        <row r="85">
          <cell r="C85" t="str">
            <v>WT13.5X140.5</v>
          </cell>
          <cell r="D85" t="str">
            <v>T</v>
          </cell>
          <cell r="E85">
            <v>140</v>
          </cell>
          <cell r="F85">
            <v>41.4</v>
          </cell>
          <cell r="G85">
            <v>14.6</v>
          </cell>
          <cell r="H85">
            <v>0</v>
          </cell>
          <cell r="I85">
            <v>0</v>
          </cell>
          <cell r="J85">
            <v>14.4</v>
          </cell>
          <cell r="K85">
            <v>0</v>
          </cell>
          <cell r="L85">
            <v>0</v>
          </cell>
          <cell r="M85">
            <v>1.06</v>
          </cell>
          <cell r="N85">
            <v>1.93</v>
          </cell>
          <cell r="O85">
            <v>0</v>
          </cell>
          <cell r="P85">
            <v>0</v>
          </cell>
          <cell r="Q85">
            <v>0</v>
          </cell>
          <cell r="R85">
            <v>2.72</v>
          </cell>
          <cell r="S85">
            <v>2.8125</v>
          </cell>
          <cell r="T85">
            <v>0</v>
          </cell>
          <cell r="U85">
            <v>0</v>
          </cell>
          <cell r="V85">
            <v>3.35</v>
          </cell>
          <cell r="W85">
            <v>0</v>
          </cell>
          <cell r="X85">
            <v>0</v>
          </cell>
          <cell r="Y85">
            <v>1.44</v>
          </cell>
          <cell r="Z85">
            <v>3.72</v>
          </cell>
          <cell r="AA85">
            <v>0</v>
          </cell>
          <cell r="AB85">
            <v>11.3</v>
          </cell>
          <cell r="AC85">
            <v>0</v>
          </cell>
          <cell r="AD85">
            <v>13.8</v>
          </cell>
          <cell r="AE85">
            <v>677</v>
          </cell>
          <cell r="AF85">
            <v>109</v>
          </cell>
          <cell r="AG85">
            <v>59.9</v>
          </cell>
          <cell r="AH85">
            <v>4.04</v>
          </cell>
          <cell r="AI85">
            <v>477</v>
          </cell>
          <cell r="AJ85">
            <v>103</v>
          </cell>
          <cell r="AK85">
            <v>66.400000000000006</v>
          </cell>
          <cell r="AL85">
            <v>3.39</v>
          </cell>
          <cell r="AM85">
            <v>0</v>
          </cell>
          <cell r="AN85">
            <v>39.6</v>
          </cell>
          <cell r="AO85">
            <v>232</v>
          </cell>
          <cell r="AP85">
            <v>0</v>
          </cell>
          <cell r="AQ85">
            <v>0</v>
          </cell>
          <cell r="AR85">
            <v>0</v>
          </cell>
          <cell r="AS85">
            <v>0</v>
          </cell>
          <cell r="AT85">
            <v>0</v>
          </cell>
          <cell r="AU85">
            <v>5.79</v>
          </cell>
          <cell r="AV85">
            <v>0.83</v>
          </cell>
          <cell r="AW85">
            <v>0</v>
          </cell>
          <cell r="AX85">
            <v>1</v>
          </cell>
          <cell r="AY85" t="str">
            <v>WT345X209.5</v>
          </cell>
          <cell r="AZ85" t="str">
            <v>WT345X209.5</v>
          </cell>
          <cell r="BA85">
            <v>210</v>
          </cell>
          <cell r="BB85">
            <v>26700</v>
          </cell>
          <cell r="BC85">
            <v>371</v>
          </cell>
          <cell r="BD85">
            <v>0</v>
          </cell>
          <cell r="BE85">
            <v>0</v>
          </cell>
          <cell r="BF85">
            <v>366</v>
          </cell>
          <cell r="BG85">
            <v>0</v>
          </cell>
          <cell r="BH85">
            <v>0</v>
          </cell>
          <cell r="BI85">
            <v>26.9</v>
          </cell>
          <cell r="BJ85">
            <v>49</v>
          </cell>
          <cell r="BK85">
            <v>0</v>
          </cell>
          <cell r="BL85">
            <v>0</v>
          </cell>
          <cell r="BM85">
            <v>0</v>
          </cell>
          <cell r="BN85">
            <v>69.099999999999994</v>
          </cell>
          <cell r="BO85">
            <v>71.400000000000006</v>
          </cell>
          <cell r="BP85">
            <v>0</v>
          </cell>
          <cell r="BQ85">
            <v>85.1</v>
          </cell>
          <cell r="BR85">
            <v>0</v>
          </cell>
          <cell r="BS85">
            <v>0</v>
          </cell>
          <cell r="BT85">
            <v>36.6</v>
          </cell>
          <cell r="BU85">
            <v>210</v>
          </cell>
          <cell r="BV85">
            <v>0</v>
          </cell>
          <cell r="BW85">
            <v>0</v>
          </cell>
          <cell r="BX85">
            <v>11.3</v>
          </cell>
          <cell r="BY85">
            <v>13.8</v>
          </cell>
          <cell r="BZ85">
            <v>282</v>
          </cell>
          <cell r="CA85">
            <v>1790</v>
          </cell>
          <cell r="CB85">
            <v>982</v>
          </cell>
          <cell r="CC85">
            <v>103</v>
          </cell>
          <cell r="CD85">
            <v>199</v>
          </cell>
          <cell r="CE85">
            <v>1690</v>
          </cell>
          <cell r="CF85">
            <v>1090</v>
          </cell>
          <cell r="CG85">
            <v>86.1</v>
          </cell>
          <cell r="CH85">
            <v>0</v>
          </cell>
          <cell r="CI85">
            <v>16500</v>
          </cell>
          <cell r="CJ85">
            <v>62.3</v>
          </cell>
          <cell r="CK85">
            <v>0</v>
          </cell>
          <cell r="CL85">
            <v>0</v>
          </cell>
          <cell r="CM85">
            <v>0</v>
          </cell>
          <cell r="CN85">
            <v>0</v>
          </cell>
          <cell r="CO85">
            <v>0</v>
          </cell>
          <cell r="CP85">
            <v>147</v>
          </cell>
          <cell r="CQ85">
            <v>0.83</v>
          </cell>
          <cell r="CR85">
            <v>0</v>
          </cell>
          <cell r="CS85">
            <v>1</v>
          </cell>
        </row>
        <row r="86">
          <cell r="C86" t="str">
            <v>WT13.5X129</v>
          </cell>
          <cell r="D86" t="str">
            <v>F</v>
          </cell>
          <cell r="E86">
            <v>129</v>
          </cell>
          <cell r="F86">
            <v>38</v>
          </cell>
          <cell r="G86">
            <v>14.5</v>
          </cell>
          <cell r="H86">
            <v>0</v>
          </cell>
          <cell r="I86">
            <v>0</v>
          </cell>
          <cell r="J86">
            <v>14.3</v>
          </cell>
          <cell r="K86">
            <v>0</v>
          </cell>
          <cell r="L86">
            <v>0</v>
          </cell>
          <cell r="M86">
            <v>0.98</v>
          </cell>
          <cell r="N86">
            <v>1.77</v>
          </cell>
          <cell r="O86">
            <v>0</v>
          </cell>
          <cell r="P86">
            <v>0</v>
          </cell>
          <cell r="Q86">
            <v>0</v>
          </cell>
          <cell r="R86">
            <v>2.56</v>
          </cell>
          <cell r="S86">
            <v>2.6875</v>
          </cell>
          <cell r="T86">
            <v>0</v>
          </cell>
          <cell r="U86">
            <v>0</v>
          </cell>
          <cell r="V86">
            <v>3.27</v>
          </cell>
          <cell r="W86">
            <v>0</v>
          </cell>
          <cell r="X86">
            <v>0</v>
          </cell>
          <cell r="Y86">
            <v>1.33</v>
          </cell>
          <cell r="Z86">
            <v>4.03</v>
          </cell>
          <cell r="AA86">
            <v>0</v>
          </cell>
          <cell r="AB86">
            <v>12.2</v>
          </cell>
          <cell r="AC86">
            <v>0</v>
          </cell>
          <cell r="AD86">
            <v>14.8</v>
          </cell>
          <cell r="AE86">
            <v>613</v>
          </cell>
          <cell r="AF86">
            <v>98.9</v>
          </cell>
          <cell r="AG86">
            <v>54.7</v>
          </cell>
          <cell r="AH86">
            <v>4.0199999999999996</v>
          </cell>
          <cell r="AI86">
            <v>430</v>
          </cell>
          <cell r="AJ86">
            <v>93.3</v>
          </cell>
          <cell r="AK86">
            <v>60.2</v>
          </cell>
          <cell r="AL86">
            <v>3.36</v>
          </cell>
          <cell r="AM86">
            <v>0</v>
          </cell>
          <cell r="AN86">
            <v>30.7</v>
          </cell>
          <cell r="AO86">
            <v>178</v>
          </cell>
          <cell r="AP86">
            <v>0</v>
          </cell>
          <cell r="AQ86">
            <v>0</v>
          </cell>
          <cell r="AR86">
            <v>0</v>
          </cell>
          <cell r="AS86">
            <v>0</v>
          </cell>
          <cell r="AT86">
            <v>0</v>
          </cell>
          <cell r="AU86">
            <v>5.76</v>
          </cell>
          <cell r="AV86">
            <v>0.82799999999999996</v>
          </cell>
          <cell r="AW86">
            <v>0</v>
          </cell>
          <cell r="AX86">
            <v>1</v>
          </cell>
          <cell r="AY86" t="str">
            <v>WT345X192</v>
          </cell>
          <cell r="AZ86" t="str">
            <v>WT345X192</v>
          </cell>
          <cell r="BA86">
            <v>192</v>
          </cell>
          <cell r="BB86">
            <v>24500</v>
          </cell>
          <cell r="BC86">
            <v>368</v>
          </cell>
          <cell r="BD86">
            <v>0</v>
          </cell>
          <cell r="BE86">
            <v>0</v>
          </cell>
          <cell r="BF86">
            <v>363</v>
          </cell>
          <cell r="BG86">
            <v>0</v>
          </cell>
          <cell r="BH86">
            <v>0</v>
          </cell>
          <cell r="BI86">
            <v>24.9</v>
          </cell>
          <cell r="BJ86">
            <v>45</v>
          </cell>
          <cell r="BK86">
            <v>0</v>
          </cell>
          <cell r="BL86">
            <v>0</v>
          </cell>
          <cell r="BM86">
            <v>0</v>
          </cell>
          <cell r="BN86">
            <v>65</v>
          </cell>
          <cell r="BO86">
            <v>68.3</v>
          </cell>
          <cell r="BP86">
            <v>0</v>
          </cell>
          <cell r="BQ86">
            <v>83.1</v>
          </cell>
          <cell r="BR86">
            <v>0</v>
          </cell>
          <cell r="BS86">
            <v>0</v>
          </cell>
          <cell r="BT86">
            <v>33.799999999999997</v>
          </cell>
          <cell r="BU86">
            <v>192</v>
          </cell>
          <cell r="BV86">
            <v>0</v>
          </cell>
          <cell r="BW86">
            <v>0</v>
          </cell>
          <cell r="BX86">
            <v>12.2</v>
          </cell>
          <cell r="BY86">
            <v>14.8</v>
          </cell>
          <cell r="BZ86">
            <v>255</v>
          </cell>
          <cell r="CA86">
            <v>1620</v>
          </cell>
          <cell r="CB86">
            <v>896</v>
          </cell>
          <cell r="CC86">
            <v>102</v>
          </cell>
          <cell r="CD86">
            <v>179</v>
          </cell>
          <cell r="CE86">
            <v>1530</v>
          </cell>
          <cell r="CF86">
            <v>987</v>
          </cell>
          <cell r="CG86">
            <v>85.3</v>
          </cell>
          <cell r="CH86">
            <v>0</v>
          </cell>
          <cell r="CI86">
            <v>12800</v>
          </cell>
          <cell r="CJ86">
            <v>47.8</v>
          </cell>
          <cell r="CK86">
            <v>0</v>
          </cell>
          <cell r="CL86">
            <v>0</v>
          </cell>
          <cell r="CM86">
            <v>0</v>
          </cell>
          <cell r="CN86">
            <v>0</v>
          </cell>
          <cell r="CO86">
            <v>0</v>
          </cell>
          <cell r="CP86">
            <v>146</v>
          </cell>
          <cell r="CQ86">
            <v>0.82799999999999996</v>
          </cell>
          <cell r="CR86">
            <v>0</v>
          </cell>
          <cell r="CS86">
            <v>1</v>
          </cell>
        </row>
        <row r="87">
          <cell r="C87" t="str">
            <v>WT13.5X117.5</v>
          </cell>
          <cell r="D87" t="str">
            <v>F</v>
          </cell>
          <cell r="E87">
            <v>118</v>
          </cell>
          <cell r="F87">
            <v>34.700000000000003</v>
          </cell>
          <cell r="G87">
            <v>14.3</v>
          </cell>
          <cell r="H87">
            <v>0</v>
          </cell>
          <cell r="I87">
            <v>0</v>
          </cell>
          <cell r="J87">
            <v>14.2</v>
          </cell>
          <cell r="K87">
            <v>0</v>
          </cell>
          <cell r="L87">
            <v>0</v>
          </cell>
          <cell r="M87">
            <v>0.91</v>
          </cell>
          <cell r="N87">
            <v>1.61</v>
          </cell>
          <cell r="O87">
            <v>0</v>
          </cell>
          <cell r="P87">
            <v>0</v>
          </cell>
          <cell r="Q87">
            <v>0</v>
          </cell>
          <cell r="R87">
            <v>2.4</v>
          </cell>
          <cell r="S87">
            <v>2.5</v>
          </cell>
          <cell r="T87">
            <v>0</v>
          </cell>
          <cell r="U87">
            <v>0</v>
          </cell>
          <cell r="V87">
            <v>3.2</v>
          </cell>
          <cell r="W87">
            <v>0</v>
          </cell>
          <cell r="X87">
            <v>0</v>
          </cell>
          <cell r="Y87">
            <v>1.22</v>
          </cell>
          <cell r="Z87">
            <v>4.41</v>
          </cell>
          <cell r="AA87">
            <v>0</v>
          </cell>
          <cell r="AB87">
            <v>13.1</v>
          </cell>
          <cell r="AC87">
            <v>0</v>
          </cell>
          <cell r="AD87">
            <v>15.7</v>
          </cell>
          <cell r="AE87">
            <v>556</v>
          </cell>
          <cell r="AF87">
            <v>89.9</v>
          </cell>
          <cell r="AG87">
            <v>50</v>
          </cell>
          <cell r="AH87">
            <v>4</v>
          </cell>
          <cell r="AI87">
            <v>384</v>
          </cell>
          <cell r="AJ87">
            <v>83.8</v>
          </cell>
          <cell r="AK87">
            <v>54.2</v>
          </cell>
          <cell r="AL87">
            <v>3.33</v>
          </cell>
          <cell r="AM87">
            <v>0</v>
          </cell>
          <cell r="AN87">
            <v>23.4</v>
          </cell>
          <cell r="AO87">
            <v>135</v>
          </cell>
          <cell r="AP87">
            <v>0</v>
          </cell>
          <cell r="AQ87">
            <v>0</v>
          </cell>
          <cell r="AR87">
            <v>0</v>
          </cell>
          <cell r="AS87">
            <v>0</v>
          </cell>
          <cell r="AT87">
            <v>0</v>
          </cell>
          <cell r="AU87">
            <v>5.73</v>
          </cell>
          <cell r="AV87">
            <v>0.82499999999999996</v>
          </cell>
          <cell r="AW87">
            <v>0</v>
          </cell>
          <cell r="AX87">
            <v>1</v>
          </cell>
          <cell r="AY87" t="str">
            <v>WT345X175</v>
          </cell>
          <cell r="AZ87" t="str">
            <v>WT345X175</v>
          </cell>
          <cell r="BA87">
            <v>175</v>
          </cell>
          <cell r="BB87">
            <v>22400</v>
          </cell>
          <cell r="BC87">
            <v>363</v>
          </cell>
          <cell r="BD87">
            <v>0</v>
          </cell>
          <cell r="BE87">
            <v>0</v>
          </cell>
          <cell r="BF87">
            <v>361</v>
          </cell>
          <cell r="BG87">
            <v>0</v>
          </cell>
          <cell r="BH87">
            <v>0</v>
          </cell>
          <cell r="BI87">
            <v>23.1</v>
          </cell>
          <cell r="BJ87">
            <v>40.9</v>
          </cell>
          <cell r="BK87">
            <v>0</v>
          </cell>
          <cell r="BL87">
            <v>0</v>
          </cell>
          <cell r="BM87">
            <v>0</v>
          </cell>
          <cell r="BN87">
            <v>61</v>
          </cell>
          <cell r="BO87">
            <v>63.5</v>
          </cell>
          <cell r="BP87">
            <v>0</v>
          </cell>
          <cell r="BQ87">
            <v>81.3</v>
          </cell>
          <cell r="BR87">
            <v>0</v>
          </cell>
          <cell r="BS87">
            <v>0</v>
          </cell>
          <cell r="BT87">
            <v>31</v>
          </cell>
          <cell r="BU87">
            <v>175</v>
          </cell>
          <cell r="BV87">
            <v>0</v>
          </cell>
          <cell r="BW87">
            <v>0</v>
          </cell>
          <cell r="BX87">
            <v>13.1</v>
          </cell>
          <cell r="BY87">
            <v>15.7</v>
          </cell>
          <cell r="BZ87">
            <v>231</v>
          </cell>
          <cell r="CA87">
            <v>1470</v>
          </cell>
          <cell r="CB87">
            <v>819</v>
          </cell>
          <cell r="CC87">
            <v>102</v>
          </cell>
          <cell r="CD87">
            <v>160</v>
          </cell>
          <cell r="CE87">
            <v>1370</v>
          </cell>
          <cell r="CF87">
            <v>888</v>
          </cell>
          <cell r="CG87">
            <v>84.6</v>
          </cell>
          <cell r="CH87">
            <v>0</v>
          </cell>
          <cell r="CI87">
            <v>9740</v>
          </cell>
          <cell r="CJ87">
            <v>36.299999999999997</v>
          </cell>
          <cell r="CK87">
            <v>0</v>
          </cell>
          <cell r="CL87">
            <v>0</v>
          </cell>
          <cell r="CM87">
            <v>0</v>
          </cell>
          <cell r="CN87">
            <v>0</v>
          </cell>
          <cell r="CO87">
            <v>0</v>
          </cell>
          <cell r="CP87">
            <v>146</v>
          </cell>
          <cell r="CQ87">
            <v>0.82499999999999996</v>
          </cell>
          <cell r="CR87">
            <v>0</v>
          </cell>
          <cell r="CS87">
            <v>1</v>
          </cell>
        </row>
        <row r="88">
          <cell r="C88" t="str">
            <v>WT13.5X108.5</v>
          </cell>
          <cell r="D88" t="str">
            <v>F</v>
          </cell>
          <cell r="E88">
            <v>108</v>
          </cell>
          <cell r="F88">
            <v>32</v>
          </cell>
          <cell r="G88">
            <v>14.2</v>
          </cell>
          <cell r="H88">
            <v>0</v>
          </cell>
          <cell r="I88">
            <v>0</v>
          </cell>
          <cell r="J88">
            <v>14.1</v>
          </cell>
          <cell r="K88">
            <v>0</v>
          </cell>
          <cell r="L88">
            <v>0</v>
          </cell>
          <cell r="M88">
            <v>0.83</v>
          </cell>
          <cell r="N88">
            <v>1.5</v>
          </cell>
          <cell r="O88">
            <v>0</v>
          </cell>
          <cell r="P88">
            <v>0</v>
          </cell>
          <cell r="Q88">
            <v>0</v>
          </cell>
          <cell r="R88">
            <v>2.29</v>
          </cell>
          <cell r="S88">
            <v>2.375</v>
          </cell>
          <cell r="T88">
            <v>0</v>
          </cell>
          <cell r="U88">
            <v>0</v>
          </cell>
          <cell r="V88">
            <v>3.1</v>
          </cell>
          <cell r="W88">
            <v>0</v>
          </cell>
          <cell r="X88">
            <v>0</v>
          </cell>
          <cell r="Y88">
            <v>1.1299999999999999</v>
          </cell>
          <cell r="Z88">
            <v>4.71</v>
          </cell>
          <cell r="AA88">
            <v>0</v>
          </cell>
          <cell r="AB88">
            <v>14.4</v>
          </cell>
          <cell r="AC88">
            <v>0</v>
          </cell>
          <cell r="AD88">
            <v>17.100000000000001</v>
          </cell>
          <cell r="AE88">
            <v>502</v>
          </cell>
          <cell r="AF88">
            <v>81.099999999999994</v>
          </cell>
          <cell r="AG88">
            <v>45.2</v>
          </cell>
          <cell r="AH88">
            <v>3.96</v>
          </cell>
          <cell r="AI88">
            <v>352</v>
          </cell>
          <cell r="AJ88">
            <v>77</v>
          </cell>
          <cell r="AK88">
            <v>49.9</v>
          </cell>
          <cell r="AL88">
            <v>3.32</v>
          </cell>
          <cell r="AM88">
            <v>0</v>
          </cell>
          <cell r="AN88">
            <v>18.8</v>
          </cell>
          <cell r="AO88">
            <v>105</v>
          </cell>
          <cell r="AP88">
            <v>0</v>
          </cell>
          <cell r="AQ88">
            <v>0</v>
          </cell>
          <cell r="AR88">
            <v>0</v>
          </cell>
          <cell r="AS88">
            <v>0</v>
          </cell>
          <cell r="AT88">
            <v>0</v>
          </cell>
          <cell r="AU88">
            <v>5.68</v>
          </cell>
          <cell r="AV88">
            <v>0.82799999999999996</v>
          </cell>
          <cell r="AW88">
            <v>0</v>
          </cell>
          <cell r="AX88">
            <v>1</v>
          </cell>
          <cell r="AY88" t="str">
            <v>WT345X161.5</v>
          </cell>
          <cell r="AZ88" t="str">
            <v>WT345X161.5</v>
          </cell>
          <cell r="BA88">
            <v>162</v>
          </cell>
          <cell r="BB88">
            <v>20600</v>
          </cell>
          <cell r="BC88">
            <v>361</v>
          </cell>
          <cell r="BD88">
            <v>0</v>
          </cell>
          <cell r="BE88">
            <v>0</v>
          </cell>
          <cell r="BF88">
            <v>358</v>
          </cell>
          <cell r="BG88">
            <v>0</v>
          </cell>
          <cell r="BH88">
            <v>0</v>
          </cell>
          <cell r="BI88">
            <v>21.1</v>
          </cell>
          <cell r="BJ88">
            <v>38.1</v>
          </cell>
          <cell r="BK88">
            <v>0</v>
          </cell>
          <cell r="BL88">
            <v>0</v>
          </cell>
          <cell r="BM88">
            <v>0</v>
          </cell>
          <cell r="BN88">
            <v>58.2</v>
          </cell>
          <cell r="BO88">
            <v>60.3</v>
          </cell>
          <cell r="BP88">
            <v>0</v>
          </cell>
          <cell r="BQ88">
            <v>78.7</v>
          </cell>
          <cell r="BR88">
            <v>0</v>
          </cell>
          <cell r="BS88">
            <v>0</v>
          </cell>
          <cell r="BT88">
            <v>28.7</v>
          </cell>
          <cell r="BU88">
            <v>162</v>
          </cell>
          <cell r="BV88">
            <v>0</v>
          </cell>
          <cell r="BW88">
            <v>0</v>
          </cell>
          <cell r="BX88">
            <v>14.4</v>
          </cell>
          <cell r="BY88">
            <v>17.100000000000001</v>
          </cell>
          <cell r="BZ88">
            <v>209</v>
          </cell>
          <cell r="CA88">
            <v>1330</v>
          </cell>
          <cell r="CB88">
            <v>741</v>
          </cell>
          <cell r="CC88">
            <v>101</v>
          </cell>
          <cell r="CD88">
            <v>147</v>
          </cell>
          <cell r="CE88">
            <v>1260</v>
          </cell>
          <cell r="CF88">
            <v>818</v>
          </cell>
          <cell r="CG88">
            <v>84.3</v>
          </cell>
          <cell r="CH88">
            <v>0</v>
          </cell>
          <cell r="CI88">
            <v>7830</v>
          </cell>
          <cell r="CJ88">
            <v>28.2</v>
          </cell>
          <cell r="CK88">
            <v>0</v>
          </cell>
          <cell r="CL88">
            <v>0</v>
          </cell>
          <cell r="CM88">
            <v>0</v>
          </cell>
          <cell r="CN88">
            <v>0</v>
          </cell>
          <cell r="CO88">
            <v>0</v>
          </cell>
          <cell r="CP88">
            <v>144</v>
          </cell>
          <cell r="CQ88">
            <v>0.82799999999999996</v>
          </cell>
          <cell r="CR88">
            <v>0</v>
          </cell>
          <cell r="CS88">
            <v>1</v>
          </cell>
        </row>
        <row r="89">
          <cell r="C89" t="str">
            <v>WT13.5X97</v>
          </cell>
          <cell r="D89" t="str">
            <v>F</v>
          </cell>
          <cell r="E89">
            <v>97</v>
          </cell>
          <cell r="F89">
            <v>28.6</v>
          </cell>
          <cell r="G89">
            <v>14.1</v>
          </cell>
          <cell r="H89">
            <v>0</v>
          </cell>
          <cell r="I89">
            <v>0</v>
          </cell>
          <cell r="J89">
            <v>14</v>
          </cell>
          <cell r="K89">
            <v>0</v>
          </cell>
          <cell r="L89">
            <v>0</v>
          </cell>
          <cell r="M89">
            <v>0.75</v>
          </cell>
          <cell r="N89">
            <v>1.34</v>
          </cell>
          <cell r="O89">
            <v>0</v>
          </cell>
          <cell r="P89">
            <v>0</v>
          </cell>
          <cell r="Q89">
            <v>0</v>
          </cell>
          <cell r="R89">
            <v>2.13</v>
          </cell>
          <cell r="S89">
            <v>2.25</v>
          </cell>
          <cell r="T89">
            <v>0</v>
          </cell>
          <cell r="U89">
            <v>0</v>
          </cell>
          <cell r="V89">
            <v>3.02</v>
          </cell>
          <cell r="W89">
            <v>0</v>
          </cell>
          <cell r="X89">
            <v>0</v>
          </cell>
          <cell r="Y89">
            <v>1.02</v>
          </cell>
          <cell r="Z89">
            <v>5.24</v>
          </cell>
          <cell r="AA89">
            <v>0</v>
          </cell>
          <cell r="AB89">
            <v>15.9</v>
          </cell>
          <cell r="AC89">
            <v>0</v>
          </cell>
          <cell r="AD89">
            <v>18.7</v>
          </cell>
          <cell r="AE89">
            <v>444</v>
          </cell>
          <cell r="AF89">
            <v>71.8</v>
          </cell>
          <cell r="AG89">
            <v>40.299999999999997</v>
          </cell>
          <cell r="AH89">
            <v>3.94</v>
          </cell>
          <cell r="AI89">
            <v>309</v>
          </cell>
          <cell r="AJ89">
            <v>67.8</v>
          </cell>
          <cell r="AK89">
            <v>44.1</v>
          </cell>
          <cell r="AL89">
            <v>3.29</v>
          </cell>
          <cell r="AM89">
            <v>0</v>
          </cell>
          <cell r="AN89">
            <v>13.5</v>
          </cell>
          <cell r="AO89">
            <v>74.3</v>
          </cell>
          <cell r="AP89">
            <v>0</v>
          </cell>
          <cell r="AQ89">
            <v>0</v>
          </cell>
          <cell r="AR89">
            <v>0</v>
          </cell>
          <cell r="AS89">
            <v>0</v>
          </cell>
          <cell r="AT89">
            <v>0</v>
          </cell>
          <cell r="AU89">
            <v>5.64</v>
          </cell>
          <cell r="AV89">
            <v>0.82699999999999996</v>
          </cell>
          <cell r="AW89">
            <v>0</v>
          </cell>
          <cell r="AX89">
            <v>0.96099999999999997</v>
          </cell>
          <cell r="AY89" t="str">
            <v>WT345X144.5</v>
          </cell>
          <cell r="AZ89" t="str">
            <v>WT345X144.5</v>
          </cell>
          <cell r="BA89">
            <v>114</v>
          </cell>
          <cell r="BB89">
            <v>18500</v>
          </cell>
          <cell r="BC89">
            <v>358</v>
          </cell>
          <cell r="BD89">
            <v>0</v>
          </cell>
          <cell r="BE89">
            <v>0</v>
          </cell>
          <cell r="BF89">
            <v>356</v>
          </cell>
          <cell r="BG89">
            <v>0</v>
          </cell>
          <cell r="BH89">
            <v>0</v>
          </cell>
          <cell r="BI89">
            <v>19.100000000000001</v>
          </cell>
          <cell r="BJ89">
            <v>34</v>
          </cell>
          <cell r="BK89">
            <v>0</v>
          </cell>
          <cell r="BL89">
            <v>0</v>
          </cell>
          <cell r="BM89">
            <v>0</v>
          </cell>
          <cell r="BN89">
            <v>54.1</v>
          </cell>
          <cell r="BO89">
            <v>57.2</v>
          </cell>
          <cell r="BP89">
            <v>0</v>
          </cell>
          <cell r="BQ89">
            <v>76.7</v>
          </cell>
          <cell r="BR89">
            <v>0</v>
          </cell>
          <cell r="BS89">
            <v>0</v>
          </cell>
          <cell r="BT89">
            <v>25.9</v>
          </cell>
          <cell r="BU89">
            <v>145</v>
          </cell>
          <cell r="BV89">
            <v>0</v>
          </cell>
          <cell r="BW89">
            <v>0</v>
          </cell>
          <cell r="BX89">
            <v>15.9</v>
          </cell>
          <cell r="BY89">
            <v>18.7</v>
          </cell>
          <cell r="BZ89">
            <v>185</v>
          </cell>
          <cell r="CA89">
            <v>1180</v>
          </cell>
          <cell r="CB89">
            <v>660</v>
          </cell>
          <cell r="CC89">
            <v>100</v>
          </cell>
          <cell r="CD89">
            <v>129</v>
          </cell>
          <cell r="CE89">
            <v>1110</v>
          </cell>
          <cell r="CF89">
            <v>723</v>
          </cell>
          <cell r="CG89">
            <v>83.6</v>
          </cell>
          <cell r="CH89">
            <v>0</v>
          </cell>
          <cell r="CI89">
            <v>5620</v>
          </cell>
          <cell r="CJ89">
            <v>20</v>
          </cell>
          <cell r="CK89">
            <v>0</v>
          </cell>
          <cell r="CL89">
            <v>0</v>
          </cell>
          <cell r="CM89">
            <v>0</v>
          </cell>
          <cell r="CN89">
            <v>0</v>
          </cell>
          <cell r="CO89">
            <v>0</v>
          </cell>
          <cell r="CP89">
            <v>143</v>
          </cell>
          <cell r="CQ89">
            <v>0.82699999999999996</v>
          </cell>
          <cell r="CR89">
            <v>0</v>
          </cell>
          <cell r="CS89">
            <v>0.96099999999999997</v>
          </cell>
        </row>
        <row r="90">
          <cell r="C90" t="str">
            <v>WT13.5X89</v>
          </cell>
          <cell r="D90" t="str">
            <v>F</v>
          </cell>
          <cell r="E90">
            <v>89</v>
          </cell>
          <cell r="F90">
            <v>26.2</v>
          </cell>
          <cell r="G90">
            <v>13.9</v>
          </cell>
          <cell r="H90">
            <v>0</v>
          </cell>
          <cell r="I90">
            <v>0</v>
          </cell>
          <cell r="J90">
            <v>14.1</v>
          </cell>
          <cell r="K90">
            <v>0</v>
          </cell>
          <cell r="L90">
            <v>0</v>
          </cell>
          <cell r="M90">
            <v>0.72499999999999998</v>
          </cell>
          <cell r="N90">
            <v>1.19</v>
          </cell>
          <cell r="O90">
            <v>0</v>
          </cell>
          <cell r="P90">
            <v>0</v>
          </cell>
          <cell r="Q90">
            <v>0</v>
          </cell>
          <cell r="R90">
            <v>1.98</v>
          </cell>
          <cell r="S90">
            <v>2.0625</v>
          </cell>
          <cell r="T90">
            <v>0</v>
          </cell>
          <cell r="U90">
            <v>0</v>
          </cell>
          <cell r="V90">
            <v>3.04</v>
          </cell>
          <cell r="W90">
            <v>0</v>
          </cell>
          <cell r="X90">
            <v>0</v>
          </cell>
          <cell r="Y90">
            <v>0.93200000000000005</v>
          </cell>
          <cell r="Z90">
            <v>5.92</v>
          </cell>
          <cell r="AA90">
            <v>0</v>
          </cell>
          <cell r="AB90">
            <v>16.5</v>
          </cell>
          <cell r="AC90">
            <v>0</v>
          </cell>
          <cell r="AD90">
            <v>19.2</v>
          </cell>
          <cell r="AE90">
            <v>414</v>
          </cell>
          <cell r="AF90">
            <v>67.7</v>
          </cell>
          <cell r="AG90">
            <v>38.200000000000003</v>
          </cell>
          <cell r="AH90">
            <v>3.97</v>
          </cell>
          <cell r="AI90">
            <v>278</v>
          </cell>
          <cell r="AJ90">
            <v>60.8</v>
          </cell>
          <cell r="AK90">
            <v>39.4</v>
          </cell>
          <cell r="AL90">
            <v>3.25</v>
          </cell>
          <cell r="AM90">
            <v>0</v>
          </cell>
          <cell r="AN90">
            <v>10</v>
          </cell>
          <cell r="AO90">
            <v>57.7</v>
          </cell>
          <cell r="AP90">
            <v>0</v>
          </cell>
          <cell r="AQ90">
            <v>0</v>
          </cell>
          <cell r="AR90">
            <v>0</v>
          </cell>
          <cell r="AS90">
            <v>0</v>
          </cell>
          <cell r="AT90">
            <v>0</v>
          </cell>
          <cell r="AU90">
            <v>5.69</v>
          </cell>
          <cell r="AV90">
            <v>0.81499999999999995</v>
          </cell>
          <cell r="AW90">
            <v>0</v>
          </cell>
          <cell r="AX90">
            <v>0.93799999999999994</v>
          </cell>
          <cell r="AY90" t="str">
            <v>WT345X132.5</v>
          </cell>
          <cell r="AZ90" t="str">
            <v>WT345X132.5</v>
          </cell>
          <cell r="BA90">
            <v>132</v>
          </cell>
          <cell r="BB90">
            <v>16900</v>
          </cell>
          <cell r="BC90">
            <v>353</v>
          </cell>
          <cell r="BD90">
            <v>0</v>
          </cell>
          <cell r="BE90">
            <v>0</v>
          </cell>
          <cell r="BF90">
            <v>358</v>
          </cell>
          <cell r="BG90">
            <v>0</v>
          </cell>
          <cell r="BH90">
            <v>0</v>
          </cell>
          <cell r="BI90">
            <v>18.399999999999999</v>
          </cell>
          <cell r="BJ90">
            <v>30.2</v>
          </cell>
          <cell r="BK90">
            <v>0</v>
          </cell>
          <cell r="BL90">
            <v>0</v>
          </cell>
          <cell r="BM90">
            <v>0</v>
          </cell>
          <cell r="BN90">
            <v>50.3</v>
          </cell>
          <cell r="BO90">
            <v>52.4</v>
          </cell>
          <cell r="BP90">
            <v>0</v>
          </cell>
          <cell r="BQ90">
            <v>77.2</v>
          </cell>
          <cell r="BR90">
            <v>0</v>
          </cell>
          <cell r="BS90">
            <v>0</v>
          </cell>
          <cell r="BT90">
            <v>23.7</v>
          </cell>
          <cell r="BU90">
            <v>133</v>
          </cell>
          <cell r="BV90">
            <v>0</v>
          </cell>
          <cell r="BW90">
            <v>0</v>
          </cell>
          <cell r="BX90">
            <v>16.5</v>
          </cell>
          <cell r="BY90">
            <v>19.2</v>
          </cell>
          <cell r="BZ90">
            <v>172</v>
          </cell>
          <cell r="CA90">
            <v>1110</v>
          </cell>
          <cell r="CB90">
            <v>626</v>
          </cell>
          <cell r="CC90">
            <v>101</v>
          </cell>
          <cell r="CD90">
            <v>116</v>
          </cell>
          <cell r="CE90">
            <v>996</v>
          </cell>
          <cell r="CF90">
            <v>646</v>
          </cell>
          <cell r="CG90">
            <v>82.6</v>
          </cell>
          <cell r="CH90">
            <v>0</v>
          </cell>
          <cell r="CI90">
            <v>4160</v>
          </cell>
          <cell r="CJ90">
            <v>15.5</v>
          </cell>
          <cell r="CK90">
            <v>0</v>
          </cell>
          <cell r="CL90">
            <v>0</v>
          </cell>
          <cell r="CM90">
            <v>0</v>
          </cell>
          <cell r="CN90">
            <v>0</v>
          </cell>
          <cell r="CO90">
            <v>0</v>
          </cell>
          <cell r="CP90">
            <v>145</v>
          </cell>
          <cell r="CQ90">
            <v>0.81499999999999995</v>
          </cell>
          <cell r="CR90">
            <v>0</v>
          </cell>
          <cell r="CS90">
            <v>0.93799999999999994</v>
          </cell>
        </row>
        <row r="91">
          <cell r="C91" t="str">
            <v>WT13.5X80.5</v>
          </cell>
          <cell r="D91" t="str">
            <v>F</v>
          </cell>
          <cell r="E91">
            <v>80.5</v>
          </cell>
          <cell r="F91">
            <v>23.8</v>
          </cell>
          <cell r="G91">
            <v>13.8</v>
          </cell>
          <cell r="H91">
            <v>0</v>
          </cell>
          <cell r="I91">
            <v>0</v>
          </cell>
          <cell r="J91">
            <v>14</v>
          </cell>
          <cell r="K91">
            <v>0</v>
          </cell>
          <cell r="L91">
            <v>0</v>
          </cell>
          <cell r="M91">
            <v>0.66</v>
          </cell>
          <cell r="N91">
            <v>1.08</v>
          </cell>
          <cell r="O91">
            <v>0</v>
          </cell>
          <cell r="P91">
            <v>0</v>
          </cell>
          <cell r="Q91">
            <v>0</v>
          </cell>
          <cell r="R91">
            <v>1.87</v>
          </cell>
          <cell r="S91">
            <v>2</v>
          </cell>
          <cell r="T91">
            <v>0</v>
          </cell>
          <cell r="U91">
            <v>0</v>
          </cell>
          <cell r="V91">
            <v>2.98</v>
          </cell>
          <cell r="W91">
            <v>0</v>
          </cell>
          <cell r="X91">
            <v>0</v>
          </cell>
          <cell r="Y91">
            <v>0.84899999999999998</v>
          </cell>
          <cell r="Z91">
            <v>6.49</v>
          </cell>
          <cell r="AA91">
            <v>0</v>
          </cell>
          <cell r="AB91">
            <v>18.100000000000001</v>
          </cell>
          <cell r="AC91">
            <v>0</v>
          </cell>
          <cell r="AD91">
            <v>20.9</v>
          </cell>
          <cell r="AE91">
            <v>372</v>
          </cell>
          <cell r="AF91">
            <v>60.8</v>
          </cell>
          <cell r="AG91">
            <v>34.4</v>
          </cell>
          <cell r="AH91">
            <v>3.95</v>
          </cell>
          <cell r="AI91">
            <v>248</v>
          </cell>
          <cell r="AJ91">
            <v>54.5</v>
          </cell>
          <cell r="AK91">
            <v>35.4</v>
          </cell>
          <cell r="AL91">
            <v>3.23</v>
          </cell>
          <cell r="AM91">
            <v>0</v>
          </cell>
          <cell r="AN91">
            <v>7.53</v>
          </cell>
          <cell r="AO91">
            <v>42.7</v>
          </cell>
          <cell r="AP91">
            <v>0</v>
          </cell>
          <cell r="AQ91">
            <v>0</v>
          </cell>
          <cell r="AR91">
            <v>0</v>
          </cell>
          <cell r="AS91">
            <v>0</v>
          </cell>
          <cell r="AT91">
            <v>0</v>
          </cell>
          <cell r="AU91">
            <v>5.66</v>
          </cell>
          <cell r="AV91">
            <v>0.81399999999999995</v>
          </cell>
          <cell r="AW91">
            <v>0</v>
          </cell>
          <cell r="AX91">
            <v>0.85099999999999998</v>
          </cell>
          <cell r="AY91" t="str">
            <v>WT345X120</v>
          </cell>
          <cell r="AZ91" t="str">
            <v>WT345X120</v>
          </cell>
          <cell r="BA91">
            <v>120</v>
          </cell>
          <cell r="BB91">
            <v>15400</v>
          </cell>
          <cell r="BC91">
            <v>351</v>
          </cell>
          <cell r="BD91">
            <v>0</v>
          </cell>
          <cell r="BE91">
            <v>0</v>
          </cell>
          <cell r="BF91">
            <v>356</v>
          </cell>
          <cell r="BG91">
            <v>0</v>
          </cell>
          <cell r="BH91">
            <v>0</v>
          </cell>
          <cell r="BI91">
            <v>16.8</v>
          </cell>
          <cell r="BJ91">
            <v>27.4</v>
          </cell>
          <cell r="BK91">
            <v>0</v>
          </cell>
          <cell r="BL91">
            <v>0</v>
          </cell>
          <cell r="BM91">
            <v>0</v>
          </cell>
          <cell r="BN91">
            <v>47.5</v>
          </cell>
          <cell r="BO91">
            <v>50.8</v>
          </cell>
          <cell r="BP91">
            <v>0</v>
          </cell>
          <cell r="BQ91">
            <v>75.7</v>
          </cell>
          <cell r="BR91">
            <v>0</v>
          </cell>
          <cell r="BS91">
            <v>0</v>
          </cell>
          <cell r="BT91">
            <v>21.6</v>
          </cell>
          <cell r="BU91">
            <v>120</v>
          </cell>
          <cell r="BV91">
            <v>0</v>
          </cell>
          <cell r="BW91">
            <v>0</v>
          </cell>
          <cell r="BX91">
            <v>18.100000000000001</v>
          </cell>
          <cell r="BY91">
            <v>20.9</v>
          </cell>
          <cell r="BZ91">
            <v>155</v>
          </cell>
          <cell r="CA91">
            <v>996</v>
          </cell>
          <cell r="CB91">
            <v>564</v>
          </cell>
          <cell r="CC91">
            <v>100</v>
          </cell>
          <cell r="CD91">
            <v>103</v>
          </cell>
          <cell r="CE91">
            <v>893</v>
          </cell>
          <cell r="CF91">
            <v>580</v>
          </cell>
          <cell r="CG91">
            <v>82</v>
          </cell>
          <cell r="CH91">
            <v>0</v>
          </cell>
          <cell r="CI91">
            <v>3130</v>
          </cell>
          <cell r="CJ91">
            <v>11.5</v>
          </cell>
          <cell r="CK91">
            <v>0</v>
          </cell>
          <cell r="CL91">
            <v>0</v>
          </cell>
          <cell r="CM91">
            <v>0</v>
          </cell>
          <cell r="CN91">
            <v>0</v>
          </cell>
          <cell r="CO91">
            <v>0</v>
          </cell>
          <cell r="CP91">
            <v>144</v>
          </cell>
          <cell r="CQ91">
            <v>0.81399999999999995</v>
          </cell>
          <cell r="CR91">
            <v>0</v>
          </cell>
          <cell r="CS91">
            <v>0.85099999999999998</v>
          </cell>
        </row>
        <row r="92">
          <cell r="C92" t="str">
            <v>WT13.5X73</v>
          </cell>
          <cell r="D92" t="str">
            <v>F</v>
          </cell>
          <cell r="E92">
            <v>73</v>
          </cell>
          <cell r="F92">
            <v>21.6</v>
          </cell>
          <cell r="G92">
            <v>13.7</v>
          </cell>
          <cell r="H92">
            <v>0</v>
          </cell>
          <cell r="I92">
            <v>0</v>
          </cell>
          <cell r="J92">
            <v>14</v>
          </cell>
          <cell r="K92">
            <v>0</v>
          </cell>
          <cell r="L92">
            <v>0</v>
          </cell>
          <cell r="M92">
            <v>0.60499999999999998</v>
          </cell>
          <cell r="N92">
            <v>0.97499999999999998</v>
          </cell>
          <cell r="O92">
            <v>0</v>
          </cell>
          <cell r="P92">
            <v>0</v>
          </cell>
          <cell r="Q92">
            <v>0</v>
          </cell>
          <cell r="R92">
            <v>1.76</v>
          </cell>
          <cell r="S92">
            <v>1.875</v>
          </cell>
          <cell r="T92">
            <v>0</v>
          </cell>
          <cell r="U92">
            <v>0</v>
          </cell>
          <cell r="V92">
            <v>2.94</v>
          </cell>
          <cell r="W92">
            <v>0</v>
          </cell>
          <cell r="X92">
            <v>0</v>
          </cell>
          <cell r="Y92">
            <v>0.77200000000000002</v>
          </cell>
          <cell r="Z92">
            <v>7.16</v>
          </cell>
          <cell r="AA92">
            <v>0</v>
          </cell>
          <cell r="AB92">
            <v>19.7</v>
          </cell>
          <cell r="AC92">
            <v>0</v>
          </cell>
          <cell r="AD92">
            <v>22.6</v>
          </cell>
          <cell r="AE92">
            <v>336</v>
          </cell>
          <cell r="AF92">
            <v>55</v>
          </cell>
          <cell r="AG92">
            <v>31.2</v>
          </cell>
          <cell r="AH92">
            <v>3.95</v>
          </cell>
          <cell r="AI92">
            <v>222</v>
          </cell>
          <cell r="AJ92">
            <v>48.8</v>
          </cell>
          <cell r="AK92">
            <v>31.7</v>
          </cell>
          <cell r="AL92">
            <v>3.2</v>
          </cell>
          <cell r="AM92">
            <v>0</v>
          </cell>
          <cell r="AN92">
            <v>5.62</v>
          </cell>
          <cell r="AO92">
            <v>31.7</v>
          </cell>
          <cell r="AP92">
            <v>0</v>
          </cell>
          <cell r="AQ92">
            <v>0</v>
          </cell>
          <cell r="AR92">
            <v>0</v>
          </cell>
          <cell r="AS92">
            <v>0</v>
          </cell>
          <cell r="AT92">
            <v>0</v>
          </cell>
          <cell r="AU92">
            <v>5.64</v>
          </cell>
          <cell r="AV92">
            <v>0.81200000000000006</v>
          </cell>
          <cell r="AW92">
            <v>0</v>
          </cell>
          <cell r="AX92">
            <v>0.76400000000000001</v>
          </cell>
          <cell r="AY92" t="str">
            <v>WT345X108.5</v>
          </cell>
          <cell r="AZ92" t="str">
            <v>WT345X108.5</v>
          </cell>
          <cell r="BA92">
            <v>108</v>
          </cell>
          <cell r="BB92">
            <v>13900</v>
          </cell>
          <cell r="BC92">
            <v>348</v>
          </cell>
          <cell r="BD92">
            <v>0</v>
          </cell>
          <cell r="BE92">
            <v>0</v>
          </cell>
          <cell r="BF92">
            <v>356</v>
          </cell>
          <cell r="BG92">
            <v>0</v>
          </cell>
          <cell r="BH92">
            <v>0</v>
          </cell>
          <cell r="BI92">
            <v>15.4</v>
          </cell>
          <cell r="BJ92">
            <v>24.8</v>
          </cell>
          <cell r="BK92">
            <v>0</v>
          </cell>
          <cell r="BL92">
            <v>0</v>
          </cell>
          <cell r="BM92">
            <v>0</v>
          </cell>
          <cell r="BN92">
            <v>44.7</v>
          </cell>
          <cell r="BO92">
            <v>47.6</v>
          </cell>
          <cell r="BP92">
            <v>0</v>
          </cell>
          <cell r="BQ92">
            <v>74.7</v>
          </cell>
          <cell r="BR92">
            <v>0</v>
          </cell>
          <cell r="BS92">
            <v>0</v>
          </cell>
          <cell r="BT92">
            <v>19.600000000000001</v>
          </cell>
          <cell r="BU92">
            <v>109</v>
          </cell>
          <cell r="BV92">
            <v>0</v>
          </cell>
          <cell r="BW92">
            <v>0</v>
          </cell>
          <cell r="BX92">
            <v>19.7</v>
          </cell>
          <cell r="BY92">
            <v>22.6</v>
          </cell>
          <cell r="BZ92">
            <v>140</v>
          </cell>
          <cell r="CA92">
            <v>901</v>
          </cell>
          <cell r="CB92">
            <v>511</v>
          </cell>
          <cell r="CC92">
            <v>100</v>
          </cell>
          <cell r="CD92">
            <v>92.4</v>
          </cell>
          <cell r="CE92">
            <v>800</v>
          </cell>
          <cell r="CF92">
            <v>519</v>
          </cell>
          <cell r="CG92">
            <v>81.3</v>
          </cell>
          <cell r="CH92">
            <v>0</v>
          </cell>
          <cell r="CI92">
            <v>2340</v>
          </cell>
          <cell r="CJ92">
            <v>8.51</v>
          </cell>
          <cell r="CK92">
            <v>0</v>
          </cell>
          <cell r="CL92">
            <v>0</v>
          </cell>
          <cell r="CM92">
            <v>0</v>
          </cell>
          <cell r="CN92">
            <v>0</v>
          </cell>
          <cell r="CO92">
            <v>0</v>
          </cell>
          <cell r="CP92">
            <v>143</v>
          </cell>
          <cell r="CQ92">
            <v>0.81200000000000006</v>
          </cell>
          <cell r="CR92">
            <v>0</v>
          </cell>
          <cell r="CS92">
            <v>0.76400000000000001</v>
          </cell>
        </row>
        <row r="93">
          <cell r="C93" t="str">
            <v>WT13.5X64.5</v>
          </cell>
          <cell r="D93" t="str">
            <v>F</v>
          </cell>
          <cell r="E93">
            <v>64.5</v>
          </cell>
          <cell r="F93">
            <v>18.899999999999999</v>
          </cell>
          <cell r="G93">
            <v>13.8</v>
          </cell>
          <cell r="H93">
            <v>0</v>
          </cell>
          <cell r="I93">
            <v>0</v>
          </cell>
          <cell r="J93">
            <v>10</v>
          </cell>
          <cell r="K93">
            <v>0</v>
          </cell>
          <cell r="L93">
            <v>0</v>
          </cell>
          <cell r="M93">
            <v>0.61</v>
          </cell>
          <cell r="N93">
            <v>1.1000000000000001</v>
          </cell>
          <cell r="O93">
            <v>0</v>
          </cell>
          <cell r="P93">
            <v>0</v>
          </cell>
          <cell r="Q93">
            <v>0</v>
          </cell>
          <cell r="R93">
            <v>1.7</v>
          </cell>
          <cell r="S93">
            <v>2</v>
          </cell>
          <cell r="T93">
            <v>0</v>
          </cell>
          <cell r="U93">
            <v>0</v>
          </cell>
          <cell r="V93">
            <v>3.39</v>
          </cell>
          <cell r="W93">
            <v>0</v>
          </cell>
          <cell r="X93">
            <v>0</v>
          </cell>
          <cell r="Y93">
            <v>0.94499999999999995</v>
          </cell>
          <cell r="Z93">
            <v>4.55</v>
          </cell>
          <cell r="AA93">
            <v>0</v>
          </cell>
          <cell r="AB93">
            <v>19.899999999999999</v>
          </cell>
          <cell r="AC93">
            <v>0</v>
          </cell>
          <cell r="AD93">
            <v>22.6</v>
          </cell>
          <cell r="AE93">
            <v>323</v>
          </cell>
          <cell r="AF93">
            <v>55.1</v>
          </cell>
          <cell r="AG93">
            <v>31</v>
          </cell>
          <cell r="AH93">
            <v>4.13</v>
          </cell>
          <cell r="AI93">
            <v>92.2</v>
          </cell>
          <cell r="AJ93">
            <v>28.8</v>
          </cell>
          <cell r="AK93">
            <v>18.399999999999999</v>
          </cell>
          <cell r="AL93">
            <v>2.21</v>
          </cell>
          <cell r="AM93">
            <v>0</v>
          </cell>
          <cell r="AN93">
            <v>5.55</v>
          </cell>
          <cell r="AO93">
            <v>24</v>
          </cell>
          <cell r="AP93">
            <v>0</v>
          </cell>
          <cell r="AQ93">
            <v>0</v>
          </cell>
          <cell r="AR93">
            <v>0</v>
          </cell>
          <cell r="AS93">
            <v>0</v>
          </cell>
          <cell r="AT93">
            <v>0</v>
          </cell>
          <cell r="AU93">
            <v>5.48</v>
          </cell>
          <cell r="AV93">
            <v>0.73199999999999998</v>
          </cell>
          <cell r="AW93">
            <v>0</v>
          </cell>
          <cell r="AX93">
            <v>0.76300000000000001</v>
          </cell>
          <cell r="AY93" t="str">
            <v>WT345X96</v>
          </cell>
          <cell r="AZ93" t="str">
            <v>WT345X96</v>
          </cell>
          <cell r="BA93">
            <v>96</v>
          </cell>
          <cell r="BB93">
            <v>12200</v>
          </cell>
          <cell r="BC93">
            <v>351</v>
          </cell>
          <cell r="BD93">
            <v>0</v>
          </cell>
          <cell r="BE93">
            <v>0</v>
          </cell>
          <cell r="BF93">
            <v>254</v>
          </cell>
          <cell r="BG93">
            <v>0</v>
          </cell>
          <cell r="BH93">
            <v>0</v>
          </cell>
          <cell r="BI93">
            <v>15.5</v>
          </cell>
          <cell r="BJ93">
            <v>27.9</v>
          </cell>
          <cell r="BK93">
            <v>0</v>
          </cell>
          <cell r="BL93">
            <v>0</v>
          </cell>
          <cell r="BM93">
            <v>0</v>
          </cell>
          <cell r="BN93">
            <v>43.2</v>
          </cell>
          <cell r="BO93">
            <v>50.8</v>
          </cell>
          <cell r="BP93">
            <v>0</v>
          </cell>
          <cell r="BQ93">
            <v>86.1</v>
          </cell>
          <cell r="BR93">
            <v>0</v>
          </cell>
          <cell r="BS93">
            <v>0</v>
          </cell>
          <cell r="BT93">
            <v>24</v>
          </cell>
          <cell r="BU93">
            <v>96</v>
          </cell>
          <cell r="BV93">
            <v>0</v>
          </cell>
          <cell r="BW93">
            <v>0</v>
          </cell>
          <cell r="BX93">
            <v>19.899999999999999</v>
          </cell>
          <cell r="BY93">
            <v>22.6</v>
          </cell>
          <cell r="BZ93">
            <v>134</v>
          </cell>
          <cell r="CA93">
            <v>903</v>
          </cell>
          <cell r="CB93">
            <v>508</v>
          </cell>
          <cell r="CC93">
            <v>105</v>
          </cell>
          <cell r="CD93">
            <v>38.4</v>
          </cell>
          <cell r="CE93">
            <v>472</v>
          </cell>
          <cell r="CF93">
            <v>302</v>
          </cell>
          <cell r="CG93">
            <v>56.1</v>
          </cell>
          <cell r="CH93">
            <v>0</v>
          </cell>
          <cell r="CI93">
            <v>2310</v>
          </cell>
          <cell r="CJ93">
            <v>6.44</v>
          </cell>
          <cell r="CK93">
            <v>0</v>
          </cell>
          <cell r="CL93">
            <v>0</v>
          </cell>
          <cell r="CM93">
            <v>0</v>
          </cell>
          <cell r="CN93">
            <v>0</v>
          </cell>
          <cell r="CO93">
            <v>0</v>
          </cell>
          <cell r="CP93">
            <v>139</v>
          </cell>
          <cell r="CQ93">
            <v>0.73199999999999998</v>
          </cell>
          <cell r="CR93">
            <v>0</v>
          </cell>
          <cell r="CS93">
            <v>0.76300000000000001</v>
          </cell>
        </row>
        <row r="94">
          <cell r="C94" t="str">
            <v>WT13.5X57</v>
          </cell>
          <cell r="D94" t="str">
            <v>F</v>
          </cell>
          <cell r="E94">
            <v>57</v>
          </cell>
          <cell r="F94">
            <v>16.8</v>
          </cell>
          <cell r="G94">
            <v>13.6</v>
          </cell>
          <cell r="H94">
            <v>0</v>
          </cell>
          <cell r="I94">
            <v>0</v>
          </cell>
          <cell r="J94">
            <v>10.1</v>
          </cell>
          <cell r="K94">
            <v>0</v>
          </cell>
          <cell r="L94">
            <v>0</v>
          </cell>
          <cell r="M94">
            <v>0.56999999999999995</v>
          </cell>
          <cell r="N94">
            <v>0.93</v>
          </cell>
          <cell r="O94">
            <v>0</v>
          </cell>
          <cell r="P94">
            <v>0</v>
          </cell>
          <cell r="Q94">
            <v>0</v>
          </cell>
          <cell r="R94">
            <v>1.53</v>
          </cell>
          <cell r="S94">
            <v>1.8125</v>
          </cell>
          <cell r="T94">
            <v>0</v>
          </cell>
          <cell r="U94">
            <v>0</v>
          </cell>
          <cell r="V94">
            <v>3.42</v>
          </cell>
          <cell r="W94">
            <v>0</v>
          </cell>
          <cell r="X94">
            <v>0</v>
          </cell>
          <cell r="Y94">
            <v>0.83199999999999996</v>
          </cell>
          <cell r="Z94">
            <v>5.41</v>
          </cell>
          <cell r="AA94">
            <v>0</v>
          </cell>
          <cell r="AB94">
            <v>21.3</v>
          </cell>
          <cell r="AC94">
            <v>0</v>
          </cell>
          <cell r="AD94">
            <v>23.9</v>
          </cell>
          <cell r="AE94">
            <v>289</v>
          </cell>
          <cell r="AF94">
            <v>50.4</v>
          </cell>
          <cell r="AG94">
            <v>28.3</v>
          </cell>
          <cell r="AH94">
            <v>4.1500000000000004</v>
          </cell>
          <cell r="AI94">
            <v>79.3</v>
          </cell>
          <cell r="AJ94">
            <v>24.6</v>
          </cell>
          <cell r="AK94">
            <v>15.8</v>
          </cell>
          <cell r="AL94">
            <v>2.1800000000000002</v>
          </cell>
          <cell r="AM94">
            <v>0</v>
          </cell>
          <cell r="AN94">
            <v>3.65</v>
          </cell>
          <cell r="AO94">
            <v>17.5</v>
          </cell>
          <cell r="AP94">
            <v>0</v>
          </cell>
          <cell r="AQ94">
            <v>0</v>
          </cell>
          <cell r="AR94">
            <v>0</v>
          </cell>
          <cell r="AS94">
            <v>0</v>
          </cell>
          <cell r="AT94">
            <v>0</v>
          </cell>
          <cell r="AU94">
            <v>5.54</v>
          </cell>
          <cell r="AV94">
            <v>0.71599999999999997</v>
          </cell>
          <cell r="AW94">
            <v>0</v>
          </cell>
          <cell r="AX94">
            <v>0.69799999999999995</v>
          </cell>
          <cell r="AY94" t="str">
            <v>WT345X85</v>
          </cell>
          <cell r="AZ94" t="str">
            <v>WT345X85</v>
          </cell>
          <cell r="BA94">
            <v>85</v>
          </cell>
          <cell r="BB94">
            <v>10800</v>
          </cell>
          <cell r="BC94">
            <v>345</v>
          </cell>
          <cell r="BD94">
            <v>0</v>
          </cell>
          <cell r="BE94">
            <v>0</v>
          </cell>
          <cell r="BF94">
            <v>257</v>
          </cell>
          <cell r="BG94">
            <v>0</v>
          </cell>
          <cell r="BH94">
            <v>0</v>
          </cell>
          <cell r="BI94">
            <v>14.5</v>
          </cell>
          <cell r="BJ94">
            <v>23.6</v>
          </cell>
          <cell r="BK94">
            <v>0</v>
          </cell>
          <cell r="BL94">
            <v>0</v>
          </cell>
          <cell r="BM94">
            <v>0</v>
          </cell>
          <cell r="BN94">
            <v>38.9</v>
          </cell>
          <cell r="BO94">
            <v>46</v>
          </cell>
          <cell r="BP94">
            <v>0</v>
          </cell>
          <cell r="BQ94">
            <v>86.9</v>
          </cell>
          <cell r="BR94">
            <v>0</v>
          </cell>
          <cell r="BS94">
            <v>0</v>
          </cell>
          <cell r="BT94">
            <v>21.1</v>
          </cell>
          <cell r="BU94">
            <v>85</v>
          </cell>
          <cell r="BV94">
            <v>0</v>
          </cell>
          <cell r="BW94">
            <v>0</v>
          </cell>
          <cell r="BX94">
            <v>21.3</v>
          </cell>
          <cell r="BY94">
            <v>23.9</v>
          </cell>
          <cell r="BZ94">
            <v>120</v>
          </cell>
          <cell r="CA94">
            <v>826</v>
          </cell>
          <cell r="CB94">
            <v>464</v>
          </cell>
          <cell r="CC94">
            <v>105</v>
          </cell>
          <cell r="CD94">
            <v>33</v>
          </cell>
          <cell r="CE94">
            <v>403</v>
          </cell>
          <cell r="CF94">
            <v>259</v>
          </cell>
          <cell r="CG94">
            <v>55.4</v>
          </cell>
          <cell r="CH94">
            <v>0</v>
          </cell>
          <cell r="CI94">
            <v>1520</v>
          </cell>
          <cell r="CJ94">
            <v>4.7</v>
          </cell>
          <cell r="CK94">
            <v>0</v>
          </cell>
          <cell r="CL94">
            <v>0</v>
          </cell>
          <cell r="CM94">
            <v>0</v>
          </cell>
          <cell r="CN94">
            <v>0</v>
          </cell>
          <cell r="CO94">
            <v>0</v>
          </cell>
          <cell r="CP94">
            <v>141</v>
          </cell>
          <cell r="CQ94">
            <v>0.71599999999999997</v>
          </cell>
          <cell r="CR94">
            <v>0</v>
          </cell>
          <cell r="CS94">
            <v>0.69799999999999995</v>
          </cell>
        </row>
        <row r="95">
          <cell r="C95" t="str">
            <v>WT13.5X51</v>
          </cell>
          <cell r="D95" t="str">
            <v>F</v>
          </cell>
          <cell r="E95">
            <v>51</v>
          </cell>
          <cell r="F95">
            <v>15</v>
          </cell>
          <cell r="G95">
            <v>13.5</v>
          </cell>
          <cell r="H95">
            <v>0</v>
          </cell>
          <cell r="I95">
            <v>0</v>
          </cell>
          <cell r="J95">
            <v>10</v>
          </cell>
          <cell r="K95">
            <v>0</v>
          </cell>
          <cell r="L95">
            <v>0</v>
          </cell>
          <cell r="M95">
            <v>0.51500000000000001</v>
          </cell>
          <cell r="N95">
            <v>0.83</v>
          </cell>
          <cell r="O95">
            <v>0</v>
          </cell>
          <cell r="P95">
            <v>0</v>
          </cell>
          <cell r="Q95">
            <v>0</v>
          </cell>
          <cell r="R95">
            <v>1.43</v>
          </cell>
          <cell r="S95">
            <v>1.75</v>
          </cell>
          <cell r="T95">
            <v>0</v>
          </cell>
          <cell r="U95">
            <v>0</v>
          </cell>
          <cell r="V95">
            <v>3.37</v>
          </cell>
          <cell r="W95">
            <v>0</v>
          </cell>
          <cell r="X95">
            <v>0</v>
          </cell>
          <cell r="Y95">
            <v>0.75</v>
          </cell>
          <cell r="Z95">
            <v>6.03</v>
          </cell>
          <cell r="AA95">
            <v>0</v>
          </cell>
          <cell r="AB95">
            <v>23.5</v>
          </cell>
          <cell r="AC95">
            <v>0</v>
          </cell>
          <cell r="AD95">
            <v>26.3</v>
          </cell>
          <cell r="AE95">
            <v>258</v>
          </cell>
          <cell r="AF95">
            <v>45</v>
          </cell>
          <cell r="AG95">
            <v>25.3</v>
          </cell>
          <cell r="AH95">
            <v>4.1399999999999997</v>
          </cell>
          <cell r="AI95">
            <v>69.599999999999994</v>
          </cell>
          <cell r="AJ95">
            <v>21.7</v>
          </cell>
          <cell r="AK95">
            <v>13.9</v>
          </cell>
          <cell r="AL95">
            <v>2.15</v>
          </cell>
          <cell r="AM95">
            <v>0</v>
          </cell>
          <cell r="AN95">
            <v>2.63</v>
          </cell>
          <cell r="AO95">
            <v>12.6</v>
          </cell>
          <cell r="AP95">
            <v>0</v>
          </cell>
          <cell r="AQ95">
            <v>0</v>
          </cell>
          <cell r="AR95">
            <v>0</v>
          </cell>
          <cell r="AS95">
            <v>0</v>
          </cell>
          <cell r="AT95">
            <v>0</v>
          </cell>
          <cell r="AU95">
            <v>5.53</v>
          </cell>
          <cell r="AV95">
            <v>0.71299999999999997</v>
          </cell>
          <cell r="AW95">
            <v>0</v>
          </cell>
          <cell r="AX95">
            <v>0.57799999999999996</v>
          </cell>
          <cell r="AY95" t="str">
            <v>WT345X76</v>
          </cell>
          <cell r="AZ95" t="str">
            <v>WT345X76</v>
          </cell>
          <cell r="BA95">
            <v>76</v>
          </cell>
          <cell r="BB95">
            <v>9680</v>
          </cell>
          <cell r="BC95">
            <v>343</v>
          </cell>
          <cell r="BD95">
            <v>0</v>
          </cell>
          <cell r="BE95">
            <v>0</v>
          </cell>
          <cell r="BF95">
            <v>254</v>
          </cell>
          <cell r="BG95">
            <v>0</v>
          </cell>
          <cell r="BH95">
            <v>0</v>
          </cell>
          <cell r="BI95">
            <v>13.1</v>
          </cell>
          <cell r="BJ95">
            <v>21.1</v>
          </cell>
          <cell r="BK95">
            <v>0</v>
          </cell>
          <cell r="BL95">
            <v>0</v>
          </cell>
          <cell r="BM95">
            <v>0</v>
          </cell>
          <cell r="BN95">
            <v>36.299999999999997</v>
          </cell>
          <cell r="BO95">
            <v>44.5</v>
          </cell>
          <cell r="BP95">
            <v>0</v>
          </cell>
          <cell r="BQ95">
            <v>85.6</v>
          </cell>
          <cell r="BR95">
            <v>0</v>
          </cell>
          <cell r="BS95">
            <v>0</v>
          </cell>
          <cell r="BT95">
            <v>19.100000000000001</v>
          </cell>
          <cell r="BU95">
            <v>76</v>
          </cell>
          <cell r="BV95">
            <v>0</v>
          </cell>
          <cell r="BW95">
            <v>0</v>
          </cell>
          <cell r="BX95">
            <v>23.5</v>
          </cell>
          <cell r="BY95">
            <v>26.3</v>
          </cell>
          <cell r="BZ95">
            <v>107</v>
          </cell>
          <cell r="CA95">
            <v>737</v>
          </cell>
          <cell r="CB95">
            <v>415</v>
          </cell>
          <cell r="CC95">
            <v>105</v>
          </cell>
          <cell r="CD95">
            <v>29</v>
          </cell>
          <cell r="CE95">
            <v>356</v>
          </cell>
          <cell r="CF95">
            <v>228</v>
          </cell>
          <cell r="CG95">
            <v>54.6</v>
          </cell>
          <cell r="CH95">
            <v>0</v>
          </cell>
          <cell r="CI95">
            <v>1090</v>
          </cell>
          <cell r="CJ95">
            <v>3.38</v>
          </cell>
          <cell r="CK95">
            <v>0</v>
          </cell>
          <cell r="CL95">
            <v>0</v>
          </cell>
          <cell r="CM95">
            <v>0</v>
          </cell>
          <cell r="CN95">
            <v>0</v>
          </cell>
          <cell r="CO95">
            <v>0</v>
          </cell>
          <cell r="CP95">
            <v>140</v>
          </cell>
          <cell r="CQ95">
            <v>0.71299999999999997</v>
          </cell>
          <cell r="CR95">
            <v>0</v>
          </cell>
          <cell r="CS95">
            <v>0.57799999999999996</v>
          </cell>
        </row>
        <row r="96">
          <cell r="C96" t="str">
            <v>WT13.5X47</v>
          </cell>
          <cell r="D96" t="str">
            <v>F</v>
          </cell>
          <cell r="E96">
            <v>47</v>
          </cell>
          <cell r="F96">
            <v>13.8</v>
          </cell>
          <cell r="G96">
            <v>13.5</v>
          </cell>
          <cell r="H96">
            <v>0</v>
          </cell>
          <cell r="I96">
            <v>0</v>
          </cell>
          <cell r="J96">
            <v>10</v>
          </cell>
          <cell r="K96">
            <v>0</v>
          </cell>
          <cell r="L96">
            <v>0</v>
          </cell>
          <cell r="M96">
            <v>0.49</v>
          </cell>
          <cell r="N96">
            <v>0.745</v>
          </cell>
          <cell r="O96">
            <v>0</v>
          </cell>
          <cell r="P96">
            <v>0</v>
          </cell>
          <cell r="Q96">
            <v>0</v>
          </cell>
          <cell r="R96">
            <v>1.34</v>
          </cell>
          <cell r="S96">
            <v>1.625</v>
          </cell>
          <cell r="T96">
            <v>0</v>
          </cell>
          <cell r="U96">
            <v>0</v>
          </cell>
          <cell r="V96">
            <v>3.41</v>
          </cell>
          <cell r="W96">
            <v>0</v>
          </cell>
          <cell r="X96">
            <v>0</v>
          </cell>
          <cell r="Y96">
            <v>0.69199999999999995</v>
          </cell>
          <cell r="Z96">
            <v>6.7</v>
          </cell>
          <cell r="AA96">
            <v>0</v>
          </cell>
          <cell r="AB96">
            <v>24.7</v>
          </cell>
          <cell r="AC96">
            <v>0</v>
          </cell>
          <cell r="AD96">
            <v>27.5</v>
          </cell>
          <cell r="AE96">
            <v>239</v>
          </cell>
          <cell r="AF96">
            <v>42.4</v>
          </cell>
          <cell r="AG96">
            <v>23.8</v>
          </cell>
          <cell r="AH96">
            <v>4.16</v>
          </cell>
          <cell r="AI96">
            <v>62</v>
          </cell>
          <cell r="AJ96">
            <v>19.399999999999999</v>
          </cell>
          <cell r="AK96">
            <v>12.4</v>
          </cell>
          <cell r="AL96">
            <v>2.12</v>
          </cell>
          <cell r="AM96">
            <v>0</v>
          </cell>
          <cell r="AN96">
            <v>2.0099999999999998</v>
          </cell>
          <cell r="AO96">
            <v>10.199999999999999</v>
          </cell>
          <cell r="AP96">
            <v>0</v>
          </cell>
          <cell r="AQ96">
            <v>0</v>
          </cell>
          <cell r="AR96">
            <v>0</v>
          </cell>
          <cell r="AS96">
            <v>0</v>
          </cell>
          <cell r="AT96">
            <v>0</v>
          </cell>
          <cell r="AU96">
            <v>5.57</v>
          </cell>
          <cell r="AV96">
            <v>0.70199999999999996</v>
          </cell>
          <cell r="AW96">
            <v>0</v>
          </cell>
          <cell r="AX96">
            <v>0.53</v>
          </cell>
          <cell r="AY96" t="str">
            <v>WT345X70</v>
          </cell>
          <cell r="AZ96" t="str">
            <v>WT345X70</v>
          </cell>
          <cell r="BA96">
            <v>70</v>
          </cell>
          <cell r="BB96">
            <v>8900</v>
          </cell>
          <cell r="BC96">
            <v>343</v>
          </cell>
          <cell r="BD96">
            <v>0</v>
          </cell>
          <cell r="BE96">
            <v>0</v>
          </cell>
          <cell r="BF96">
            <v>254</v>
          </cell>
          <cell r="BG96">
            <v>0</v>
          </cell>
          <cell r="BH96">
            <v>0</v>
          </cell>
          <cell r="BI96">
            <v>12.4</v>
          </cell>
          <cell r="BJ96">
            <v>18.899999999999999</v>
          </cell>
          <cell r="BK96">
            <v>0</v>
          </cell>
          <cell r="BL96">
            <v>0</v>
          </cell>
          <cell r="BM96">
            <v>0</v>
          </cell>
          <cell r="BN96">
            <v>34</v>
          </cell>
          <cell r="BO96">
            <v>41.3</v>
          </cell>
          <cell r="BP96">
            <v>0</v>
          </cell>
          <cell r="BQ96">
            <v>86.6</v>
          </cell>
          <cell r="BR96">
            <v>0</v>
          </cell>
          <cell r="BS96">
            <v>0</v>
          </cell>
          <cell r="BT96">
            <v>17.600000000000001</v>
          </cell>
          <cell r="BU96">
            <v>70</v>
          </cell>
          <cell r="BV96">
            <v>0</v>
          </cell>
          <cell r="BW96">
            <v>0</v>
          </cell>
          <cell r="BX96">
            <v>24.7</v>
          </cell>
          <cell r="BY96">
            <v>27.5</v>
          </cell>
          <cell r="BZ96">
            <v>100</v>
          </cell>
          <cell r="CA96">
            <v>695</v>
          </cell>
          <cell r="CB96">
            <v>390</v>
          </cell>
          <cell r="CC96">
            <v>106</v>
          </cell>
          <cell r="CD96">
            <v>25.8</v>
          </cell>
          <cell r="CE96">
            <v>318</v>
          </cell>
          <cell r="CF96">
            <v>203</v>
          </cell>
          <cell r="CG96">
            <v>53.8</v>
          </cell>
          <cell r="CH96">
            <v>0</v>
          </cell>
          <cell r="CI96">
            <v>837</v>
          </cell>
          <cell r="CJ96">
            <v>2.74</v>
          </cell>
          <cell r="CK96">
            <v>0</v>
          </cell>
          <cell r="CL96">
            <v>0</v>
          </cell>
          <cell r="CM96">
            <v>0</v>
          </cell>
          <cell r="CN96">
            <v>0</v>
          </cell>
          <cell r="CO96">
            <v>0</v>
          </cell>
          <cell r="CP96">
            <v>141</v>
          </cell>
          <cell r="CQ96">
            <v>0.70199999999999996</v>
          </cell>
          <cell r="CR96">
            <v>0</v>
          </cell>
          <cell r="CS96">
            <v>0.53</v>
          </cell>
        </row>
        <row r="97">
          <cell r="C97" t="str">
            <v>WT13.5X42</v>
          </cell>
          <cell r="D97" t="str">
            <v>F</v>
          </cell>
          <cell r="E97">
            <v>42</v>
          </cell>
          <cell r="F97">
            <v>12.4</v>
          </cell>
          <cell r="G97">
            <v>13.4</v>
          </cell>
          <cell r="H97">
            <v>0</v>
          </cell>
          <cell r="I97">
            <v>0</v>
          </cell>
          <cell r="J97">
            <v>10</v>
          </cell>
          <cell r="K97">
            <v>0</v>
          </cell>
          <cell r="L97">
            <v>0</v>
          </cell>
          <cell r="M97">
            <v>0.46</v>
          </cell>
          <cell r="N97">
            <v>0.64</v>
          </cell>
          <cell r="O97">
            <v>0</v>
          </cell>
          <cell r="P97">
            <v>0</v>
          </cell>
          <cell r="Q97">
            <v>0</v>
          </cell>
          <cell r="R97">
            <v>1.24</v>
          </cell>
          <cell r="S97">
            <v>1.5625</v>
          </cell>
          <cell r="T97">
            <v>0</v>
          </cell>
          <cell r="U97">
            <v>0</v>
          </cell>
          <cell r="V97">
            <v>3.48</v>
          </cell>
          <cell r="W97">
            <v>0</v>
          </cell>
          <cell r="X97">
            <v>0</v>
          </cell>
          <cell r="Y97">
            <v>0.621</v>
          </cell>
          <cell r="Z97">
            <v>7.78</v>
          </cell>
          <cell r="AA97">
            <v>0</v>
          </cell>
          <cell r="AB97">
            <v>26.3</v>
          </cell>
          <cell r="AC97">
            <v>0</v>
          </cell>
          <cell r="AD97">
            <v>29</v>
          </cell>
          <cell r="AE97">
            <v>216</v>
          </cell>
          <cell r="AF97">
            <v>39.200000000000003</v>
          </cell>
          <cell r="AG97">
            <v>21.9</v>
          </cell>
          <cell r="AH97">
            <v>4.18</v>
          </cell>
          <cell r="AI97">
            <v>52.8</v>
          </cell>
          <cell r="AJ97">
            <v>16.600000000000001</v>
          </cell>
          <cell r="AK97">
            <v>10.6</v>
          </cell>
          <cell r="AL97">
            <v>2.0699999999999998</v>
          </cell>
          <cell r="AM97">
            <v>0</v>
          </cell>
          <cell r="AN97">
            <v>1.4</v>
          </cell>
          <cell r="AO97">
            <v>7.79</v>
          </cell>
          <cell r="AP97">
            <v>0</v>
          </cell>
          <cell r="AQ97">
            <v>0</v>
          </cell>
          <cell r="AR97">
            <v>0</v>
          </cell>
          <cell r="AS97">
            <v>0</v>
          </cell>
          <cell r="AT97">
            <v>0</v>
          </cell>
          <cell r="AU97">
            <v>5.63</v>
          </cell>
          <cell r="AV97">
            <v>0.68500000000000005</v>
          </cell>
          <cell r="AW97">
            <v>0</v>
          </cell>
          <cell r="AX97">
            <v>0.47499999999999998</v>
          </cell>
          <cell r="AY97" t="str">
            <v>WT345X62.5</v>
          </cell>
          <cell r="AZ97" t="str">
            <v>WT345X62.5</v>
          </cell>
          <cell r="BA97">
            <v>62.5</v>
          </cell>
          <cell r="BB97">
            <v>8000</v>
          </cell>
          <cell r="BC97">
            <v>340</v>
          </cell>
          <cell r="BD97">
            <v>0</v>
          </cell>
          <cell r="BE97">
            <v>0</v>
          </cell>
          <cell r="BF97">
            <v>254</v>
          </cell>
          <cell r="BG97">
            <v>0</v>
          </cell>
          <cell r="BH97">
            <v>0</v>
          </cell>
          <cell r="BI97">
            <v>11.7</v>
          </cell>
          <cell r="BJ97">
            <v>16.3</v>
          </cell>
          <cell r="BK97">
            <v>0</v>
          </cell>
          <cell r="BL97">
            <v>0</v>
          </cell>
          <cell r="BM97">
            <v>0</v>
          </cell>
          <cell r="BN97">
            <v>31.5</v>
          </cell>
          <cell r="BO97">
            <v>39.700000000000003</v>
          </cell>
          <cell r="BP97">
            <v>0</v>
          </cell>
          <cell r="BQ97">
            <v>88.4</v>
          </cell>
          <cell r="BR97">
            <v>0</v>
          </cell>
          <cell r="BS97">
            <v>0</v>
          </cell>
          <cell r="BT97">
            <v>15.8</v>
          </cell>
          <cell r="BU97">
            <v>62.5</v>
          </cell>
          <cell r="BV97">
            <v>0</v>
          </cell>
          <cell r="BW97">
            <v>0</v>
          </cell>
          <cell r="BX97">
            <v>26.3</v>
          </cell>
          <cell r="BY97">
            <v>29</v>
          </cell>
          <cell r="BZ97">
            <v>89.9</v>
          </cell>
          <cell r="CA97">
            <v>642</v>
          </cell>
          <cell r="CB97">
            <v>359</v>
          </cell>
          <cell r="CC97">
            <v>106</v>
          </cell>
          <cell r="CD97">
            <v>22</v>
          </cell>
          <cell r="CE97">
            <v>272</v>
          </cell>
          <cell r="CF97">
            <v>174</v>
          </cell>
          <cell r="CG97">
            <v>52.6</v>
          </cell>
          <cell r="CH97">
            <v>0</v>
          </cell>
          <cell r="CI97">
            <v>583</v>
          </cell>
          <cell r="CJ97">
            <v>2.09</v>
          </cell>
          <cell r="CK97">
            <v>0</v>
          </cell>
          <cell r="CL97">
            <v>0</v>
          </cell>
          <cell r="CM97">
            <v>0</v>
          </cell>
          <cell r="CN97">
            <v>0</v>
          </cell>
          <cell r="CO97">
            <v>0</v>
          </cell>
          <cell r="CP97">
            <v>143</v>
          </cell>
          <cell r="CQ97">
            <v>0.68500000000000005</v>
          </cell>
          <cell r="CR97">
            <v>0</v>
          </cell>
          <cell r="CS97">
            <v>0.47499999999999998</v>
          </cell>
        </row>
        <row r="98">
          <cell r="C98" t="str">
            <v>WT12X185</v>
          </cell>
          <cell r="D98" t="str">
            <v>T</v>
          </cell>
          <cell r="E98">
            <v>185</v>
          </cell>
          <cell r="F98">
            <v>54.4</v>
          </cell>
          <cell r="G98">
            <v>14</v>
          </cell>
          <cell r="H98">
            <v>0</v>
          </cell>
          <cell r="I98">
            <v>0</v>
          </cell>
          <cell r="J98">
            <v>13.7</v>
          </cell>
          <cell r="K98">
            <v>0</v>
          </cell>
          <cell r="L98">
            <v>0</v>
          </cell>
          <cell r="M98">
            <v>1.52</v>
          </cell>
          <cell r="N98">
            <v>2.72</v>
          </cell>
          <cell r="O98">
            <v>0</v>
          </cell>
          <cell r="P98">
            <v>0</v>
          </cell>
          <cell r="Q98">
            <v>0</v>
          </cell>
          <cell r="R98">
            <v>3.22</v>
          </cell>
          <cell r="S98">
            <v>3.625</v>
          </cell>
          <cell r="T98">
            <v>0</v>
          </cell>
          <cell r="U98">
            <v>0</v>
          </cell>
          <cell r="V98">
            <v>3.57</v>
          </cell>
          <cell r="W98">
            <v>0</v>
          </cell>
          <cell r="X98">
            <v>0</v>
          </cell>
          <cell r="Y98">
            <v>1.99</v>
          </cell>
          <cell r="Z98">
            <v>2.5099999999999998</v>
          </cell>
          <cell r="AA98">
            <v>0</v>
          </cell>
          <cell r="AB98">
            <v>7.09</v>
          </cell>
          <cell r="AC98">
            <v>0</v>
          </cell>
          <cell r="AD98">
            <v>9.2100000000000009</v>
          </cell>
          <cell r="AE98">
            <v>779</v>
          </cell>
          <cell r="AF98">
            <v>140</v>
          </cell>
          <cell r="AG98">
            <v>74.7</v>
          </cell>
          <cell r="AH98">
            <v>3.78</v>
          </cell>
          <cell r="AI98">
            <v>581</v>
          </cell>
          <cell r="AJ98">
            <v>133</v>
          </cell>
          <cell r="AK98">
            <v>85.1</v>
          </cell>
          <cell r="AL98">
            <v>3.27</v>
          </cell>
          <cell r="AM98">
            <v>0</v>
          </cell>
          <cell r="AN98">
            <v>100</v>
          </cell>
          <cell r="AO98">
            <v>553</v>
          </cell>
          <cell r="AP98">
            <v>0</v>
          </cell>
          <cell r="AQ98">
            <v>0</v>
          </cell>
          <cell r="AR98">
            <v>0</v>
          </cell>
          <cell r="AS98">
            <v>0</v>
          </cell>
          <cell r="AT98">
            <v>0</v>
          </cell>
          <cell r="AU98">
            <v>5.47</v>
          </cell>
          <cell r="AV98">
            <v>0.83699999999999997</v>
          </cell>
          <cell r="AW98">
            <v>0</v>
          </cell>
          <cell r="AX98">
            <v>1</v>
          </cell>
          <cell r="AY98" t="str">
            <v>WT305X275.5</v>
          </cell>
          <cell r="AZ98" t="str">
            <v>WT305X275.5</v>
          </cell>
          <cell r="BA98">
            <v>276</v>
          </cell>
          <cell r="BB98">
            <v>35100</v>
          </cell>
          <cell r="BC98">
            <v>356</v>
          </cell>
          <cell r="BD98">
            <v>0</v>
          </cell>
          <cell r="BE98">
            <v>0</v>
          </cell>
          <cell r="BF98">
            <v>348</v>
          </cell>
          <cell r="BG98">
            <v>0</v>
          </cell>
          <cell r="BH98">
            <v>0</v>
          </cell>
          <cell r="BI98">
            <v>38.6</v>
          </cell>
          <cell r="BJ98">
            <v>69.099999999999994</v>
          </cell>
          <cell r="BK98">
            <v>0</v>
          </cell>
          <cell r="BL98">
            <v>0</v>
          </cell>
          <cell r="BM98">
            <v>0</v>
          </cell>
          <cell r="BN98">
            <v>81.8</v>
          </cell>
          <cell r="BO98">
            <v>92.1</v>
          </cell>
          <cell r="BP98">
            <v>0</v>
          </cell>
          <cell r="BQ98">
            <v>90.7</v>
          </cell>
          <cell r="BR98">
            <v>0</v>
          </cell>
          <cell r="BS98">
            <v>0</v>
          </cell>
          <cell r="BT98">
            <v>50.5</v>
          </cell>
          <cell r="BU98">
            <v>276</v>
          </cell>
          <cell r="BV98">
            <v>0</v>
          </cell>
          <cell r="BW98">
            <v>0</v>
          </cell>
          <cell r="BX98">
            <v>7.09</v>
          </cell>
          <cell r="BY98">
            <v>9.2100000000000009</v>
          </cell>
          <cell r="BZ98">
            <v>324</v>
          </cell>
          <cell r="CA98">
            <v>2290</v>
          </cell>
          <cell r="CB98">
            <v>1220</v>
          </cell>
          <cell r="CC98">
            <v>96</v>
          </cell>
          <cell r="CD98">
            <v>242</v>
          </cell>
          <cell r="CE98">
            <v>2180</v>
          </cell>
          <cell r="CF98">
            <v>1390</v>
          </cell>
          <cell r="CG98">
            <v>83.1</v>
          </cell>
          <cell r="CH98">
            <v>0</v>
          </cell>
          <cell r="CI98">
            <v>41600</v>
          </cell>
          <cell r="CJ98">
            <v>149</v>
          </cell>
          <cell r="CK98">
            <v>0</v>
          </cell>
          <cell r="CL98">
            <v>0</v>
          </cell>
          <cell r="CM98">
            <v>0</v>
          </cell>
          <cell r="CN98">
            <v>0</v>
          </cell>
          <cell r="CO98">
            <v>0</v>
          </cell>
          <cell r="CP98">
            <v>139</v>
          </cell>
          <cell r="CQ98">
            <v>0.83699999999999997</v>
          </cell>
          <cell r="CR98">
            <v>0</v>
          </cell>
          <cell r="CS98">
            <v>1</v>
          </cell>
        </row>
        <row r="99">
          <cell r="C99" t="str">
            <v>WT12X167.5</v>
          </cell>
          <cell r="D99" t="str">
            <v>T</v>
          </cell>
          <cell r="E99">
            <v>168</v>
          </cell>
          <cell r="F99">
            <v>49.2</v>
          </cell>
          <cell r="G99">
            <v>13.8</v>
          </cell>
          <cell r="H99">
            <v>0</v>
          </cell>
          <cell r="I99">
            <v>0</v>
          </cell>
          <cell r="J99">
            <v>13.5</v>
          </cell>
          <cell r="K99">
            <v>0</v>
          </cell>
          <cell r="L99">
            <v>0</v>
          </cell>
          <cell r="M99">
            <v>1.38</v>
          </cell>
          <cell r="N99">
            <v>2.48</v>
          </cell>
          <cell r="O99">
            <v>0</v>
          </cell>
          <cell r="P99">
            <v>0</v>
          </cell>
          <cell r="Q99">
            <v>0</v>
          </cell>
          <cell r="R99">
            <v>2.98</v>
          </cell>
          <cell r="S99">
            <v>3.375</v>
          </cell>
          <cell r="T99">
            <v>0</v>
          </cell>
          <cell r="U99">
            <v>0</v>
          </cell>
          <cell r="V99">
            <v>3.42</v>
          </cell>
          <cell r="W99">
            <v>0</v>
          </cell>
          <cell r="X99">
            <v>0</v>
          </cell>
          <cell r="Y99">
            <v>1.82</v>
          </cell>
          <cell r="Z99">
            <v>2.73</v>
          </cell>
          <cell r="AA99">
            <v>0</v>
          </cell>
          <cell r="AB99">
            <v>7.81</v>
          </cell>
          <cell r="AC99">
            <v>0</v>
          </cell>
          <cell r="AD99">
            <v>10</v>
          </cell>
          <cell r="AE99">
            <v>686</v>
          </cell>
          <cell r="AF99">
            <v>123</v>
          </cell>
          <cell r="AG99">
            <v>66.3</v>
          </cell>
          <cell r="AH99">
            <v>3.73</v>
          </cell>
          <cell r="AI99">
            <v>513</v>
          </cell>
          <cell r="AJ99">
            <v>119</v>
          </cell>
          <cell r="AK99">
            <v>75.900000000000006</v>
          </cell>
          <cell r="AL99">
            <v>3.23</v>
          </cell>
          <cell r="AM99">
            <v>0</v>
          </cell>
          <cell r="AN99">
            <v>75.599999999999994</v>
          </cell>
          <cell r="AO99">
            <v>405</v>
          </cell>
          <cell r="AP99">
            <v>0</v>
          </cell>
          <cell r="AQ99">
            <v>0</v>
          </cell>
          <cell r="AR99">
            <v>0</v>
          </cell>
          <cell r="AS99">
            <v>0</v>
          </cell>
          <cell r="AT99">
            <v>0</v>
          </cell>
          <cell r="AU99">
            <v>5.4</v>
          </cell>
          <cell r="AV99">
            <v>0.83699999999999997</v>
          </cell>
          <cell r="AW99">
            <v>0</v>
          </cell>
          <cell r="AX99">
            <v>1</v>
          </cell>
          <cell r="AY99" t="str">
            <v>WT305X249</v>
          </cell>
          <cell r="AZ99" t="str">
            <v>WT305X249</v>
          </cell>
          <cell r="BA99">
            <v>249</v>
          </cell>
          <cell r="BB99">
            <v>31700</v>
          </cell>
          <cell r="BC99">
            <v>351</v>
          </cell>
          <cell r="BD99">
            <v>0</v>
          </cell>
          <cell r="BE99">
            <v>0</v>
          </cell>
          <cell r="BF99">
            <v>343</v>
          </cell>
          <cell r="BG99">
            <v>0</v>
          </cell>
          <cell r="BH99">
            <v>0</v>
          </cell>
          <cell r="BI99">
            <v>35.1</v>
          </cell>
          <cell r="BJ99">
            <v>63</v>
          </cell>
          <cell r="BK99">
            <v>0</v>
          </cell>
          <cell r="BL99">
            <v>0</v>
          </cell>
          <cell r="BM99">
            <v>0</v>
          </cell>
          <cell r="BN99">
            <v>75.7</v>
          </cell>
          <cell r="BO99">
            <v>85.7</v>
          </cell>
          <cell r="BP99">
            <v>0</v>
          </cell>
          <cell r="BQ99">
            <v>86.9</v>
          </cell>
          <cell r="BR99">
            <v>0</v>
          </cell>
          <cell r="BS99">
            <v>0</v>
          </cell>
          <cell r="BT99">
            <v>46.2</v>
          </cell>
          <cell r="BU99">
            <v>249</v>
          </cell>
          <cell r="BV99">
            <v>0</v>
          </cell>
          <cell r="BW99">
            <v>0</v>
          </cell>
          <cell r="BX99">
            <v>7.81</v>
          </cell>
          <cell r="BY99">
            <v>10</v>
          </cell>
          <cell r="BZ99">
            <v>286</v>
          </cell>
          <cell r="CA99">
            <v>2020</v>
          </cell>
          <cell r="CB99">
            <v>1090</v>
          </cell>
          <cell r="CC99">
            <v>94.7</v>
          </cell>
          <cell r="CD99">
            <v>214</v>
          </cell>
          <cell r="CE99">
            <v>1950</v>
          </cell>
          <cell r="CF99">
            <v>1240</v>
          </cell>
          <cell r="CG99">
            <v>82</v>
          </cell>
          <cell r="CH99">
            <v>0</v>
          </cell>
          <cell r="CI99">
            <v>31500</v>
          </cell>
          <cell r="CJ99">
            <v>109</v>
          </cell>
          <cell r="CK99">
            <v>0</v>
          </cell>
          <cell r="CL99">
            <v>0</v>
          </cell>
          <cell r="CM99">
            <v>0</v>
          </cell>
          <cell r="CN99">
            <v>0</v>
          </cell>
          <cell r="CO99">
            <v>0</v>
          </cell>
          <cell r="CP99">
            <v>137</v>
          </cell>
          <cell r="CQ99">
            <v>0.83699999999999997</v>
          </cell>
          <cell r="CR99">
            <v>0</v>
          </cell>
          <cell r="CS99">
            <v>1</v>
          </cell>
        </row>
        <row r="100">
          <cell r="C100" t="str">
            <v>WT12X153</v>
          </cell>
          <cell r="D100" t="str">
            <v>T</v>
          </cell>
          <cell r="E100">
            <v>153</v>
          </cell>
          <cell r="F100">
            <v>44.9</v>
          </cell>
          <cell r="G100">
            <v>13.6</v>
          </cell>
          <cell r="H100">
            <v>0</v>
          </cell>
          <cell r="I100">
            <v>0</v>
          </cell>
          <cell r="J100">
            <v>13.4</v>
          </cell>
          <cell r="K100">
            <v>0</v>
          </cell>
          <cell r="L100">
            <v>0</v>
          </cell>
          <cell r="M100">
            <v>1.26</v>
          </cell>
          <cell r="N100">
            <v>2.2799999999999998</v>
          </cell>
          <cell r="O100">
            <v>0</v>
          </cell>
          <cell r="P100">
            <v>0</v>
          </cell>
          <cell r="Q100">
            <v>0</v>
          </cell>
          <cell r="R100">
            <v>2.78</v>
          </cell>
          <cell r="S100">
            <v>3.1875</v>
          </cell>
          <cell r="T100">
            <v>0</v>
          </cell>
          <cell r="U100">
            <v>0</v>
          </cell>
          <cell r="V100">
            <v>3.29</v>
          </cell>
          <cell r="W100">
            <v>0</v>
          </cell>
          <cell r="X100">
            <v>0</v>
          </cell>
          <cell r="Y100">
            <v>1.67</v>
          </cell>
          <cell r="Z100">
            <v>2.94</v>
          </cell>
          <cell r="AA100">
            <v>0</v>
          </cell>
          <cell r="AB100">
            <v>8.56</v>
          </cell>
          <cell r="AC100">
            <v>0</v>
          </cell>
          <cell r="AD100">
            <v>10.8</v>
          </cell>
          <cell r="AE100">
            <v>611</v>
          </cell>
          <cell r="AF100">
            <v>110</v>
          </cell>
          <cell r="AG100">
            <v>59.4</v>
          </cell>
          <cell r="AH100">
            <v>3.69</v>
          </cell>
          <cell r="AI100">
            <v>460</v>
          </cell>
          <cell r="AJ100">
            <v>107</v>
          </cell>
          <cell r="AK100">
            <v>68.599999999999994</v>
          </cell>
          <cell r="AL100">
            <v>3.2</v>
          </cell>
          <cell r="AM100">
            <v>0</v>
          </cell>
          <cell r="AN100">
            <v>58.4</v>
          </cell>
          <cell r="AO100">
            <v>305</v>
          </cell>
          <cell r="AP100">
            <v>0</v>
          </cell>
          <cell r="AQ100">
            <v>0</v>
          </cell>
          <cell r="AR100">
            <v>0</v>
          </cell>
          <cell r="AS100">
            <v>0</v>
          </cell>
          <cell r="AT100">
            <v>0</v>
          </cell>
          <cell r="AU100">
            <v>5.34</v>
          </cell>
          <cell r="AV100">
            <v>0.83699999999999997</v>
          </cell>
          <cell r="AW100">
            <v>0</v>
          </cell>
          <cell r="AX100">
            <v>1</v>
          </cell>
          <cell r="AY100" t="str">
            <v>WT305X227.5</v>
          </cell>
          <cell r="AZ100" t="str">
            <v>WT305X227.5</v>
          </cell>
          <cell r="BA100">
            <v>228</v>
          </cell>
          <cell r="BB100">
            <v>29000</v>
          </cell>
          <cell r="BC100">
            <v>345</v>
          </cell>
          <cell r="BD100">
            <v>0</v>
          </cell>
          <cell r="BE100">
            <v>0</v>
          </cell>
          <cell r="BF100">
            <v>340</v>
          </cell>
          <cell r="BG100">
            <v>0</v>
          </cell>
          <cell r="BH100">
            <v>0</v>
          </cell>
          <cell r="BI100">
            <v>32</v>
          </cell>
          <cell r="BJ100">
            <v>57.9</v>
          </cell>
          <cell r="BK100">
            <v>0</v>
          </cell>
          <cell r="BL100">
            <v>0</v>
          </cell>
          <cell r="BM100">
            <v>0</v>
          </cell>
          <cell r="BN100">
            <v>70.599999999999994</v>
          </cell>
          <cell r="BO100">
            <v>81</v>
          </cell>
          <cell r="BP100">
            <v>0</v>
          </cell>
          <cell r="BQ100">
            <v>83.6</v>
          </cell>
          <cell r="BR100">
            <v>0</v>
          </cell>
          <cell r="BS100">
            <v>0</v>
          </cell>
          <cell r="BT100">
            <v>42.4</v>
          </cell>
          <cell r="BU100">
            <v>228</v>
          </cell>
          <cell r="BV100">
            <v>0</v>
          </cell>
          <cell r="BW100">
            <v>0</v>
          </cell>
          <cell r="BX100">
            <v>8.56</v>
          </cell>
          <cell r="BY100">
            <v>10.8</v>
          </cell>
          <cell r="BZ100">
            <v>254</v>
          </cell>
          <cell r="CA100">
            <v>1800</v>
          </cell>
          <cell r="CB100">
            <v>973</v>
          </cell>
          <cell r="CC100">
            <v>93.7</v>
          </cell>
          <cell r="CD100">
            <v>191</v>
          </cell>
          <cell r="CE100">
            <v>1750</v>
          </cell>
          <cell r="CF100">
            <v>1120</v>
          </cell>
          <cell r="CG100">
            <v>81.3</v>
          </cell>
          <cell r="CH100">
            <v>0</v>
          </cell>
          <cell r="CI100">
            <v>24300</v>
          </cell>
          <cell r="CJ100">
            <v>81.900000000000006</v>
          </cell>
          <cell r="CK100">
            <v>0</v>
          </cell>
          <cell r="CL100">
            <v>0</v>
          </cell>
          <cell r="CM100">
            <v>0</v>
          </cell>
          <cell r="CN100">
            <v>0</v>
          </cell>
          <cell r="CO100">
            <v>0</v>
          </cell>
          <cell r="CP100">
            <v>136</v>
          </cell>
          <cell r="CQ100">
            <v>0.83699999999999997</v>
          </cell>
          <cell r="CR100">
            <v>0</v>
          </cell>
          <cell r="CS100">
            <v>1</v>
          </cell>
        </row>
        <row r="101">
          <cell r="C101" t="str">
            <v>WT12X139.5</v>
          </cell>
          <cell r="D101" t="str">
            <v>T</v>
          </cell>
          <cell r="E101">
            <v>140</v>
          </cell>
          <cell r="F101">
            <v>41</v>
          </cell>
          <cell r="G101">
            <v>13.4</v>
          </cell>
          <cell r="H101">
            <v>0</v>
          </cell>
          <cell r="I101">
            <v>0</v>
          </cell>
          <cell r="J101">
            <v>13.3</v>
          </cell>
          <cell r="K101">
            <v>0</v>
          </cell>
          <cell r="L101">
            <v>0</v>
          </cell>
          <cell r="M101">
            <v>1.1599999999999999</v>
          </cell>
          <cell r="N101">
            <v>2.09</v>
          </cell>
          <cell r="O101">
            <v>0</v>
          </cell>
          <cell r="P101">
            <v>0</v>
          </cell>
          <cell r="Q101">
            <v>0</v>
          </cell>
          <cell r="R101">
            <v>2.59</v>
          </cell>
          <cell r="S101">
            <v>3</v>
          </cell>
          <cell r="T101">
            <v>0</v>
          </cell>
          <cell r="U101">
            <v>0</v>
          </cell>
          <cell r="V101">
            <v>3.18</v>
          </cell>
          <cell r="W101">
            <v>0</v>
          </cell>
          <cell r="X101">
            <v>0</v>
          </cell>
          <cell r="Y101">
            <v>1.54</v>
          </cell>
          <cell r="Z101">
            <v>3.18</v>
          </cell>
          <cell r="AA101">
            <v>0</v>
          </cell>
          <cell r="AB101">
            <v>9.2899999999999991</v>
          </cell>
          <cell r="AC101">
            <v>0</v>
          </cell>
          <cell r="AD101">
            <v>11.5</v>
          </cell>
          <cell r="AE101">
            <v>546</v>
          </cell>
          <cell r="AF101">
            <v>98.8</v>
          </cell>
          <cell r="AG101">
            <v>53.6</v>
          </cell>
          <cell r="AH101">
            <v>3.65</v>
          </cell>
          <cell r="AI101">
            <v>412</v>
          </cell>
          <cell r="AJ101">
            <v>96.3</v>
          </cell>
          <cell r="AK101">
            <v>61.9</v>
          </cell>
          <cell r="AL101">
            <v>3.17</v>
          </cell>
          <cell r="AM101">
            <v>0</v>
          </cell>
          <cell r="AN101">
            <v>45.1</v>
          </cell>
          <cell r="AO101">
            <v>230</v>
          </cell>
          <cell r="AP101">
            <v>0</v>
          </cell>
          <cell r="AQ101">
            <v>0</v>
          </cell>
          <cell r="AR101">
            <v>0</v>
          </cell>
          <cell r="AS101">
            <v>0</v>
          </cell>
          <cell r="AT101">
            <v>0</v>
          </cell>
          <cell r="AU101">
            <v>5.28</v>
          </cell>
          <cell r="AV101">
            <v>0.83699999999999997</v>
          </cell>
          <cell r="AW101">
            <v>0</v>
          </cell>
          <cell r="AX101">
            <v>1</v>
          </cell>
          <cell r="AY101" t="str">
            <v>WT305X207.5</v>
          </cell>
          <cell r="AZ101" t="str">
            <v>WT305X207.5</v>
          </cell>
          <cell r="BA101">
            <v>208</v>
          </cell>
          <cell r="BB101">
            <v>26500</v>
          </cell>
          <cell r="BC101">
            <v>340</v>
          </cell>
          <cell r="BD101">
            <v>0</v>
          </cell>
          <cell r="BE101">
            <v>0</v>
          </cell>
          <cell r="BF101">
            <v>338</v>
          </cell>
          <cell r="BG101">
            <v>0</v>
          </cell>
          <cell r="BH101">
            <v>0</v>
          </cell>
          <cell r="BI101">
            <v>29.5</v>
          </cell>
          <cell r="BJ101">
            <v>53.1</v>
          </cell>
          <cell r="BK101">
            <v>0</v>
          </cell>
          <cell r="BL101">
            <v>0</v>
          </cell>
          <cell r="BM101">
            <v>0</v>
          </cell>
          <cell r="BN101">
            <v>65.8</v>
          </cell>
          <cell r="BO101">
            <v>76.2</v>
          </cell>
          <cell r="BP101">
            <v>0</v>
          </cell>
          <cell r="BQ101">
            <v>80.8</v>
          </cell>
          <cell r="BR101">
            <v>0</v>
          </cell>
          <cell r="BS101">
            <v>0</v>
          </cell>
          <cell r="BT101">
            <v>39.1</v>
          </cell>
          <cell r="BU101">
            <v>208</v>
          </cell>
          <cell r="BV101">
            <v>0</v>
          </cell>
          <cell r="BW101">
            <v>0</v>
          </cell>
          <cell r="BX101">
            <v>9.2899999999999991</v>
          </cell>
          <cell r="BY101">
            <v>11.5</v>
          </cell>
          <cell r="BZ101">
            <v>227</v>
          </cell>
          <cell r="CA101">
            <v>1620</v>
          </cell>
          <cell r="CB101">
            <v>878</v>
          </cell>
          <cell r="CC101">
            <v>92.7</v>
          </cell>
          <cell r="CD101">
            <v>171</v>
          </cell>
          <cell r="CE101">
            <v>1580</v>
          </cell>
          <cell r="CF101">
            <v>1010</v>
          </cell>
          <cell r="CG101">
            <v>80.5</v>
          </cell>
          <cell r="CH101">
            <v>0</v>
          </cell>
          <cell r="CI101">
            <v>18800</v>
          </cell>
          <cell r="CJ101">
            <v>61.8</v>
          </cell>
          <cell r="CK101">
            <v>0</v>
          </cell>
          <cell r="CL101">
            <v>0</v>
          </cell>
          <cell r="CM101">
            <v>0</v>
          </cell>
          <cell r="CN101">
            <v>0</v>
          </cell>
          <cell r="CO101">
            <v>0</v>
          </cell>
          <cell r="CP101">
            <v>134</v>
          </cell>
          <cell r="CQ101">
            <v>0.83699999999999997</v>
          </cell>
          <cell r="CR101">
            <v>0</v>
          </cell>
          <cell r="CS101">
            <v>1</v>
          </cell>
        </row>
        <row r="102">
          <cell r="C102" t="str">
            <v>WT12X125</v>
          </cell>
          <cell r="D102" t="str">
            <v>T</v>
          </cell>
          <cell r="E102">
            <v>125</v>
          </cell>
          <cell r="F102">
            <v>36.799999999999997</v>
          </cell>
          <cell r="G102">
            <v>13.2</v>
          </cell>
          <cell r="H102">
            <v>0</v>
          </cell>
          <cell r="I102">
            <v>0</v>
          </cell>
          <cell r="J102">
            <v>13.2</v>
          </cell>
          <cell r="K102">
            <v>0</v>
          </cell>
          <cell r="L102">
            <v>0</v>
          </cell>
          <cell r="M102">
            <v>1.04</v>
          </cell>
          <cell r="N102">
            <v>1.89</v>
          </cell>
          <cell r="O102">
            <v>0</v>
          </cell>
          <cell r="P102">
            <v>0</v>
          </cell>
          <cell r="Q102">
            <v>0</v>
          </cell>
          <cell r="R102">
            <v>2.39</v>
          </cell>
          <cell r="S102">
            <v>2.8125</v>
          </cell>
          <cell r="T102">
            <v>0</v>
          </cell>
          <cell r="U102">
            <v>0</v>
          </cell>
          <cell r="V102">
            <v>3.05</v>
          </cell>
          <cell r="W102">
            <v>0</v>
          </cell>
          <cell r="X102">
            <v>0</v>
          </cell>
          <cell r="Y102">
            <v>1.39</v>
          </cell>
          <cell r="Z102">
            <v>3.49</v>
          </cell>
          <cell r="AA102">
            <v>0</v>
          </cell>
          <cell r="AB102">
            <v>10.4</v>
          </cell>
          <cell r="AC102">
            <v>0</v>
          </cell>
          <cell r="AD102">
            <v>12.7</v>
          </cell>
          <cell r="AE102">
            <v>478</v>
          </cell>
          <cell r="AF102">
            <v>86.5</v>
          </cell>
          <cell r="AG102">
            <v>47.2</v>
          </cell>
          <cell r="AH102">
            <v>3.61</v>
          </cell>
          <cell r="AI102">
            <v>362</v>
          </cell>
          <cell r="AJ102">
            <v>85.2</v>
          </cell>
          <cell r="AK102">
            <v>54.9</v>
          </cell>
          <cell r="AL102">
            <v>3.14</v>
          </cell>
          <cell r="AM102">
            <v>0</v>
          </cell>
          <cell r="AN102">
            <v>33.200000000000003</v>
          </cell>
          <cell r="AO102">
            <v>165</v>
          </cell>
          <cell r="AP102">
            <v>0</v>
          </cell>
          <cell r="AQ102">
            <v>0</v>
          </cell>
          <cell r="AR102">
            <v>0</v>
          </cell>
          <cell r="AS102">
            <v>0</v>
          </cell>
          <cell r="AT102">
            <v>0</v>
          </cell>
          <cell r="AU102">
            <v>5.22</v>
          </cell>
          <cell r="AV102">
            <v>0.83799999999999997</v>
          </cell>
          <cell r="AW102">
            <v>0</v>
          </cell>
          <cell r="AX102">
            <v>1</v>
          </cell>
          <cell r="AY102" t="str">
            <v>WT305X186</v>
          </cell>
          <cell r="AZ102" t="str">
            <v>WT305X186</v>
          </cell>
          <cell r="BA102">
            <v>186</v>
          </cell>
          <cell r="BB102">
            <v>23700</v>
          </cell>
          <cell r="BC102">
            <v>335</v>
          </cell>
          <cell r="BD102">
            <v>0</v>
          </cell>
          <cell r="BE102">
            <v>0</v>
          </cell>
          <cell r="BF102">
            <v>335</v>
          </cell>
          <cell r="BG102">
            <v>0</v>
          </cell>
          <cell r="BH102">
            <v>0</v>
          </cell>
          <cell r="BI102">
            <v>26.4</v>
          </cell>
          <cell r="BJ102">
            <v>48</v>
          </cell>
          <cell r="BK102">
            <v>0</v>
          </cell>
          <cell r="BL102">
            <v>0</v>
          </cell>
          <cell r="BM102">
            <v>0</v>
          </cell>
          <cell r="BN102">
            <v>60.7</v>
          </cell>
          <cell r="BO102">
            <v>71.400000000000006</v>
          </cell>
          <cell r="BP102">
            <v>0</v>
          </cell>
          <cell r="BQ102">
            <v>77.5</v>
          </cell>
          <cell r="BR102">
            <v>0</v>
          </cell>
          <cell r="BS102">
            <v>0</v>
          </cell>
          <cell r="BT102">
            <v>35.299999999999997</v>
          </cell>
          <cell r="BU102">
            <v>186</v>
          </cell>
          <cell r="BV102">
            <v>0</v>
          </cell>
          <cell r="BW102">
            <v>0</v>
          </cell>
          <cell r="BX102">
            <v>10.4</v>
          </cell>
          <cell r="BY102">
            <v>12.7</v>
          </cell>
          <cell r="BZ102">
            <v>199</v>
          </cell>
          <cell r="CA102">
            <v>1420</v>
          </cell>
          <cell r="CB102">
            <v>773</v>
          </cell>
          <cell r="CC102">
            <v>91.7</v>
          </cell>
          <cell r="CD102">
            <v>151</v>
          </cell>
          <cell r="CE102">
            <v>1400</v>
          </cell>
          <cell r="CF102">
            <v>900</v>
          </cell>
          <cell r="CG102">
            <v>79.8</v>
          </cell>
          <cell r="CH102">
            <v>0</v>
          </cell>
          <cell r="CI102">
            <v>13800</v>
          </cell>
          <cell r="CJ102">
            <v>44.3</v>
          </cell>
          <cell r="CK102">
            <v>0</v>
          </cell>
          <cell r="CL102">
            <v>0</v>
          </cell>
          <cell r="CM102">
            <v>0</v>
          </cell>
          <cell r="CN102">
            <v>0</v>
          </cell>
          <cell r="CO102">
            <v>0</v>
          </cell>
          <cell r="CP102">
            <v>133</v>
          </cell>
          <cell r="CQ102">
            <v>0.83799999999999997</v>
          </cell>
          <cell r="CR102">
            <v>0</v>
          </cell>
          <cell r="CS102">
            <v>1</v>
          </cell>
        </row>
        <row r="103">
          <cell r="C103" t="str">
            <v>WT12X114.5</v>
          </cell>
          <cell r="D103" t="str">
            <v>F</v>
          </cell>
          <cell r="E103">
            <v>114</v>
          </cell>
          <cell r="F103">
            <v>33.6</v>
          </cell>
          <cell r="G103">
            <v>13</v>
          </cell>
          <cell r="H103">
            <v>0</v>
          </cell>
          <cell r="I103">
            <v>0</v>
          </cell>
          <cell r="J103">
            <v>13.1</v>
          </cell>
          <cell r="K103">
            <v>0</v>
          </cell>
          <cell r="L103">
            <v>0</v>
          </cell>
          <cell r="M103">
            <v>0.96</v>
          </cell>
          <cell r="N103">
            <v>1.73</v>
          </cell>
          <cell r="O103">
            <v>0</v>
          </cell>
          <cell r="P103">
            <v>0</v>
          </cell>
          <cell r="Q103">
            <v>0</v>
          </cell>
          <cell r="R103">
            <v>2.23</v>
          </cell>
          <cell r="S103">
            <v>2.625</v>
          </cell>
          <cell r="T103">
            <v>0</v>
          </cell>
          <cell r="U103">
            <v>0</v>
          </cell>
          <cell r="V103">
            <v>2.96</v>
          </cell>
          <cell r="W103">
            <v>0</v>
          </cell>
          <cell r="X103">
            <v>0</v>
          </cell>
          <cell r="Y103">
            <v>1.28</v>
          </cell>
          <cell r="Z103">
            <v>3.79</v>
          </cell>
          <cell r="AA103">
            <v>0</v>
          </cell>
          <cell r="AB103">
            <v>11.2</v>
          </cell>
          <cell r="AC103">
            <v>0</v>
          </cell>
          <cell r="AD103">
            <v>13.6</v>
          </cell>
          <cell r="AE103">
            <v>431</v>
          </cell>
          <cell r="AF103">
            <v>78.099999999999994</v>
          </cell>
          <cell r="AG103">
            <v>42.9</v>
          </cell>
          <cell r="AH103">
            <v>3.58</v>
          </cell>
          <cell r="AI103">
            <v>326</v>
          </cell>
          <cell r="AJ103">
            <v>77</v>
          </cell>
          <cell r="AK103">
            <v>49.7</v>
          </cell>
          <cell r="AL103">
            <v>3.11</v>
          </cell>
          <cell r="AM103">
            <v>0</v>
          </cell>
          <cell r="AN103">
            <v>25.5</v>
          </cell>
          <cell r="AO103">
            <v>125</v>
          </cell>
          <cell r="AP103">
            <v>0</v>
          </cell>
          <cell r="AQ103">
            <v>0</v>
          </cell>
          <cell r="AR103">
            <v>0</v>
          </cell>
          <cell r="AS103">
            <v>0</v>
          </cell>
          <cell r="AT103">
            <v>0</v>
          </cell>
          <cell r="AU103">
            <v>5.19</v>
          </cell>
          <cell r="AV103">
            <v>0.83599999999999997</v>
          </cell>
          <cell r="AW103">
            <v>0</v>
          </cell>
          <cell r="AX103">
            <v>1</v>
          </cell>
          <cell r="AY103" t="str">
            <v>WT305X170.5</v>
          </cell>
          <cell r="AZ103" t="str">
            <v>WT305X170.5</v>
          </cell>
          <cell r="BA103">
            <v>170</v>
          </cell>
          <cell r="BB103">
            <v>21700</v>
          </cell>
          <cell r="BC103">
            <v>330</v>
          </cell>
          <cell r="BD103">
            <v>0</v>
          </cell>
          <cell r="BE103">
            <v>0</v>
          </cell>
          <cell r="BF103">
            <v>333</v>
          </cell>
          <cell r="BG103">
            <v>0</v>
          </cell>
          <cell r="BH103">
            <v>0</v>
          </cell>
          <cell r="BI103">
            <v>24.4</v>
          </cell>
          <cell r="BJ103">
            <v>43.9</v>
          </cell>
          <cell r="BK103">
            <v>0</v>
          </cell>
          <cell r="BL103">
            <v>0</v>
          </cell>
          <cell r="BM103">
            <v>0</v>
          </cell>
          <cell r="BN103">
            <v>56.6</v>
          </cell>
          <cell r="BO103">
            <v>66.7</v>
          </cell>
          <cell r="BP103">
            <v>0</v>
          </cell>
          <cell r="BQ103">
            <v>75.2</v>
          </cell>
          <cell r="BR103">
            <v>0</v>
          </cell>
          <cell r="BS103">
            <v>0</v>
          </cell>
          <cell r="BT103">
            <v>32.5</v>
          </cell>
          <cell r="BU103">
            <v>171</v>
          </cell>
          <cell r="BV103">
            <v>0</v>
          </cell>
          <cell r="BW103">
            <v>0</v>
          </cell>
          <cell r="BX103">
            <v>11.2</v>
          </cell>
          <cell r="BY103">
            <v>13.6</v>
          </cell>
          <cell r="BZ103">
            <v>179</v>
          </cell>
          <cell r="CA103">
            <v>1280</v>
          </cell>
          <cell r="CB103">
            <v>703</v>
          </cell>
          <cell r="CC103">
            <v>90.9</v>
          </cell>
          <cell r="CD103">
            <v>136</v>
          </cell>
          <cell r="CE103">
            <v>1260</v>
          </cell>
          <cell r="CF103">
            <v>814</v>
          </cell>
          <cell r="CG103">
            <v>79</v>
          </cell>
          <cell r="CH103">
            <v>0</v>
          </cell>
          <cell r="CI103">
            <v>10600</v>
          </cell>
          <cell r="CJ103">
            <v>33.6</v>
          </cell>
          <cell r="CK103">
            <v>0</v>
          </cell>
          <cell r="CL103">
            <v>0</v>
          </cell>
          <cell r="CM103">
            <v>0</v>
          </cell>
          <cell r="CN103">
            <v>0</v>
          </cell>
          <cell r="CO103">
            <v>0</v>
          </cell>
          <cell r="CP103">
            <v>132</v>
          </cell>
          <cell r="CQ103">
            <v>0.83599999999999997</v>
          </cell>
          <cell r="CR103">
            <v>0</v>
          </cell>
          <cell r="CS103">
            <v>1</v>
          </cell>
        </row>
        <row r="104">
          <cell r="C104" t="str">
            <v>WT12X103.5</v>
          </cell>
          <cell r="D104" t="str">
            <v>F</v>
          </cell>
          <cell r="E104">
            <v>103</v>
          </cell>
          <cell r="F104">
            <v>30.4</v>
          </cell>
          <cell r="G104">
            <v>12.9</v>
          </cell>
          <cell r="H104">
            <v>0</v>
          </cell>
          <cell r="I104">
            <v>0</v>
          </cell>
          <cell r="J104">
            <v>13</v>
          </cell>
          <cell r="K104">
            <v>0</v>
          </cell>
          <cell r="L104">
            <v>0</v>
          </cell>
          <cell r="M104">
            <v>0.87</v>
          </cell>
          <cell r="N104">
            <v>1.57</v>
          </cell>
          <cell r="O104">
            <v>0</v>
          </cell>
          <cell r="P104">
            <v>0</v>
          </cell>
          <cell r="Q104">
            <v>0</v>
          </cell>
          <cell r="R104">
            <v>2.0699999999999998</v>
          </cell>
          <cell r="S104">
            <v>2.5</v>
          </cell>
          <cell r="T104">
            <v>0</v>
          </cell>
          <cell r="U104">
            <v>0</v>
          </cell>
          <cell r="V104">
            <v>2.87</v>
          </cell>
          <cell r="W104">
            <v>0</v>
          </cell>
          <cell r="X104">
            <v>0</v>
          </cell>
          <cell r="Y104">
            <v>1.17</v>
          </cell>
          <cell r="Z104">
            <v>4.1399999999999997</v>
          </cell>
          <cell r="AA104">
            <v>0</v>
          </cell>
          <cell r="AB104">
            <v>12.4</v>
          </cell>
          <cell r="AC104">
            <v>0</v>
          </cell>
          <cell r="AD104">
            <v>14.8</v>
          </cell>
          <cell r="AE104">
            <v>382</v>
          </cell>
          <cell r="AF104">
            <v>69.3</v>
          </cell>
          <cell r="AG104">
            <v>38.299999999999997</v>
          </cell>
          <cell r="AH104">
            <v>3.55</v>
          </cell>
          <cell r="AI104">
            <v>289</v>
          </cell>
          <cell r="AJ104">
            <v>68.599999999999994</v>
          </cell>
          <cell r="AK104">
            <v>44.4</v>
          </cell>
          <cell r="AL104">
            <v>3.08</v>
          </cell>
          <cell r="AM104">
            <v>0</v>
          </cell>
          <cell r="AN104">
            <v>19.100000000000001</v>
          </cell>
          <cell r="AO104">
            <v>91.3</v>
          </cell>
          <cell r="AP104">
            <v>0</v>
          </cell>
          <cell r="AQ104">
            <v>0</v>
          </cell>
          <cell r="AR104">
            <v>0</v>
          </cell>
          <cell r="AS104">
            <v>0</v>
          </cell>
          <cell r="AT104">
            <v>0</v>
          </cell>
          <cell r="AU104">
            <v>5.14</v>
          </cell>
          <cell r="AV104">
            <v>0.83599999999999997</v>
          </cell>
          <cell r="AW104">
            <v>0</v>
          </cell>
          <cell r="AX104">
            <v>1</v>
          </cell>
          <cell r="AY104" t="str">
            <v>WT305X153.5</v>
          </cell>
          <cell r="AZ104" t="str">
            <v>WT305X153.5</v>
          </cell>
          <cell r="BA104">
            <v>154</v>
          </cell>
          <cell r="BB104">
            <v>19600</v>
          </cell>
          <cell r="BC104">
            <v>328</v>
          </cell>
          <cell r="BD104">
            <v>0</v>
          </cell>
          <cell r="BE104">
            <v>0</v>
          </cell>
          <cell r="BF104">
            <v>330</v>
          </cell>
          <cell r="BG104">
            <v>0</v>
          </cell>
          <cell r="BH104">
            <v>0</v>
          </cell>
          <cell r="BI104">
            <v>22.1</v>
          </cell>
          <cell r="BJ104">
            <v>39.9</v>
          </cell>
          <cell r="BK104">
            <v>0</v>
          </cell>
          <cell r="BL104">
            <v>0</v>
          </cell>
          <cell r="BM104">
            <v>0</v>
          </cell>
          <cell r="BN104">
            <v>52.6</v>
          </cell>
          <cell r="BO104">
            <v>63.5</v>
          </cell>
          <cell r="BP104">
            <v>0</v>
          </cell>
          <cell r="BQ104">
            <v>72.900000000000006</v>
          </cell>
          <cell r="BR104">
            <v>0</v>
          </cell>
          <cell r="BS104">
            <v>0</v>
          </cell>
          <cell r="BT104">
            <v>29.7</v>
          </cell>
          <cell r="BU104">
            <v>154</v>
          </cell>
          <cell r="BV104">
            <v>0</v>
          </cell>
          <cell r="BW104">
            <v>0</v>
          </cell>
          <cell r="BX104">
            <v>12.4</v>
          </cell>
          <cell r="BY104">
            <v>14.8</v>
          </cell>
          <cell r="BZ104">
            <v>159</v>
          </cell>
          <cell r="CA104">
            <v>1140</v>
          </cell>
          <cell r="CB104">
            <v>628</v>
          </cell>
          <cell r="CC104">
            <v>90.2</v>
          </cell>
          <cell r="CD104">
            <v>120</v>
          </cell>
          <cell r="CE104">
            <v>1120</v>
          </cell>
          <cell r="CF104">
            <v>728</v>
          </cell>
          <cell r="CG104">
            <v>78.2</v>
          </cell>
          <cell r="CH104">
            <v>0</v>
          </cell>
          <cell r="CI104">
            <v>7950</v>
          </cell>
          <cell r="CJ104">
            <v>24.5</v>
          </cell>
          <cell r="CK104">
            <v>0</v>
          </cell>
          <cell r="CL104">
            <v>0</v>
          </cell>
          <cell r="CM104">
            <v>0</v>
          </cell>
          <cell r="CN104">
            <v>0</v>
          </cell>
          <cell r="CO104">
            <v>0</v>
          </cell>
          <cell r="CP104">
            <v>131</v>
          </cell>
          <cell r="CQ104">
            <v>0.83599999999999997</v>
          </cell>
          <cell r="CR104">
            <v>0</v>
          </cell>
          <cell r="CS104">
            <v>1</v>
          </cell>
        </row>
        <row r="105">
          <cell r="C105" t="str">
            <v>WT12X96</v>
          </cell>
          <cell r="D105" t="str">
            <v>F</v>
          </cell>
          <cell r="E105">
            <v>96</v>
          </cell>
          <cell r="F105">
            <v>28.1</v>
          </cell>
          <cell r="G105">
            <v>12.7</v>
          </cell>
          <cell r="H105">
            <v>0</v>
          </cell>
          <cell r="I105">
            <v>0</v>
          </cell>
          <cell r="J105">
            <v>13</v>
          </cell>
          <cell r="K105">
            <v>0</v>
          </cell>
          <cell r="L105">
            <v>0</v>
          </cell>
          <cell r="M105">
            <v>0.81</v>
          </cell>
          <cell r="N105">
            <v>1.46</v>
          </cell>
          <cell r="O105">
            <v>0</v>
          </cell>
          <cell r="P105">
            <v>0</v>
          </cell>
          <cell r="Q105">
            <v>0</v>
          </cell>
          <cell r="R105">
            <v>1.96</v>
          </cell>
          <cell r="S105">
            <v>2.375</v>
          </cell>
          <cell r="T105">
            <v>0</v>
          </cell>
          <cell r="U105">
            <v>0</v>
          </cell>
          <cell r="V105">
            <v>2.8</v>
          </cell>
          <cell r="W105">
            <v>0</v>
          </cell>
          <cell r="X105">
            <v>0</v>
          </cell>
          <cell r="Y105">
            <v>1.0900000000000001</v>
          </cell>
          <cell r="Z105">
            <v>4.43</v>
          </cell>
          <cell r="AA105">
            <v>0</v>
          </cell>
          <cell r="AB105">
            <v>13.3</v>
          </cell>
          <cell r="AC105">
            <v>0</v>
          </cell>
          <cell r="AD105">
            <v>15.7</v>
          </cell>
          <cell r="AE105">
            <v>350</v>
          </cell>
          <cell r="AF105">
            <v>63.5</v>
          </cell>
          <cell r="AG105">
            <v>35.200000000000003</v>
          </cell>
          <cell r="AH105">
            <v>3.53</v>
          </cell>
          <cell r="AI105">
            <v>265</v>
          </cell>
          <cell r="AJ105">
            <v>63.1</v>
          </cell>
          <cell r="AK105">
            <v>40.9</v>
          </cell>
          <cell r="AL105">
            <v>3.07</v>
          </cell>
          <cell r="AM105">
            <v>0</v>
          </cell>
          <cell r="AN105">
            <v>15.3</v>
          </cell>
          <cell r="AO105">
            <v>72.5</v>
          </cell>
          <cell r="AP105">
            <v>0</v>
          </cell>
          <cell r="AQ105">
            <v>0</v>
          </cell>
          <cell r="AR105">
            <v>0</v>
          </cell>
          <cell r="AS105">
            <v>0</v>
          </cell>
          <cell r="AT105">
            <v>0</v>
          </cell>
          <cell r="AU105">
            <v>5.1100000000000003</v>
          </cell>
          <cell r="AV105">
            <v>0.83599999999999997</v>
          </cell>
          <cell r="AW105">
            <v>0</v>
          </cell>
          <cell r="AX105">
            <v>1</v>
          </cell>
          <cell r="AY105" t="str">
            <v>WT305X142.5</v>
          </cell>
          <cell r="AZ105" t="str">
            <v>WT305X142.5</v>
          </cell>
          <cell r="BA105">
            <v>142</v>
          </cell>
          <cell r="BB105">
            <v>18100</v>
          </cell>
          <cell r="BC105">
            <v>323</v>
          </cell>
          <cell r="BD105">
            <v>0</v>
          </cell>
          <cell r="BE105">
            <v>0</v>
          </cell>
          <cell r="BF105">
            <v>330</v>
          </cell>
          <cell r="BG105">
            <v>0</v>
          </cell>
          <cell r="BH105">
            <v>0</v>
          </cell>
          <cell r="BI105">
            <v>20.6</v>
          </cell>
          <cell r="BJ105">
            <v>37.1</v>
          </cell>
          <cell r="BK105">
            <v>0</v>
          </cell>
          <cell r="BL105">
            <v>0</v>
          </cell>
          <cell r="BM105">
            <v>0</v>
          </cell>
          <cell r="BN105">
            <v>49.8</v>
          </cell>
          <cell r="BO105">
            <v>60.3</v>
          </cell>
          <cell r="BP105">
            <v>0</v>
          </cell>
          <cell r="BQ105">
            <v>71.099999999999994</v>
          </cell>
          <cell r="BR105">
            <v>0</v>
          </cell>
          <cell r="BS105">
            <v>0</v>
          </cell>
          <cell r="BT105">
            <v>27.7</v>
          </cell>
          <cell r="BU105">
            <v>143</v>
          </cell>
          <cell r="BV105">
            <v>0</v>
          </cell>
          <cell r="BW105">
            <v>0</v>
          </cell>
          <cell r="BX105">
            <v>13.3</v>
          </cell>
          <cell r="BY105">
            <v>15.7</v>
          </cell>
          <cell r="BZ105">
            <v>146</v>
          </cell>
          <cell r="CA105">
            <v>1040</v>
          </cell>
          <cell r="CB105">
            <v>577</v>
          </cell>
          <cell r="CC105">
            <v>89.7</v>
          </cell>
          <cell r="CD105">
            <v>110</v>
          </cell>
          <cell r="CE105">
            <v>1030</v>
          </cell>
          <cell r="CF105">
            <v>670</v>
          </cell>
          <cell r="CG105">
            <v>78</v>
          </cell>
          <cell r="CH105">
            <v>0</v>
          </cell>
          <cell r="CI105">
            <v>6370</v>
          </cell>
          <cell r="CJ105">
            <v>19.5</v>
          </cell>
          <cell r="CK105">
            <v>0</v>
          </cell>
          <cell r="CL105">
            <v>0</v>
          </cell>
          <cell r="CM105">
            <v>0</v>
          </cell>
          <cell r="CN105">
            <v>0</v>
          </cell>
          <cell r="CO105">
            <v>0</v>
          </cell>
          <cell r="CP105">
            <v>130</v>
          </cell>
          <cell r="CQ105">
            <v>0.83599999999999997</v>
          </cell>
          <cell r="CR105">
            <v>0</v>
          </cell>
          <cell r="CS105">
            <v>1</v>
          </cell>
        </row>
        <row r="106">
          <cell r="C106" t="str">
            <v>WT12X88</v>
          </cell>
          <cell r="D106" t="str">
            <v>F</v>
          </cell>
          <cell r="E106">
            <v>88</v>
          </cell>
          <cell r="F106">
            <v>25.8</v>
          </cell>
          <cell r="G106">
            <v>12.6</v>
          </cell>
          <cell r="H106">
            <v>0</v>
          </cell>
          <cell r="I106">
            <v>0</v>
          </cell>
          <cell r="J106">
            <v>12.9</v>
          </cell>
          <cell r="K106">
            <v>0</v>
          </cell>
          <cell r="L106">
            <v>0</v>
          </cell>
          <cell r="M106">
            <v>0.75</v>
          </cell>
          <cell r="N106">
            <v>1.34</v>
          </cell>
          <cell r="O106">
            <v>0</v>
          </cell>
          <cell r="P106">
            <v>0</v>
          </cell>
          <cell r="Q106">
            <v>0</v>
          </cell>
          <cell r="R106">
            <v>1.84</v>
          </cell>
          <cell r="S106">
            <v>2.25</v>
          </cell>
          <cell r="T106">
            <v>0</v>
          </cell>
          <cell r="U106">
            <v>0</v>
          </cell>
          <cell r="V106">
            <v>2.74</v>
          </cell>
          <cell r="W106">
            <v>0</v>
          </cell>
          <cell r="X106">
            <v>0</v>
          </cell>
          <cell r="Y106">
            <v>1</v>
          </cell>
          <cell r="Z106">
            <v>4.8099999999999996</v>
          </cell>
          <cell r="AA106">
            <v>0</v>
          </cell>
          <cell r="AB106">
            <v>14.4</v>
          </cell>
          <cell r="AC106">
            <v>0</v>
          </cell>
          <cell r="AD106">
            <v>16.8</v>
          </cell>
          <cell r="AE106">
            <v>319</v>
          </cell>
          <cell r="AF106">
            <v>57.8</v>
          </cell>
          <cell r="AG106">
            <v>32.200000000000003</v>
          </cell>
          <cell r="AH106">
            <v>3.51</v>
          </cell>
          <cell r="AI106">
            <v>240</v>
          </cell>
          <cell r="AJ106">
            <v>57.3</v>
          </cell>
          <cell r="AK106">
            <v>37.200000000000003</v>
          </cell>
          <cell r="AL106">
            <v>3.04</v>
          </cell>
          <cell r="AM106">
            <v>0</v>
          </cell>
          <cell r="AN106">
            <v>11.9</v>
          </cell>
          <cell r="AO106">
            <v>55.8</v>
          </cell>
          <cell r="AP106">
            <v>0</v>
          </cell>
          <cell r="AQ106">
            <v>0</v>
          </cell>
          <cell r="AR106">
            <v>0</v>
          </cell>
          <cell r="AS106">
            <v>0</v>
          </cell>
          <cell r="AT106">
            <v>0</v>
          </cell>
          <cell r="AU106">
            <v>5.09</v>
          </cell>
          <cell r="AV106">
            <v>0.83499999999999996</v>
          </cell>
          <cell r="AW106">
            <v>0</v>
          </cell>
          <cell r="AX106">
            <v>1</v>
          </cell>
          <cell r="AY106" t="str">
            <v>WT305X131</v>
          </cell>
          <cell r="AZ106" t="str">
            <v>WT305X131</v>
          </cell>
          <cell r="BA106">
            <v>131</v>
          </cell>
          <cell r="BB106">
            <v>16600</v>
          </cell>
          <cell r="BC106">
            <v>320</v>
          </cell>
          <cell r="BD106">
            <v>0</v>
          </cell>
          <cell r="BE106">
            <v>0</v>
          </cell>
          <cell r="BF106">
            <v>328</v>
          </cell>
          <cell r="BG106">
            <v>0</v>
          </cell>
          <cell r="BH106">
            <v>0</v>
          </cell>
          <cell r="BI106">
            <v>19.100000000000001</v>
          </cell>
          <cell r="BJ106">
            <v>34</v>
          </cell>
          <cell r="BK106">
            <v>0</v>
          </cell>
          <cell r="BL106">
            <v>0</v>
          </cell>
          <cell r="BM106">
            <v>0</v>
          </cell>
          <cell r="BN106">
            <v>46.7</v>
          </cell>
          <cell r="BO106">
            <v>57.2</v>
          </cell>
          <cell r="BP106">
            <v>0</v>
          </cell>
          <cell r="BQ106">
            <v>69.599999999999994</v>
          </cell>
          <cell r="BR106">
            <v>0</v>
          </cell>
          <cell r="BS106">
            <v>0</v>
          </cell>
          <cell r="BT106">
            <v>25.4</v>
          </cell>
          <cell r="BU106">
            <v>131</v>
          </cell>
          <cell r="BV106">
            <v>0</v>
          </cell>
          <cell r="BW106">
            <v>0</v>
          </cell>
          <cell r="BX106">
            <v>14.4</v>
          </cell>
          <cell r="BY106">
            <v>16.8</v>
          </cell>
          <cell r="BZ106">
            <v>133</v>
          </cell>
          <cell r="CA106">
            <v>947</v>
          </cell>
          <cell r="CB106">
            <v>528</v>
          </cell>
          <cell r="CC106">
            <v>89.2</v>
          </cell>
          <cell r="CD106">
            <v>100</v>
          </cell>
          <cell r="CE106">
            <v>939</v>
          </cell>
          <cell r="CF106">
            <v>610</v>
          </cell>
          <cell r="CG106">
            <v>77.2</v>
          </cell>
          <cell r="CH106">
            <v>0</v>
          </cell>
          <cell r="CI106">
            <v>4950</v>
          </cell>
          <cell r="CJ106">
            <v>15</v>
          </cell>
          <cell r="CK106">
            <v>0</v>
          </cell>
          <cell r="CL106">
            <v>0</v>
          </cell>
          <cell r="CM106">
            <v>0</v>
          </cell>
          <cell r="CN106">
            <v>0</v>
          </cell>
          <cell r="CO106">
            <v>0</v>
          </cell>
          <cell r="CP106">
            <v>129</v>
          </cell>
          <cell r="CQ106">
            <v>0.83499999999999996</v>
          </cell>
          <cell r="CR106">
            <v>0</v>
          </cell>
          <cell r="CS106">
            <v>1</v>
          </cell>
        </row>
        <row r="107">
          <cell r="C107" t="str">
            <v>WT12X81</v>
          </cell>
          <cell r="D107" t="str">
            <v>F</v>
          </cell>
          <cell r="E107">
            <v>81</v>
          </cell>
          <cell r="F107">
            <v>23.9</v>
          </cell>
          <cell r="G107">
            <v>12.5</v>
          </cell>
          <cell r="H107">
            <v>0</v>
          </cell>
          <cell r="I107">
            <v>0</v>
          </cell>
          <cell r="J107">
            <v>13</v>
          </cell>
          <cell r="K107">
            <v>0</v>
          </cell>
          <cell r="L107">
            <v>0</v>
          </cell>
          <cell r="M107">
            <v>0.70499999999999996</v>
          </cell>
          <cell r="N107">
            <v>1.22</v>
          </cell>
          <cell r="O107">
            <v>0</v>
          </cell>
          <cell r="P107">
            <v>0</v>
          </cell>
          <cell r="Q107">
            <v>0</v>
          </cell>
          <cell r="R107">
            <v>1.72</v>
          </cell>
          <cell r="S107">
            <v>2.125</v>
          </cell>
          <cell r="T107">
            <v>0</v>
          </cell>
          <cell r="U107">
            <v>0</v>
          </cell>
          <cell r="V107">
            <v>2.7</v>
          </cell>
          <cell r="W107">
            <v>0</v>
          </cell>
          <cell r="X107">
            <v>0</v>
          </cell>
          <cell r="Y107">
            <v>0.92100000000000004</v>
          </cell>
          <cell r="Z107">
            <v>5.31</v>
          </cell>
          <cell r="AA107">
            <v>0</v>
          </cell>
          <cell r="AB107">
            <v>15.3</v>
          </cell>
          <cell r="AC107">
            <v>0</v>
          </cell>
          <cell r="AD107">
            <v>17.7</v>
          </cell>
          <cell r="AE107">
            <v>293</v>
          </cell>
          <cell r="AF107">
            <v>53.3</v>
          </cell>
          <cell r="AG107">
            <v>29.9</v>
          </cell>
          <cell r="AH107">
            <v>3.5</v>
          </cell>
          <cell r="AI107">
            <v>221</v>
          </cell>
          <cell r="AJ107">
            <v>52.6</v>
          </cell>
          <cell r="AK107">
            <v>34.200000000000003</v>
          </cell>
          <cell r="AL107">
            <v>3.05</v>
          </cell>
          <cell r="AM107">
            <v>0</v>
          </cell>
          <cell r="AN107">
            <v>9.2200000000000006</v>
          </cell>
          <cell r="AO107">
            <v>43.8</v>
          </cell>
          <cell r="AP107">
            <v>0</v>
          </cell>
          <cell r="AQ107">
            <v>0</v>
          </cell>
          <cell r="AR107">
            <v>0</v>
          </cell>
          <cell r="AS107">
            <v>0</v>
          </cell>
          <cell r="AT107">
            <v>0</v>
          </cell>
          <cell r="AU107">
            <v>5.09</v>
          </cell>
          <cell r="AV107">
            <v>0.83199999999999996</v>
          </cell>
          <cell r="AW107">
            <v>0</v>
          </cell>
          <cell r="AX107">
            <v>1</v>
          </cell>
          <cell r="AY107" t="str">
            <v>WT305X120.5</v>
          </cell>
          <cell r="AZ107" t="str">
            <v>WT305X120.5</v>
          </cell>
          <cell r="BA107">
            <v>120</v>
          </cell>
          <cell r="BB107">
            <v>15400</v>
          </cell>
          <cell r="BC107">
            <v>318</v>
          </cell>
          <cell r="BD107">
            <v>0</v>
          </cell>
          <cell r="BE107">
            <v>0</v>
          </cell>
          <cell r="BF107">
            <v>330</v>
          </cell>
          <cell r="BG107">
            <v>0</v>
          </cell>
          <cell r="BH107">
            <v>0</v>
          </cell>
          <cell r="BI107">
            <v>17.899999999999999</v>
          </cell>
          <cell r="BJ107">
            <v>31</v>
          </cell>
          <cell r="BK107">
            <v>0</v>
          </cell>
          <cell r="BL107">
            <v>0</v>
          </cell>
          <cell r="BM107">
            <v>0</v>
          </cell>
          <cell r="BN107">
            <v>43.7</v>
          </cell>
          <cell r="BO107">
            <v>54</v>
          </cell>
          <cell r="BP107">
            <v>0</v>
          </cell>
          <cell r="BQ107">
            <v>68.599999999999994</v>
          </cell>
          <cell r="BR107">
            <v>0</v>
          </cell>
          <cell r="BS107">
            <v>0</v>
          </cell>
          <cell r="BT107">
            <v>23.4</v>
          </cell>
          <cell r="BU107">
            <v>121</v>
          </cell>
          <cell r="BV107">
            <v>0</v>
          </cell>
          <cell r="BW107">
            <v>0</v>
          </cell>
          <cell r="BX107">
            <v>15.3</v>
          </cell>
          <cell r="BY107">
            <v>17.7</v>
          </cell>
          <cell r="BZ107">
            <v>122</v>
          </cell>
          <cell r="CA107">
            <v>873</v>
          </cell>
          <cell r="CB107">
            <v>490</v>
          </cell>
          <cell r="CC107">
            <v>88.9</v>
          </cell>
          <cell r="CD107">
            <v>92</v>
          </cell>
          <cell r="CE107">
            <v>862</v>
          </cell>
          <cell r="CF107">
            <v>560</v>
          </cell>
          <cell r="CG107">
            <v>77.5</v>
          </cell>
          <cell r="CH107">
            <v>0</v>
          </cell>
          <cell r="CI107">
            <v>3840</v>
          </cell>
          <cell r="CJ107">
            <v>11.8</v>
          </cell>
          <cell r="CK107">
            <v>0</v>
          </cell>
          <cell r="CL107">
            <v>0</v>
          </cell>
          <cell r="CM107">
            <v>0</v>
          </cell>
          <cell r="CN107">
            <v>0</v>
          </cell>
          <cell r="CO107">
            <v>0</v>
          </cell>
          <cell r="CP107">
            <v>129</v>
          </cell>
          <cell r="CQ107">
            <v>0.83199999999999996</v>
          </cell>
          <cell r="CR107">
            <v>0</v>
          </cell>
          <cell r="CS107">
            <v>1</v>
          </cell>
        </row>
        <row r="108">
          <cell r="C108" t="str">
            <v>WT12X73</v>
          </cell>
          <cell r="D108" t="str">
            <v>F</v>
          </cell>
          <cell r="E108">
            <v>73</v>
          </cell>
          <cell r="F108">
            <v>21.5</v>
          </cell>
          <cell r="G108">
            <v>12.4</v>
          </cell>
          <cell r="H108">
            <v>0</v>
          </cell>
          <cell r="I108">
            <v>0</v>
          </cell>
          <cell r="J108">
            <v>12.9</v>
          </cell>
          <cell r="K108">
            <v>0</v>
          </cell>
          <cell r="L108">
            <v>0</v>
          </cell>
          <cell r="M108">
            <v>0.65</v>
          </cell>
          <cell r="N108">
            <v>1.0900000000000001</v>
          </cell>
          <cell r="O108">
            <v>0</v>
          </cell>
          <cell r="P108">
            <v>0</v>
          </cell>
          <cell r="Q108">
            <v>0</v>
          </cell>
          <cell r="R108">
            <v>1.59</v>
          </cell>
          <cell r="S108">
            <v>2</v>
          </cell>
          <cell r="T108">
            <v>0</v>
          </cell>
          <cell r="U108">
            <v>0</v>
          </cell>
          <cell r="V108">
            <v>2.66</v>
          </cell>
          <cell r="W108">
            <v>0</v>
          </cell>
          <cell r="X108">
            <v>0</v>
          </cell>
          <cell r="Y108">
            <v>0.83299999999999996</v>
          </cell>
          <cell r="Z108">
            <v>5.92</v>
          </cell>
          <cell r="AA108">
            <v>0</v>
          </cell>
          <cell r="AB108">
            <v>16.600000000000001</v>
          </cell>
          <cell r="AC108">
            <v>0</v>
          </cell>
          <cell r="AD108">
            <v>19</v>
          </cell>
          <cell r="AE108">
            <v>264</v>
          </cell>
          <cell r="AF108">
            <v>48.2</v>
          </cell>
          <cell r="AG108">
            <v>27.2</v>
          </cell>
          <cell r="AH108">
            <v>3.5</v>
          </cell>
          <cell r="AI108">
            <v>195</v>
          </cell>
          <cell r="AJ108">
            <v>46.6</v>
          </cell>
          <cell r="AK108">
            <v>30.3</v>
          </cell>
          <cell r="AL108">
            <v>3.01</v>
          </cell>
          <cell r="AM108">
            <v>0</v>
          </cell>
          <cell r="AN108">
            <v>6.7</v>
          </cell>
          <cell r="AO108">
            <v>31.9</v>
          </cell>
          <cell r="AP108">
            <v>0</v>
          </cell>
          <cell r="AQ108">
            <v>0</v>
          </cell>
          <cell r="AR108">
            <v>0</v>
          </cell>
          <cell r="AS108">
            <v>0</v>
          </cell>
          <cell r="AT108">
            <v>0</v>
          </cell>
          <cell r="AU108">
            <v>5.08</v>
          </cell>
          <cell r="AV108">
            <v>0.82699999999999996</v>
          </cell>
          <cell r="AW108">
            <v>0</v>
          </cell>
          <cell r="AX108">
            <v>0.94599999999999995</v>
          </cell>
          <cell r="AY108" t="str">
            <v>WT305X108.5</v>
          </cell>
          <cell r="AZ108" t="str">
            <v>WT305X108.5</v>
          </cell>
          <cell r="BA108">
            <v>108</v>
          </cell>
          <cell r="BB108">
            <v>13900</v>
          </cell>
          <cell r="BC108">
            <v>315</v>
          </cell>
          <cell r="BD108">
            <v>0</v>
          </cell>
          <cell r="BE108">
            <v>0</v>
          </cell>
          <cell r="BF108">
            <v>328</v>
          </cell>
          <cell r="BG108">
            <v>0</v>
          </cell>
          <cell r="BH108">
            <v>0</v>
          </cell>
          <cell r="BI108">
            <v>16.5</v>
          </cell>
          <cell r="BJ108">
            <v>27.7</v>
          </cell>
          <cell r="BK108">
            <v>0</v>
          </cell>
          <cell r="BL108">
            <v>0</v>
          </cell>
          <cell r="BM108">
            <v>0</v>
          </cell>
          <cell r="BN108">
            <v>40.4</v>
          </cell>
          <cell r="BO108">
            <v>50.8</v>
          </cell>
          <cell r="BP108">
            <v>0</v>
          </cell>
          <cell r="BQ108">
            <v>67.599999999999994</v>
          </cell>
          <cell r="BR108">
            <v>0</v>
          </cell>
          <cell r="BS108">
            <v>0</v>
          </cell>
          <cell r="BT108">
            <v>21.2</v>
          </cell>
          <cell r="BU108">
            <v>109</v>
          </cell>
          <cell r="BV108">
            <v>0</v>
          </cell>
          <cell r="BW108">
            <v>0</v>
          </cell>
          <cell r="BX108">
            <v>16.600000000000001</v>
          </cell>
          <cell r="BY108">
            <v>19</v>
          </cell>
          <cell r="BZ108">
            <v>110</v>
          </cell>
          <cell r="CA108">
            <v>790</v>
          </cell>
          <cell r="CB108">
            <v>446</v>
          </cell>
          <cell r="CC108">
            <v>88.9</v>
          </cell>
          <cell r="CD108">
            <v>81.2</v>
          </cell>
          <cell r="CE108">
            <v>764</v>
          </cell>
          <cell r="CF108">
            <v>497</v>
          </cell>
          <cell r="CG108">
            <v>76.5</v>
          </cell>
          <cell r="CH108">
            <v>0</v>
          </cell>
          <cell r="CI108">
            <v>2790</v>
          </cell>
          <cell r="CJ108">
            <v>8.57</v>
          </cell>
          <cell r="CK108">
            <v>0</v>
          </cell>
          <cell r="CL108">
            <v>0</v>
          </cell>
          <cell r="CM108">
            <v>0</v>
          </cell>
          <cell r="CN108">
            <v>0</v>
          </cell>
          <cell r="CO108">
            <v>0</v>
          </cell>
          <cell r="CP108">
            <v>129</v>
          </cell>
          <cell r="CQ108">
            <v>0.82699999999999996</v>
          </cell>
          <cell r="CR108">
            <v>0</v>
          </cell>
          <cell r="CS108">
            <v>0.94599999999999995</v>
          </cell>
        </row>
        <row r="109">
          <cell r="C109" t="str">
            <v>WT12X65.5</v>
          </cell>
          <cell r="D109" t="str">
            <v>F</v>
          </cell>
          <cell r="E109">
            <v>65.5</v>
          </cell>
          <cell r="F109">
            <v>19.3</v>
          </cell>
          <cell r="G109">
            <v>12.2</v>
          </cell>
          <cell r="H109">
            <v>0</v>
          </cell>
          <cell r="I109">
            <v>0</v>
          </cell>
          <cell r="J109">
            <v>12.9</v>
          </cell>
          <cell r="K109">
            <v>0</v>
          </cell>
          <cell r="L109">
            <v>0</v>
          </cell>
          <cell r="M109">
            <v>0.60499999999999998</v>
          </cell>
          <cell r="N109">
            <v>0.96</v>
          </cell>
          <cell r="O109">
            <v>0</v>
          </cell>
          <cell r="P109">
            <v>0</v>
          </cell>
          <cell r="Q109">
            <v>0</v>
          </cell>
          <cell r="R109">
            <v>1.46</v>
          </cell>
          <cell r="S109">
            <v>1.875</v>
          </cell>
          <cell r="T109">
            <v>0</v>
          </cell>
          <cell r="U109">
            <v>0</v>
          </cell>
          <cell r="V109">
            <v>2.65</v>
          </cell>
          <cell r="W109">
            <v>0</v>
          </cell>
          <cell r="X109">
            <v>0</v>
          </cell>
          <cell r="Y109">
            <v>0.75</v>
          </cell>
          <cell r="Z109">
            <v>6.7</v>
          </cell>
          <cell r="AA109">
            <v>0</v>
          </cell>
          <cell r="AB109">
            <v>17.8</v>
          </cell>
          <cell r="AC109">
            <v>0</v>
          </cell>
          <cell r="AD109">
            <v>20.2</v>
          </cell>
          <cell r="AE109">
            <v>238</v>
          </cell>
          <cell r="AF109">
            <v>43.9</v>
          </cell>
          <cell r="AG109">
            <v>24.8</v>
          </cell>
          <cell r="AH109">
            <v>3.52</v>
          </cell>
          <cell r="AI109">
            <v>170</v>
          </cell>
          <cell r="AJ109">
            <v>40.700000000000003</v>
          </cell>
          <cell r="AK109">
            <v>26.5</v>
          </cell>
          <cell r="AL109">
            <v>2.97</v>
          </cell>
          <cell r="AM109">
            <v>0</v>
          </cell>
          <cell r="AN109">
            <v>4.74</v>
          </cell>
          <cell r="AO109">
            <v>23.1</v>
          </cell>
          <cell r="AP109">
            <v>0</v>
          </cell>
          <cell r="AQ109">
            <v>0</v>
          </cell>
          <cell r="AR109">
            <v>0</v>
          </cell>
          <cell r="AS109">
            <v>0</v>
          </cell>
          <cell r="AT109">
            <v>0</v>
          </cell>
          <cell r="AU109">
            <v>5.09</v>
          </cell>
          <cell r="AV109">
            <v>0.81799999999999995</v>
          </cell>
          <cell r="AW109">
            <v>0</v>
          </cell>
          <cell r="AX109">
            <v>0.88500000000000001</v>
          </cell>
          <cell r="AY109" t="str">
            <v>WT305X97.5</v>
          </cell>
          <cell r="AZ109" t="str">
            <v>WT305X97.5</v>
          </cell>
          <cell r="BA109">
            <v>97.5</v>
          </cell>
          <cell r="BB109">
            <v>12500</v>
          </cell>
          <cell r="BC109">
            <v>310</v>
          </cell>
          <cell r="BD109">
            <v>0</v>
          </cell>
          <cell r="BE109">
            <v>0</v>
          </cell>
          <cell r="BF109">
            <v>328</v>
          </cell>
          <cell r="BG109">
            <v>0</v>
          </cell>
          <cell r="BH109">
            <v>0</v>
          </cell>
          <cell r="BI109">
            <v>15.4</v>
          </cell>
          <cell r="BJ109">
            <v>24.4</v>
          </cell>
          <cell r="BK109">
            <v>0</v>
          </cell>
          <cell r="BL109">
            <v>0</v>
          </cell>
          <cell r="BM109">
            <v>0</v>
          </cell>
          <cell r="BN109">
            <v>37.1</v>
          </cell>
          <cell r="BO109">
            <v>47.6</v>
          </cell>
          <cell r="BP109">
            <v>0</v>
          </cell>
          <cell r="BQ109">
            <v>67.3</v>
          </cell>
          <cell r="BR109">
            <v>0</v>
          </cell>
          <cell r="BS109">
            <v>0</v>
          </cell>
          <cell r="BT109">
            <v>19.100000000000001</v>
          </cell>
          <cell r="BU109">
            <v>97.5</v>
          </cell>
          <cell r="BV109">
            <v>0</v>
          </cell>
          <cell r="BW109">
            <v>0</v>
          </cell>
          <cell r="BX109">
            <v>17.8</v>
          </cell>
          <cell r="BY109">
            <v>20.2</v>
          </cell>
          <cell r="BZ109">
            <v>99.1</v>
          </cell>
          <cell r="CA109">
            <v>719</v>
          </cell>
          <cell r="CB109">
            <v>406</v>
          </cell>
          <cell r="CC109">
            <v>89.4</v>
          </cell>
          <cell r="CD109">
            <v>70.8</v>
          </cell>
          <cell r="CE109">
            <v>667</v>
          </cell>
          <cell r="CF109">
            <v>434</v>
          </cell>
          <cell r="CG109">
            <v>75.400000000000006</v>
          </cell>
          <cell r="CH109">
            <v>0</v>
          </cell>
          <cell r="CI109">
            <v>1970</v>
          </cell>
          <cell r="CJ109">
            <v>6.2</v>
          </cell>
          <cell r="CK109">
            <v>0</v>
          </cell>
          <cell r="CL109">
            <v>0</v>
          </cell>
          <cell r="CM109">
            <v>0</v>
          </cell>
          <cell r="CN109">
            <v>0</v>
          </cell>
          <cell r="CO109">
            <v>0</v>
          </cell>
          <cell r="CP109">
            <v>129</v>
          </cell>
          <cell r="CQ109">
            <v>0.81799999999999995</v>
          </cell>
          <cell r="CR109">
            <v>0</v>
          </cell>
          <cell r="CS109">
            <v>0.88500000000000001</v>
          </cell>
        </row>
        <row r="110">
          <cell r="C110" t="str">
            <v>WT12X58.5</v>
          </cell>
          <cell r="D110" t="str">
            <v>F</v>
          </cell>
          <cell r="E110">
            <v>58.5</v>
          </cell>
          <cell r="F110">
            <v>17.2</v>
          </cell>
          <cell r="G110">
            <v>12.1</v>
          </cell>
          <cell r="H110">
            <v>0</v>
          </cell>
          <cell r="I110">
            <v>0</v>
          </cell>
          <cell r="J110">
            <v>12.8</v>
          </cell>
          <cell r="K110">
            <v>0</v>
          </cell>
          <cell r="L110">
            <v>0</v>
          </cell>
          <cell r="M110">
            <v>0.55000000000000004</v>
          </cell>
          <cell r="N110">
            <v>0.85</v>
          </cell>
          <cell r="O110">
            <v>0</v>
          </cell>
          <cell r="P110">
            <v>0</v>
          </cell>
          <cell r="Q110">
            <v>0</v>
          </cell>
          <cell r="R110">
            <v>1.35</v>
          </cell>
          <cell r="S110">
            <v>1.75</v>
          </cell>
          <cell r="T110">
            <v>0</v>
          </cell>
          <cell r="U110">
            <v>0</v>
          </cell>
          <cell r="V110">
            <v>2.62</v>
          </cell>
          <cell r="W110">
            <v>0</v>
          </cell>
          <cell r="X110">
            <v>0</v>
          </cell>
          <cell r="Y110">
            <v>0.67200000000000004</v>
          </cell>
          <cell r="Z110">
            <v>7.53</v>
          </cell>
          <cell r="AA110">
            <v>0</v>
          </cell>
          <cell r="AB110">
            <v>19.600000000000001</v>
          </cell>
          <cell r="AC110">
            <v>0</v>
          </cell>
          <cell r="AD110">
            <v>22.1</v>
          </cell>
          <cell r="AE110">
            <v>212</v>
          </cell>
          <cell r="AF110">
            <v>39.200000000000003</v>
          </cell>
          <cell r="AG110">
            <v>22.3</v>
          </cell>
          <cell r="AH110">
            <v>3.51</v>
          </cell>
          <cell r="AI110">
            <v>149</v>
          </cell>
          <cell r="AJ110">
            <v>35.700000000000003</v>
          </cell>
          <cell r="AK110">
            <v>23.2</v>
          </cell>
          <cell r="AL110">
            <v>2.94</v>
          </cell>
          <cell r="AM110">
            <v>0</v>
          </cell>
          <cell r="AN110">
            <v>3.35</v>
          </cell>
          <cell r="AO110">
            <v>16.399999999999999</v>
          </cell>
          <cell r="AP110">
            <v>0</v>
          </cell>
          <cell r="AQ110">
            <v>0</v>
          </cell>
          <cell r="AR110">
            <v>0</v>
          </cell>
          <cell r="AS110">
            <v>0</v>
          </cell>
          <cell r="AT110">
            <v>0</v>
          </cell>
          <cell r="AU110">
            <v>5.08</v>
          </cell>
          <cell r="AV110">
            <v>0.81399999999999995</v>
          </cell>
          <cell r="AW110">
            <v>0</v>
          </cell>
          <cell r="AX110">
            <v>0.79300000000000004</v>
          </cell>
          <cell r="AY110" t="str">
            <v>WT305X87</v>
          </cell>
          <cell r="AZ110" t="str">
            <v>WT305X87</v>
          </cell>
          <cell r="BA110">
            <v>87</v>
          </cell>
          <cell r="BB110">
            <v>11100</v>
          </cell>
          <cell r="BC110">
            <v>307</v>
          </cell>
          <cell r="BD110">
            <v>0</v>
          </cell>
          <cell r="BE110">
            <v>0</v>
          </cell>
          <cell r="BF110">
            <v>325</v>
          </cell>
          <cell r="BG110">
            <v>0</v>
          </cell>
          <cell r="BH110">
            <v>0</v>
          </cell>
          <cell r="BI110">
            <v>14</v>
          </cell>
          <cell r="BJ110">
            <v>21.6</v>
          </cell>
          <cell r="BK110">
            <v>0</v>
          </cell>
          <cell r="BL110">
            <v>0</v>
          </cell>
          <cell r="BM110">
            <v>0</v>
          </cell>
          <cell r="BN110">
            <v>34.299999999999997</v>
          </cell>
          <cell r="BO110">
            <v>44.5</v>
          </cell>
          <cell r="BP110">
            <v>0</v>
          </cell>
          <cell r="BQ110">
            <v>66.5</v>
          </cell>
          <cell r="BR110">
            <v>0</v>
          </cell>
          <cell r="BS110">
            <v>0</v>
          </cell>
          <cell r="BT110">
            <v>17.100000000000001</v>
          </cell>
          <cell r="BU110">
            <v>87</v>
          </cell>
          <cell r="BV110">
            <v>0</v>
          </cell>
          <cell r="BW110">
            <v>0</v>
          </cell>
          <cell r="BX110">
            <v>19.600000000000001</v>
          </cell>
          <cell r="BY110">
            <v>22.1</v>
          </cell>
          <cell r="BZ110">
            <v>88.2</v>
          </cell>
          <cell r="CA110">
            <v>642</v>
          </cell>
          <cell r="CB110">
            <v>365</v>
          </cell>
          <cell r="CC110">
            <v>89.2</v>
          </cell>
          <cell r="CD110">
            <v>62</v>
          </cell>
          <cell r="CE110">
            <v>585</v>
          </cell>
          <cell r="CF110">
            <v>380</v>
          </cell>
          <cell r="CG110">
            <v>74.7</v>
          </cell>
          <cell r="CH110">
            <v>0</v>
          </cell>
          <cell r="CI110">
            <v>1390</v>
          </cell>
          <cell r="CJ110">
            <v>4.4000000000000004</v>
          </cell>
          <cell r="CK110">
            <v>0</v>
          </cell>
          <cell r="CL110">
            <v>0</v>
          </cell>
          <cell r="CM110">
            <v>0</v>
          </cell>
          <cell r="CN110">
            <v>0</v>
          </cell>
          <cell r="CO110">
            <v>0</v>
          </cell>
          <cell r="CP110">
            <v>129</v>
          </cell>
          <cell r="CQ110">
            <v>0.81399999999999995</v>
          </cell>
          <cell r="CR110">
            <v>0</v>
          </cell>
          <cell r="CS110">
            <v>0.79300000000000004</v>
          </cell>
        </row>
        <row r="111">
          <cell r="C111" t="str">
            <v>WT12X52</v>
          </cell>
          <cell r="D111" t="str">
            <v>F</v>
          </cell>
          <cell r="E111">
            <v>52</v>
          </cell>
          <cell r="F111">
            <v>15.3</v>
          </cell>
          <cell r="G111">
            <v>12</v>
          </cell>
          <cell r="H111">
            <v>0</v>
          </cell>
          <cell r="I111">
            <v>0</v>
          </cell>
          <cell r="J111">
            <v>12.8</v>
          </cell>
          <cell r="K111">
            <v>0</v>
          </cell>
          <cell r="L111">
            <v>0</v>
          </cell>
          <cell r="M111">
            <v>0.5</v>
          </cell>
          <cell r="N111">
            <v>0.75</v>
          </cell>
          <cell r="O111">
            <v>0</v>
          </cell>
          <cell r="P111">
            <v>0</v>
          </cell>
          <cell r="Q111">
            <v>0</v>
          </cell>
          <cell r="R111">
            <v>1.25</v>
          </cell>
          <cell r="S111">
            <v>1.625</v>
          </cell>
          <cell r="T111">
            <v>0</v>
          </cell>
          <cell r="U111">
            <v>0</v>
          </cell>
          <cell r="V111">
            <v>2.59</v>
          </cell>
          <cell r="W111">
            <v>0</v>
          </cell>
          <cell r="X111">
            <v>0</v>
          </cell>
          <cell r="Y111">
            <v>0.6</v>
          </cell>
          <cell r="Z111">
            <v>8.5</v>
          </cell>
          <cell r="AA111">
            <v>0</v>
          </cell>
          <cell r="AB111">
            <v>21.6</v>
          </cell>
          <cell r="AC111">
            <v>0</v>
          </cell>
          <cell r="AD111">
            <v>24.1</v>
          </cell>
          <cell r="AE111">
            <v>189</v>
          </cell>
          <cell r="AF111">
            <v>35.1</v>
          </cell>
          <cell r="AG111">
            <v>20</v>
          </cell>
          <cell r="AH111">
            <v>3.51</v>
          </cell>
          <cell r="AI111">
            <v>130</v>
          </cell>
          <cell r="AJ111">
            <v>31.2</v>
          </cell>
          <cell r="AK111">
            <v>20.3</v>
          </cell>
          <cell r="AL111">
            <v>2.91</v>
          </cell>
          <cell r="AM111">
            <v>0</v>
          </cell>
          <cell r="AN111">
            <v>2.35</v>
          </cell>
          <cell r="AO111">
            <v>11.6</v>
          </cell>
          <cell r="AP111">
            <v>0</v>
          </cell>
          <cell r="AQ111">
            <v>0</v>
          </cell>
          <cell r="AR111">
            <v>0</v>
          </cell>
          <cell r="AS111">
            <v>0</v>
          </cell>
          <cell r="AT111">
            <v>0</v>
          </cell>
          <cell r="AU111">
            <v>5.07</v>
          </cell>
          <cell r="AV111">
            <v>0.80900000000000005</v>
          </cell>
          <cell r="AW111">
            <v>0</v>
          </cell>
          <cell r="AX111">
            <v>0.69199999999999995</v>
          </cell>
          <cell r="AY111" t="str">
            <v>WT305X77.5</v>
          </cell>
          <cell r="AZ111" t="str">
            <v>WT305X77.5</v>
          </cell>
          <cell r="BA111">
            <v>77.5</v>
          </cell>
          <cell r="BB111">
            <v>9870</v>
          </cell>
          <cell r="BC111">
            <v>305</v>
          </cell>
          <cell r="BD111">
            <v>0</v>
          </cell>
          <cell r="BE111">
            <v>0</v>
          </cell>
          <cell r="BF111">
            <v>325</v>
          </cell>
          <cell r="BG111">
            <v>0</v>
          </cell>
          <cell r="BH111">
            <v>0</v>
          </cell>
          <cell r="BI111">
            <v>12.7</v>
          </cell>
          <cell r="BJ111">
            <v>19.100000000000001</v>
          </cell>
          <cell r="BK111">
            <v>0</v>
          </cell>
          <cell r="BL111">
            <v>0</v>
          </cell>
          <cell r="BM111">
            <v>0</v>
          </cell>
          <cell r="BN111">
            <v>31.8</v>
          </cell>
          <cell r="BO111">
            <v>41.3</v>
          </cell>
          <cell r="BP111">
            <v>0</v>
          </cell>
          <cell r="BQ111">
            <v>65.8</v>
          </cell>
          <cell r="BR111">
            <v>0</v>
          </cell>
          <cell r="BS111">
            <v>0</v>
          </cell>
          <cell r="BT111">
            <v>15.2</v>
          </cell>
          <cell r="BU111">
            <v>77.5</v>
          </cell>
          <cell r="BV111">
            <v>0</v>
          </cell>
          <cell r="BW111">
            <v>0</v>
          </cell>
          <cell r="BX111">
            <v>21.6</v>
          </cell>
          <cell r="BY111">
            <v>24.1</v>
          </cell>
          <cell r="BZ111">
            <v>78.7</v>
          </cell>
          <cell r="CA111">
            <v>575</v>
          </cell>
          <cell r="CB111">
            <v>328</v>
          </cell>
          <cell r="CC111">
            <v>89.2</v>
          </cell>
          <cell r="CD111">
            <v>54.1</v>
          </cell>
          <cell r="CE111">
            <v>511</v>
          </cell>
          <cell r="CF111">
            <v>333</v>
          </cell>
          <cell r="CG111">
            <v>73.900000000000006</v>
          </cell>
          <cell r="CH111">
            <v>0</v>
          </cell>
          <cell r="CI111">
            <v>978</v>
          </cell>
          <cell r="CJ111">
            <v>3.12</v>
          </cell>
          <cell r="CK111">
            <v>0</v>
          </cell>
          <cell r="CL111">
            <v>0</v>
          </cell>
          <cell r="CM111">
            <v>0</v>
          </cell>
          <cell r="CN111">
            <v>0</v>
          </cell>
          <cell r="CO111">
            <v>0</v>
          </cell>
          <cell r="CP111">
            <v>129</v>
          </cell>
          <cell r="CQ111">
            <v>0.80900000000000005</v>
          </cell>
          <cell r="CR111">
            <v>0</v>
          </cell>
          <cell r="CS111">
            <v>0.69199999999999995</v>
          </cell>
        </row>
        <row r="112">
          <cell r="C112" t="str">
            <v>WT12X51.5</v>
          </cell>
          <cell r="D112" t="str">
            <v>F</v>
          </cell>
          <cell r="E112">
            <v>51.5</v>
          </cell>
          <cell r="F112">
            <v>15.1</v>
          </cell>
          <cell r="G112">
            <v>12.3</v>
          </cell>
          <cell r="H112">
            <v>0</v>
          </cell>
          <cell r="I112">
            <v>0</v>
          </cell>
          <cell r="J112">
            <v>9</v>
          </cell>
          <cell r="K112">
            <v>0</v>
          </cell>
          <cell r="L112">
            <v>0</v>
          </cell>
          <cell r="M112">
            <v>0.55000000000000004</v>
          </cell>
          <cell r="N112">
            <v>0.98</v>
          </cell>
          <cell r="O112">
            <v>0</v>
          </cell>
          <cell r="P112">
            <v>0</v>
          </cell>
          <cell r="Q112">
            <v>0</v>
          </cell>
          <cell r="R112">
            <v>1.48</v>
          </cell>
          <cell r="S112">
            <v>1.875</v>
          </cell>
          <cell r="T112">
            <v>0</v>
          </cell>
          <cell r="U112">
            <v>0</v>
          </cell>
          <cell r="V112">
            <v>3.01</v>
          </cell>
          <cell r="W112">
            <v>0</v>
          </cell>
          <cell r="X112">
            <v>0</v>
          </cell>
          <cell r="Y112">
            <v>0.84099999999999997</v>
          </cell>
          <cell r="Z112">
            <v>4.59</v>
          </cell>
          <cell r="AA112">
            <v>0</v>
          </cell>
          <cell r="AB112">
            <v>19.600000000000001</v>
          </cell>
          <cell r="AC112">
            <v>0</v>
          </cell>
          <cell r="AD112">
            <v>22.3</v>
          </cell>
          <cell r="AE112">
            <v>204</v>
          </cell>
          <cell r="AF112">
            <v>39.200000000000003</v>
          </cell>
          <cell r="AG112">
            <v>22</v>
          </cell>
          <cell r="AH112">
            <v>3.67</v>
          </cell>
          <cell r="AI112">
            <v>59.7</v>
          </cell>
          <cell r="AJ112">
            <v>20.7</v>
          </cell>
          <cell r="AK112">
            <v>13.3</v>
          </cell>
          <cell r="AL112">
            <v>1.99</v>
          </cell>
          <cell r="AM112">
            <v>0</v>
          </cell>
          <cell r="AN112">
            <v>3.53</v>
          </cell>
          <cell r="AO112">
            <v>12.3</v>
          </cell>
          <cell r="AP112">
            <v>0</v>
          </cell>
          <cell r="AQ112">
            <v>0</v>
          </cell>
          <cell r="AR112">
            <v>0</v>
          </cell>
          <cell r="AS112">
            <v>0</v>
          </cell>
          <cell r="AT112">
            <v>0</v>
          </cell>
          <cell r="AU112">
            <v>4.88</v>
          </cell>
          <cell r="AV112">
            <v>0.73299999999999998</v>
          </cell>
          <cell r="AW112">
            <v>0</v>
          </cell>
          <cell r="AX112">
            <v>0.78100000000000003</v>
          </cell>
          <cell r="AY112" t="str">
            <v>WT305X76.5</v>
          </cell>
          <cell r="AZ112" t="str">
            <v>WT305X76.5</v>
          </cell>
          <cell r="BA112">
            <v>76.5</v>
          </cell>
          <cell r="BB112">
            <v>9740</v>
          </cell>
          <cell r="BC112">
            <v>312</v>
          </cell>
          <cell r="BD112">
            <v>0</v>
          </cell>
          <cell r="BE112">
            <v>0</v>
          </cell>
          <cell r="BF112">
            <v>229</v>
          </cell>
          <cell r="BG112">
            <v>0</v>
          </cell>
          <cell r="BH112">
            <v>0</v>
          </cell>
          <cell r="BI112">
            <v>14</v>
          </cell>
          <cell r="BJ112">
            <v>24.9</v>
          </cell>
          <cell r="BK112">
            <v>0</v>
          </cell>
          <cell r="BL112">
            <v>0</v>
          </cell>
          <cell r="BM112">
            <v>0</v>
          </cell>
          <cell r="BN112">
            <v>37.6</v>
          </cell>
          <cell r="BO112">
            <v>47.6</v>
          </cell>
          <cell r="BP112">
            <v>0</v>
          </cell>
          <cell r="BQ112">
            <v>76.5</v>
          </cell>
          <cell r="BR112">
            <v>0</v>
          </cell>
          <cell r="BS112">
            <v>0</v>
          </cell>
          <cell r="BT112">
            <v>21.4</v>
          </cell>
          <cell r="BU112">
            <v>76.5</v>
          </cell>
          <cell r="BV112">
            <v>0</v>
          </cell>
          <cell r="BW112">
            <v>0</v>
          </cell>
          <cell r="BX112">
            <v>19.600000000000001</v>
          </cell>
          <cell r="BY112">
            <v>22.3</v>
          </cell>
          <cell r="BZ112">
            <v>84.9</v>
          </cell>
          <cell r="CA112">
            <v>642</v>
          </cell>
          <cell r="CB112">
            <v>361</v>
          </cell>
          <cell r="CC112">
            <v>93.2</v>
          </cell>
          <cell r="CD112">
            <v>24.8</v>
          </cell>
          <cell r="CE112">
            <v>339</v>
          </cell>
          <cell r="CF112">
            <v>218</v>
          </cell>
          <cell r="CG112">
            <v>50.5</v>
          </cell>
          <cell r="CH112">
            <v>0</v>
          </cell>
          <cell r="CI112">
            <v>1470</v>
          </cell>
          <cell r="CJ112">
            <v>3.3</v>
          </cell>
          <cell r="CK112">
            <v>0</v>
          </cell>
          <cell r="CL112">
            <v>0</v>
          </cell>
          <cell r="CM112">
            <v>0</v>
          </cell>
          <cell r="CN112">
            <v>0</v>
          </cell>
          <cell r="CO112">
            <v>0</v>
          </cell>
          <cell r="CP112">
            <v>124</v>
          </cell>
          <cell r="CQ112">
            <v>0.73299999999999998</v>
          </cell>
          <cell r="CR112">
            <v>0</v>
          </cell>
          <cell r="CS112">
            <v>0.78100000000000003</v>
          </cell>
        </row>
        <row r="113">
          <cell r="C113" t="str">
            <v>WT12X47</v>
          </cell>
          <cell r="D113" t="str">
            <v>F</v>
          </cell>
          <cell r="E113">
            <v>47</v>
          </cell>
          <cell r="F113">
            <v>13.8</v>
          </cell>
          <cell r="G113">
            <v>12.2</v>
          </cell>
          <cell r="H113">
            <v>0</v>
          </cell>
          <cell r="I113">
            <v>0</v>
          </cell>
          <cell r="J113">
            <v>9.07</v>
          </cell>
          <cell r="K113">
            <v>0</v>
          </cell>
          <cell r="L113">
            <v>0</v>
          </cell>
          <cell r="M113">
            <v>0.51500000000000001</v>
          </cell>
          <cell r="N113">
            <v>0.875</v>
          </cell>
          <cell r="O113">
            <v>0</v>
          </cell>
          <cell r="P113">
            <v>0</v>
          </cell>
          <cell r="Q113">
            <v>0</v>
          </cell>
          <cell r="R113">
            <v>1.38</v>
          </cell>
          <cell r="S113">
            <v>1.75</v>
          </cell>
          <cell r="T113">
            <v>0</v>
          </cell>
          <cell r="U113">
            <v>0</v>
          </cell>
          <cell r="V113">
            <v>2.99</v>
          </cell>
          <cell r="W113">
            <v>0</v>
          </cell>
          <cell r="X113">
            <v>0</v>
          </cell>
          <cell r="Y113">
            <v>0.76400000000000001</v>
          </cell>
          <cell r="Z113">
            <v>5.18</v>
          </cell>
          <cell r="AA113">
            <v>0</v>
          </cell>
          <cell r="AB113">
            <v>20.9</v>
          </cell>
          <cell r="AC113">
            <v>0</v>
          </cell>
          <cell r="AD113">
            <v>23.6</v>
          </cell>
          <cell r="AE113">
            <v>186</v>
          </cell>
          <cell r="AF113">
            <v>36.1</v>
          </cell>
          <cell r="AG113">
            <v>20.3</v>
          </cell>
          <cell r="AH113">
            <v>3.67</v>
          </cell>
          <cell r="AI113">
            <v>54.5</v>
          </cell>
          <cell r="AJ113">
            <v>18.7</v>
          </cell>
          <cell r="AK113">
            <v>12</v>
          </cell>
          <cell r="AL113">
            <v>1.98</v>
          </cell>
          <cell r="AM113">
            <v>0</v>
          </cell>
          <cell r="AN113">
            <v>2.62</v>
          </cell>
          <cell r="AO113">
            <v>9.57</v>
          </cell>
          <cell r="AP113">
            <v>0</v>
          </cell>
          <cell r="AQ113">
            <v>0</v>
          </cell>
          <cell r="AR113">
            <v>0</v>
          </cell>
          <cell r="AS113">
            <v>0</v>
          </cell>
          <cell r="AT113">
            <v>0</v>
          </cell>
          <cell r="AU113">
            <v>4.8899999999999997</v>
          </cell>
          <cell r="AV113">
            <v>0.72699999999999998</v>
          </cell>
          <cell r="AW113">
            <v>0</v>
          </cell>
          <cell r="AX113">
            <v>0.71499999999999997</v>
          </cell>
          <cell r="AY113" t="str">
            <v>WT305X70</v>
          </cell>
          <cell r="AZ113" t="str">
            <v>WT305X70</v>
          </cell>
          <cell r="BA113">
            <v>70</v>
          </cell>
          <cell r="BB113">
            <v>8900</v>
          </cell>
          <cell r="BC113">
            <v>310</v>
          </cell>
          <cell r="BD113">
            <v>0</v>
          </cell>
          <cell r="BE113">
            <v>0</v>
          </cell>
          <cell r="BF113">
            <v>230</v>
          </cell>
          <cell r="BG113">
            <v>0</v>
          </cell>
          <cell r="BH113">
            <v>0</v>
          </cell>
          <cell r="BI113">
            <v>13.1</v>
          </cell>
          <cell r="BJ113">
            <v>22.2</v>
          </cell>
          <cell r="BK113">
            <v>0</v>
          </cell>
          <cell r="BL113">
            <v>0</v>
          </cell>
          <cell r="BM113">
            <v>0</v>
          </cell>
          <cell r="BN113">
            <v>35.1</v>
          </cell>
          <cell r="BO113">
            <v>44.5</v>
          </cell>
          <cell r="BP113">
            <v>0</v>
          </cell>
          <cell r="BQ113">
            <v>75.900000000000006</v>
          </cell>
          <cell r="BR113">
            <v>0</v>
          </cell>
          <cell r="BS113">
            <v>0</v>
          </cell>
          <cell r="BT113">
            <v>19.399999999999999</v>
          </cell>
          <cell r="BU113">
            <v>70</v>
          </cell>
          <cell r="BV113">
            <v>0</v>
          </cell>
          <cell r="BW113">
            <v>0</v>
          </cell>
          <cell r="BX113">
            <v>20.9</v>
          </cell>
          <cell r="BY113">
            <v>23.6</v>
          </cell>
          <cell r="BZ113">
            <v>77.400000000000006</v>
          </cell>
          <cell r="CA113">
            <v>592</v>
          </cell>
          <cell r="CB113">
            <v>333</v>
          </cell>
          <cell r="CC113">
            <v>93.2</v>
          </cell>
          <cell r="CD113">
            <v>22.7</v>
          </cell>
          <cell r="CE113">
            <v>306</v>
          </cell>
          <cell r="CF113">
            <v>197</v>
          </cell>
          <cell r="CG113">
            <v>50.3</v>
          </cell>
          <cell r="CH113">
            <v>0</v>
          </cell>
          <cell r="CI113">
            <v>1090</v>
          </cell>
          <cell r="CJ113">
            <v>2.57</v>
          </cell>
          <cell r="CK113">
            <v>0</v>
          </cell>
          <cell r="CL113">
            <v>0</v>
          </cell>
          <cell r="CM113">
            <v>0</v>
          </cell>
          <cell r="CN113">
            <v>0</v>
          </cell>
          <cell r="CO113">
            <v>0</v>
          </cell>
          <cell r="CP113">
            <v>124</v>
          </cell>
          <cell r="CQ113">
            <v>0.72699999999999998</v>
          </cell>
          <cell r="CR113">
            <v>0</v>
          </cell>
          <cell r="CS113">
            <v>0.71499999999999997</v>
          </cell>
        </row>
        <row r="114">
          <cell r="C114" t="str">
            <v>WT12X42</v>
          </cell>
          <cell r="D114" t="str">
            <v>F</v>
          </cell>
          <cell r="E114">
            <v>42</v>
          </cell>
          <cell r="F114">
            <v>12.4</v>
          </cell>
          <cell r="G114">
            <v>12.1</v>
          </cell>
          <cell r="H114">
            <v>0</v>
          </cell>
          <cell r="I114">
            <v>0</v>
          </cell>
          <cell r="J114">
            <v>9.02</v>
          </cell>
          <cell r="K114">
            <v>0</v>
          </cell>
          <cell r="L114">
            <v>0</v>
          </cell>
          <cell r="M114">
            <v>0.47</v>
          </cell>
          <cell r="N114">
            <v>0.77</v>
          </cell>
          <cell r="O114">
            <v>0</v>
          </cell>
          <cell r="P114">
            <v>0</v>
          </cell>
          <cell r="Q114">
            <v>0</v>
          </cell>
          <cell r="R114">
            <v>1.27</v>
          </cell>
          <cell r="S114">
            <v>1.6875</v>
          </cell>
          <cell r="T114">
            <v>0</v>
          </cell>
          <cell r="U114">
            <v>0</v>
          </cell>
          <cell r="V114">
            <v>2.97</v>
          </cell>
          <cell r="W114">
            <v>0</v>
          </cell>
          <cell r="X114">
            <v>0</v>
          </cell>
          <cell r="Y114">
            <v>0.68500000000000005</v>
          </cell>
          <cell r="Z114">
            <v>5.86</v>
          </cell>
          <cell r="AA114">
            <v>0</v>
          </cell>
          <cell r="AB114">
            <v>22.9</v>
          </cell>
          <cell r="AC114">
            <v>0</v>
          </cell>
          <cell r="AD114">
            <v>25.6</v>
          </cell>
          <cell r="AE114">
            <v>166</v>
          </cell>
          <cell r="AF114">
            <v>32.5</v>
          </cell>
          <cell r="AG114">
            <v>18.3</v>
          </cell>
          <cell r="AH114">
            <v>3.67</v>
          </cell>
          <cell r="AI114">
            <v>47.2</v>
          </cell>
          <cell r="AJ114">
            <v>16.3</v>
          </cell>
          <cell r="AK114">
            <v>10.5</v>
          </cell>
          <cell r="AL114">
            <v>1.95</v>
          </cell>
          <cell r="AM114">
            <v>0</v>
          </cell>
          <cell r="AN114">
            <v>1.84</v>
          </cell>
          <cell r="AO114">
            <v>6.9</v>
          </cell>
          <cell r="AP114">
            <v>0</v>
          </cell>
          <cell r="AQ114">
            <v>0</v>
          </cell>
          <cell r="AR114">
            <v>0</v>
          </cell>
          <cell r="AS114">
            <v>0</v>
          </cell>
          <cell r="AT114">
            <v>0</v>
          </cell>
          <cell r="AU114">
            <v>4.9000000000000004</v>
          </cell>
          <cell r="AV114">
            <v>0.72</v>
          </cell>
          <cell r="AW114">
            <v>0</v>
          </cell>
          <cell r="AX114">
            <v>0.60899999999999999</v>
          </cell>
          <cell r="AY114" t="str">
            <v>WT305X62.5</v>
          </cell>
          <cell r="AZ114" t="str">
            <v>WT305X62.5</v>
          </cell>
          <cell r="BA114">
            <v>62.5</v>
          </cell>
          <cell r="BB114">
            <v>8000</v>
          </cell>
          <cell r="BC114">
            <v>307</v>
          </cell>
          <cell r="BD114">
            <v>0</v>
          </cell>
          <cell r="BE114">
            <v>0</v>
          </cell>
          <cell r="BF114">
            <v>229</v>
          </cell>
          <cell r="BG114">
            <v>0</v>
          </cell>
          <cell r="BH114">
            <v>0</v>
          </cell>
          <cell r="BI114">
            <v>11.9</v>
          </cell>
          <cell r="BJ114">
            <v>19.600000000000001</v>
          </cell>
          <cell r="BK114">
            <v>0</v>
          </cell>
          <cell r="BL114">
            <v>0</v>
          </cell>
          <cell r="BM114">
            <v>0</v>
          </cell>
          <cell r="BN114">
            <v>32.299999999999997</v>
          </cell>
          <cell r="BO114">
            <v>42.9</v>
          </cell>
          <cell r="BP114">
            <v>0</v>
          </cell>
          <cell r="BQ114">
            <v>75.400000000000006</v>
          </cell>
          <cell r="BR114">
            <v>0</v>
          </cell>
          <cell r="BS114">
            <v>0</v>
          </cell>
          <cell r="BT114">
            <v>17.399999999999999</v>
          </cell>
          <cell r="BU114">
            <v>62.5</v>
          </cell>
          <cell r="BV114">
            <v>0</v>
          </cell>
          <cell r="BW114">
            <v>0</v>
          </cell>
          <cell r="BX114">
            <v>22.9</v>
          </cell>
          <cell r="BY114">
            <v>25.6</v>
          </cell>
          <cell r="BZ114">
            <v>69.099999999999994</v>
          </cell>
          <cell r="CA114">
            <v>533</v>
          </cell>
          <cell r="CB114">
            <v>300</v>
          </cell>
          <cell r="CC114">
            <v>93.2</v>
          </cell>
          <cell r="CD114">
            <v>19.600000000000001</v>
          </cell>
          <cell r="CE114">
            <v>267</v>
          </cell>
          <cell r="CF114">
            <v>172</v>
          </cell>
          <cell r="CG114">
            <v>49.5</v>
          </cell>
          <cell r="CH114">
            <v>0</v>
          </cell>
          <cell r="CI114">
            <v>766</v>
          </cell>
          <cell r="CJ114">
            <v>1.85</v>
          </cell>
          <cell r="CK114">
            <v>0</v>
          </cell>
          <cell r="CL114">
            <v>0</v>
          </cell>
          <cell r="CM114">
            <v>0</v>
          </cell>
          <cell r="CN114">
            <v>0</v>
          </cell>
          <cell r="CO114">
            <v>0</v>
          </cell>
          <cell r="CP114">
            <v>124</v>
          </cell>
          <cell r="CQ114">
            <v>0.72</v>
          </cell>
          <cell r="CR114">
            <v>0</v>
          </cell>
          <cell r="CS114">
            <v>0.60899999999999999</v>
          </cell>
        </row>
        <row r="115">
          <cell r="C115" t="str">
            <v>WT12X38</v>
          </cell>
          <cell r="D115" t="str">
            <v>F</v>
          </cell>
          <cell r="E115">
            <v>38</v>
          </cell>
          <cell r="F115">
            <v>11.2</v>
          </cell>
          <cell r="G115">
            <v>12</v>
          </cell>
          <cell r="H115">
            <v>0</v>
          </cell>
          <cell r="I115">
            <v>0</v>
          </cell>
          <cell r="J115">
            <v>8.99</v>
          </cell>
          <cell r="K115">
            <v>0</v>
          </cell>
          <cell r="L115">
            <v>0</v>
          </cell>
          <cell r="M115">
            <v>0.44</v>
          </cell>
          <cell r="N115">
            <v>0.68</v>
          </cell>
          <cell r="O115">
            <v>0</v>
          </cell>
          <cell r="P115">
            <v>0</v>
          </cell>
          <cell r="Q115">
            <v>0</v>
          </cell>
          <cell r="R115">
            <v>1.18</v>
          </cell>
          <cell r="S115">
            <v>1.5625</v>
          </cell>
          <cell r="T115">
            <v>0</v>
          </cell>
          <cell r="U115">
            <v>0</v>
          </cell>
          <cell r="V115">
            <v>3</v>
          </cell>
          <cell r="W115">
            <v>0</v>
          </cell>
          <cell r="X115">
            <v>0</v>
          </cell>
          <cell r="Y115">
            <v>0.622</v>
          </cell>
          <cell r="Z115">
            <v>6.61</v>
          </cell>
          <cell r="AA115">
            <v>0</v>
          </cell>
          <cell r="AB115">
            <v>24.5</v>
          </cell>
          <cell r="AC115">
            <v>0</v>
          </cell>
          <cell r="AD115">
            <v>27.2</v>
          </cell>
          <cell r="AE115">
            <v>151</v>
          </cell>
          <cell r="AF115">
            <v>30.1</v>
          </cell>
          <cell r="AG115">
            <v>16.899999999999999</v>
          </cell>
          <cell r="AH115">
            <v>3.68</v>
          </cell>
          <cell r="AI115">
            <v>41.3</v>
          </cell>
          <cell r="AJ115">
            <v>14.3</v>
          </cell>
          <cell r="AK115">
            <v>9.18</v>
          </cell>
          <cell r="AL115">
            <v>1.92</v>
          </cell>
          <cell r="AM115">
            <v>0</v>
          </cell>
          <cell r="AN115">
            <v>1.34</v>
          </cell>
          <cell r="AO115">
            <v>5.3</v>
          </cell>
          <cell r="AP115">
            <v>0</v>
          </cell>
          <cell r="AQ115">
            <v>0</v>
          </cell>
          <cell r="AR115">
            <v>0</v>
          </cell>
          <cell r="AS115">
            <v>0</v>
          </cell>
          <cell r="AT115">
            <v>0</v>
          </cell>
          <cell r="AU115">
            <v>4.93</v>
          </cell>
          <cell r="AV115">
            <v>0.70899999999999996</v>
          </cell>
          <cell r="AW115">
            <v>0</v>
          </cell>
          <cell r="AX115">
            <v>0.54100000000000004</v>
          </cell>
          <cell r="AY115" t="str">
            <v>WT305X56.5</v>
          </cell>
          <cell r="AZ115" t="str">
            <v>WT305X56.5</v>
          </cell>
          <cell r="BA115">
            <v>56.5</v>
          </cell>
          <cell r="BB115">
            <v>7230</v>
          </cell>
          <cell r="BC115">
            <v>305</v>
          </cell>
          <cell r="BD115">
            <v>0</v>
          </cell>
          <cell r="BE115">
            <v>0</v>
          </cell>
          <cell r="BF115">
            <v>228</v>
          </cell>
          <cell r="BG115">
            <v>0</v>
          </cell>
          <cell r="BH115">
            <v>0</v>
          </cell>
          <cell r="BI115">
            <v>11.2</v>
          </cell>
          <cell r="BJ115">
            <v>17.3</v>
          </cell>
          <cell r="BK115">
            <v>0</v>
          </cell>
          <cell r="BL115">
            <v>0</v>
          </cell>
          <cell r="BM115">
            <v>0</v>
          </cell>
          <cell r="BN115">
            <v>30</v>
          </cell>
          <cell r="BO115">
            <v>39.700000000000003</v>
          </cell>
          <cell r="BP115">
            <v>0</v>
          </cell>
          <cell r="BQ115">
            <v>76.2</v>
          </cell>
          <cell r="BR115">
            <v>0</v>
          </cell>
          <cell r="BS115">
            <v>0</v>
          </cell>
          <cell r="BT115">
            <v>15.8</v>
          </cell>
          <cell r="BU115">
            <v>56.5</v>
          </cell>
          <cell r="BV115">
            <v>0</v>
          </cell>
          <cell r="BW115">
            <v>0</v>
          </cell>
          <cell r="BX115">
            <v>24.5</v>
          </cell>
          <cell r="BY115">
            <v>27.2</v>
          </cell>
          <cell r="BZ115">
            <v>62.9</v>
          </cell>
          <cell r="CA115">
            <v>493</v>
          </cell>
          <cell r="CB115">
            <v>277</v>
          </cell>
          <cell r="CC115">
            <v>93.5</v>
          </cell>
          <cell r="CD115">
            <v>17.2</v>
          </cell>
          <cell r="CE115">
            <v>234</v>
          </cell>
          <cell r="CF115">
            <v>150</v>
          </cell>
          <cell r="CG115">
            <v>48.8</v>
          </cell>
          <cell r="CH115">
            <v>0</v>
          </cell>
          <cell r="CI115">
            <v>558</v>
          </cell>
          <cell r="CJ115">
            <v>1.42</v>
          </cell>
          <cell r="CK115">
            <v>0</v>
          </cell>
          <cell r="CL115">
            <v>0</v>
          </cell>
          <cell r="CM115">
            <v>0</v>
          </cell>
          <cell r="CN115">
            <v>0</v>
          </cell>
          <cell r="CO115">
            <v>0</v>
          </cell>
          <cell r="CP115">
            <v>125</v>
          </cell>
          <cell r="CQ115">
            <v>0.70899999999999996</v>
          </cell>
          <cell r="CR115">
            <v>0</v>
          </cell>
          <cell r="CS115">
            <v>0.54100000000000004</v>
          </cell>
        </row>
        <row r="116">
          <cell r="C116" t="str">
            <v>WT12X34</v>
          </cell>
          <cell r="D116" t="str">
            <v>F</v>
          </cell>
          <cell r="E116">
            <v>34</v>
          </cell>
          <cell r="F116">
            <v>10</v>
          </cell>
          <cell r="G116">
            <v>11.9</v>
          </cell>
          <cell r="H116">
            <v>0</v>
          </cell>
          <cell r="I116">
            <v>0</v>
          </cell>
          <cell r="J116">
            <v>8.9700000000000006</v>
          </cell>
          <cell r="K116">
            <v>0</v>
          </cell>
          <cell r="L116">
            <v>0</v>
          </cell>
          <cell r="M116">
            <v>0.41499999999999998</v>
          </cell>
          <cell r="N116">
            <v>0.58499999999999996</v>
          </cell>
          <cell r="O116">
            <v>0</v>
          </cell>
          <cell r="P116">
            <v>0</v>
          </cell>
          <cell r="Q116">
            <v>0</v>
          </cell>
          <cell r="R116">
            <v>1.0900000000000001</v>
          </cell>
          <cell r="S116">
            <v>1.5</v>
          </cell>
          <cell r="T116">
            <v>0</v>
          </cell>
          <cell r="U116">
            <v>0</v>
          </cell>
          <cell r="V116">
            <v>3.06</v>
          </cell>
          <cell r="W116">
            <v>0</v>
          </cell>
          <cell r="X116">
            <v>0</v>
          </cell>
          <cell r="Y116">
            <v>0.56000000000000005</v>
          </cell>
          <cell r="Z116">
            <v>7.66</v>
          </cell>
          <cell r="AA116">
            <v>0</v>
          </cell>
          <cell r="AB116">
            <v>26</v>
          </cell>
          <cell r="AC116">
            <v>0</v>
          </cell>
          <cell r="AD116">
            <v>28.6</v>
          </cell>
          <cell r="AE116">
            <v>137</v>
          </cell>
          <cell r="AF116">
            <v>27.9</v>
          </cell>
          <cell r="AG116">
            <v>15.6</v>
          </cell>
          <cell r="AH116">
            <v>3.7</v>
          </cell>
          <cell r="AI116">
            <v>35.200000000000003</v>
          </cell>
          <cell r="AJ116">
            <v>12.3</v>
          </cell>
          <cell r="AK116">
            <v>7.85</v>
          </cell>
          <cell r="AL116">
            <v>1.87</v>
          </cell>
          <cell r="AM116">
            <v>0</v>
          </cell>
          <cell r="AN116">
            <v>0.93200000000000005</v>
          </cell>
          <cell r="AO116">
            <v>4.08</v>
          </cell>
          <cell r="AP116">
            <v>0</v>
          </cell>
          <cell r="AQ116">
            <v>0</v>
          </cell>
          <cell r="AR116">
            <v>0</v>
          </cell>
          <cell r="AS116">
            <v>0</v>
          </cell>
          <cell r="AT116">
            <v>0</v>
          </cell>
          <cell r="AU116">
            <v>4.99</v>
          </cell>
          <cell r="AV116">
            <v>0.69099999999999995</v>
          </cell>
          <cell r="AW116">
            <v>0</v>
          </cell>
          <cell r="AX116">
            <v>0.48899999999999999</v>
          </cell>
          <cell r="AY116" t="str">
            <v>WT305X50.5</v>
          </cell>
          <cell r="AZ116" t="str">
            <v>WT305X50.5</v>
          </cell>
          <cell r="BA116">
            <v>50.5</v>
          </cell>
          <cell r="BB116">
            <v>6450</v>
          </cell>
          <cell r="BC116">
            <v>302</v>
          </cell>
          <cell r="BD116">
            <v>0</v>
          </cell>
          <cell r="BE116">
            <v>0</v>
          </cell>
          <cell r="BF116">
            <v>228</v>
          </cell>
          <cell r="BG116">
            <v>0</v>
          </cell>
          <cell r="BH116">
            <v>0</v>
          </cell>
          <cell r="BI116">
            <v>10.5</v>
          </cell>
          <cell r="BJ116">
            <v>14.9</v>
          </cell>
          <cell r="BK116">
            <v>0</v>
          </cell>
          <cell r="BL116">
            <v>0</v>
          </cell>
          <cell r="BM116">
            <v>0</v>
          </cell>
          <cell r="BN116">
            <v>27.7</v>
          </cell>
          <cell r="BO116">
            <v>38.1</v>
          </cell>
          <cell r="BP116">
            <v>0</v>
          </cell>
          <cell r="BQ116">
            <v>77.7</v>
          </cell>
          <cell r="BR116">
            <v>0</v>
          </cell>
          <cell r="BS116">
            <v>0</v>
          </cell>
          <cell r="BT116">
            <v>14.2</v>
          </cell>
          <cell r="BU116">
            <v>50.5</v>
          </cell>
          <cell r="BV116">
            <v>0</v>
          </cell>
          <cell r="BW116">
            <v>0</v>
          </cell>
          <cell r="BX116">
            <v>26</v>
          </cell>
          <cell r="BY116">
            <v>28.6</v>
          </cell>
          <cell r="BZ116">
            <v>57</v>
          </cell>
          <cell r="CA116">
            <v>457</v>
          </cell>
          <cell r="CB116">
            <v>256</v>
          </cell>
          <cell r="CC116">
            <v>94</v>
          </cell>
          <cell r="CD116">
            <v>14.7</v>
          </cell>
          <cell r="CE116">
            <v>202</v>
          </cell>
          <cell r="CF116">
            <v>129</v>
          </cell>
          <cell r="CG116">
            <v>47.5</v>
          </cell>
          <cell r="CH116">
            <v>0</v>
          </cell>
          <cell r="CI116">
            <v>388</v>
          </cell>
          <cell r="CJ116">
            <v>1.1000000000000001</v>
          </cell>
          <cell r="CK116">
            <v>0</v>
          </cell>
          <cell r="CL116">
            <v>0</v>
          </cell>
          <cell r="CM116">
            <v>0</v>
          </cell>
          <cell r="CN116">
            <v>0</v>
          </cell>
          <cell r="CO116">
            <v>0</v>
          </cell>
          <cell r="CP116">
            <v>127</v>
          </cell>
          <cell r="CQ116">
            <v>0.69099999999999995</v>
          </cell>
          <cell r="CR116">
            <v>0</v>
          </cell>
          <cell r="CS116">
            <v>0.48899999999999999</v>
          </cell>
        </row>
        <row r="117">
          <cell r="C117" t="str">
            <v>WT12X31</v>
          </cell>
          <cell r="D117" t="str">
            <v>F</v>
          </cell>
          <cell r="E117">
            <v>31</v>
          </cell>
          <cell r="F117">
            <v>9.11</v>
          </cell>
          <cell r="G117">
            <v>11.9</v>
          </cell>
          <cell r="H117">
            <v>0</v>
          </cell>
          <cell r="I117">
            <v>0</v>
          </cell>
          <cell r="J117">
            <v>7.04</v>
          </cell>
          <cell r="K117">
            <v>0</v>
          </cell>
          <cell r="L117">
            <v>0</v>
          </cell>
          <cell r="M117">
            <v>0.43</v>
          </cell>
          <cell r="N117">
            <v>0.59</v>
          </cell>
          <cell r="O117">
            <v>0</v>
          </cell>
          <cell r="P117">
            <v>0</v>
          </cell>
          <cell r="Q117">
            <v>0</v>
          </cell>
          <cell r="R117">
            <v>1.19</v>
          </cell>
          <cell r="S117">
            <v>1.5</v>
          </cell>
          <cell r="T117">
            <v>0</v>
          </cell>
          <cell r="U117">
            <v>0</v>
          </cell>
          <cell r="V117">
            <v>3.46</v>
          </cell>
          <cell r="W117">
            <v>0</v>
          </cell>
          <cell r="X117">
            <v>0</v>
          </cell>
          <cell r="Y117">
            <v>1.28</v>
          </cell>
          <cell r="Z117">
            <v>5.97</v>
          </cell>
          <cell r="AA117">
            <v>0</v>
          </cell>
          <cell r="AB117">
            <v>24.8</v>
          </cell>
          <cell r="AC117">
            <v>0</v>
          </cell>
          <cell r="AD117">
            <v>27.6</v>
          </cell>
          <cell r="AE117">
            <v>131</v>
          </cell>
          <cell r="AF117">
            <v>28.4</v>
          </cell>
          <cell r="AG117">
            <v>15.6</v>
          </cell>
          <cell r="AH117">
            <v>3.79</v>
          </cell>
          <cell r="AI117">
            <v>17.2</v>
          </cell>
          <cell r="AJ117">
            <v>7.85</v>
          </cell>
          <cell r="AK117">
            <v>4.9000000000000004</v>
          </cell>
          <cell r="AL117">
            <v>1.38</v>
          </cell>
          <cell r="AM117">
            <v>0</v>
          </cell>
          <cell r="AN117">
            <v>0.85</v>
          </cell>
          <cell r="AO117">
            <v>3.92</v>
          </cell>
          <cell r="AP117">
            <v>0</v>
          </cell>
          <cell r="AQ117">
            <v>0</v>
          </cell>
          <cell r="AR117">
            <v>0</v>
          </cell>
          <cell r="AS117">
            <v>0</v>
          </cell>
          <cell r="AT117">
            <v>0</v>
          </cell>
          <cell r="AU117">
            <v>5.13</v>
          </cell>
          <cell r="AV117">
            <v>0.61899999999999999</v>
          </cell>
          <cell r="AW117">
            <v>0</v>
          </cell>
          <cell r="AX117">
            <v>0.52500000000000002</v>
          </cell>
          <cell r="AY117" t="str">
            <v>WT305X46</v>
          </cell>
          <cell r="AZ117" t="str">
            <v>WT305X46</v>
          </cell>
          <cell r="BA117">
            <v>46</v>
          </cell>
          <cell r="BB117">
            <v>5880</v>
          </cell>
          <cell r="BC117">
            <v>302</v>
          </cell>
          <cell r="BD117">
            <v>0</v>
          </cell>
          <cell r="BE117">
            <v>0</v>
          </cell>
          <cell r="BF117">
            <v>179</v>
          </cell>
          <cell r="BG117">
            <v>0</v>
          </cell>
          <cell r="BH117">
            <v>0</v>
          </cell>
          <cell r="BI117">
            <v>10.9</v>
          </cell>
          <cell r="BJ117">
            <v>15</v>
          </cell>
          <cell r="BK117">
            <v>0</v>
          </cell>
          <cell r="BL117">
            <v>0</v>
          </cell>
          <cell r="BM117">
            <v>0</v>
          </cell>
          <cell r="BN117">
            <v>30.2</v>
          </cell>
          <cell r="BO117">
            <v>38.1</v>
          </cell>
          <cell r="BP117">
            <v>0</v>
          </cell>
          <cell r="BQ117">
            <v>87.9</v>
          </cell>
          <cell r="BR117">
            <v>0</v>
          </cell>
          <cell r="BS117">
            <v>0</v>
          </cell>
          <cell r="BT117">
            <v>32.5</v>
          </cell>
          <cell r="BU117">
            <v>46</v>
          </cell>
          <cell r="BV117">
            <v>0</v>
          </cell>
          <cell r="BW117">
            <v>0</v>
          </cell>
          <cell r="BX117">
            <v>24.8</v>
          </cell>
          <cell r="BY117">
            <v>27.6</v>
          </cell>
          <cell r="BZ117">
            <v>54.5</v>
          </cell>
          <cell r="CA117">
            <v>465</v>
          </cell>
          <cell r="CB117">
            <v>256</v>
          </cell>
          <cell r="CC117">
            <v>96.3</v>
          </cell>
          <cell r="CD117">
            <v>7.16</v>
          </cell>
          <cell r="CE117">
            <v>129</v>
          </cell>
          <cell r="CF117">
            <v>80.3</v>
          </cell>
          <cell r="CG117">
            <v>35.1</v>
          </cell>
          <cell r="CH117">
            <v>0</v>
          </cell>
          <cell r="CI117">
            <v>354</v>
          </cell>
          <cell r="CJ117">
            <v>1.05</v>
          </cell>
          <cell r="CK117">
            <v>0</v>
          </cell>
          <cell r="CL117">
            <v>0</v>
          </cell>
          <cell r="CM117">
            <v>0</v>
          </cell>
          <cell r="CN117">
            <v>0</v>
          </cell>
          <cell r="CO117">
            <v>0</v>
          </cell>
          <cell r="CP117">
            <v>130</v>
          </cell>
          <cell r="CQ117">
            <v>0.61899999999999999</v>
          </cell>
          <cell r="CR117">
            <v>0</v>
          </cell>
          <cell r="CS117">
            <v>0.52500000000000002</v>
          </cell>
        </row>
        <row r="118">
          <cell r="C118" t="str">
            <v>WT12X27.5</v>
          </cell>
          <cell r="D118" t="str">
            <v>F</v>
          </cell>
          <cell r="E118">
            <v>27.5</v>
          </cell>
          <cell r="F118">
            <v>8.1</v>
          </cell>
          <cell r="G118">
            <v>11.8</v>
          </cell>
          <cell r="H118">
            <v>0</v>
          </cell>
          <cell r="I118">
            <v>0</v>
          </cell>
          <cell r="J118">
            <v>7.01</v>
          </cell>
          <cell r="K118">
            <v>0</v>
          </cell>
          <cell r="L118">
            <v>0</v>
          </cell>
          <cell r="M118">
            <v>0.39500000000000002</v>
          </cell>
          <cell r="N118">
            <v>0.505</v>
          </cell>
          <cell r="O118">
            <v>0</v>
          </cell>
          <cell r="P118">
            <v>0</v>
          </cell>
          <cell r="Q118">
            <v>0</v>
          </cell>
          <cell r="R118">
            <v>1.01</v>
          </cell>
          <cell r="S118">
            <v>1.4375</v>
          </cell>
          <cell r="T118">
            <v>0</v>
          </cell>
          <cell r="U118">
            <v>0</v>
          </cell>
          <cell r="V118">
            <v>3.5</v>
          </cell>
          <cell r="W118">
            <v>0</v>
          </cell>
          <cell r="X118">
            <v>0</v>
          </cell>
          <cell r="Y118">
            <v>1.53</v>
          </cell>
          <cell r="Z118">
            <v>6.94</v>
          </cell>
          <cell r="AA118">
            <v>0</v>
          </cell>
          <cell r="AB118">
            <v>27</v>
          </cell>
          <cell r="AC118">
            <v>0</v>
          </cell>
          <cell r="AD118">
            <v>29.8</v>
          </cell>
          <cell r="AE118">
            <v>117</v>
          </cell>
          <cell r="AF118">
            <v>25.6</v>
          </cell>
          <cell r="AG118">
            <v>14.1</v>
          </cell>
          <cell r="AH118">
            <v>3.8</v>
          </cell>
          <cell r="AI118">
            <v>14.5</v>
          </cell>
          <cell r="AJ118">
            <v>6.65</v>
          </cell>
          <cell r="AK118">
            <v>4.1500000000000004</v>
          </cell>
          <cell r="AL118">
            <v>1.34</v>
          </cell>
          <cell r="AM118">
            <v>0</v>
          </cell>
          <cell r="AN118">
            <v>0.58799999999999997</v>
          </cell>
          <cell r="AO118">
            <v>2.93</v>
          </cell>
          <cell r="AP118">
            <v>0</v>
          </cell>
          <cell r="AQ118">
            <v>0</v>
          </cell>
          <cell r="AR118">
            <v>0</v>
          </cell>
          <cell r="AS118">
            <v>0</v>
          </cell>
          <cell r="AT118">
            <v>0</v>
          </cell>
          <cell r="AU118">
            <v>5.17</v>
          </cell>
          <cell r="AV118">
            <v>0.60599999999999998</v>
          </cell>
          <cell r="AW118">
            <v>0</v>
          </cell>
          <cell r="AX118">
            <v>0.44900000000000001</v>
          </cell>
          <cell r="AY118" t="str">
            <v>WT305X41</v>
          </cell>
          <cell r="AZ118" t="str">
            <v>WT305X41</v>
          </cell>
          <cell r="BA118">
            <v>41</v>
          </cell>
          <cell r="BB118">
            <v>5230</v>
          </cell>
          <cell r="BC118">
            <v>300</v>
          </cell>
          <cell r="BD118">
            <v>0</v>
          </cell>
          <cell r="BE118">
            <v>0</v>
          </cell>
          <cell r="BF118">
            <v>178</v>
          </cell>
          <cell r="BG118">
            <v>0</v>
          </cell>
          <cell r="BH118">
            <v>0</v>
          </cell>
          <cell r="BI118">
            <v>10</v>
          </cell>
          <cell r="BJ118">
            <v>12.8</v>
          </cell>
          <cell r="BK118">
            <v>0</v>
          </cell>
          <cell r="BL118">
            <v>0</v>
          </cell>
          <cell r="BM118">
            <v>0</v>
          </cell>
          <cell r="BN118">
            <v>25.7</v>
          </cell>
          <cell r="BO118">
            <v>36.5</v>
          </cell>
          <cell r="BP118">
            <v>0</v>
          </cell>
          <cell r="BQ118">
            <v>88.9</v>
          </cell>
          <cell r="BR118">
            <v>0</v>
          </cell>
          <cell r="BS118">
            <v>0</v>
          </cell>
          <cell r="BT118">
            <v>38.9</v>
          </cell>
          <cell r="BU118">
            <v>41</v>
          </cell>
          <cell r="BV118">
            <v>0</v>
          </cell>
          <cell r="BW118">
            <v>0</v>
          </cell>
          <cell r="BX118">
            <v>27</v>
          </cell>
          <cell r="BY118">
            <v>29.8</v>
          </cell>
          <cell r="BZ118">
            <v>48.7</v>
          </cell>
          <cell r="CA118">
            <v>420</v>
          </cell>
          <cell r="CB118">
            <v>231</v>
          </cell>
          <cell r="CC118">
            <v>96.5</v>
          </cell>
          <cell r="CD118">
            <v>6.04</v>
          </cell>
          <cell r="CE118">
            <v>109</v>
          </cell>
          <cell r="CF118">
            <v>68</v>
          </cell>
          <cell r="CG118">
            <v>34</v>
          </cell>
          <cell r="CH118">
            <v>0</v>
          </cell>
          <cell r="CI118">
            <v>245</v>
          </cell>
          <cell r="CJ118">
            <v>0.78700000000000003</v>
          </cell>
          <cell r="CK118">
            <v>0</v>
          </cell>
          <cell r="CL118">
            <v>0</v>
          </cell>
          <cell r="CM118">
            <v>0</v>
          </cell>
          <cell r="CN118">
            <v>0</v>
          </cell>
          <cell r="CO118">
            <v>0</v>
          </cell>
          <cell r="CP118">
            <v>131</v>
          </cell>
          <cell r="CQ118">
            <v>0.60599999999999998</v>
          </cell>
          <cell r="CR118">
            <v>0</v>
          </cell>
          <cell r="CS118">
            <v>0.44900000000000001</v>
          </cell>
        </row>
        <row r="119">
          <cell r="C119" t="str">
            <v>WT10.5X100.5</v>
          </cell>
          <cell r="D119" t="str">
            <v>F</v>
          </cell>
          <cell r="E119">
            <v>100</v>
          </cell>
          <cell r="F119">
            <v>29.6</v>
          </cell>
          <cell r="G119">
            <v>11.5</v>
          </cell>
          <cell r="H119">
            <v>0</v>
          </cell>
          <cell r="I119">
            <v>0</v>
          </cell>
          <cell r="J119">
            <v>12.6</v>
          </cell>
          <cell r="K119">
            <v>0</v>
          </cell>
          <cell r="L119">
            <v>0</v>
          </cell>
          <cell r="M119">
            <v>0.91</v>
          </cell>
          <cell r="N119">
            <v>1.63</v>
          </cell>
          <cell r="O119">
            <v>0</v>
          </cell>
          <cell r="P119">
            <v>0</v>
          </cell>
          <cell r="Q119">
            <v>0</v>
          </cell>
          <cell r="R119">
            <v>2.13</v>
          </cell>
          <cell r="S119">
            <v>2.5</v>
          </cell>
          <cell r="T119">
            <v>0</v>
          </cell>
          <cell r="U119">
            <v>0</v>
          </cell>
          <cell r="V119">
            <v>2.57</v>
          </cell>
          <cell r="W119">
            <v>0</v>
          </cell>
          <cell r="X119">
            <v>0</v>
          </cell>
          <cell r="Y119">
            <v>1.18</v>
          </cell>
          <cell r="Z119">
            <v>3.86</v>
          </cell>
          <cell r="AA119">
            <v>0</v>
          </cell>
          <cell r="AB119">
            <v>10.3</v>
          </cell>
          <cell r="AC119">
            <v>0</v>
          </cell>
          <cell r="AD119">
            <v>12.7</v>
          </cell>
          <cell r="AE119">
            <v>285</v>
          </cell>
          <cell r="AF119">
            <v>58.6</v>
          </cell>
          <cell r="AG119">
            <v>31.9</v>
          </cell>
          <cell r="AH119">
            <v>3.1</v>
          </cell>
          <cell r="AI119">
            <v>271</v>
          </cell>
          <cell r="AJ119">
            <v>66.5</v>
          </cell>
          <cell r="AK119">
            <v>43.1</v>
          </cell>
          <cell r="AL119">
            <v>3.02</v>
          </cell>
          <cell r="AM119">
            <v>0</v>
          </cell>
          <cell r="AN119">
            <v>20.399999999999999</v>
          </cell>
          <cell r="AO119">
            <v>85.4</v>
          </cell>
          <cell r="AP119">
            <v>0</v>
          </cell>
          <cell r="AQ119">
            <v>0</v>
          </cell>
          <cell r="AR119">
            <v>0</v>
          </cell>
          <cell r="AS119">
            <v>0</v>
          </cell>
          <cell r="AT119">
            <v>0</v>
          </cell>
          <cell r="AU119">
            <v>4.67</v>
          </cell>
          <cell r="AV119">
            <v>0.85899999999999999</v>
          </cell>
          <cell r="AW119">
            <v>0</v>
          </cell>
          <cell r="AX119">
            <v>1</v>
          </cell>
          <cell r="AY119" t="str">
            <v>WT265X150</v>
          </cell>
          <cell r="AZ119" t="str">
            <v>WT265X150</v>
          </cell>
          <cell r="BA119">
            <v>150</v>
          </cell>
          <cell r="BB119">
            <v>19100</v>
          </cell>
          <cell r="BC119">
            <v>292</v>
          </cell>
          <cell r="BD119">
            <v>0</v>
          </cell>
          <cell r="BE119">
            <v>0</v>
          </cell>
          <cell r="BF119">
            <v>320</v>
          </cell>
          <cell r="BG119">
            <v>0</v>
          </cell>
          <cell r="BH119">
            <v>0</v>
          </cell>
          <cell r="BI119">
            <v>23.1</v>
          </cell>
          <cell r="BJ119">
            <v>41.4</v>
          </cell>
          <cell r="BK119">
            <v>0</v>
          </cell>
          <cell r="BL119">
            <v>0</v>
          </cell>
          <cell r="BM119">
            <v>0</v>
          </cell>
          <cell r="BN119">
            <v>54.1</v>
          </cell>
          <cell r="BO119">
            <v>63.5</v>
          </cell>
          <cell r="BP119">
            <v>0</v>
          </cell>
          <cell r="BQ119">
            <v>65.3</v>
          </cell>
          <cell r="BR119">
            <v>0</v>
          </cell>
          <cell r="BS119">
            <v>0</v>
          </cell>
          <cell r="BT119">
            <v>30</v>
          </cell>
          <cell r="BU119">
            <v>150</v>
          </cell>
          <cell r="BV119">
            <v>0</v>
          </cell>
          <cell r="BW119">
            <v>0</v>
          </cell>
          <cell r="BX119">
            <v>10.3</v>
          </cell>
          <cell r="BY119">
            <v>12.7</v>
          </cell>
          <cell r="BZ119">
            <v>119</v>
          </cell>
          <cell r="CA119">
            <v>960</v>
          </cell>
          <cell r="CB119">
            <v>523</v>
          </cell>
          <cell r="CC119">
            <v>78.7</v>
          </cell>
          <cell r="CD119">
            <v>113</v>
          </cell>
          <cell r="CE119">
            <v>1090</v>
          </cell>
          <cell r="CF119">
            <v>706</v>
          </cell>
          <cell r="CG119">
            <v>76.7</v>
          </cell>
          <cell r="CH119">
            <v>0</v>
          </cell>
          <cell r="CI119">
            <v>8490</v>
          </cell>
          <cell r="CJ119">
            <v>22.9</v>
          </cell>
          <cell r="CK119">
            <v>0</v>
          </cell>
          <cell r="CL119">
            <v>0</v>
          </cell>
          <cell r="CM119">
            <v>0</v>
          </cell>
          <cell r="CN119">
            <v>0</v>
          </cell>
          <cell r="CO119">
            <v>0</v>
          </cell>
          <cell r="CP119">
            <v>119</v>
          </cell>
          <cell r="CQ119">
            <v>0.85899999999999999</v>
          </cell>
          <cell r="CR119">
            <v>0</v>
          </cell>
          <cell r="CS119">
            <v>1</v>
          </cell>
        </row>
        <row r="120">
          <cell r="C120" t="str">
            <v>WT10.5X91</v>
          </cell>
          <cell r="D120" t="str">
            <v>F</v>
          </cell>
          <cell r="E120">
            <v>91</v>
          </cell>
          <cell r="F120">
            <v>26.8</v>
          </cell>
          <cell r="G120">
            <v>11.4</v>
          </cell>
          <cell r="H120">
            <v>0</v>
          </cell>
          <cell r="I120">
            <v>0</v>
          </cell>
          <cell r="J120">
            <v>12.5</v>
          </cell>
          <cell r="K120">
            <v>0</v>
          </cell>
          <cell r="L120">
            <v>0</v>
          </cell>
          <cell r="M120">
            <v>0.83</v>
          </cell>
          <cell r="N120">
            <v>1.48</v>
          </cell>
          <cell r="O120">
            <v>0</v>
          </cell>
          <cell r="P120">
            <v>0</v>
          </cell>
          <cell r="Q120">
            <v>0</v>
          </cell>
          <cell r="R120">
            <v>1.98</v>
          </cell>
          <cell r="S120">
            <v>2.375</v>
          </cell>
          <cell r="T120">
            <v>0</v>
          </cell>
          <cell r="U120">
            <v>0</v>
          </cell>
          <cell r="V120">
            <v>2.48</v>
          </cell>
          <cell r="W120">
            <v>0</v>
          </cell>
          <cell r="X120">
            <v>0</v>
          </cell>
          <cell r="Y120">
            <v>1.07</v>
          </cell>
          <cell r="Z120">
            <v>4.22</v>
          </cell>
          <cell r="AA120">
            <v>0</v>
          </cell>
          <cell r="AB120">
            <v>11.3</v>
          </cell>
          <cell r="AC120">
            <v>0</v>
          </cell>
          <cell r="AD120">
            <v>13.7</v>
          </cell>
          <cell r="AE120">
            <v>253</v>
          </cell>
          <cell r="AF120">
            <v>52.1</v>
          </cell>
          <cell r="AG120">
            <v>28.5</v>
          </cell>
          <cell r="AH120">
            <v>3.07</v>
          </cell>
          <cell r="AI120">
            <v>241</v>
          </cell>
          <cell r="AJ120">
            <v>59.5</v>
          </cell>
          <cell r="AK120">
            <v>38.6</v>
          </cell>
          <cell r="AL120">
            <v>3</v>
          </cell>
          <cell r="AM120">
            <v>0</v>
          </cell>
          <cell r="AN120">
            <v>15.3</v>
          </cell>
          <cell r="AO120">
            <v>63</v>
          </cell>
          <cell r="AP120">
            <v>0</v>
          </cell>
          <cell r="AQ120">
            <v>0</v>
          </cell>
          <cell r="AR120">
            <v>0</v>
          </cell>
          <cell r="AS120">
            <v>0</v>
          </cell>
          <cell r="AT120">
            <v>0</v>
          </cell>
          <cell r="AU120">
            <v>4.6399999999999997</v>
          </cell>
          <cell r="AV120">
            <v>0.85899999999999999</v>
          </cell>
          <cell r="AW120">
            <v>0</v>
          </cell>
          <cell r="AX120">
            <v>1</v>
          </cell>
          <cell r="AY120" t="str">
            <v>WT265X136</v>
          </cell>
          <cell r="AZ120" t="str">
            <v>WT265X136</v>
          </cell>
          <cell r="BA120">
            <v>136</v>
          </cell>
          <cell r="BB120">
            <v>17300</v>
          </cell>
          <cell r="BC120">
            <v>290</v>
          </cell>
          <cell r="BD120">
            <v>0</v>
          </cell>
          <cell r="BE120">
            <v>0</v>
          </cell>
          <cell r="BF120">
            <v>318</v>
          </cell>
          <cell r="BG120">
            <v>0</v>
          </cell>
          <cell r="BH120">
            <v>0</v>
          </cell>
          <cell r="BI120">
            <v>21.1</v>
          </cell>
          <cell r="BJ120">
            <v>37.6</v>
          </cell>
          <cell r="BK120">
            <v>0</v>
          </cell>
          <cell r="BL120">
            <v>0</v>
          </cell>
          <cell r="BM120">
            <v>0</v>
          </cell>
          <cell r="BN120">
            <v>50.3</v>
          </cell>
          <cell r="BO120">
            <v>60.3</v>
          </cell>
          <cell r="BP120">
            <v>0</v>
          </cell>
          <cell r="BQ120">
            <v>63</v>
          </cell>
          <cell r="BR120">
            <v>0</v>
          </cell>
          <cell r="BS120">
            <v>0</v>
          </cell>
          <cell r="BT120">
            <v>27.2</v>
          </cell>
          <cell r="BU120">
            <v>136</v>
          </cell>
          <cell r="BV120">
            <v>0</v>
          </cell>
          <cell r="BW120">
            <v>0</v>
          </cell>
          <cell r="BX120">
            <v>11.3</v>
          </cell>
          <cell r="BY120">
            <v>13.7</v>
          </cell>
          <cell r="BZ120">
            <v>105</v>
          </cell>
          <cell r="CA120">
            <v>854</v>
          </cell>
          <cell r="CB120">
            <v>467</v>
          </cell>
          <cell r="CC120">
            <v>78</v>
          </cell>
          <cell r="CD120">
            <v>100</v>
          </cell>
          <cell r="CE120">
            <v>975</v>
          </cell>
          <cell r="CF120">
            <v>633</v>
          </cell>
          <cell r="CG120">
            <v>76.2</v>
          </cell>
          <cell r="CH120">
            <v>0</v>
          </cell>
          <cell r="CI120">
            <v>6370</v>
          </cell>
          <cell r="CJ120">
            <v>16.899999999999999</v>
          </cell>
          <cell r="CK120">
            <v>0</v>
          </cell>
          <cell r="CL120">
            <v>0</v>
          </cell>
          <cell r="CM120">
            <v>0</v>
          </cell>
          <cell r="CN120">
            <v>0</v>
          </cell>
          <cell r="CO120">
            <v>0</v>
          </cell>
          <cell r="CP120">
            <v>118</v>
          </cell>
          <cell r="CQ120">
            <v>0.85899999999999999</v>
          </cell>
          <cell r="CR120">
            <v>0</v>
          </cell>
          <cell r="CS120">
            <v>1</v>
          </cell>
        </row>
        <row r="121">
          <cell r="C121" t="str">
            <v>WT10.5X83</v>
          </cell>
          <cell r="D121" t="str">
            <v>F</v>
          </cell>
          <cell r="E121">
            <v>83</v>
          </cell>
          <cell r="F121">
            <v>24.4</v>
          </cell>
          <cell r="G121">
            <v>11.2</v>
          </cell>
          <cell r="H121">
            <v>0</v>
          </cell>
          <cell r="I121">
            <v>0</v>
          </cell>
          <cell r="J121">
            <v>12.4</v>
          </cell>
          <cell r="K121">
            <v>0</v>
          </cell>
          <cell r="L121">
            <v>0</v>
          </cell>
          <cell r="M121">
            <v>0.75</v>
          </cell>
          <cell r="N121">
            <v>1.36</v>
          </cell>
          <cell r="O121">
            <v>0</v>
          </cell>
          <cell r="P121">
            <v>0</v>
          </cell>
          <cell r="Q121">
            <v>0</v>
          </cell>
          <cell r="R121">
            <v>1.86</v>
          </cell>
          <cell r="S121">
            <v>2.25</v>
          </cell>
          <cell r="T121">
            <v>0</v>
          </cell>
          <cell r="U121">
            <v>0</v>
          </cell>
          <cell r="V121">
            <v>2.39</v>
          </cell>
          <cell r="W121">
            <v>0</v>
          </cell>
          <cell r="X121">
            <v>0</v>
          </cell>
          <cell r="Y121">
            <v>0.98299999999999998</v>
          </cell>
          <cell r="Z121">
            <v>4.57</v>
          </cell>
          <cell r="AA121">
            <v>0</v>
          </cell>
          <cell r="AB121">
            <v>12.5</v>
          </cell>
          <cell r="AC121">
            <v>0</v>
          </cell>
          <cell r="AD121">
            <v>15</v>
          </cell>
          <cell r="AE121">
            <v>226</v>
          </cell>
          <cell r="AF121">
            <v>46.3</v>
          </cell>
          <cell r="AG121">
            <v>25.5</v>
          </cell>
          <cell r="AH121">
            <v>3.04</v>
          </cell>
          <cell r="AI121">
            <v>217</v>
          </cell>
          <cell r="AJ121">
            <v>53.9</v>
          </cell>
          <cell r="AK121">
            <v>35</v>
          </cell>
          <cell r="AL121">
            <v>2.99</v>
          </cell>
          <cell r="AM121">
            <v>0</v>
          </cell>
          <cell r="AN121">
            <v>11.8</v>
          </cell>
          <cell r="AO121">
            <v>47.3</v>
          </cell>
          <cell r="AP121">
            <v>0</v>
          </cell>
          <cell r="AQ121">
            <v>0</v>
          </cell>
          <cell r="AR121">
            <v>0</v>
          </cell>
          <cell r="AS121">
            <v>0</v>
          </cell>
          <cell r="AT121">
            <v>0</v>
          </cell>
          <cell r="AU121">
            <v>4.59</v>
          </cell>
          <cell r="AV121">
            <v>0.86099999999999999</v>
          </cell>
          <cell r="AW121">
            <v>0</v>
          </cell>
          <cell r="AX121">
            <v>1</v>
          </cell>
          <cell r="AY121" t="str">
            <v>WT265X124</v>
          </cell>
          <cell r="AZ121" t="str">
            <v>WT265X124</v>
          </cell>
          <cell r="BA121">
            <v>124</v>
          </cell>
          <cell r="BB121">
            <v>15700</v>
          </cell>
          <cell r="BC121">
            <v>284</v>
          </cell>
          <cell r="BD121">
            <v>0</v>
          </cell>
          <cell r="BE121">
            <v>0</v>
          </cell>
          <cell r="BF121">
            <v>315</v>
          </cell>
          <cell r="BG121">
            <v>0</v>
          </cell>
          <cell r="BH121">
            <v>0</v>
          </cell>
          <cell r="BI121">
            <v>19.100000000000001</v>
          </cell>
          <cell r="BJ121">
            <v>34.5</v>
          </cell>
          <cell r="BK121">
            <v>0</v>
          </cell>
          <cell r="BL121">
            <v>0</v>
          </cell>
          <cell r="BM121">
            <v>0</v>
          </cell>
          <cell r="BN121">
            <v>47.2</v>
          </cell>
          <cell r="BO121">
            <v>57.2</v>
          </cell>
          <cell r="BP121">
            <v>0</v>
          </cell>
          <cell r="BQ121">
            <v>60.7</v>
          </cell>
          <cell r="BR121">
            <v>0</v>
          </cell>
          <cell r="BS121">
            <v>0</v>
          </cell>
          <cell r="BT121">
            <v>25</v>
          </cell>
          <cell r="BU121">
            <v>124</v>
          </cell>
          <cell r="BV121">
            <v>0</v>
          </cell>
          <cell r="BW121">
            <v>0</v>
          </cell>
          <cell r="BX121">
            <v>12.5</v>
          </cell>
          <cell r="BY121">
            <v>15</v>
          </cell>
          <cell r="BZ121">
            <v>94.1</v>
          </cell>
          <cell r="CA121">
            <v>759</v>
          </cell>
          <cell r="CB121">
            <v>418</v>
          </cell>
          <cell r="CC121">
            <v>77.2</v>
          </cell>
          <cell r="CD121">
            <v>90.3</v>
          </cell>
          <cell r="CE121">
            <v>883</v>
          </cell>
          <cell r="CF121">
            <v>574</v>
          </cell>
          <cell r="CG121">
            <v>75.900000000000006</v>
          </cell>
          <cell r="CH121">
            <v>0</v>
          </cell>
          <cell r="CI121">
            <v>4910</v>
          </cell>
          <cell r="CJ121">
            <v>12.7</v>
          </cell>
          <cell r="CK121">
            <v>0</v>
          </cell>
          <cell r="CL121">
            <v>0</v>
          </cell>
          <cell r="CM121">
            <v>0</v>
          </cell>
          <cell r="CN121">
            <v>0</v>
          </cell>
          <cell r="CO121">
            <v>0</v>
          </cell>
          <cell r="CP121">
            <v>117</v>
          </cell>
          <cell r="CQ121">
            <v>0.86099999999999999</v>
          </cell>
          <cell r="CR121">
            <v>0</v>
          </cell>
          <cell r="CS121">
            <v>1</v>
          </cell>
        </row>
        <row r="122">
          <cell r="C122" t="str">
            <v>WT10.5X73.5</v>
          </cell>
          <cell r="D122" t="str">
            <v>F</v>
          </cell>
          <cell r="E122">
            <v>73.5</v>
          </cell>
          <cell r="F122">
            <v>21.6</v>
          </cell>
          <cell r="G122">
            <v>11</v>
          </cell>
          <cell r="H122">
            <v>0</v>
          </cell>
          <cell r="I122">
            <v>0</v>
          </cell>
          <cell r="J122">
            <v>12.5</v>
          </cell>
          <cell r="K122">
            <v>0</v>
          </cell>
          <cell r="L122">
            <v>0</v>
          </cell>
          <cell r="M122">
            <v>0.72</v>
          </cell>
          <cell r="N122">
            <v>1.1499999999999999</v>
          </cell>
          <cell r="O122">
            <v>0</v>
          </cell>
          <cell r="P122">
            <v>0</v>
          </cell>
          <cell r="Q122">
            <v>0</v>
          </cell>
          <cell r="R122">
            <v>1.65</v>
          </cell>
          <cell r="S122">
            <v>2</v>
          </cell>
          <cell r="T122">
            <v>0</v>
          </cell>
          <cell r="U122">
            <v>0</v>
          </cell>
          <cell r="V122">
            <v>2.39</v>
          </cell>
          <cell r="W122">
            <v>0</v>
          </cell>
          <cell r="X122">
            <v>0</v>
          </cell>
          <cell r="Y122">
            <v>0.86399999999999999</v>
          </cell>
          <cell r="Z122">
            <v>5.44</v>
          </cell>
          <cell r="AA122">
            <v>0</v>
          </cell>
          <cell r="AB122">
            <v>13</v>
          </cell>
          <cell r="AC122">
            <v>0</v>
          </cell>
          <cell r="AD122">
            <v>15.3</v>
          </cell>
          <cell r="AE122">
            <v>204</v>
          </cell>
          <cell r="AF122">
            <v>42.4</v>
          </cell>
          <cell r="AG122">
            <v>23.7</v>
          </cell>
          <cell r="AH122">
            <v>3.08</v>
          </cell>
          <cell r="AI122">
            <v>188</v>
          </cell>
          <cell r="AJ122">
            <v>46.3</v>
          </cell>
          <cell r="AK122">
            <v>30</v>
          </cell>
          <cell r="AL122">
            <v>2.95</v>
          </cell>
          <cell r="AM122">
            <v>0</v>
          </cell>
          <cell r="AN122">
            <v>7.69</v>
          </cell>
          <cell r="AO122">
            <v>32.5</v>
          </cell>
          <cell r="AP122">
            <v>0</v>
          </cell>
          <cell r="AQ122">
            <v>0</v>
          </cell>
          <cell r="AR122">
            <v>0</v>
          </cell>
          <cell r="AS122">
            <v>0</v>
          </cell>
          <cell r="AT122">
            <v>0</v>
          </cell>
          <cell r="AU122">
            <v>4.63</v>
          </cell>
          <cell r="AV122">
            <v>0.84599999999999997</v>
          </cell>
          <cell r="AW122">
            <v>0</v>
          </cell>
          <cell r="AX122">
            <v>1</v>
          </cell>
          <cell r="AY122" t="str">
            <v>WT265X109.5</v>
          </cell>
          <cell r="AZ122" t="str">
            <v>WT265X109.5</v>
          </cell>
          <cell r="BA122">
            <v>110</v>
          </cell>
          <cell r="BB122">
            <v>13900</v>
          </cell>
          <cell r="BC122">
            <v>279</v>
          </cell>
          <cell r="BD122">
            <v>0</v>
          </cell>
          <cell r="BE122">
            <v>0</v>
          </cell>
          <cell r="BF122">
            <v>318</v>
          </cell>
          <cell r="BG122">
            <v>0</v>
          </cell>
          <cell r="BH122">
            <v>0</v>
          </cell>
          <cell r="BI122">
            <v>18.3</v>
          </cell>
          <cell r="BJ122">
            <v>29.2</v>
          </cell>
          <cell r="BK122">
            <v>0</v>
          </cell>
          <cell r="BL122">
            <v>0</v>
          </cell>
          <cell r="BM122">
            <v>0</v>
          </cell>
          <cell r="BN122">
            <v>41.9</v>
          </cell>
          <cell r="BO122">
            <v>50.8</v>
          </cell>
          <cell r="BP122">
            <v>0</v>
          </cell>
          <cell r="BQ122">
            <v>60.7</v>
          </cell>
          <cell r="BR122">
            <v>0</v>
          </cell>
          <cell r="BS122">
            <v>0</v>
          </cell>
          <cell r="BT122">
            <v>21.9</v>
          </cell>
          <cell r="BU122">
            <v>110</v>
          </cell>
          <cell r="BV122">
            <v>0</v>
          </cell>
          <cell r="BW122">
            <v>0</v>
          </cell>
          <cell r="BX122">
            <v>13</v>
          </cell>
          <cell r="BY122">
            <v>15.3</v>
          </cell>
          <cell r="BZ122">
            <v>84.9</v>
          </cell>
          <cell r="CA122">
            <v>695</v>
          </cell>
          <cell r="CB122">
            <v>388</v>
          </cell>
          <cell r="CC122">
            <v>78.2</v>
          </cell>
          <cell r="CD122">
            <v>78.3</v>
          </cell>
          <cell r="CE122">
            <v>759</v>
          </cell>
          <cell r="CF122">
            <v>492</v>
          </cell>
          <cell r="CG122">
            <v>74.900000000000006</v>
          </cell>
          <cell r="CH122">
            <v>0</v>
          </cell>
          <cell r="CI122">
            <v>3200</v>
          </cell>
          <cell r="CJ122">
            <v>8.73</v>
          </cell>
          <cell r="CK122">
            <v>0</v>
          </cell>
          <cell r="CL122">
            <v>0</v>
          </cell>
          <cell r="CM122">
            <v>0</v>
          </cell>
          <cell r="CN122">
            <v>0</v>
          </cell>
          <cell r="CO122">
            <v>0</v>
          </cell>
          <cell r="CP122">
            <v>118</v>
          </cell>
          <cell r="CQ122">
            <v>0.84599999999999997</v>
          </cell>
          <cell r="CR122">
            <v>0</v>
          </cell>
          <cell r="CS122">
            <v>1</v>
          </cell>
        </row>
        <row r="123">
          <cell r="C123" t="str">
            <v>WT10.5X66</v>
          </cell>
          <cell r="D123" t="str">
            <v>F</v>
          </cell>
          <cell r="E123">
            <v>66</v>
          </cell>
          <cell r="F123">
            <v>19.399999999999999</v>
          </cell>
          <cell r="G123">
            <v>10.9</v>
          </cell>
          <cell r="H123">
            <v>0</v>
          </cell>
          <cell r="I123">
            <v>0</v>
          </cell>
          <cell r="J123">
            <v>12.4</v>
          </cell>
          <cell r="K123">
            <v>0</v>
          </cell>
          <cell r="L123">
            <v>0</v>
          </cell>
          <cell r="M123">
            <v>0.65</v>
          </cell>
          <cell r="N123">
            <v>1.04</v>
          </cell>
          <cell r="O123">
            <v>0</v>
          </cell>
          <cell r="P123">
            <v>0</v>
          </cell>
          <cell r="Q123">
            <v>0</v>
          </cell>
          <cell r="R123">
            <v>1.54</v>
          </cell>
          <cell r="S123">
            <v>1.9375</v>
          </cell>
          <cell r="T123">
            <v>0</v>
          </cell>
          <cell r="U123">
            <v>0</v>
          </cell>
          <cell r="V123">
            <v>2.33</v>
          </cell>
          <cell r="W123">
            <v>0</v>
          </cell>
          <cell r="X123">
            <v>0</v>
          </cell>
          <cell r="Y123">
            <v>0.78</v>
          </cell>
          <cell r="Z123">
            <v>6.01</v>
          </cell>
          <cell r="AA123">
            <v>0</v>
          </cell>
          <cell r="AB123">
            <v>14.4</v>
          </cell>
          <cell r="AC123">
            <v>0</v>
          </cell>
          <cell r="AD123">
            <v>16.8</v>
          </cell>
          <cell r="AE123">
            <v>181</v>
          </cell>
          <cell r="AF123">
            <v>37.6</v>
          </cell>
          <cell r="AG123">
            <v>21.1</v>
          </cell>
          <cell r="AH123">
            <v>3.06</v>
          </cell>
          <cell r="AI123">
            <v>166</v>
          </cell>
          <cell r="AJ123">
            <v>41.1</v>
          </cell>
          <cell r="AK123">
            <v>26.7</v>
          </cell>
          <cell r="AL123">
            <v>2.93</v>
          </cell>
          <cell r="AM123">
            <v>0</v>
          </cell>
          <cell r="AN123">
            <v>5.62</v>
          </cell>
          <cell r="AO123">
            <v>23.4</v>
          </cell>
          <cell r="AP123">
            <v>0</v>
          </cell>
          <cell r="AQ123">
            <v>0</v>
          </cell>
          <cell r="AR123">
            <v>0</v>
          </cell>
          <cell r="AS123">
            <v>0</v>
          </cell>
          <cell r="AT123">
            <v>0</v>
          </cell>
          <cell r="AU123">
            <v>4.5999999999999996</v>
          </cell>
          <cell r="AV123">
            <v>0.84499999999999997</v>
          </cell>
          <cell r="AW123">
            <v>0</v>
          </cell>
          <cell r="AX123">
            <v>1</v>
          </cell>
          <cell r="AY123" t="str">
            <v>WT265X98</v>
          </cell>
          <cell r="AZ123" t="str">
            <v>WT265X98</v>
          </cell>
          <cell r="BA123">
            <v>98</v>
          </cell>
          <cell r="BB123">
            <v>12500</v>
          </cell>
          <cell r="BC123">
            <v>277</v>
          </cell>
          <cell r="BD123">
            <v>0</v>
          </cell>
          <cell r="BE123">
            <v>0</v>
          </cell>
          <cell r="BF123">
            <v>315</v>
          </cell>
          <cell r="BG123">
            <v>0</v>
          </cell>
          <cell r="BH123">
            <v>0</v>
          </cell>
          <cell r="BI123">
            <v>16.5</v>
          </cell>
          <cell r="BJ123">
            <v>26.4</v>
          </cell>
          <cell r="BK123">
            <v>0</v>
          </cell>
          <cell r="BL123">
            <v>0</v>
          </cell>
          <cell r="BM123">
            <v>0</v>
          </cell>
          <cell r="BN123">
            <v>39.1</v>
          </cell>
          <cell r="BO123">
            <v>49.2</v>
          </cell>
          <cell r="BP123">
            <v>0</v>
          </cell>
          <cell r="BQ123">
            <v>59.2</v>
          </cell>
          <cell r="BR123">
            <v>0</v>
          </cell>
          <cell r="BS123">
            <v>0</v>
          </cell>
          <cell r="BT123">
            <v>19.8</v>
          </cell>
          <cell r="BU123">
            <v>98</v>
          </cell>
          <cell r="BV123">
            <v>0</v>
          </cell>
          <cell r="BW123">
            <v>0</v>
          </cell>
          <cell r="BX123">
            <v>14.4</v>
          </cell>
          <cell r="BY123">
            <v>16.8</v>
          </cell>
          <cell r="BZ123">
            <v>75.3</v>
          </cell>
          <cell r="CA123">
            <v>616</v>
          </cell>
          <cell r="CB123">
            <v>346</v>
          </cell>
          <cell r="CC123">
            <v>77.7</v>
          </cell>
          <cell r="CD123">
            <v>69.099999999999994</v>
          </cell>
          <cell r="CE123">
            <v>674</v>
          </cell>
          <cell r="CF123">
            <v>438</v>
          </cell>
          <cell r="CG123">
            <v>74.400000000000006</v>
          </cell>
          <cell r="CH123">
            <v>0</v>
          </cell>
          <cell r="CI123">
            <v>2340</v>
          </cell>
          <cell r="CJ123">
            <v>6.28</v>
          </cell>
          <cell r="CK123">
            <v>0</v>
          </cell>
          <cell r="CL123">
            <v>0</v>
          </cell>
          <cell r="CM123">
            <v>0</v>
          </cell>
          <cell r="CN123">
            <v>0</v>
          </cell>
          <cell r="CO123">
            <v>0</v>
          </cell>
          <cell r="CP123">
            <v>117</v>
          </cell>
          <cell r="CQ123">
            <v>0.84499999999999997</v>
          </cell>
          <cell r="CR123">
            <v>0</v>
          </cell>
          <cell r="CS123">
            <v>1</v>
          </cell>
        </row>
        <row r="124">
          <cell r="C124" t="str">
            <v>WT10.5X61</v>
          </cell>
          <cell r="D124" t="str">
            <v>F</v>
          </cell>
          <cell r="E124">
            <v>61</v>
          </cell>
          <cell r="F124">
            <v>17.899999999999999</v>
          </cell>
          <cell r="G124">
            <v>10.8</v>
          </cell>
          <cell r="H124">
            <v>0</v>
          </cell>
          <cell r="I124">
            <v>0</v>
          </cell>
          <cell r="J124">
            <v>12.4</v>
          </cell>
          <cell r="K124">
            <v>0</v>
          </cell>
          <cell r="L124">
            <v>0</v>
          </cell>
          <cell r="M124">
            <v>0.6</v>
          </cell>
          <cell r="N124">
            <v>0.96</v>
          </cell>
          <cell r="O124">
            <v>0</v>
          </cell>
          <cell r="P124">
            <v>0</v>
          </cell>
          <cell r="Q124">
            <v>0</v>
          </cell>
          <cell r="R124">
            <v>1.46</v>
          </cell>
          <cell r="S124">
            <v>1.8125</v>
          </cell>
          <cell r="T124">
            <v>0</v>
          </cell>
          <cell r="U124">
            <v>0</v>
          </cell>
          <cell r="V124">
            <v>2.2799999999999998</v>
          </cell>
          <cell r="W124">
            <v>0</v>
          </cell>
          <cell r="X124">
            <v>0</v>
          </cell>
          <cell r="Y124">
            <v>0.72399999999999998</v>
          </cell>
          <cell r="Z124">
            <v>6.45</v>
          </cell>
          <cell r="AA124">
            <v>0</v>
          </cell>
          <cell r="AB124">
            <v>15.6</v>
          </cell>
          <cell r="AC124">
            <v>0</v>
          </cell>
          <cell r="AD124">
            <v>18.100000000000001</v>
          </cell>
          <cell r="AE124">
            <v>166</v>
          </cell>
          <cell r="AF124">
            <v>34.299999999999997</v>
          </cell>
          <cell r="AG124">
            <v>19.3</v>
          </cell>
          <cell r="AH124">
            <v>3.04</v>
          </cell>
          <cell r="AI124">
            <v>152</v>
          </cell>
          <cell r="AJ124">
            <v>37.799999999999997</v>
          </cell>
          <cell r="AK124">
            <v>24.6</v>
          </cell>
          <cell r="AL124">
            <v>2.91</v>
          </cell>
          <cell r="AM124">
            <v>0</v>
          </cell>
          <cell r="AN124">
            <v>4.47</v>
          </cell>
          <cell r="AO124">
            <v>18.399999999999999</v>
          </cell>
          <cell r="AP124">
            <v>0</v>
          </cell>
          <cell r="AQ124">
            <v>0</v>
          </cell>
          <cell r="AR124">
            <v>0</v>
          </cell>
          <cell r="AS124">
            <v>0</v>
          </cell>
          <cell r="AT124">
            <v>0</v>
          </cell>
          <cell r="AU124">
            <v>4.58</v>
          </cell>
          <cell r="AV124">
            <v>0.84599999999999997</v>
          </cell>
          <cell r="AW124">
            <v>0</v>
          </cell>
          <cell r="AX124">
            <v>0.995</v>
          </cell>
          <cell r="AY124" t="str">
            <v>WT265X91</v>
          </cell>
          <cell r="AZ124" t="str">
            <v>WT265X91</v>
          </cell>
          <cell r="BA124">
            <v>91</v>
          </cell>
          <cell r="BB124">
            <v>11500</v>
          </cell>
          <cell r="BC124">
            <v>274</v>
          </cell>
          <cell r="BD124">
            <v>0</v>
          </cell>
          <cell r="BE124">
            <v>0</v>
          </cell>
          <cell r="BF124">
            <v>315</v>
          </cell>
          <cell r="BG124">
            <v>0</v>
          </cell>
          <cell r="BH124">
            <v>0</v>
          </cell>
          <cell r="BI124">
            <v>15.2</v>
          </cell>
          <cell r="BJ124">
            <v>24.4</v>
          </cell>
          <cell r="BK124">
            <v>0</v>
          </cell>
          <cell r="BL124">
            <v>0</v>
          </cell>
          <cell r="BM124">
            <v>0</v>
          </cell>
          <cell r="BN124">
            <v>37.1</v>
          </cell>
          <cell r="BO124">
            <v>46</v>
          </cell>
          <cell r="BP124">
            <v>0</v>
          </cell>
          <cell r="BQ124">
            <v>57.9</v>
          </cell>
          <cell r="BR124">
            <v>0</v>
          </cell>
          <cell r="BS124">
            <v>0</v>
          </cell>
          <cell r="BT124">
            <v>18.399999999999999</v>
          </cell>
          <cell r="BU124">
            <v>91</v>
          </cell>
          <cell r="BV124">
            <v>0</v>
          </cell>
          <cell r="BW124">
            <v>0</v>
          </cell>
          <cell r="BX124">
            <v>15.6</v>
          </cell>
          <cell r="BY124">
            <v>18.100000000000001</v>
          </cell>
          <cell r="BZ124">
            <v>69.099999999999994</v>
          </cell>
          <cell r="CA124">
            <v>562</v>
          </cell>
          <cell r="CB124">
            <v>316</v>
          </cell>
          <cell r="CC124">
            <v>77.2</v>
          </cell>
          <cell r="CD124">
            <v>63.3</v>
          </cell>
          <cell r="CE124">
            <v>619</v>
          </cell>
          <cell r="CF124">
            <v>403</v>
          </cell>
          <cell r="CG124">
            <v>73.900000000000006</v>
          </cell>
          <cell r="CH124">
            <v>0</v>
          </cell>
          <cell r="CI124">
            <v>1860</v>
          </cell>
          <cell r="CJ124">
            <v>4.9400000000000004</v>
          </cell>
          <cell r="CK124">
            <v>0</v>
          </cell>
          <cell r="CL124">
            <v>0</v>
          </cell>
          <cell r="CM124">
            <v>0</v>
          </cell>
          <cell r="CN124">
            <v>0</v>
          </cell>
          <cell r="CO124">
            <v>0</v>
          </cell>
          <cell r="CP124">
            <v>116</v>
          </cell>
          <cell r="CQ124">
            <v>0.84599999999999997</v>
          </cell>
          <cell r="CR124">
            <v>0</v>
          </cell>
          <cell r="CS124">
            <v>0.995</v>
          </cell>
        </row>
        <row r="125">
          <cell r="C125" t="str">
            <v>WT10.5X55.5</v>
          </cell>
          <cell r="D125" t="str">
            <v>F</v>
          </cell>
          <cell r="E125">
            <v>55.5</v>
          </cell>
          <cell r="F125">
            <v>16.3</v>
          </cell>
          <cell r="G125">
            <v>10.8</v>
          </cell>
          <cell r="H125">
            <v>0</v>
          </cell>
          <cell r="I125">
            <v>0</v>
          </cell>
          <cell r="J125">
            <v>12.3</v>
          </cell>
          <cell r="K125">
            <v>0</v>
          </cell>
          <cell r="L125">
            <v>0</v>
          </cell>
          <cell r="M125">
            <v>0.55000000000000004</v>
          </cell>
          <cell r="N125">
            <v>0.875</v>
          </cell>
          <cell r="O125">
            <v>0</v>
          </cell>
          <cell r="P125">
            <v>0</v>
          </cell>
          <cell r="Q125">
            <v>0</v>
          </cell>
          <cell r="R125">
            <v>1.38</v>
          </cell>
          <cell r="S125">
            <v>1.75</v>
          </cell>
          <cell r="T125">
            <v>0</v>
          </cell>
          <cell r="U125">
            <v>0</v>
          </cell>
          <cell r="V125">
            <v>2.23</v>
          </cell>
          <cell r="W125">
            <v>0</v>
          </cell>
          <cell r="X125">
            <v>0</v>
          </cell>
          <cell r="Y125">
            <v>0.66200000000000003</v>
          </cell>
          <cell r="Z125">
            <v>7.05</v>
          </cell>
          <cell r="AA125">
            <v>0</v>
          </cell>
          <cell r="AB125">
            <v>17.100000000000001</v>
          </cell>
          <cell r="AC125">
            <v>0</v>
          </cell>
          <cell r="AD125">
            <v>19.600000000000001</v>
          </cell>
          <cell r="AE125">
            <v>150</v>
          </cell>
          <cell r="AF125">
            <v>31</v>
          </cell>
          <cell r="AG125">
            <v>17.5</v>
          </cell>
          <cell r="AH125">
            <v>3.03</v>
          </cell>
          <cell r="AI125">
            <v>137</v>
          </cell>
          <cell r="AJ125">
            <v>34.1</v>
          </cell>
          <cell r="AK125">
            <v>22.2</v>
          </cell>
          <cell r="AL125">
            <v>2.9</v>
          </cell>
          <cell r="AM125">
            <v>0</v>
          </cell>
          <cell r="AN125">
            <v>3.4</v>
          </cell>
          <cell r="AO125">
            <v>13.8</v>
          </cell>
          <cell r="AP125">
            <v>0</v>
          </cell>
          <cell r="AQ125">
            <v>0</v>
          </cell>
          <cell r="AR125">
            <v>0</v>
          </cell>
          <cell r="AS125">
            <v>0</v>
          </cell>
          <cell r="AT125">
            <v>0</v>
          </cell>
          <cell r="AU125">
            <v>4.5599999999999996</v>
          </cell>
          <cell r="AV125">
            <v>0.84499999999999997</v>
          </cell>
          <cell r="AW125">
            <v>0</v>
          </cell>
          <cell r="AX125">
            <v>0.91900000000000004</v>
          </cell>
          <cell r="AY125" t="str">
            <v>WT265X82.5</v>
          </cell>
          <cell r="AZ125" t="str">
            <v>WT265X82.5</v>
          </cell>
          <cell r="BA125">
            <v>82.5</v>
          </cell>
          <cell r="BB125">
            <v>10500</v>
          </cell>
          <cell r="BC125">
            <v>274</v>
          </cell>
          <cell r="BD125">
            <v>0</v>
          </cell>
          <cell r="BE125">
            <v>0</v>
          </cell>
          <cell r="BF125">
            <v>312</v>
          </cell>
          <cell r="BG125">
            <v>0</v>
          </cell>
          <cell r="BH125">
            <v>0</v>
          </cell>
          <cell r="BI125">
            <v>14</v>
          </cell>
          <cell r="BJ125">
            <v>22.2</v>
          </cell>
          <cell r="BK125">
            <v>0</v>
          </cell>
          <cell r="BL125">
            <v>0</v>
          </cell>
          <cell r="BM125">
            <v>0</v>
          </cell>
          <cell r="BN125">
            <v>35.1</v>
          </cell>
          <cell r="BO125">
            <v>44.5</v>
          </cell>
          <cell r="BP125">
            <v>0</v>
          </cell>
          <cell r="BQ125">
            <v>56.6</v>
          </cell>
          <cell r="BR125">
            <v>0</v>
          </cell>
          <cell r="BS125">
            <v>0</v>
          </cell>
          <cell r="BT125">
            <v>16.8</v>
          </cell>
          <cell r="BU125">
            <v>82.5</v>
          </cell>
          <cell r="BV125">
            <v>0</v>
          </cell>
          <cell r="BW125">
            <v>0</v>
          </cell>
          <cell r="BX125">
            <v>17.100000000000001</v>
          </cell>
          <cell r="BY125">
            <v>19.600000000000001</v>
          </cell>
          <cell r="BZ125">
            <v>62.4</v>
          </cell>
          <cell r="CA125">
            <v>508</v>
          </cell>
          <cell r="CB125">
            <v>287</v>
          </cell>
          <cell r="CC125">
            <v>77</v>
          </cell>
          <cell r="CD125">
            <v>57</v>
          </cell>
          <cell r="CE125">
            <v>559</v>
          </cell>
          <cell r="CF125">
            <v>364</v>
          </cell>
          <cell r="CG125">
            <v>73.7</v>
          </cell>
          <cell r="CH125">
            <v>0</v>
          </cell>
          <cell r="CI125">
            <v>1420</v>
          </cell>
          <cell r="CJ125">
            <v>3.71</v>
          </cell>
          <cell r="CK125">
            <v>0</v>
          </cell>
          <cell r="CL125">
            <v>0</v>
          </cell>
          <cell r="CM125">
            <v>0</v>
          </cell>
          <cell r="CN125">
            <v>0</v>
          </cell>
          <cell r="CO125">
            <v>0</v>
          </cell>
          <cell r="CP125">
            <v>116</v>
          </cell>
          <cell r="CQ125">
            <v>0.84499999999999997</v>
          </cell>
          <cell r="CR125">
            <v>0</v>
          </cell>
          <cell r="CS125">
            <v>0.91900000000000004</v>
          </cell>
        </row>
        <row r="126">
          <cell r="C126" t="str">
            <v>WT10.5X50.5</v>
          </cell>
          <cell r="D126" t="str">
            <v>F</v>
          </cell>
          <cell r="E126">
            <v>50.5</v>
          </cell>
          <cell r="F126">
            <v>14.9</v>
          </cell>
          <cell r="G126">
            <v>10.7</v>
          </cell>
          <cell r="H126">
            <v>0</v>
          </cell>
          <cell r="I126">
            <v>0</v>
          </cell>
          <cell r="J126">
            <v>12.3</v>
          </cell>
          <cell r="K126">
            <v>0</v>
          </cell>
          <cell r="L126">
            <v>0</v>
          </cell>
          <cell r="M126">
            <v>0.5</v>
          </cell>
          <cell r="N126">
            <v>0.8</v>
          </cell>
          <cell r="O126">
            <v>0</v>
          </cell>
          <cell r="P126">
            <v>0</v>
          </cell>
          <cell r="Q126">
            <v>0</v>
          </cell>
          <cell r="R126">
            <v>1.3</v>
          </cell>
          <cell r="S126">
            <v>1.6875</v>
          </cell>
          <cell r="T126">
            <v>0</v>
          </cell>
          <cell r="U126">
            <v>0</v>
          </cell>
          <cell r="V126">
            <v>2.1800000000000002</v>
          </cell>
          <cell r="W126">
            <v>0</v>
          </cell>
          <cell r="X126">
            <v>0</v>
          </cell>
          <cell r="Y126">
            <v>0.60499999999999998</v>
          </cell>
          <cell r="Z126">
            <v>7.68</v>
          </cell>
          <cell r="AA126">
            <v>0</v>
          </cell>
          <cell r="AB126">
            <v>18.8</v>
          </cell>
          <cell r="AC126">
            <v>0</v>
          </cell>
          <cell r="AD126">
            <v>21.4</v>
          </cell>
          <cell r="AE126">
            <v>135</v>
          </cell>
          <cell r="AF126">
            <v>27.9</v>
          </cell>
          <cell r="AG126">
            <v>15.8</v>
          </cell>
          <cell r="AH126">
            <v>3.01</v>
          </cell>
          <cell r="AI126">
            <v>124</v>
          </cell>
          <cell r="AJ126">
            <v>30.8</v>
          </cell>
          <cell r="AK126">
            <v>20.2</v>
          </cell>
          <cell r="AL126">
            <v>2.89</v>
          </cell>
          <cell r="AM126">
            <v>0</v>
          </cell>
          <cell r="AN126">
            <v>2.6</v>
          </cell>
          <cell r="AO126">
            <v>10.4</v>
          </cell>
          <cell r="AP126">
            <v>0</v>
          </cell>
          <cell r="AQ126">
            <v>0</v>
          </cell>
          <cell r="AR126">
            <v>0</v>
          </cell>
          <cell r="AS126">
            <v>0</v>
          </cell>
          <cell r="AT126">
            <v>0</v>
          </cell>
          <cell r="AU126">
            <v>4.53</v>
          </cell>
          <cell r="AV126">
            <v>0.84599999999999997</v>
          </cell>
          <cell r="AW126">
            <v>0</v>
          </cell>
          <cell r="AX126">
            <v>0.82799999999999996</v>
          </cell>
          <cell r="AY126" t="str">
            <v>WT265X75</v>
          </cell>
          <cell r="AZ126" t="str">
            <v>WT265X75</v>
          </cell>
          <cell r="BA126">
            <v>75</v>
          </cell>
          <cell r="BB126">
            <v>9610</v>
          </cell>
          <cell r="BC126">
            <v>272</v>
          </cell>
          <cell r="BD126">
            <v>0</v>
          </cell>
          <cell r="BE126">
            <v>0</v>
          </cell>
          <cell r="BF126">
            <v>312</v>
          </cell>
          <cell r="BG126">
            <v>0</v>
          </cell>
          <cell r="BH126">
            <v>0</v>
          </cell>
          <cell r="BI126">
            <v>12.7</v>
          </cell>
          <cell r="BJ126">
            <v>20.3</v>
          </cell>
          <cell r="BK126">
            <v>0</v>
          </cell>
          <cell r="BL126">
            <v>0</v>
          </cell>
          <cell r="BM126">
            <v>0</v>
          </cell>
          <cell r="BN126">
            <v>33</v>
          </cell>
          <cell r="BO126">
            <v>42.9</v>
          </cell>
          <cell r="BP126">
            <v>0</v>
          </cell>
          <cell r="BQ126">
            <v>55.4</v>
          </cell>
          <cell r="BR126">
            <v>0</v>
          </cell>
          <cell r="BS126">
            <v>0</v>
          </cell>
          <cell r="BT126">
            <v>15.4</v>
          </cell>
          <cell r="BU126">
            <v>75</v>
          </cell>
          <cell r="BV126">
            <v>0</v>
          </cell>
          <cell r="BW126">
            <v>0</v>
          </cell>
          <cell r="BX126">
            <v>18.8</v>
          </cell>
          <cell r="BY126">
            <v>21.4</v>
          </cell>
          <cell r="BZ126">
            <v>56.2</v>
          </cell>
          <cell r="CA126">
            <v>457</v>
          </cell>
          <cell r="CB126">
            <v>259</v>
          </cell>
          <cell r="CC126">
            <v>76.5</v>
          </cell>
          <cell r="CD126">
            <v>51.6</v>
          </cell>
          <cell r="CE126">
            <v>505</v>
          </cell>
          <cell r="CF126">
            <v>331</v>
          </cell>
          <cell r="CG126">
            <v>73.400000000000006</v>
          </cell>
          <cell r="CH126">
            <v>0</v>
          </cell>
          <cell r="CI126">
            <v>1080</v>
          </cell>
          <cell r="CJ126">
            <v>2.79</v>
          </cell>
          <cell r="CK126">
            <v>0</v>
          </cell>
          <cell r="CL126">
            <v>0</v>
          </cell>
          <cell r="CM126">
            <v>0</v>
          </cell>
          <cell r="CN126">
            <v>0</v>
          </cell>
          <cell r="CO126">
            <v>0</v>
          </cell>
          <cell r="CP126">
            <v>115</v>
          </cell>
          <cell r="CQ126">
            <v>0.84599999999999997</v>
          </cell>
          <cell r="CR126">
            <v>0</v>
          </cell>
          <cell r="CS126">
            <v>0.82799999999999996</v>
          </cell>
        </row>
        <row r="127">
          <cell r="C127" t="str">
            <v>WT10.5X46.5</v>
          </cell>
          <cell r="D127" t="str">
            <v>F</v>
          </cell>
          <cell r="E127">
            <v>46.5</v>
          </cell>
          <cell r="F127">
            <v>13.7</v>
          </cell>
          <cell r="G127">
            <v>10.8</v>
          </cell>
          <cell r="H127">
            <v>0</v>
          </cell>
          <cell r="I127">
            <v>0</v>
          </cell>
          <cell r="J127">
            <v>8.42</v>
          </cell>
          <cell r="K127">
            <v>0</v>
          </cell>
          <cell r="L127">
            <v>0</v>
          </cell>
          <cell r="M127">
            <v>0.57999999999999996</v>
          </cell>
          <cell r="N127">
            <v>0.93</v>
          </cell>
          <cell r="O127">
            <v>0</v>
          </cell>
          <cell r="P127">
            <v>0</v>
          </cell>
          <cell r="Q127">
            <v>0</v>
          </cell>
          <cell r="R127">
            <v>1.43</v>
          </cell>
          <cell r="S127">
            <v>1.625</v>
          </cell>
          <cell r="T127">
            <v>0</v>
          </cell>
          <cell r="U127">
            <v>0</v>
          </cell>
          <cell r="V127">
            <v>2.74</v>
          </cell>
          <cell r="W127">
            <v>0</v>
          </cell>
          <cell r="X127">
            <v>0</v>
          </cell>
          <cell r="Y127">
            <v>0.81200000000000006</v>
          </cell>
          <cell r="Z127">
            <v>4.53</v>
          </cell>
          <cell r="AA127">
            <v>0</v>
          </cell>
          <cell r="AB127">
            <v>16.2</v>
          </cell>
          <cell r="AC127">
            <v>0</v>
          </cell>
          <cell r="AD127">
            <v>18.600000000000001</v>
          </cell>
          <cell r="AE127">
            <v>144</v>
          </cell>
          <cell r="AF127">
            <v>31.8</v>
          </cell>
          <cell r="AG127">
            <v>17.899999999999999</v>
          </cell>
          <cell r="AH127">
            <v>3.25</v>
          </cell>
          <cell r="AI127">
            <v>46.4</v>
          </cell>
          <cell r="AJ127">
            <v>17.3</v>
          </cell>
          <cell r="AK127">
            <v>11</v>
          </cell>
          <cell r="AL127">
            <v>1.84</v>
          </cell>
          <cell r="AM127">
            <v>0</v>
          </cell>
          <cell r="AN127">
            <v>3.01</v>
          </cell>
          <cell r="AO127">
            <v>9.33</v>
          </cell>
          <cell r="AP127">
            <v>0</v>
          </cell>
          <cell r="AQ127">
            <v>0</v>
          </cell>
          <cell r="AR127">
            <v>0</v>
          </cell>
          <cell r="AS127">
            <v>0</v>
          </cell>
          <cell r="AT127">
            <v>0</v>
          </cell>
          <cell r="AU127">
            <v>4.37</v>
          </cell>
          <cell r="AV127">
            <v>0.73</v>
          </cell>
          <cell r="AW127">
            <v>0</v>
          </cell>
          <cell r="AX127">
            <v>0.96599999999999997</v>
          </cell>
          <cell r="AY127" t="str">
            <v>WT265X69</v>
          </cell>
          <cell r="AZ127" t="str">
            <v>WT265X69</v>
          </cell>
          <cell r="BA127">
            <v>69</v>
          </cell>
          <cell r="BB127">
            <v>8840</v>
          </cell>
          <cell r="BC127">
            <v>274</v>
          </cell>
          <cell r="BD127">
            <v>0</v>
          </cell>
          <cell r="BE127">
            <v>0</v>
          </cell>
          <cell r="BF127">
            <v>214</v>
          </cell>
          <cell r="BG127">
            <v>0</v>
          </cell>
          <cell r="BH127">
            <v>0</v>
          </cell>
          <cell r="BI127">
            <v>14.7</v>
          </cell>
          <cell r="BJ127">
            <v>23.6</v>
          </cell>
          <cell r="BK127">
            <v>0</v>
          </cell>
          <cell r="BL127">
            <v>0</v>
          </cell>
          <cell r="BM127">
            <v>0</v>
          </cell>
          <cell r="BN127">
            <v>36.299999999999997</v>
          </cell>
          <cell r="BO127">
            <v>41.3</v>
          </cell>
          <cell r="BP127">
            <v>0</v>
          </cell>
          <cell r="BQ127">
            <v>69.599999999999994</v>
          </cell>
          <cell r="BR127">
            <v>0</v>
          </cell>
          <cell r="BS127">
            <v>0</v>
          </cell>
          <cell r="BT127">
            <v>20.6</v>
          </cell>
          <cell r="BU127">
            <v>69</v>
          </cell>
          <cell r="BV127">
            <v>0</v>
          </cell>
          <cell r="BW127">
            <v>0</v>
          </cell>
          <cell r="BX127">
            <v>16.2</v>
          </cell>
          <cell r="BY127">
            <v>18.600000000000001</v>
          </cell>
          <cell r="BZ127">
            <v>59.9</v>
          </cell>
          <cell r="CA127">
            <v>521</v>
          </cell>
          <cell r="CB127">
            <v>293</v>
          </cell>
          <cell r="CC127">
            <v>82.6</v>
          </cell>
          <cell r="CD127">
            <v>19.3</v>
          </cell>
          <cell r="CE127">
            <v>283</v>
          </cell>
          <cell r="CF127">
            <v>180</v>
          </cell>
          <cell r="CG127">
            <v>46.7</v>
          </cell>
          <cell r="CH127">
            <v>0</v>
          </cell>
          <cell r="CI127">
            <v>1250</v>
          </cell>
          <cell r="CJ127">
            <v>2.5099999999999998</v>
          </cell>
          <cell r="CK127">
            <v>0</v>
          </cell>
          <cell r="CL127">
            <v>0</v>
          </cell>
          <cell r="CM127">
            <v>0</v>
          </cell>
          <cell r="CN127">
            <v>0</v>
          </cell>
          <cell r="CO127">
            <v>0</v>
          </cell>
          <cell r="CP127">
            <v>111</v>
          </cell>
          <cell r="CQ127">
            <v>0.73</v>
          </cell>
          <cell r="CR127">
            <v>0</v>
          </cell>
          <cell r="CS127">
            <v>0.96599999999999997</v>
          </cell>
        </row>
        <row r="128">
          <cell r="C128" t="str">
            <v>WT10.5X41.5</v>
          </cell>
          <cell r="D128" t="str">
            <v>F</v>
          </cell>
          <cell r="E128">
            <v>41.5</v>
          </cell>
          <cell r="F128">
            <v>12.2</v>
          </cell>
          <cell r="G128">
            <v>10.7</v>
          </cell>
          <cell r="H128">
            <v>0</v>
          </cell>
          <cell r="I128">
            <v>0</v>
          </cell>
          <cell r="J128">
            <v>8.36</v>
          </cell>
          <cell r="K128">
            <v>0</v>
          </cell>
          <cell r="L128">
            <v>0</v>
          </cell>
          <cell r="M128">
            <v>0.51500000000000001</v>
          </cell>
          <cell r="N128">
            <v>0.83499999999999996</v>
          </cell>
          <cell r="O128">
            <v>0</v>
          </cell>
          <cell r="P128">
            <v>0</v>
          </cell>
          <cell r="Q128">
            <v>0</v>
          </cell>
          <cell r="R128">
            <v>1.34</v>
          </cell>
          <cell r="S128">
            <v>1.5</v>
          </cell>
          <cell r="T128">
            <v>0</v>
          </cell>
          <cell r="U128">
            <v>0</v>
          </cell>
          <cell r="V128">
            <v>2.66</v>
          </cell>
          <cell r="W128">
            <v>0</v>
          </cell>
          <cell r="X128">
            <v>0</v>
          </cell>
          <cell r="Y128">
            <v>0.72799999999999998</v>
          </cell>
          <cell r="Z128">
            <v>5</v>
          </cell>
          <cell r="AA128">
            <v>0</v>
          </cell>
          <cell r="AB128">
            <v>18.2</v>
          </cell>
          <cell r="AC128">
            <v>0</v>
          </cell>
          <cell r="AD128">
            <v>20.8</v>
          </cell>
          <cell r="AE128">
            <v>127</v>
          </cell>
          <cell r="AF128">
            <v>28</v>
          </cell>
          <cell r="AG128">
            <v>15.7</v>
          </cell>
          <cell r="AH128">
            <v>3.22</v>
          </cell>
          <cell r="AI128">
            <v>40.700000000000003</v>
          </cell>
          <cell r="AJ128">
            <v>15.2</v>
          </cell>
          <cell r="AK128">
            <v>9.74</v>
          </cell>
          <cell r="AL128">
            <v>1.83</v>
          </cell>
          <cell r="AM128">
            <v>0</v>
          </cell>
          <cell r="AN128">
            <v>2.16</v>
          </cell>
          <cell r="AO128">
            <v>6.5</v>
          </cell>
          <cell r="AP128">
            <v>0</v>
          </cell>
          <cell r="AQ128">
            <v>0</v>
          </cell>
          <cell r="AR128">
            <v>0</v>
          </cell>
          <cell r="AS128">
            <v>0</v>
          </cell>
          <cell r="AT128">
            <v>0</v>
          </cell>
          <cell r="AU128">
            <v>4.33</v>
          </cell>
          <cell r="AV128">
            <v>0.73199999999999998</v>
          </cell>
          <cell r="AW128">
            <v>0</v>
          </cell>
          <cell r="AX128">
            <v>0.85599999999999998</v>
          </cell>
          <cell r="AY128" t="str">
            <v>WT265X61.5</v>
          </cell>
          <cell r="AZ128" t="str">
            <v>WT265X61.5</v>
          </cell>
          <cell r="BA128">
            <v>61.5</v>
          </cell>
          <cell r="BB128">
            <v>7870</v>
          </cell>
          <cell r="BC128">
            <v>272</v>
          </cell>
          <cell r="BD128">
            <v>0</v>
          </cell>
          <cell r="BE128">
            <v>0</v>
          </cell>
          <cell r="BF128">
            <v>212</v>
          </cell>
          <cell r="BG128">
            <v>0</v>
          </cell>
          <cell r="BH128">
            <v>0</v>
          </cell>
          <cell r="BI128">
            <v>13.1</v>
          </cell>
          <cell r="BJ128">
            <v>21.2</v>
          </cell>
          <cell r="BK128">
            <v>0</v>
          </cell>
          <cell r="BL128">
            <v>0</v>
          </cell>
          <cell r="BM128">
            <v>0</v>
          </cell>
          <cell r="BN128">
            <v>34</v>
          </cell>
          <cell r="BO128">
            <v>38.1</v>
          </cell>
          <cell r="BP128">
            <v>0</v>
          </cell>
          <cell r="BQ128">
            <v>67.599999999999994</v>
          </cell>
          <cell r="BR128">
            <v>0</v>
          </cell>
          <cell r="BS128">
            <v>0</v>
          </cell>
          <cell r="BT128">
            <v>18.5</v>
          </cell>
          <cell r="BU128">
            <v>61.5</v>
          </cell>
          <cell r="BV128">
            <v>0</v>
          </cell>
          <cell r="BW128">
            <v>0</v>
          </cell>
          <cell r="BX128">
            <v>18.2</v>
          </cell>
          <cell r="BY128">
            <v>20.8</v>
          </cell>
          <cell r="BZ128">
            <v>52.9</v>
          </cell>
          <cell r="CA128">
            <v>459</v>
          </cell>
          <cell r="CB128">
            <v>257</v>
          </cell>
          <cell r="CC128">
            <v>81.8</v>
          </cell>
          <cell r="CD128">
            <v>16.899999999999999</v>
          </cell>
          <cell r="CE128">
            <v>249</v>
          </cell>
          <cell r="CF128">
            <v>160</v>
          </cell>
          <cell r="CG128">
            <v>46.5</v>
          </cell>
          <cell r="CH128">
            <v>0</v>
          </cell>
          <cell r="CI128">
            <v>899</v>
          </cell>
          <cell r="CJ128">
            <v>1.75</v>
          </cell>
          <cell r="CK128">
            <v>0</v>
          </cell>
          <cell r="CL128">
            <v>0</v>
          </cell>
          <cell r="CM128">
            <v>0</v>
          </cell>
          <cell r="CN128">
            <v>0</v>
          </cell>
          <cell r="CO128">
            <v>0</v>
          </cell>
          <cell r="CP128">
            <v>110</v>
          </cell>
          <cell r="CQ128">
            <v>0.73199999999999998</v>
          </cell>
          <cell r="CR128">
            <v>0</v>
          </cell>
          <cell r="CS128">
            <v>0.85599999999999998</v>
          </cell>
        </row>
        <row r="129">
          <cell r="C129" t="str">
            <v>WT10.5X36.5</v>
          </cell>
          <cell r="D129" t="str">
            <v>F</v>
          </cell>
          <cell r="E129">
            <v>36.5</v>
          </cell>
          <cell r="F129">
            <v>10.7</v>
          </cell>
          <cell r="G129">
            <v>10.6</v>
          </cell>
          <cell r="H129">
            <v>0</v>
          </cell>
          <cell r="I129">
            <v>0</v>
          </cell>
          <cell r="J129">
            <v>8.3000000000000007</v>
          </cell>
          <cell r="K129">
            <v>0</v>
          </cell>
          <cell r="L129">
            <v>0</v>
          </cell>
          <cell r="M129">
            <v>0.45500000000000002</v>
          </cell>
          <cell r="N129">
            <v>0.74</v>
          </cell>
          <cell r="O129">
            <v>0</v>
          </cell>
          <cell r="P129">
            <v>0</v>
          </cell>
          <cell r="Q129">
            <v>0</v>
          </cell>
          <cell r="R129">
            <v>1.24</v>
          </cell>
          <cell r="S129">
            <v>1.4375</v>
          </cell>
          <cell r="T129">
            <v>0</v>
          </cell>
          <cell r="U129">
            <v>0</v>
          </cell>
          <cell r="V129">
            <v>2.6</v>
          </cell>
          <cell r="W129">
            <v>0</v>
          </cell>
          <cell r="X129">
            <v>0</v>
          </cell>
          <cell r="Y129">
            <v>0.64700000000000002</v>
          </cell>
          <cell r="Z129">
            <v>5.6</v>
          </cell>
          <cell r="AA129">
            <v>0</v>
          </cell>
          <cell r="AB129">
            <v>20.6</v>
          </cell>
          <cell r="AC129">
            <v>0</v>
          </cell>
          <cell r="AD129">
            <v>23.3</v>
          </cell>
          <cell r="AE129">
            <v>110</v>
          </cell>
          <cell r="AF129">
            <v>24.4</v>
          </cell>
          <cell r="AG129">
            <v>13.8</v>
          </cell>
          <cell r="AH129">
            <v>3.21</v>
          </cell>
          <cell r="AI129">
            <v>35.299999999999997</v>
          </cell>
          <cell r="AJ129">
            <v>13.3</v>
          </cell>
          <cell r="AK129">
            <v>8.51</v>
          </cell>
          <cell r="AL129">
            <v>1.81</v>
          </cell>
          <cell r="AM129">
            <v>0</v>
          </cell>
          <cell r="AN129">
            <v>1.51</v>
          </cell>
          <cell r="AO129">
            <v>4.42</v>
          </cell>
          <cell r="AP129">
            <v>0</v>
          </cell>
          <cell r="AQ129">
            <v>0</v>
          </cell>
          <cell r="AR129">
            <v>0</v>
          </cell>
          <cell r="AS129">
            <v>0</v>
          </cell>
          <cell r="AT129">
            <v>0</v>
          </cell>
          <cell r="AU129">
            <v>4.3</v>
          </cell>
          <cell r="AV129">
            <v>0.73199999999999998</v>
          </cell>
          <cell r="AW129">
            <v>0</v>
          </cell>
          <cell r="AX129">
            <v>0.72799999999999998</v>
          </cell>
          <cell r="AY129" t="str">
            <v>WT265X54.5</v>
          </cell>
          <cell r="AZ129" t="str">
            <v>WT265X54.5</v>
          </cell>
          <cell r="BA129">
            <v>54.5</v>
          </cell>
          <cell r="BB129">
            <v>6900</v>
          </cell>
          <cell r="BC129">
            <v>269</v>
          </cell>
          <cell r="BD129">
            <v>0</v>
          </cell>
          <cell r="BE129">
            <v>0</v>
          </cell>
          <cell r="BF129">
            <v>211</v>
          </cell>
          <cell r="BG129">
            <v>0</v>
          </cell>
          <cell r="BH129">
            <v>0</v>
          </cell>
          <cell r="BI129">
            <v>11.6</v>
          </cell>
          <cell r="BJ129">
            <v>18.8</v>
          </cell>
          <cell r="BK129">
            <v>0</v>
          </cell>
          <cell r="BL129">
            <v>0</v>
          </cell>
          <cell r="BM129">
            <v>0</v>
          </cell>
          <cell r="BN129">
            <v>31.5</v>
          </cell>
          <cell r="BO129">
            <v>36.5</v>
          </cell>
          <cell r="BP129">
            <v>0</v>
          </cell>
          <cell r="BQ129">
            <v>66</v>
          </cell>
          <cell r="BR129">
            <v>0</v>
          </cell>
          <cell r="BS129">
            <v>0</v>
          </cell>
          <cell r="BT129">
            <v>16.399999999999999</v>
          </cell>
          <cell r="BU129">
            <v>54.5</v>
          </cell>
          <cell r="BV129">
            <v>0</v>
          </cell>
          <cell r="BW129">
            <v>0</v>
          </cell>
          <cell r="BX129">
            <v>20.6</v>
          </cell>
          <cell r="BY129">
            <v>23.3</v>
          </cell>
          <cell r="BZ129">
            <v>45.8</v>
          </cell>
          <cell r="CA129">
            <v>400</v>
          </cell>
          <cell r="CB129">
            <v>226</v>
          </cell>
          <cell r="CC129">
            <v>81.5</v>
          </cell>
          <cell r="CD129">
            <v>14.7</v>
          </cell>
          <cell r="CE129">
            <v>218</v>
          </cell>
          <cell r="CF129">
            <v>139</v>
          </cell>
          <cell r="CG129">
            <v>46</v>
          </cell>
          <cell r="CH129">
            <v>0</v>
          </cell>
          <cell r="CI129">
            <v>629</v>
          </cell>
          <cell r="CJ129">
            <v>1.19</v>
          </cell>
          <cell r="CK129">
            <v>0</v>
          </cell>
          <cell r="CL129">
            <v>0</v>
          </cell>
          <cell r="CM129">
            <v>0</v>
          </cell>
          <cell r="CN129">
            <v>0</v>
          </cell>
          <cell r="CO129">
            <v>0</v>
          </cell>
          <cell r="CP129">
            <v>109</v>
          </cell>
          <cell r="CQ129">
            <v>0.73199999999999998</v>
          </cell>
          <cell r="CR129">
            <v>0</v>
          </cell>
          <cell r="CS129">
            <v>0.72799999999999998</v>
          </cell>
        </row>
        <row r="130">
          <cell r="C130" t="str">
            <v>WT10.5X34</v>
          </cell>
          <cell r="D130" t="str">
            <v>F</v>
          </cell>
          <cell r="E130">
            <v>34</v>
          </cell>
          <cell r="F130">
            <v>10</v>
          </cell>
          <cell r="G130">
            <v>10.6</v>
          </cell>
          <cell r="H130">
            <v>0</v>
          </cell>
          <cell r="I130">
            <v>0</v>
          </cell>
          <cell r="J130">
            <v>8.27</v>
          </cell>
          <cell r="K130">
            <v>0</v>
          </cell>
          <cell r="L130">
            <v>0</v>
          </cell>
          <cell r="M130">
            <v>0.43</v>
          </cell>
          <cell r="N130">
            <v>0.68500000000000005</v>
          </cell>
          <cell r="O130">
            <v>0</v>
          </cell>
          <cell r="P130">
            <v>0</v>
          </cell>
          <cell r="Q130">
            <v>0</v>
          </cell>
          <cell r="R130">
            <v>1.19</v>
          </cell>
          <cell r="S130">
            <v>1.375</v>
          </cell>
          <cell r="T130">
            <v>0</v>
          </cell>
          <cell r="U130">
            <v>0</v>
          </cell>
          <cell r="V130">
            <v>2.59</v>
          </cell>
          <cell r="W130">
            <v>0</v>
          </cell>
          <cell r="X130">
            <v>0</v>
          </cell>
          <cell r="Y130">
            <v>0.60599999999999998</v>
          </cell>
          <cell r="Z130">
            <v>6.04</v>
          </cell>
          <cell r="AA130">
            <v>0</v>
          </cell>
          <cell r="AB130">
            <v>21.8</v>
          </cell>
          <cell r="AC130">
            <v>0</v>
          </cell>
          <cell r="AD130">
            <v>24.6</v>
          </cell>
          <cell r="AE130">
            <v>103</v>
          </cell>
          <cell r="AF130">
            <v>22.9</v>
          </cell>
          <cell r="AG130">
            <v>12.9</v>
          </cell>
          <cell r="AH130">
            <v>3.2</v>
          </cell>
          <cell r="AI130">
            <v>32.4</v>
          </cell>
          <cell r="AJ130">
            <v>12.2</v>
          </cell>
          <cell r="AK130">
            <v>7.83</v>
          </cell>
          <cell r="AL130">
            <v>1.8</v>
          </cell>
          <cell r="AM130">
            <v>0</v>
          </cell>
          <cell r="AN130">
            <v>1.22</v>
          </cell>
          <cell r="AO130">
            <v>3.62</v>
          </cell>
          <cell r="AP130">
            <v>0</v>
          </cell>
          <cell r="AQ130">
            <v>0</v>
          </cell>
          <cell r="AR130">
            <v>0</v>
          </cell>
          <cell r="AS130">
            <v>0</v>
          </cell>
          <cell r="AT130">
            <v>0</v>
          </cell>
          <cell r="AU130">
            <v>4.3</v>
          </cell>
          <cell r="AV130">
            <v>0.72799999999999998</v>
          </cell>
          <cell r="AW130">
            <v>0</v>
          </cell>
          <cell r="AX130">
            <v>0.66600000000000004</v>
          </cell>
          <cell r="AY130" t="str">
            <v>WT265X50.5</v>
          </cell>
          <cell r="AZ130" t="str">
            <v>WT265X50.5</v>
          </cell>
          <cell r="BA130">
            <v>50.5</v>
          </cell>
          <cell r="BB130">
            <v>6450</v>
          </cell>
          <cell r="BC130">
            <v>269</v>
          </cell>
          <cell r="BD130">
            <v>0</v>
          </cell>
          <cell r="BE130">
            <v>0</v>
          </cell>
          <cell r="BF130">
            <v>210</v>
          </cell>
          <cell r="BG130">
            <v>0</v>
          </cell>
          <cell r="BH130">
            <v>0</v>
          </cell>
          <cell r="BI130">
            <v>10.9</v>
          </cell>
          <cell r="BJ130">
            <v>17.399999999999999</v>
          </cell>
          <cell r="BK130">
            <v>0</v>
          </cell>
          <cell r="BL130">
            <v>0</v>
          </cell>
          <cell r="BM130">
            <v>0</v>
          </cell>
          <cell r="BN130">
            <v>30.2</v>
          </cell>
          <cell r="BO130">
            <v>34.9</v>
          </cell>
          <cell r="BP130">
            <v>0</v>
          </cell>
          <cell r="BQ130">
            <v>65.8</v>
          </cell>
          <cell r="BR130">
            <v>0</v>
          </cell>
          <cell r="BS130">
            <v>0</v>
          </cell>
          <cell r="BT130">
            <v>15.4</v>
          </cell>
          <cell r="BU130">
            <v>50.5</v>
          </cell>
          <cell r="BV130">
            <v>0</v>
          </cell>
          <cell r="BW130">
            <v>0</v>
          </cell>
          <cell r="BX130">
            <v>21.8</v>
          </cell>
          <cell r="BY130">
            <v>24.6</v>
          </cell>
          <cell r="BZ130">
            <v>42.9</v>
          </cell>
          <cell r="CA130">
            <v>375</v>
          </cell>
          <cell r="CB130">
            <v>211</v>
          </cell>
          <cell r="CC130">
            <v>81.3</v>
          </cell>
          <cell r="CD130">
            <v>13.5</v>
          </cell>
          <cell r="CE130">
            <v>200</v>
          </cell>
          <cell r="CF130">
            <v>128</v>
          </cell>
          <cell r="CG130">
            <v>45.7</v>
          </cell>
          <cell r="CH130">
            <v>0</v>
          </cell>
          <cell r="CI130">
            <v>508</v>
          </cell>
          <cell r="CJ130">
            <v>0.97199999999999998</v>
          </cell>
          <cell r="CK130">
            <v>0</v>
          </cell>
          <cell r="CL130">
            <v>0</v>
          </cell>
          <cell r="CM130">
            <v>0</v>
          </cell>
          <cell r="CN130">
            <v>0</v>
          </cell>
          <cell r="CO130">
            <v>0</v>
          </cell>
          <cell r="CP130">
            <v>109</v>
          </cell>
          <cell r="CQ130">
            <v>0.72799999999999998</v>
          </cell>
          <cell r="CR130">
            <v>0</v>
          </cell>
          <cell r="CS130">
            <v>0.66600000000000004</v>
          </cell>
        </row>
        <row r="131">
          <cell r="C131" t="str">
            <v>WT10.5X31</v>
          </cell>
          <cell r="D131" t="str">
            <v>F</v>
          </cell>
          <cell r="E131">
            <v>31</v>
          </cell>
          <cell r="F131">
            <v>9.1300000000000008</v>
          </cell>
          <cell r="G131">
            <v>10.5</v>
          </cell>
          <cell r="H131">
            <v>0</v>
          </cell>
          <cell r="I131">
            <v>0</v>
          </cell>
          <cell r="J131">
            <v>8.24</v>
          </cell>
          <cell r="K131">
            <v>0</v>
          </cell>
          <cell r="L131">
            <v>0</v>
          </cell>
          <cell r="M131">
            <v>0.4</v>
          </cell>
          <cell r="N131">
            <v>0.61499999999999999</v>
          </cell>
          <cell r="O131">
            <v>0</v>
          </cell>
          <cell r="P131">
            <v>0</v>
          </cell>
          <cell r="Q131">
            <v>0</v>
          </cell>
          <cell r="R131">
            <v>1.1200000000000001</v>
          </cell>
          <cell r="S131">
            <v>1.3125</v>
          </cell>
          <cell r="T131">
            <v>0</v>
          </cell>
          <cell r="U131">
            <v>0</v>
          </cell>
          <cell r="V131">
            <v>2.58</v>
          </cell>
          <cell r="W131">
            <v>0</v>
          </cell>
          <cell r="X131">
            <v>0</v>
          </cell>
          <cell r="Y131">
            <v>0.55400000000000005</v>
          </cell>
          <cell r="Z131">
            <v>6.7</v>
          </cell>
          <cell r="AA131">
            <v>0</v>
          </cell>
          <cell r="AB131">
            <v>23.4</v>
          </cell>
          <cell r="AC131">
            <v>0</v>
          </cell>
          <cell r="AD131">
            <v>26.2</v>
          </cell>
          <cell r="AE131">
            <v>93.8</v>
          </cell>
          <cell r="AF131">
            <v>21.1</v>
          </cell>
          <cell r="AG131">
            <v>11.9</v>
          </cell>
          <cell r="AH131">
            <v>3.21</v>
          </cell>
          <cell r="AI131">
            <v>28.7</v>
          </cell>
          <cell r="AJ131">
            <v>10.9</v>
          </cell>
          <cell r="AK131">
            <v>6.97</v>
          </cell>
          <cell r="AL131">
            <v>1.77</v>
          </cell>
          <cell r="AM131">
            <v>0</v>
          </cell>
          <cell r="AN131">
            <v>0.91300000000000003</v>
          </cell>
          <cell r="AO131">
            <v>2.78</v>
          </cell>
          <cell r="AP131">
            <v>0</v>
          </cell>
          <cell r="AQ131">
            <v>0</v>
          </cell>
          <cell r="AR131">
            <v>0</v>
          </cell>
          <cell r="AS131">
            <v>0</v>
          </cell>
          <cell r="AT131">
            <v>0</v>
          </cell>
          <cell r="AU131">
            <v>4.3099999999999996</v>
          </cell>
          <cell r="AV131">
            <v>0.72099999999999997</v>
          </cell>
          <cell r="AW131">
            <v>0</v>
          </cell>
          <cell r="AX131">
            <v>0.58099999999999996</v>
          </cell>
          <cell r="AY131" t="str">
            <v>WT265X46</v>
          </cell>
          <cell r="AZ131" t="str">
            <v>WT265X46</v>
          </cell>
          <cell r="BA131">
            <v>46</v>
          </cell>
          <cell r="BB131">
            <v>5890</v>
          </cell>
          <cell r="BC131">
            <v>267</v>
          </cell>
          <cell r="BD131">
            <v>0</v>
          </cell>
          <cell r="BE131">
            <v>0</v>
          </cell>
          <cell r="BF131">
            <v>209</v>
          </cell>
          <cell r="BG131">
            <v>0</v>
          </cell>
          <cell r="BH131">
            <v>0</v>
          </cell>
          <cell r="BI131">
            <v>10.199999999999999</v>
          </cell>
          <cell r="BJ131">
            <v>15.6</v>
          </cell>
          <cell r="BK131">
            <v>0</v>
          </cell>
          <cell r="BL131">
            <v>0</v>
          </cell>
          <cell r="BM131">
            <v>0</v>
          </cell>
          <cell r="BN131">
            <v>28.4</v>
          </cell>
          <cell r="BO131">
            <v>33.299999999999997</v>
          </cell>
          <cell r="BP131">
            <v>0</v>
          </cell>
          <cell r="BQ131">
            <v>65.5</v>
          </cell>
          <cell r="BR131">
            <v>0</v>
          </cell>
          <cell r="BS131">
            <v>0</v>
          </cell>
          <cell r="BT131">
            <v>14.1</v>
          </cell>
          <cell r="BU131">
            <v>46</v>
          </cell>
          <cell r="BV131">
            <v>0</v>
          </cell>
          <cell r="BW131">
            <v>0</v>
          </cell>
          <cell r="BX131">
            <v>23.4</v>
          </cell>
          <cell r="BY131">
            <v>26.2</v>
          </cell>
          <cell r="BZ131">
            <v>39</v>
          </cell>
          <cell r="CA131">
            <v>346</v>
          </cell>
          <cell r="CB131">
            <v>195</v>
          </cell>
          <cell r="CC131">
            <v>81.5</v>
          </cell>
          <cell r="CD131">
            <v>11.9</v>
          </cell>
          <cell r="CE131">
            <v>179</v>
          </cell>
          <cell r="CF131">
            <v>114</v>
          </cell>
          <cell r="CG131">
            <v>45</v>
          </cell>
          <cell r="CH131">
            <v>0</v>
          </cell>
          <cell r="CI131">
            <v>380</v>
          </cell>
          <cell r="CJ131">
            <v>0.747</v>
          </cell>
          <cell r="CK131">
            <v>0</v>
          </cell>
          <cell r="CL131">
            <v>0</v>
          </cell>
          <cell r="CM131">
            <v>0</v>
          </cell>
          <cell r="CN131">
            <v>0</v>
          </cell>
          <cell r="CO131">
            <v>0</v>
          </cell>
          <cell r="CP131">
            <v>109</v>
          </cell>
          <cell r="CQ131">
            <v>0.72099999999999997</v>
          </cell>
          <cell r="CR131">
            <v>0</v>
          </cell>
          <cell r="CS131">
            <v>0.58099999999999996</v>
          </cell>
        </row>
        <row r="132">
          <cell r="C132" t="str">
            <v>WT10.5X27.5</v>
          </cell>
          <cell r="D132" t="str">
            <v>F</v>
          </cell>
          <cell r="E132">
            <v>27.5</v>
          </cell>
          <cell r="F132">
            <v>8.1</v>
          </cell>
          <cell r="G132">
            <v>10.4</v>
          </cell>
          <cell r="H132">
            <v>0</v>
          </cell>
          <cell r="I132">
            <v>0</v>
          </cell>
          <cell r="J132">
            <v>8.2200000000000006</v>
          </cell>
          <cell r="K132">
            <v>0</v>
          </cell>
          <cell r="L132">
            <v>0</v>
          </cell>
          <cell r="M132">
            <v>0.375</v>
          </cell>
          <cell r="N132">
            <v>0.52200000000000002</v>
          </cell>
          <cell r="O132">
            <v>0</v>
          </cell>
          <cell r="P132">
            <v>0</v>
          </cell>
          <cell r="Q132">
            <v>0</v>
          </cell>
          <cell r="R132">
            <v>1.02</v>
          </cell>
          <cell r="S132">
            <v>1.1875</v>
          </cell>
          <cell r="T132">
            <v>0</v>
          </cell>
          <cell r="U132">
            <v>0</v>
          </cell>
          <cell r="V132">
            <v>2.64</v>
          </cell>
          <cell r="W132">
            <v>0</v>
          </cell>
          <cell r="X132">
            <v>0</v>
          </cell>
          <cell r="Y132">
            <v>0.49299999999999999</v>
          </cell>
          <cell r="Z132">
            <v>7.87</v>
          </cell>
          <cell r="AA132">
            <v>0</v>
          </cell>
          <cell r="AB132">
            <v>25</v>
          </cell>
          <cell r="AC132">
            <v>0</v>
          </cell>
          <cell r="AD132">
            <v>27.7</v>
          </cell>
          <cell r="AE132">
            <v>84.4</v>
          </cell>
          <cell r="AF132">
            <v>19.399999999999999</v>
          </cell>
          <cell r="AG132">
            <v>10.9</v>
          </cell>
          <cell r="AH132">
            <v>3.23</v>
          </cell>
          <cell r="AI132">
            <v>24.2</v>
          </cell>
          <cell r="AJ132">
            <v>9.18</v>
          </cell>
          <cell r="AK132">
            <v>5.89</v>
          </cell>
          <cell r="AL132">
            <v>1.73</v>
          </cell>
          <cell r="AM132">
            <v>0</v>
          </cell>
          <cell r="AN132">
            <v>0.61699999999999999</v>
          </cell>
          <cell r="AO132">
            <v>2.08</v>
          </cell>
          <cell r="AP132">
            <v>0</v>
          </cell>
          <cell r="AQ132">
            <v>0</v>
          </cell>
          <cell r="AR132">
            <v>0</v>
          </cell>
          <cell r="AS132">
            <v>0</v>
          </cell>
          <cell r="AT132">
            <v>0</v>
          </cell>
          <cell r="AU132">
            <v>4.37</v>
          </cell>
          <cell r="AV132">
            <v>0.70299999999999996</v>
          </cell>
          <cell r="AW132">
            <v>0</v>
          </cell>
          <cell r="AX132">
            <v>0.52</v>
          </cell>
          <cell r="AY132" t="str">
            <v>WT265X41</v>
          </cell>
          <cell r="AZ132" t="str">
            <v>WT265X41</v>
          </cell>
          <cell r="BA132">
            <v>41</v>
          </cell>
          <cell r="BB132">
            <v>5230</v>
          </cell>
          <cell r="BC132">
            <v>264</v>
          </cell>
          <cell r="BD132">
            <v>0</v>
          </cell>
          <cell r="BE132">
            <v>0</v>
          </cell>
          <cell r="BF132">
            <v>209</v>
          </cell>
          <cell r="BG132">
            <v>0</v>
          </cell>
          <cell r="BH132">
            <v>0</v>
          </cell>
          <cell r="BI132">
            <v>9.5299999999999994</v>
          </cell>
          <cell r="BJ132">
            <v>13.3</v>
          </cell>
          <cell r="BK132">
            <v>0</v>
          </cell>
          <cell r="BL132">
            <v>0</v>
          </cell>
          <cell r="BM132">
            <v>0</v>
          </cell>
          <cell r="BN132">
            <v>25.9</v>
          </cell>
          <cell r="BO132">
            <v>30.2</v>
          </cell>
          <cell r="BP132">
            <v>0</v>
          </cell>
          <cell r="BQ132">
            <v>67.099999999999994</v>
          </cell>
          <cell r="BR132">
            <v>0</v>
          </cell>
          <cell r="BS132">
            <v>0</v>
          </cell>
          <cell r="BT132">
            <v>12.5</v>
          </cell>
          <cell r="BU132">
            <v>41</v>
          </cell>
          <cell r="BV132">
            <v>0</v>
          </cell>
          <cell r="BW132">
            <v>0</v>
          </cell>
          <cell r="BX132">
            <v>25</v>
          </cell>
          <cell r="BY132">
            <v>27.7</v>
          </cell>
          <cell r="BZ132">
            <v>35.1</v>
          </cell>
          <cell r="CA132">
            <v>318</v>
          </cell>
          <cell r="CB132">
            <v>179</v>
          </cell>
          <cell r="CC132">
            <v>82</v>
          </cell>
          <cell r="CD132">
            <v>10.1</v>
          </cell>
          <cell r="CE132">
            <v>150</v>
          </cell>
          <cell r="CF132">
            <v>96.5</v>
          </cell>
          <cell r="CG132">
            <v>43.9</v>
          </cell>
          <cell r="CH132">
            <v>0</v>
          </cell>
          <cell r="CI132">
            <v>257</v>
          </cell>
          <cell r="CJ132">
            <v>0.55900000000000005</v>
          </cell>
          <cell r="CK132">
            <v>0</v>
          </cell>
          <cell r="CL132">
            <v>0</v>
          </cell>
          <cell r="CM132">
            <v>0</v>
          </cell>
          <cell r="CN132">
            <v>0</v>
          </cell>
          <cell r="CO132">
            <v>0</v>
          </cell>
          <cell r="CP132">
            <v>111</v>
          </cell>
          <cell r="CQ132">
            <v>0.70299999999999996</v>
          </cell>
          <cell r="CR132">
            <v>0</v>
          </cell>
          <cell r="CS132">
            <v>0.52</v>
          </cell>
        </row>
        <row r="133">
          <cell r="C133" t="str">
            <v>WT10.5X24</v>
          </cell>
          <cell r="D133" t="str">
            <v>F</v>
          </cell>
          <cell r="E133">
            <v>24</v>
          </cell>
          <cell r="F133">
            <v>7.07</v>
          </cell>
          <cell r="G133">
            <v>10.3</v>
          </cell>
          <cell r="H133">
            <v>0</v>
          </cell>
          <cell r="I133">
            <v>0</v>
          </cell>
          <cell r="J133">
            <v>8.14</v>
          </cell>
          <cell r="K133">
            <v>0</v>
          </cell>
          <cell r="L133">
            <v>0</v>
          </cell>
          <cell r="M133">
            <v>0.35</v>
          </cell>
          <cell r="N133">
            <v>0.43</v>
          </cell>
          <cell r="O133">
            <v>0</v>
          </cell>
          <cell r="P133">
            <v>0</v>
          </cell>
          <cell r="Q133">
            <v>0</v>
          </cell>
          <cell r="R133">
            <v>0.93</v>
          </cell>
          <cell r="S133">
            <v>1.125</v>
          </cell>
          <cell r="T133">
            <v>0</v>
          </cell>
          <cell r="U133">
            <v>0</v>
          </cell>
          <cell r="V133">
            <v>2.74</v>
          </cell>
          <cell r="W133">
            <v>0</v>
          </cell>
          <cell r="X133">
            <v>0</v>
          </cell>
          <cell r="Y133">
            <v>0.45900000000000002</v>
          </cell>
          <cell r="Z133">
            <v>9.4700000000000006</v>
          </cell>
          <cell r="AA133">
            <v>0</v>
          </cell>
          <cell r="AB133">
            <v>26.8</v>
          </cell>
          <cell r="AC133">
            <v>0</v>
          </cell>
          <cell r="AD133">
            <v>29.5</v>
          </cell>
          <cell r="AE133">
            <v>74.900000000000006</v>
          </cell>
          <cell r="AF133">
            <v>17.8</v>
          </cell>
          <cell r="AG133">
            <v>9.9</v>
          </cell>
          <cell r="AH133">
            <v>3.26</v>
          </cell>
          <cell r="AI133">
            <v>19.399999999999999</v>
          </cell>
          <cell r="AJ133">
            <v>7.44</v>
          </cell>
          <cell r="AK133">
            <v>4.76</v>
          </cell>
          <cell r="AL133">
            <v>1.66</v>
          </cell>
          <cell r="AM133">
            <v>0</v>
          </cell>
          <cell r="AN133">
            <v>0.4</v>
          </cell>
          <cell r="AO133">
            <v>1.52</v>
          </cell>
          <cell r="AP133">
            <v>0</v>
          </cell>
          <cell r="AQ133">
            <v>0</v>
          </cell>
          <cell r="AR133">
            <v>0</v>
          </cell>
          <cell r="AS133">
            <v>0</v>
          </cell>
          <cell r="AT133">
            <v>0</v>
          </cell>
          <cell r="AU133">
            <v>4.4400000000000004</v>
          </cell>
          <cell r="AV133">
            <v>0.67600000000000005</v>
          </cell>
          <cell r="AW133">
            <v>0</v>
          </cell>
          <cell r="AX133">
            <v>0.46100000000000002</v>
          </cell>
          <cell r="AY133" t="str">
            <v>WT265X36</v>
          </cell>
          <cell r="AZ133" t="str">
            <v>WT265X36</v>
          </cell>
          <cell r="BA133">
            <v>36</v>
          </cell>
          <cell r="BB133">
            <v>4560</v>
          </cell>
          <cell r="BC133">
            <v>262</v>
          </cell>
          <cell r="BD133">
            <v>0</v>
          </cell>
          <cell r="BE133">
            <v>0</v>
          </cell>
          <cell r="BF133">
            <v>207</v>
          </cell>
          <cell r="BG133">
            <v>0</v>
          </cell>
          <cell r="BH133">
            <v>0</v>
          </cell>
          <cell r="BI133">
            <v>8.89</v>
          </cell>
          <cell r="BJ133">
            <v>10.9</v>
          </cell>
          <cell r="BK133">
            <v>0</v>
          </cell>
          <cell r="BL133">
            <v>0</v>
          </cell>
          <cell r="BM133">
            <v>0</v>
          </cell>
          <cell r="BN133">
            <v>23.6</v>
          </cell>
          <cell r="BO133">
            <v>28.6</v>
          </cell>
          <cell r="BP133">
            <v>0</v>
          </cell>
          <cell r="BQ133">
            <v>69.599999999999994</v>
          </cell>
          <cell r="BR133">
            <v>0</v>
          </cell>
          <cell r="BS133">
            <v>0</v>
          </cell>
          <cell r="BT133">
            <v>11.7</v>
          </cell>
          <cell r="BU133">
            <v>36</v>
          </cell>
          <cell r="BV133">
            <v>0</v>
          </cell>
          <cell r="BW133">
            <v>0</v>
          </cell>
          <cell r="BX133">
            <v>26.8</v>
          </cell>
          <cell r="BY133">
            <v>29.5</v>
          </cell>
          <cell r="BZ133">
            <v>31.2</v>
          </cell>
          <cell r="CA133">
            <v>292</v>
          </cell>
          <cell r="CB133">
            <v>162</v>
          </cell>
          <cell r="CC133">
            <v>82.8</v>
          </cell>
          <cell r="CD133">
            <v>8.07</v>
          </cell>
          <cell r="CE133">
            <v>122</v>
          </cell>
          <cell r="CF133">
            <v>78</v>
          </cell>
          <cell r="CG133">
            <v>42.2</v>
          </cell>
          <cell r="CH133">
            <v>0</v>
          </cell>
          <cell r="CI133">
            <v>166</v>
          </cell>
          <cell r="CJ133">
            <v>0.40799999999999997</v>
          </cell>
          <cell r="CK133">
            <v>0</v>
          </cell>
          <cell r="CL133">
            <v>0</v>
          </cell>
          <cell r="CM133">
            <v>0</v>
          </cell>
          <cell r="CN133">
            <v>0</v>
          </cell>
          <cell r="CO133">
            <v>0</v>
          </cell>
          <cell r="CP133">
            <v>113</v>
          </cell>
          <cell r="CQ133">
            <v>0.67600000000000005</v>
          </cell>
          <cell r="CR133">
            <v>0</v>
          </cell>
          <cell r="CS133">
            <v>0.46100000000000002</v>
          </cell>
        </row>
        <row r="134">
          <cell r="C134" t="str">
            <v>WT10.5X28.5</v>
          </cell>
          <cell r="D134" t="str">
            <v>F</v>
          </cell>
          <cell r="E134">
            <v>28.5</v>
          </cell>
          <cell r="F134">
            <v>8.3699999999999992</v>
          </cell>
          <cell r="G134">
            <v>10.5</v>
          </cell>
          <cell r="H134">
            <v>0</v>
          </cell>
          <cell r="I134">
            <v>0</v>
          </cell>
          <cell r="J134">
            <v>6.56</v>
          </cell>
          <cell r="K134">
            <v>0</v>
          </cell>
          <cell r="L134">
            <v>0</v>
          </cell>
          <cell r="M134">
            <v>0.40500000000000003</v>
          </cell>
          <cell r="N134">
            <v>0.65</v>
          </cell>
          <cell r="O134">
            <v>0</v>
          </cell>
          <cell r="P134">
            <v>0</v>
          </cell>
          <cell r="Q134">
            <v>0</v>
          </cell>
          <cell r="R134">
            <v>1.1499999999999999</v>
          </cell>
          <cell r="S134">
            <v>1.3125</v>
          </cell>
          <cell r="T134">
            <v>0</v>
          </cell>
          <cell r="U134">
            <v>0</v>
          </cell>
          <cell r="V134">
            <v>2.85</v>
          </cell>
          <cell r="W134">
            <v>0</v>
          </cell>
          <cell r="X134">
            <v>0</v>
          </cell>
          <cell r="Y134">
            <v>0.63800000000000001</v>
          </cell>
          <cell r="Z134">
            <v>5.04</v>
          </cell>
          <cell r="AA134">
            <v>0</v>
          </cell>
          <cell r="AB134">
            <v>23.2</v>
          </cell>
          <cell r="AC134">
            <v>0</v>
          </cell>
          <cell r="AD134">
            <v>26</v>
          </cell>
          <cell r="AE134">
            <v>90.4</v>
          </cell>
          <cell r="AF134">
            <v>21.2</v>
          </cell>
          <cell r="AG134">
            <v>11.8</v>
          </cell>
          <cell r="AH134">
            <v>3.29</v>
          </cell>
          <cell r="AI134">
            <v>15.3</v>
          </cell>
          <cell r="AJ134">
            <v>7.4</v>
          </cell>
          <cell r="AK134">
            <v>4.67</v>
          </cell>
          <cell r="AL134">
            <v>1.35</v>
          </cell>
          <cell r="AM134">
            <v>0</v>
          </cell>
          <cell r="AN134">
            <v>0.88400000000000001</v>
          </cell>
          <cell r="AO134">
            <v>2.5</v>
          </cell>
          <cell r="AP134">
            <v>0</v>
          </cell>
          <cell r="AQ134">
            <v>0</v>
          </cell>
          <cell r="AR134">
            <v>0</v>
          </cell>
          <cell r="AS134">
            <v>0</v>
          </cell>
          <cell r="AT134">
            <v>0</v>
          </cell>
          <cell r="AU134">
            <v>4.3600000000000003</v>
          </cell>
          <cell r="AV134">
            <v>0.66500000000000004</v>
          </cell>
          <cell r="AW134">
            <v>0</v>
          </cell>
          <cell r="AX134">
            <v>0.59199999999999997</v>
          </cell>
          <cell r="AY134" t="str">
            <v>WT265X42.5</v>
          </cell>
          <cell r="AZ134" t="str">
            <v>WT265X42.5</v>
          </cell>
          <cell r="BA134">
            <v>42.5</v>
          </cell>
          <cell r="BB134">
            <v>5400</v>
          </cell>
          <cell r="BC134">
            <v>267</v>
          </cell>
          <cell r="BD134">
            <v>0</v>
          </cell>
          <cell r="BE134">
            <v>0</v>
          </cell>
          <cell r="BF134">
            <v>167</v>
          </cell>
          <cell r="BG134">
            <v>0</v>
          </cell>
          <cell r="BH134">
            <v>0</v>
          </cell>
          <cell r="BI134">
            <v>10.3</v>
          </cell>
          <cell r="BJ134">
            <v>16.5</v>
          </cell>
          <cell r="BK134">
            <v>0</v>
          </cell>
          <cell r="BL134">
            <v>0</v>
          </cell>
          <cell r="BM134">
            <v>0</v>
          </cell>
          <cell r="BN134">
            <v>29.2</v>
          </cell>
          <cell r="BO134">
            <v>33.299999999999997</v>
          </cell>
          <cell r="BP134">
            <v>0</v>
          </cell>
          <cell r="BQ134">
            <v>72.400000000000006</v>
          </cell>
          <cell r="BR134">
            <v>0</v>
          </cell>
          <cell r="BS134">
            <v>0</v>
          </cell>
          <cell r="BT134">
            <v>16.2</v>
          </cell>
          <cell r="BU134">
            <v>42.5</v>
          </cell>
          <cell r="BV134">
            <v>0</v>
          </cell>
          <cell r="BW134">
            <v>0</v>
          </cell>
          <cell r="BX134">
            <v>23.2</v>
          </cell>
          <cell r="BY134">
            <v>26</v>
          </cell>
          <cell r="BZ134">
            <v>37.6</v>
          </cell>
          <cell r="CA134">
            <v>347</v>
          </cell>
          <cell r="CB134">
            <v>193</v>
          </cell>
          <cell r="CC134">
            <v>83.6</v>
          </cell>
          <cell r="CD134">
            <v>6.37</v>
          </cell>
          <cell r="CE134">
            <v>121</v>
          </cell>
          <cell r="CF134">
            <v>76.5</v>
          </cell>
          <cell r="CG134">
            <v>34.299999999999997</v>
          </cell>
          <cell r="CH134">
            <v>0</v>
          </cell>
          <cell r="CI134">
            <v>368</v>
          </cell>
          <cell r="CJ134">
            <v>0.67100000000000004</v>
          </cell>
          <cell r="CK134">
            <v>0</v>
          </cell>
          <cell r="CL134">
            <v>0</v>
          </cell>
          <cell r="CM134">
            <v>0</v>
          </cell>
          <cell r="CN134">
            <v>0</v>
          </cell>
          <cell r="CO134">
            <v>0</v>
          </cell>
          <cell r="CP134">
            <v>111</v>
          </cell>
          <cell r="CQ134">
            <v>0.66500000000000004</v>
          </cell>
          <cell r="CR134">
            <v>0</v>
          </cell>
          <cell r="CS134">
            <v>0.59199999999999997</v>
          </cell>
        </row>
        <row r="135">
          <cell r="C135" t="str">
            <v>WT10.5X25</v>
          </cell>
          <cell r="D135" t="str">
            <v>F</v>
          </cell>
          <cell r="E135">
            <v>25</v>
          </cell>
          <cell r="F135">
            <v>7.36</v>
          </cell>
          <cell r="G135">
            <v>10.4</v>
          </cell>
          <cell r="H135">
            <v>0</v>
          </cell>
          <cell r="I135">
            <v>0</v>
          </cell>
          <cell r="J135">
            <v>6.53</v>
          </cell>
          <cell r="K135">
            <v>0</v>
          </cell>
          <cell r="L135">
            <v>0</v>
          </cell>
          <cell r="M135">
            <v>0.38</v>
          </cell>
          <cell r="N135">
            <v>0.53500000000000003</v>
          </cell>
          <cell r="O135">
            <v>0</v>
          </cell>
          <cell r="P135">
            <v>0</v>
          </cell>
          <cell r="Q135">
            <v>0</v>
          </cell>
          <cell r="R135">
            <v>1.04</v>
          </cell>
          <cell r="S135">
            <v>1.25</v>
          </cell>
          <cell r="T135">
            <v>0</v>
          </cell>
          <cell r="U135">
            <v>0</v>
          </cell>
          <cell r="V135">
            <v>2.93</v>
          </cell>
          <cell r="W135">
            <v>0</v>
          </cell>
          <cell r="X135">
            <v>0</v>
          </cell>
          <cell r="Y135">
            <v>0.77100000000000002</v>
          </cell>
          <cell r="Z135">
            <v>6.1</v>
          </cell>
          <cell r="AA135">
            <v>0</v>
          </cell>
          <cell r="AB135">
            <v>24.7</v>
          </cell>
          <cell r="AC135">
            <v>0</v>
          </cell>
          <cell r="AD135">
            <v>27.4</v>
          </cell>
          <cell r="AE135">
            <v>80.3</v>
          </cell>
          <cell r="AF135">
            <v>19.399999999999999</v>
          </cell>
          <cell r="AG135">
            <v>10.7</v>
          </cell>
          <cell r="AH135">
            <v>3.3</v>
          </cell>
          <cell r="AI135">
            <v>12.5</v>
          </cell>
          <cell r="AJ135">
            <v>6.08</v>
          </cell>
          <cell r="AK135">
            <v>3.82</v>
          </cell>
          <cell r="AL135">
            <v>1.3</v>
          </cell>
          <cell r="AM135">
            <v>0</v>
          </cell>
          <cell r="AN135">
            <v>0.56999999999999995</v>
          </cell>
          <cell r="AO135">
            <v>1.89</v>
          </cell>
          <cell r="AP135">
            <v>0</v>
          </cell>
          <cell r="AQ135">
            <v>0</v>
          </cell>
          <cell r="AR135">
            <v>0</v>
          </cell>
          <cell r="AS135">
            <v>0</v>
          </cell>
          <cell r="AT135">
            <v>0</v>
          </cell>
          <cell r="AU135">
            <v>4.4400000000000004</v>
          </cell>
          <cell r="AV135">
            <v>0.64</v>
          </cell>
          <cell r="AW135">
            <v>0</v>
          </cell>
          <cell r="AX135">
            <v>0.53200000000000003</v>
          </cell>
          <cell r="AY135" t="str">
            <v>WT265X37</v>
          </cell>
          <cell r="AZ135" t="str">
            <v>WT265X37</v>
          </cell>
          <cell r="BA135">
            <v>37</v>
          </cell>
          <cell r="BB135">
            <v>4750</v>
          </cell>
          <cell r="BC135">
            <v>264</v>
          </cell>
          <cell r="BD135">
            <v>0</v>
          </cell>
          <cell r="BE135">
            <v>0</v>
          </cell>
          <cell r="BF135">
            <v>166</v>
          </cell>
          <cell r="BG135">
            <v>0</v>
          </cell>
          <cell r="BH135">
            <v>0</v>
          </cell>
          <cell r="BI135">
            <v>9.65</v>
          </cell>
          <cell r="BJ135">
            <v>13.6</v>
          </cell>
          <cell r="BK135">
            <v>0</v>
          </cell>
          <cell r="BL135">
            <v>0</v>
          </cell>
          <cell r="BM135">
            <v>0</v>
          </cell>
          <cell r="BN135">
            <v>26.4</v>
          </cell>
          <cell r="BO135">
            <v>31.8</v>
          </cell>
          <cell r="BP135">
            <v>0</v>
          </cell>
          <cell r="BQ135">
            <v>74.400000000000006</v>
          </cell>
          <cell r="BR135">
            <v>0</v>
          </cell>
          <cell r="BS135">
            <v>0</v>
          </cell>
          <cell r="BT135">
            <v>19.600000000000001</v>
          </cell>
          <cell r="BU135">
            <v>37</v>
          </cell>
          <cell r="BV135">
            <v>0</v>
          </cell>
          <cell r="BW135">
            <v>0</v>
          </cell>
          <cell r="BX135">
            <v>24.7</v>
          </cell>
          <cell r="BY135">
            <v>27.4</v>
          </cell>
          <cell r="BZ135">
            <v>33.4</v>
          </cell>
          <cell r="CA135">
            <v>318</v>
          </cell>
          <cell r="CB135">
            <v>175</v>
          </cell>
          <cell r="CC135">
            <v>83.8</v>
          </cell>
          <cell r="CD135">
            <v>5.2</v>
          </cell>
          <cell r="CE135">
            <v>100</v>
          </cell>
          <cell r="CF135">
            <v>62.6</v>
          </cell>
          <cell r="CG135">
            <v>33</v>
          </cell>
          <cell r="CH135">
            <v>0</v>
          </cell>
          <cell r="CI135">
            <v>237</v>
          </cell>
          <cell r="CJ135">
            <v>0.50800000000000001</v>
          </cell>
          <cell r="CK135">
            <v>0</v>
          </cell>
          <cell r="CL135">
            <v>0</v>
          </cell>
          <cell r="CM135">
            <v>0</v>
          </cell>
          <cell r="CN135">
            <v>0</v>
          </cell>
          <cell r="CO135">
            <v>0</v>
          </cell>
          <cell r="CP135">
            <v>113</v>
          </cell>
          <cell r="CQ135">
            <v>0.64</v>
          </cell>
          <cell r="CR135">
            <v>0</v>
          </cell>
          <cell r="CS135">
            <v>0.53200000000000003</v>
          </cell>
        </row>
        <row r="136">
          <cell r="C136" t="str">
            <v>WT10.5X22</v>
          </cell>
          <cell r="D136" t="str">
            <v>F</v>
          </cell>
          <cell r="E136">
            <v>22</v>
          </cell>
          <cell r="F136">
            <v>6.49</v>
          </cell>
          <cell r="G136">
            <v>10.3</v>
          </cell>
          <cell r="H136">
            <v>0</v>
          </cell>
          <cell r="I136">
            <v>0</v>
          </cell>
          <cell r="J136">
            <v>6.5</v>
          </cell>
          <cell r="K136">
            <v>0</v>
          </cell>
          <cell r="L136">
            <v>0</v>
          </cell>
          <cell r="M136">
            <v>0.35</v>
          </cell>
          <cell r="N136">
            <v>0.45</v>
          </cell>
          <cell r="O136">
            <v>0</v>
          </cell>
          <cell r="P136">
            <v>0</v>
          </cell>
          <cell r="Q136">
            <v>0</v>
          </cell>
          <cell r="R136">
            <v>0.95</v>
          </cell>
          <cell r="S136">
            <v>1.125</v>
          </cell>
          <cell r="T136">
            <v>0</v>
          </cell>
          <cell r="U136">
            <v>0</v>
          </cell>
          <cell r="V136">
            <v>2.98</v>
          </cell>
          <cell r="W136">
            <v>0</v>
          </cell>
          <cell r="X136">
            <v>0</v>
          </cell>
          <cell r="Y136">
            <v>1.06</v>
          </cell>
          <cell r="Z136">
            <v>7.22</v>
          </cell>
          <cell r="AA136">
            <v>0</v>
          </cell>
          <cell r="AB136">
            <v>26.8</v>
          </cell>
          <cell r="AC136">
            <v>0</v>
          </cell>
          <cell r="AD136">
            <v>29.5</v>
          </cell>
          <cell r="AE136">
            <v>71.099999999999994</v>
          </cell>
          <cell r="AF136">
            <v>17.600000000000001</v>
          </cell>
          <cell r="AG136">
            <v>9.68</v>
          </cell>
          <cell r="AH136">
            <v>3.31</v>
          </cell>
          <cell r="AI136">
            <v>10.3</v>
          </cell>
          <cell r="AJ136">
            <v>5.07</v>
          </cell>
          <cell r="AK136">
            <v>3.18</v>
          </cell>
          <cell r="AL136">
            <v>1.26</v>
          </cell>
          <cell r="AM136">
            <v>0</v>
          </cell>
          <cell r="AN136">
            <v>0.38300000000000001</v>
          </cell>
          <cell r="AO136">
            <v>1.4</v>
          </cell>
          <cell r="AP136">
            <v>0</v>
          </cell>
          <cell r="AQ136">
            <v>0</v>
          </cell>
          <cell r="AR136">
            <v>0</v>
          </cell>
          <cell r="AS136">
            <v>0</v>
          </cell>
          <cell r="AT136">
            <v>0</v>
          </cell>
          <cell r="AU136">
            <v>4.49</v>
          </cell>
          <cell r="AV136">
            <v>0.623</v>
          </cell>
          <cell r="AW136">
            <v>0</v>
          </cell>
          <cell r="AX136">
            <v>0.45900000000000002</v>
          </cell>
          <cell r="AY136" t="str">
            <v>WT265X33</v>
          </cell>
          <cell r="AZ136" t="str">
            <v>WT265X33</v>
          </cell>
          <cell r="BA136">
            <v>3</v>
          </cell>
          <cell r="BB136">
            <v>4190</v>
          </cell>
          <cell r="BC136">
            <v>262</v>
          </cell>
          <cell r="BD136">
            <v>0</v>
          </cell>
          <cell r="BE136">
            <v>0</v>
          </cell>
          <cell r="BF136">
            <v>165</v>
          </cell>
          <cell r="BG136">
            <v>0</v>
          </cell>
          <cell r="BH136">
            <v>0</v>
          </cell>
          <cell r="BI136">
            <v>8.89</v>
          </cell>
          <cell r="BJ136">
            <v>11.4</v>
          </cell>
          <cell r="BK136">
            <v>0</v>
          </cell>
          <cell r="BL136">
            <v>0</v>
          </cell>
          <cell r="BM136">
            <v>0</v>
          </cell>
          <cell r="BN136">
            <v>24.1</v>
          </cell>
          <cell r="BO136">
            <v>28.6</v>
          </cell>
          <cell r="BP136">
            <v>0</v>
          </cell>
          <cell r="BQ136">
            <v>75.7</v>
          </cell>
          <cell r="BR136">
            <v>0</v>
          </cell>
          <cell r="BS136">
            <v>0</v>
          </cell>
          <cell r="BT136">
            <v>26.9</v>
          </cell>
          <cell r="BU136">
            <v>3</v>
          </cell>
          <cell r="BV136">
            <v>0</v>
          </cell>
          <cell r="BW136">
            <v>0</v>
          </cell>
          <cell r="BX136">
            <v>26.8</v>
          </cell>
          <cell r="BY136">
            <v>29.5</v>
          </cell>
          <cell r="BZ136">
            <v>29.6</v>
          </cell>
          <cell r="CA136">
            <v>288</v>
          </cell>
          <cell r="CB136">
            <v>159</v>
          </cell>
          <cell r="CC136">
            <v>84.1</v>
          </cell>
          <cell r="CD136">
            <v>4.29</v>
          </cell>
          <cell r="CE136">
            <v>83.1</v>
          </cell>
          <cell r="CF136">
            <v>52.1</v>
          </cell>
          <cell r="CG136">
            <v>32</v>
          </cell>
          <cell r="CH136">
            <v>0</v>
          </cell>
          <cell r="CI136">
            <v>159</v>
          </cell>
          <cell r="CJ136">
            <v>0.376</v>
          </cell>
          <cell r="CK136">
            <v>0</v>
          </cell>
          <cell r="CL136">
            <v>0</v>
          </cell>
          <cell r="CM136">
            <v>0</v>
          </cell>
          <cell r="CN136">
            <v>0</v>
          </cell>
          <cell r="CO136">
            <v>0</v>
          </cell>
          <cell r="CP136">
            <v>114</v>
          </cell>
          <cell r="CQ136">
            <v>0.623</v>
          </cell>
          <cell r="CR136">
            <v>0</v>
          </cell>
          <cell r="CS136">
            <v>0.45900000000000002</v>
          </cell>
        </row>
        <row r="137">
          <cell r="C137" t="str">
            <v>WT9X155.5</v>
          </cell>
          <cell r="D137" t="str">
            <v>F</v>
          </cell>
          <cell r="E137">
            <v>156</v>
          </cell>
          <cell r="F137">
            <v>45.8</v>
          </cell>
          <cell r="G137">
            <v>11.2</v>
          </cell>
          <cell r="H137">
            <v>0</v>
          </cell>
          <cell r="I137">
            <v>0</v>
          </cell>
          <cell r="J137">
            <v>12</v>
          </cell>
          <cell r="K137">
            <v>0</v>
          </cell>
          <cell r="L137">
            <v>0</v>
          </cell>
          <cell r="M137">
            <v>1.52</v>
          </cell>
          <cell r="N137">
            <v>2.74</v>
          </cell>
          <cell r="O137">
            <v>0</v>
          </cell>
          <cell r="P137">
            <v>0</v>
          </cell>
          <cell r="Q137">
            <v>0</v>
          </cell>
          <cell r="R137">
            <v>3.24</v>
          </cell>
          <cell r="S137">
            <v>3.4375</v>
          </cell>
          <cell r="T137">
            <v>0</v>
          </cell>
          <cell r="U137">
            <v>0</v>
          </cell>
          <cell r="V137">
            <v>2.93</v>
          </cell>
          <cell r="W137">
            <v>0</v>
          </cell>
          <cell r="X137">
            <v>0</v>
          </cell>
          <cell r="Y137">
            <v>1.91</v>
          </cell>
          <cell r="Z137">
            <v>2.19</v>
          </cell>
          <cell r="AA137">
            <v>0</v>
          </cell>
          <cell r="AB137">
            <v>5.21</v>
          </cell>
          <cell r="AC137">
            <v>0</v>
          </cell>
          <cell r="AD137">
            <v>7.34</v>
          </cell>
          <cell r="AE137">
            <v>383</v>
          </cell>
          <cell r="AF137">
            <v>90.6</v>
          </cell>
          <cell r="AG137">
            <v>46.6</v>
          </cell>
          <cell r="AH137">
            <v>2.89</v>
          </cell>
          <cell r="AI137">
            <v>398</v>
          </cell>
          <cell r="AJ137">
            <v>104</v>
          </cell>
          <cell r="AK137">
            <v>66.2</v>
          </cell>
          <cell r="AL137">
            <v>2.95</v>
          </cell>
          <cell r="AM137">
            <v>0</v>
          </cell>
          <cell r="AN137">
            <v>87.2</v>
          </cell>
          <cell r="AO137">
            <v>339</v>
          </cell>
          <cell r="AP137">
            <v>0</v>
          </cell>
          <cell r="AQ137">
            <v>0</v>
          </cell>
          <cell r="AR137">
            <v>0</v>
          </cell>
          <cell r="AS137">
            <v>0</v>
          </cell>
          <cell r="AT137">
            <v>0</v>
          </cell>
          <cell r="AU137">
            <v>4.41</v>
          </cell>
          <cell r="AV137">
            <v>0.875</v>
          </cell>
          <cell r="AW137">
            <v>0</v>
          </cell>
          <cell r="AX137">
            <v>1</v>
          </cell>
          <cell r="AY137" t="str">
            <v>WT230X232</v>
          </cell>
          <cell r="AZ137" t="str">
            <v>WT230X232</v>
          </cell>
          <cell r="BA137">
            <v>232</v>
          </cell>
          <cell r="BB137">
            <v>29500</v>
          </cell>
          <cell r="BC137">
            <v>284</v>
          </cell>
          <cell r="BD137">
            <v>0</v>
          </cell>
          <cell r="BE137">
            <v>0</v>
          </cell>
          <cell r="BF137">
            <v>305</v>
          </cell>
          <cell r="BG137">
            <v>0</v>
          </cell>
          <cell r="BH137">
            <v>0</v>
          </cell>
          <cell r="BI137">
            <v>38.6</v>
          </cell>
          <cell r="BJ137">
            <v>69.599999999999994</v>
          </cell>
          <cell r="BK137">
            <v>0</v>
          </cell>
          <cell r="BL137">
            <v>0</v>
          </cell>
          <cell r="BM137">
            <v>0</v>
          </cell>
          <cell r="BN137">
            <v>82.3</v>
          </cell>
          <cell r="BO137">
            <v>87.3</v>
          </cell>
          <cell r="BP137">
            <v>0</v>
          </cell>
          <cell r="BQ137">
            <v>74.400000000000006</v>
          </cell>
          <cell r="BR137">
            <v>0</v>
          </cell>
          <cell r="BS137">
            <v>0</v>
          </cell>
          <cell r="BT137">
            <v>48.5</v>
          </cell>
          <cell r="BU137">
            <v>232</v>
          </cell>
          <cell r="BV137">
            <v>0</v>
          </cell>
          <cell r="BW137">
            <v>0</v>
          </cell>
          <cell r="BX137">
            <v>5.21</v>
          </cell>
          <cell r="BY137">
            <v>7.34</v>
          </cell>
          <cell r="BZ137">
            <v>159</v>
          </cell>
          <cell r="CA137">
            <v>1480</v>
          </cell>
          <cell r="CB137">
            <v>764</v>
          </cell>
          <cell r="CC137">
            <v>73.400000000000006</v>
          </cell>
          <cell r="CD137">
            <v>166</v>
          </cell>
          <cell r="CE137">
            <v>1700</v>
          </cell>
          <cell r="CF137">
            <v>1080</v>
          </cell>
          <cell r="CG137">
            <v>74.900000000000006</v>
          </cell>
          <cell r="CH137">
            <v>0</v>
          </cell>
          <cell r="CI137">
            <v>36300</v>
          </cell>
          <cell r="CJ137">
            <v>91</v>
          </cell>
          <cell r="CK137">
            <v>0</v>
          </cell>
          <cell r="CL137">
            <v>0</v>
          </cell>
          <cell r="CM137">
            <v>0</v>
          </cell>
          <cell r="CN137">
            <v>0</v>
          </cell>
          <cell r="CO137">
            <v>0</v>
          </cell>
          <cell r="CP137">
            <v>112</v>
          </cell>
          <cell r="CQ137">
            <v>0.875</v>
          </cell>
          <cell r="CR137">
            <v>0</v>
          </cell>
          <cell r="CS137">
            <v>1</v>
          </cell>
        </row>
        <row r="138">
          <cell r="C138" t="str">
            <v>WT9X141.5</v>
          </cell>
          <cell r="D138" t="str">
            <v>F</v>
          </cell>
          <cell r="E138">
            <v>142</v>
          </cell>
          <cell r="F138">
            <v>41.6</v>
          </cell>
          <cell r="G138">
            <v>10.9</v>
          </cell>
          <cell r="H138">
            <v>0</v>
          </cell>
          <cell r="I138">
            <v>0</v>
          </cell>
          <cell r="J138">
            <v>11.9</v>
          </cell>
          <cell r="K138">
            <v>0</v>
          </cell>
          <cell r="L138">
            <v>0</v>
          </cell>
          <cell r="M138">
            <v>1.4</v>
          </cell>
          <cell r="N138">
            <v>2.5</v>
          </cell>
          <cell r="O138">
            <v>0</v>
          </cell>
          <cell r="P138">
            <v>0</v>
          </cell>
          <cell r="Q138">
            <v>0</v>
          </cell>
          <cell r="R138">
            <v>3</v>
          </cell>
          <cell r="S138">
            <v>0.1875</v>
          </cell>
          <cell r="T138">
            <v>0</v>
          </cell>
          <cell r="U138">
            <v>0</v>
          </cell>
          <cell r="V138">
            <v>2.8</v>
          </cell>
          <cell r="W138">
            <v>0</v>
          </cell>
          <cell r="X138">
            <v>0</v>
          </cell>
          <cell r="Y138">
            <v>1.75</v>
          </cell>
          <cell r="Z138">
            <v>2.38</v>
          </cell>
          <cell r="AA138">
            <v>0</v>
          </cell>
          <cell r="AB138">
            <v>5.66</v>
          </cell>
          <cell r="AC138">
            <v>0</v>
          </cell>
          <cell r="AD138">
            <v>7.8</v>
          </cell>
          <cell r="AE138">
            <v>337</v>
          </cell>
          <cell r="AF138">
            <v>80.2</v>
          </cell>
          <cell r="AG138">
            <v>41.5</v>
          </cell>
          <cell r="AH138">
            <v>2.85</v>
          </cell>
          <cell r="AI138">
            <v>352</v>
          </cell>
          <cell r="AJ138">
            <v>92.5</v>
          </cell>
          <cell r="AK138">
            <v>59.2</v>
          </cell>
          <cell r="AL138">
            <v>2.91</v>
          </cell>
          <cell r="AM138">
            <v>0</v>
          </cell>
          <cell r="AN138">
            <v>66.5</v>
          </cell>
          <cell r="AO138">
            <v>251</v>
          </cell>
          <cell r="AP138">
            <v>0</v>
          </cell>
          <cell r="AQ138">
            <v>0</v>
          </cell>
          <cell r="AR138">
            <v>0</v>
          </cell>
          <cell r="AS138">
            <v>0</v>
          </cell>
          <cell r="AT138">
            <v>0</v>
          </cell>
          <cell r="AU138">
            <v>4.3600000000000003</v>
          </cell>
          <cell r="AV138">
            <v>0.873</v>
          </cell>
          <cell r="AW138">
            <v>0</v>
          </cell>
          <cell r="AX138">
            <v>1</v>
          </cell>
          <cell r="AY138" t="str">
            <v>WT230X210.5</v>
          </cell>
          <cell r="AZ138" t="str">
            <v>WT230X210.5</v>
          </cell>
          <cell r="BA138">
            <v>210</v>
          </cell>
          <cell r="BB138">
            <v>26800</v>
          </cell>
          <cell r="BC138">
            <v>277</v>
          </cell>
          <cell r="BD138">
            <v>0</v>
          </cell>
          <cell r="BE138">
            <v>0</v>
          </cell>
          <cell r="BF138">
            <v>302</v>
          </cell>
          <cell r="BG138">
            <v>0</v>
          </cell>
          <cell r="BH138">
            <v>0</v>
          </cell>
          <cell r="BI138">
            <v>35.6</v>
          </cell>
          <cell r="BJ138">
            <v>63.5</v>
          </cell>
          <cell r="BK138">
            <v>0</v>
          </cell>
          <cell r="BL138">
            <v>0</v>
          </cell>
          <cell r="BM138">
            <v>0</v>
          </cell>
          <cell r="BN138">
            <v>76.2</v>
          </cell>
          <cell r="BO138">
            <v>4.76</v>
          </cell>
          <cell r="BP138">
            <v>0</v>
          </cell>
          <cell r="BQ138">
            <v>71.099999999999994</v>
          </cell>
          <cell r="BR138">
            <v>0</v>
          </cell>
          <cell r="BS138">
            <v>0</v>
          </cell>
          <cell r="BT138">
            <v>44.5</v>
          </cell>
          <cell r="BU138">
            <v>211</v>
          </cell>
          <cell r="BV138">
            <v>0</v>
          </cell>
          <cell r="BW138">
            <v>0</v>
          </cell>
          <cell r="BX138">
            <v>5.66</v>
          </cell>
          <cell r="BY138">
            <v>7.8</v>
          </cell>
          <cell r="BZ138">
            <v>140</v>
          </cell>
          <cell r="CA138">
            <v>1310</v>
          </cell>
          <cell r="CB138">
            <v>680</v>
          </cell>
          <cell r="CC138">
            <v>72.400000000000006</v>
          </cell>
          <cell r="CD138">
            <v>147</v>
          </cell>
          <cell r="CE138">
            <v>1520</v>
          </cell>
          <cell r="CF138">
            <v>970</v>
          </cell>
          <cell r="CG138">
            <v>73.900000000000006</v>
          </cell>
          <cell r="CH138">
            <v>0</v>
          </cell>
          <cell r="CI138">
            <v>27700</v>
          </cell>
          <cell r="CJ138">
            <v>67.400000000000006</v>
          </cell>
          <cell r="CK138">
            <v>0</v>
          </cell>
          <cell r="CL138">
            <v>0</v>
          </cell>
          <cell r="CM138">
            <v>0</v>
          </cell>
          <cell r="CN138">
            <v>0</v>
          </cell>
          <cell r="CO138">
            <v>0</v>
          </cell>
          <cell r="CP138">
            <v>111</v>
          </cell>
          <cell r="CQ138">
            <v>0.873</v>
          </cell>
          <cell r="CR138">
            <v>0</v>
          </cell>
          <cell r="CS138">
            <v>1</v>
          </cell>
        </row>
        <row r="139">
          <cell r="C139" t="str">
            <v>WT9X129</v>
          </cell>
          <cell r="D139" t="str">
            <v>F</v>
          </cell>
          <cell r="E139">
            <v>129</v>
          </cell>
          <cell r="F139">
            <v>37.9</v>
          </cell>
          <cell r="G139">
            <v>10.7</v>
          </cell>
          <cell r="H139">
            <v>0</v>
          </cell>
          <cell r="I139">
            <v>0</v>
          </cell>
          <cell r="J139">
            <v>11.8</v>
          </cell>
          <cell r="K139">
            <v>0</v>
          </cell>
          <cell r="L139">
            <v>0</v>
          </cell>
          <cell r="M139">
            <v>1.28</v>
          </cell>
          <cell r="N139">
            <v>2.2999999999999998</v>
          </cell>
          <cell r="O139">
            <v>0</v>
          </cell>
          <cell r="P139">
            <v>0</v>
          </cell>
          <cell r="Q139">
            <v>0</v>
          </cell>
          <cell r="R139">
            <v>2.7</v>
          </cell>
          <cell r="S139">
            <v>3</v>
          </cell>
          <cell r="T139">
            <v>0</v>
          </cell>
          <cell r="U139">
            <v>0</v>
          </cell>
          <cell r="V139">
            <v>2.68</v>
          </cell>
          <cell r="W139">
            <v>0</v>
          </cell>
          <cell r="X139">
            <v>0</v>
          </cell>
          <cell r="Y139">
            <v>1.61</v>
          </cell>
          <cell r="Z139">
            <v>2.56</v>
          </cell>
          <cell r="AA139">
            <v>0</v>
          </cell>
          <cell r="AB139">
            <v>6.27</v>
          </cell>
          <cell r="AC139">
            <v>0</v>
          </cell>
          <cell r="AD139">
            <v>8.3800000000000008</v>
          </cell>
          <cell r="AE139">
            <v>298</v>
          </cell>
          <cell r="AF139">
            <v>71</v>
          </cell>
          <cell r="AG139">
            <v>37</v>
          </cell>
          <cell r="AH139">
            <v>2.8</v>
          </cell>
          <cell r="AI139">
            <v>314</v>
          </cell>
          <cell r="AJ139">
            <v>83.1</v>
          </cell>
          <cell r="AK139">
            <v>53.4</v>
          </cell>
          <cell r="AL139">
            <v>2.88</v>
          </cell>
          <cell r="AM139">
            <v>0</v>
          </cell>
          <cell r="AN139">
            <v>51.1</v>
          </cell>
          <cell r="AO139">
            <v>189</v>
          </cell>
          <cell r="AP139">
            <v>0</v>
          </cell>
          <cell r="AQ139">
            <v>0</v>
          </cell>
          <cell r="AR139">
            <v>0</v>
          </cell>
          <cell r="AS139">
            <v>0</v>
          </cell>
          <cell r="AT139">
            <v>0</v>
          </cell>
          <cell r="AU139">
            <v>4.3</v>
          </cell>
          <cell r="AV139">
            <v>0.874</v>
          </cell>
          <cell r="AW139">
            <v>0</v>
          </cell>
          <cell r="AX139">
            <v>1</v>
          </cell>
          <cell r="AY139" t="str">
            <v>WT230X192</v>
          </cell>
          <cell r="AZ139" t="str">
            <v>WT230X192</v>
          </cell>
          <cell r="BA139">
            <v>192</v>
          </cell>
          <cell r="BB139">
            <v>24500</v>
          </cell>
          <cell r="BC139">
            <v>272</v>
          </cell>
          <cell r="BD139">
            <v>0</v>
          </cell>
          <cell r="BE139">
            <v>0</v>
          </cell>
          <cell r="BF139">
            <v>300</v>
          </cell>
          <cell r="BG139">
            <v>0</v>
          </cell>
          <cell r="BH139">
            <v>0</v>
          </cell>
          <cell r="BI139">
            <v>32.5</v>
          </cell>
          <cell r="BJ139">
            <v>58.4</v>
          </cell>
          <cell r="BK139">
            <v>0</v>
          </cell>
          <cell r="BL139">
            <v>0</v>
          </cell>
          <cell r="BM139">
            <v>0</v>
          </cell>
          <cell r="BN139">
            <v>68.599999999999994</v>
          </cell>
          <cell r="BO139">
            <v>76.2</v>
          </cell>
          <cell r="BP139">
            <v>0</v>
          </cell>
          <cell r="BQ139">
            <v>68.099999999999994</v>
          </cell>
          <cell r="BR139">
            <v>0</v>
          </cell>
          <cell r="BS139">
            <v>0</v>
          </cell>
          <cell r="BT139">
            <v>40.9</v>
          </cell>
          <cell r="BU139">
            <v>192</v>
          </cell>
          <cell r="BV139">
            <v>0</v>
          </cell>
          <cell r="BW139">
            <v>0</v>
          </cell>
          <cell r="BX139">
            <v>6.27</v>
          </cell>
          <cell r="BY139">
            <v>8.3800000000000008</v>
          </cell>
          <cell r="BZ139">
            <v>124</v>
          </cell>
          <cell r="CA139">
            <v>1160</v>
          </cell>
          <cell r="CB139">
            <v>606</v>
          </cell>
          <cell r="CC139">
            <v>71.099999999999994</v>
          </cell>
          <cell r="CD139">
            <v>131</v>
          </cell>
          <cell r="CE139">
            <v>1360</v>
          </cell>
          <cell r="CF139">
            <v>875</v>
          </cell>
          <cell r="CG139">
            <v>73.2</v>
          </cell>
          <cell r="CH139">
            <v>0</v>
          </cell>
          <cell r="CI139">
            <v>21300</v>
          </cell>
          <cell r="CJ139">
            <v>50.8</v>
          </cell>
          <cell r="CK139">
            <v>0</v>
          </cell>
          <cell r="CL139">
            <v>0</v>
          </cell>
          <cell r="CM139">
            <v>0</v>
          </cell>
          <cell r="CN139">
            <v>0</v>
          </cell>
          <cell r="CO139">
            <v>0</v>
          </cell>
          <cell r="CP139">
            <v>109</v>
          </cell>
          <cell r="CQ139">
            <v>0.874</v>
          </cell>
          <cell r="CR139">
            <v>0</v>
          </cell>
          <cell r="CS139">
            <v>1</v>
          </cell>
        </row>
        <row r="140">
          <cell r="C140" t="str">
            <v>WT9X117</v>
          </cell>
          <cell r="D140" t="str">
            <v>F</v>
          </cell>
          <cell r="E140">
            <v>117</v>
          </cell>
          <cell r="F140">
            <v>34.4</v>
          </cell>
          <cell r="G140">
            <v>10.5</v>
          </cell>
          <cell r="H140">
            <v>0</v>
          </cell>
          <cell r="I140">
            <v>0</v>
          </cell>
          <cell r="J140">
            <v>11.7</v>
          </cell>
          <cell r="K140">
            <v>0</v>
          </cell>
          <cell r="L140">
            <v>0</v>
          </cell>
          <cell r="M140">
            <v>1.1599999999999999</v>
          </cell>
          <cell r="N140">
            <v>2.11</v>
          </cell>
          <cell r="O140">
            <v>0</v>
          </cell>
          <cell r="P140">
            <v>0</v>
          </cell>
          <cell r="Q140">
            <v>0</v>
          </cell>
          <cell r="R140">
            <v>2.5099999999999998</v>
          </cell>
          <cell r="S140">
            <v>2.75</v>
          </cell>
          <cell r="T140">
            <v>0</v>
          </cell>
          <cell r="U140">
            <v>0</v>
          </cell>
          <cell r="V140">
            <v>2.5499999999999998</v>
          </cell>
          <cell r="W140">
            <v>0</v>
          </cell>
          <cell r="X140">
            <v>0</v>
          </cell>
          <cell r="Y140">
            <v>1.48</v>
          </cell>
          <cell r="Z140">
            <v>2.76</v>
          </cell>
          <cell r="AA140">
            <v>0</v>
          </cell>
          <cell r="AB140">
            <v>6.91</v>
          </cell>
          <cell r="AC140">
            <v>0</v>
          </cell>
          <cell r="AD140">
            <v>9.08</v>
          </cell>
          <cell r="AE140">
            <v>261</v>
          </cell>
          <cell r="AF140">
            <v>62.4</v>
          </cell>
          <cell r="AG140">
            <v>32.700000000000003</v>
          </cell>
          <cell r="AH140">
            <v>2.75</v>
          </cell>
          <cell r="AI140">
            <v>279</v>
          </cell>
          <cell r="AJ140">
            <v>74.400000000000006</v>
          </cell>
          <cell r="AK140">
            <v>47.9</v>
          </cell>
          <cell r="AL140">
            <v>2.85</v>
          </cell>
          <cell r="AM140">
            <v>0</v>
          </cell>
          <cell r="AN140">
            <v>39.1</v>
          </cell>
          <cell r="AO140">
            <v>140</v>
          </cell>
          <cell r="AP140">
            <v>0</v>
          </cell>
          <cell r="AQ140">
            <v>0</v>
          </cell>
          <cell r="AR140">
            <v>0</v>
          </cell>
          <cell r="AS140">
            <v>0</v>
          </cell>
          <cell r="AT140">
            <v>0</v>
          </cell>
          <cell r="AU140">
            <v>4.2300000000000004</v>
          </cell>
          <cell r="AV140">
            <v>0.875</v>
          </cell>
          <cell r="AW140">
            <v>0</v>
          </cell>
          <cell r="AX140">
            <v>1</v>
          </cell>
          <cell r="AY140" t="str">
            <v>WT230X174.5</v>
          </cell>
          <cell r="AZ140" t="str">
            <v>WT230X174.5</v>
          </cell>
          <cell r="BA140">
            <v>174</v>
          </cell>
          <cell r="BB140">
            <v>22200</v>
          </cell>
          <cell r="BC140">
            <v>267</v>
          </cell>
          <cell r="BD140">
            <v>0</v>
          </cell>
          <cell r="BE140">
            <v>0</v>
          </cell>
          <cell r="BF140">
            <v>297</v>
          </cell>
          <cell r="BG140">
            <v>0</v>
          </cell>
          <cell r="BH140">
            <v>0</v>
          </cell>
          <cell r="BI140">
            <v>29.5</v>
          </cell>
          <cell r="BJ140">
            <v>53.6</v>
          </cell>
          <cell r="BK140">
            <v>0</v>
          </cell>
          <cell r="BL140">
            <v>0</v>
          </cell>
          <cell r="BM140">
            <v>0</v>
          </cell>
          <cell r="BN140">
            <v>63.8</v>
          </cell>
          <cell r="BO140">
            <v>69.900000000000006</v>
          </cell>
          <cell r="BP140">
            <v>0</v>
          </cell>
          <cell r="BQ140">
            <v>64.8</v>
          </cell>
          <cell r="BR140">
            <v>0</v>
          </cell>
          <cell r="BS140">
            <v>0</v>
          </cell>
          <cell r="BT140">
            <v>37.6</v>
          </cell>
          <cell r="BU140">
            <v>175</v>
          </cell>
          <cell r="BV140">
            <v>0</v>
          </cell>
          <cell r="BW140">
            <v>0</v>
          </cell>
          <cell r="BX140">
            <v>6.91</v>
          </cell>
          <cell r="BY140">
            <v>9.08</v>
          </cell>
          <cell r="BZ140">
            <v>109</v>
          </cell>
          <cell r="CA140">
            <v>1020</v>
          </cell>
          <cell r="CB140">
            <v>536</v>
          </cell>
          <cell r="CC140">
            <v>69.900000000000006</v>
          </cell>
          <cell r="CD140">
            <v>116</v>
          </cell>
          <cell r="CE140">
            <v>1220</v>
          </cell>
          <cell r="CF140">
            <v>785</v>
          </cell>
          <cell r="CG140">
            <v>72.400000000000006</v>
          </cell>
          <cell r="CH140">
            <v>0</v>
          </cell>
          <cell r="CI140">
            <v>16300</v>
          </cell>
          <cell r="CJ140">
            <v>37.6</v>
          </cell>
          <cell r="CK140">
            <v>0</v>
          </cell>
          <cell r="CL140">
            <v>0</v>
          </cell>
          <cell r="CM140">
            <v>0</v>
          </cell>
          <cell r="CN140">
            <v>0</v>
          </cell>
          <cell r="CO140">
            <v>0</v>
          </cell>
          <cell r="CP140">
            <v>107</v>
          </cell>
          <cell r="CQ140">
            <v>0.875</v>
          </cell>
          <cell r="CR140">
            <v>0</v>
          </cell>
          <cell r="CS140">
            <v>1</v>
          </cell>
        </row>
        <row r="141">
          <cell r="C141" t="str">
            <v>WT9X105.5</v>
          </cell>
          <cell r="D141" t="str">
            <v>F</v>
          </cell>
          <cell r="E141">
            <v>106</v>
          </cell>
          <cell r="F141">
            <v>31.1</v>
          </cell>
          <cell r="G141">
            <v>10.3</v>
          </cell>
          <cell r="H141">
            <v>0</v>
          </cell>
          <cell r="I141">
            <v>0</v>
          </cell>
          <cell r="J141">
            <v>11.6</v>
          </cell>
          <cell r="K141">
            <v>0</v>
          </cell>
          <cell r="L141">
            <v>0</v>
          </cell>
          <cell r="M141">
            <v>1.06</v>
          </cell>
          <cell r="N141">
            <v>1.91</v>
          </cell>
          <cell r="O141">
            <v>0</v>
          </cell>
          <cell r="P141">
            <v>0</v>
          </cell>
          <cell r="Q141">
            <v>0</v>
          </cell>
          <cell r="R141">
            <v>2.31</v>
          </cell>
          <cell r="S141">
            <v>0.5625</v>
          </cell>
          <cell r="T141">
            <v>0</v>
          </cell>
          <cell r="U141">
            <v>0</v>
          </cell>
          <cell r="V141">
            <v>2.44</v>
          </cell>
          <cell r="W141">
            <v>0</v>
          </cell>
          <cell r="X141">
            <v>0</v>
          </cell>
          <cell r="Y141">
            <v>1.34</v>
          </cell>
          <cell r="Z141">
            <v>3.02</v>
          </cell>
          <cell r="AA141">
            <v>0</v>
          </cell>
          <cell r="AB141">
            <v>7.57</v>
          </cell>
          <cell r="AC141">
            <v>0</v>
          </cell>
          <cell r="AD141">
            <v>9.75</v>
          </cell>
          <cell r="AE141">
            <v>229</v>
          </cell>
          <cell r="AF141">
            <v>55</v>
          </cell>
          <cell r="AG141">
            <v>29.1</v>
          </cell>
          <cell r="AH141">
            <v>2.72</v>
          </cell>
          <cell r="AI141">
            <v>246</v>
          </cell>
          <cell r="AJ141">
            <v>66.099999999999994</v>
          </cell>
          <cell r="AK141">
            <v>42.7</v>
          </cell>
          <cell r="AL141">
            <v>2.82</v>
          </cell>
          <cell r="AM141">
            <v>0</v>
          </cell>
          <cell r="AN141">
            <v>29.1</v>
          </cell>
          <cell r="AO141">
            <v>102</v>
          </cell>
          <cell r="AP141">
            <v>0</v>
          </cell>
          <cell r="AQ141">
            <v>0</v>
          </cell>
          <cell r="AR141">
            <v>0</v>
          </cell>
          <cell r="AS141">
            <v>0</v>
          </cell>
          <cell r="AT141">
            <v>0</v>
          </cell>
          <cell r="AU141">
            <v>4.1900000000000004</v>
          </cell>
          <cell r="AV141">
            <v>0.874</v>
          </cell>
          <cell r="AW141">
            <v>0</v>
          </cell>
          <cell r="AX141">
            <v>1</v>
          </cell>
          <cell r="AY141" t="str">
            <v>WT230X157.5</v>
          </cell>
          <cell r="AZ141" t="str">
            <v>WT230X157.5</v>
          </cell>
          <cell r="BA141">
            <v>158</v>
          </cell>
          <cell r="BB141">
            <v>20100</v>
          </cell>
          <cell r="BC141">
            <v>262</v>
          </cell>
          <cell r="BD141">
            <v>0</v>
          </cell>
          <cell r="BE141">
            <v>0</v>
          </cell>
          <cell r="BF141">
            <v>295</v>
          </cell>
          <cell r="BG141">
            <v>0</v>
          </cell>
          <cell r="BH141">
            <v>0</v>
          </cell>
          <cell r="BI141">
            <v>26.9</v>
          </cell>
          <cell r="BJ141">
            <v>48.5</v>
          </cell>
          <cell r="BK141">
            <v>0</v>
          </cell>
          <cell r="BL141">
            <v>0</v>
          </cell>
          <cell r="BM141">
            <v>0</v>
          </cell>
          <cell r="BN141">
            <v>58.7</v>
          </cell>
          <cell r="BO141">
            <v>14.3</v>
          </cell>
          <cell r="BP141">
            <v>0</v>
          </cell>
          <cell r="BQ141">
            <v>62</v>
          </cell>
          <cell r="BR141">
            <v>0</v>
          </cell>
          <cell r="BS141">
            <v>0</v>
          </cell>
          <cell r="BT141">
            <v>34</v>
          </cell>
          <cell r="BU141">
            <v>158</v>
          </cell>
          <cell r="BV141">
            <v>0</v>
          </cell>
          <cell r="BW141">
            <v>0</v>
          </cell>
          <cell r="BX141">
            <v>7.57</v>
          </cell>
          <cell r="BY141">
            <v>9.75</v>
          </cell>
          <cell r="BZ141">
            <v>95.3</v>
          </cell>
          <cell r="CA141">
            <v>901</v>
          </cell>
          <cell r="CB141">
            <v>477</v>
          </cell>
          <cell r="CC141">
            <v>69.099999999999994</v>
          </cell>
          <cell r="CD141">
            <v>102</v>
          </cell>
          <cell r="CE141">
            <v>1080</v>
          </cell>
          <cell r="CF141">
            <v>700</v>
          </cell>
          <cell r="CG141">
            <v>71.599999999999994</v>
          </cell>
          <cell r="CH141">
            <v>0</v>
          </cell>
          <cell r="CI141">
            <v>12100</v>
          </cell>
          <cell r="CJ141">
            <v>27.4</v>
          </cell>
          <cell r="CK141">
            <v>0</v>
          </cell>
          <cell r="CL141">
            <v>0</v>
          </cell>
          <cell r="CM141">
            <v>0</v>
          </cell>
          <cell r="CN141">
            <v>0</v>
          </cell>
          <cell r="CO141">
            <v>0</v>
          </cell>
          <cell r="CP141">
            <v>106</v>
          </cell>
          <cell r="CQ141">
            <v>0.874</v>
          </cell>
          <cell r="CR141">
            <v>0</v>
          </cell>
          <cell r="CS141">
            <v>1</v>
          </cell>
        </row>
        <row r="142">
          <cell r="C142" t="str">
            <v>WT9X96</v>
          </cell>
          <cell r="D142" t="str">
            <v>F</v>
          </cell>
          <cell r="E142">
            <v>97</v>
          </cell>
          <cell r="F142">
            <v>28.2</v>
          </cell>
          <cell r="G142">
            <v>10.199999999999999</v>
          </cell>
          <cell r="H142">
            <v>0</v>
          </cell>
          <cell r="I142">
            <v>0</v>
          </cell>
          <cell r="J142">
            <v>11.5</v>
          </cell>
          <cell r="K142">
            <v>0</v>
          </cell>
          <cell r="L142">
            <v>0</v>
          </cell>
          <cell r="M142">
            <v>0.96</v>
          </cell>
          <cell r="N142">
            <v>1.75</v>
          </cell>
          <cell r="O142">
            <v>0</v>
          </cell>
          <cell r="P142">
            <v>0</v>
          </cell>
          <cell r="Q142">
            <v>0</v>
          </cell>
          <cell r="R142">
            <v>2.15</v>
          </cell>
          <cell r="S142">
            <v>2.4375</v>
          </cell>
          <cell r="T142">
            <v>0</v>
          </cell>
          <cell r="U142">
            <v>0</v>
          </cell>
          <cell r="V142">
            <v>2.34</v>
          </cell>
          <cell r="W142">
            <v>0</v>
          </cell>
          <cell r="X142">
            <v>0</v>
          </cell>
          <cell r="Y142">
            <v>1.23</v>
          </cell>
          <cell r="Z142">
            <v>3.27</v>
          </cell>
          <cell r="AA142">
            <v>0</v>
          </cell>
          <cell r="AB142">
            <v>8.36</v>
          </cell>
          <cell r="AC142">
            <v>0</v>
          </cell>
          <cell r="AD142">
            <v>10.6</v>
          </cell>
          <cell r="AE142">
            <v>202</v>
          </cell>
          <cell r="AF142">
            <v>48.5</v>
          </cell>
          <cell r="AG142">
            <v>25.8</v>
          </cell>
          <cell r="AH142">
            <v>2.68</v>
          </cell>
          <cell r="AI142">
            <v>220</v>
          </cell>
          <cell r="AJ142">
            <v>59.4</v>
          </cell>
          <cell r="AK142">
            <v>38.4</v>
          </cell>
          <cell r="AL142">
            <v>2.79</v>
          </cell>
          <cell r="AM142">
            <v>0</v>
          </cell>
          <cell r="AN142">
            <v>22.3</v>
          </cell>
          <cell r="AO142">
            <v>75.7</v>
          </cell>
          <cell r="AP142">
            <v>0</v>
          </cell>
          <cell r="AQ142">
            <v>0</v>
          </cell>
          <cell r="AR142">
            <v>0</v>
          </cell>
          <cell r="AS142">
            <v>0</v>
          </cell>
          <cell r="AT142">
            <v>0</v>
          </cell>
          <cell r="AU142">
            <v>4.13</v>
          </cell>
          <cell r="AV142">
            <v>0.875</v>
          </cell>
          <cell r="AW142">
            <v>0</v>
          </cell>
          <cell r="AX142">
            <v>1</v>
          </cell>
          <cell r="AY142" t="str">
            <v>WT230X143</v>
          </cell>
          <cell r="AZ142" t="str">
            <v>WT230X143</v>
          </cell>
          <cell r="BA142">
            <v>143</v>
          </cell>
          <cell r="BB142">
            <v>18200</v>
          </cell>
          <cell r="BC142">
            <v>259</v>
          </cell>
          <cell r="BD142">
            <v>0</v>
          </cell>
          <cell r="BE142">
            <v>0</v>
          </cell>
          <cell r="BF142">
            <v>292</v>
          </cell>
          <cell r="BG142">
            <v>0</v>
          </cell>
          <cell r="BH142">
            <v>0</v>
          </cell>
          <cell r="BI142">
            <v>24.4</v>
          </cell>
          <cell r="BJ142">
            <v>44.5</v>
          </cell>
          <cell r="BK142">
            <v>0</v>
          </cell>
          <cell r="BL142">
            <v>0</v>
          </cell>
          <cell r="BM142">
            <v>0</v>
          </cell>
          <cell r="BN142">
            <v>54.6</v>
          </cell>
          <cell r="BO142">
            <v>61.9</v>
          </cell>
          <cell r="BP142">
            <v>0</v>
          </cell>
          <cell r="BQ142">
            <v>59.4</v>
          </cell>
          <cell r="BR142">
            <v>0</v>
          </cell>
          <cell r="BS142">
            <v>0</v>
          </cell>
          <cell r="BT142">
            <v>31.2</v>
          </cell>
          <cell r="BU142">
            <v>143</v>
          </cell>
          <cell r="BV142">
            <v>0</v>
          </cell>
          <cell r="BW142">
            <v>0</v>
          </cell>
          <cell r="BX142">
            <v>8.36</v>
          </cell>
          <cell r="BY142">
            <v>10.6</v>
          </cell>
          <cell r="BZ142">
            <v>84.1</v>
          </cell>
          <cell r="CA142">
            <v>795</v>
          </cell>
          <cell r="CB142">
            <v>423</v>
          </cell>
          <cell r="CC142">
            <v>68.099999999999994</v>
          </cell>
          <cell r="CD142">
            <v>91.6</v>
          </cell>
          <cell r="CE142">
            <v>973</v>
          </cell>
          <cell r="CF142">
            <v>629</v>
          </cell>
          <cell r="CG142">
            <v>70.900000000000006</v>
          </cell>
          <cell r="CH142">
            <v>0</v>
          </cell>
          <cell r="CI142">
            <v>9280</v>
          </cell>
          <cell r="CJ142">
            <v>20.3</v>
          </cell>
          <cell r="CK142">
            <v>0</v>
          </cell>
          <cell r="CL142">
            <v>0</v>
          </cell>
          <cell r="CM142">
            <v>0</v>
          </cell>
          <cell r="CN142">
            <v>0</v>
          </cell>
          <cell r="CO142">
            <v>0</v>
          </cell>
          <cell r="CP142">
            <v>105</v>
          </cell>
          <cell r="CQ142">
            <v>0.875</v>
          </cell>
          <cell r="CR142">
            <v>0</v>
          </cell>
          <cell r="CS142">
            <v>1</v>
          </cell>
        </row>
        <row r="143">
          <cell r="C143" t="str">
            <v>WT9X87.5</v>
          </cell>
          <cell r="D143" t="str">
            <v>F</v>
          </cell>
          <cell r="E143">
            <v>87.5</v>
          </cell>
          <cell r="F143">
            <v>25.7</v>
          </cell>
          <cell r="G143">
            <v>10</v>
          </cell>
          <cell r="H143">
            <v>0</v>
          </cell>
          <cell r="I143">
            <v>0</v>
          </cell>
          <cell r="J143">
            <v>11.4</v>
          </cell>
          <cell r="K143">
            <v>0</v>
          </cell>
          <cell r="L143">
            <v>0</v>
          </cell>
          <cell r="M143">
            <v>0.89</v>
          </cell>
          <cell r="N143">
            <v>1.59</v>
          </cell>
          <cell r="O143">
            <v>0</v>
          </cell>
          <cell r="P143">
            <v>0</v>
          </cell>
          <cell r="Q143">
            <v>0</v>
          </cell>
          <cell r="R143">
            <v>1.99</v>
          </cell>
          <cell r="S143">
            <v>2.4375</v>
          </cell>
          <cell r="T143">
            <v>0</v>
          </cell>
          <cell r="U143">
            <v>0</v>
          </cell>
          <cell r="V143">
            <v>2.2599999999999998</v>
          </cell>
          <cell r="W143">
            <v>0</v>
          </cell>
          <cell r="X143">
            <v>0</v>
          </cell>
          <cell r="Y143">
            <v>1.1299999999999999</v>
          </cell>
          <cell r="Z143">
            <v>3.58</v>
          </cell>
          <cell r="AA143">
            <v>0</v>
          </cell>
          <cell r="AB143">
            <v>9.02</v>
          </cell>
          <cell r="AC143">
            <v>0</v>
          </cell>
          <cell r="AD143">
            <v>11.3</v>
          </cell>
          <cell r="AE143">
            <v>181</v>
          </cell>
          <cell r="AF143">
            <v>43.6</v>
          </cell>
          <cell r="AG143">
            <v>23.4</v>
          </cell>
          <cell r="AH143">
            <v>2.66</v>
          </cell>
          <cell r="AI143">
            <v>196</v>
          </cell>
          <cell r="AJ143">
            <v>53.1</v>
          </cell>
          <cell r="AK143">
            <v>34.4</v>
          </cell>
          <cell r="AL143">
            <v>2.76</v>
          </cell>
          <cell r="AM143">
            <v>0</v>
          </cell>
          <cell r="AN143">
            <v>16.8</v>
          </cell>
          <cell r="AO143">
            <v>56.5</v>
          </cell>
          <cell r="AP143">
            <v>0</v>
          </cell>
          <cell r="AQ143">
            <v>0</v>
          </cell>
          <cell r="AR143">
            <v>0</v>
          </cell>
          <cell r="AS143">
            <v>0</v>
          </cell>
          <cell r="AT143">
            <v>0</v>
          </cell>
          <cell r="AU143">
            <v>4.0999999999999996</v>
          </cell>
          <cell r="AV143">
            <v>0.872</v>
          </cell>
          <cell r="AW143">
            <v>0</v>
          </cell>
          <cell r="AX143">
            <v>1</v>
          </cell>
          <cell r="AY143" t="str">
            <v>WT230X130</v>
          </cell>
          <cell r="AZ143" t="str">
            <v>WT230X130</v>
          </cell>
          <cell r="BA143">
            <v>130</v>
          </cell>
          <cell r="BB143">
            <v>16600</v>
          </cell>
          <cell r="BC143">
            <v>254</v>
          </cell>
          <cell r="BD143">
            <v>0</v>
          </cell>
          <cell r="BE143">
            <v>0</v>
          </cell>
          <cell r="BF143">
            <v>290</v>
          </cell>
          <cell r="BG143">
            <v>0</v>
          </cell>
          <cell r="BH143">
            <v>0</v>
          </cell>
          <cell r="BI143">
            <v>22.6</v>
          </cell>
          <cell r="BJ143">
            <v>40.4</v>
          </cell>
          <cell r="BK143">
            <v>0</v>
          </cell>
          <cell r="BL143">
            <v>0</v>
          </cell>
          <cell r="BM143">
            <v>0</v>
          </cell>
          <cell r="BN143">
            <v>50.5</v>
          </cell>
          <cell r="BO143">
            <v>61.9</v>
          </cell>
          <cell r="BP143">
            <v>0</v>
          </cell>
          <cell r="BQ143">
            <v>57.4</v>
          </cell>
          <cell r="BR143">
            <v>0</v>
          </cell>
          <cell r="BS143">
            <v>0</v>
          </cell>
          <cell r="BT143">
            <v>28.7</v>
          </cell>
          <cell r="BU143">
            <v>130</v>
          </cell>
          <cell r="BV143">
            <v>0</v>
          </cell>
          <cell r="BW143">
            <v>0</v>
          </cell>
          <cell r="BX143">
            <v>9.02</v>
          </cell>
          <cell r="BY143">
            <v>11.3</v>
          </cell>
          <cell r="BZ143">
            <v>75.3</v>
          </cell>
          <cell r="CA143">
            <v>714</v>
          </cell>
          <cell r="CB143">
            <v>383</v>
          </cell>
          <cell r="CC143">
            <v>67.599999999999994</v>
          </cell>
          <cell r="CD143">
            <v>81.599999999999994</v>
          </cell>
          <cell r="CE143">
            <v>870</v>
          </cell>
          <cell r="CF143">
            <v>564</v>
          </cell>
          <cell r="CG143">
            <v>70.099999999999994</v>
          </cell>
          <cell r="CH143">
            <v>0</v>
          </cell>
          <cell r="CI143">
            <v>6990</v>
          </cell>
          <cell r="CJ143">
            <v>15.2</v>
          </cell>
          <cell r="CK143">
            <v>0</v>
          </cell>
          <cell r="CL143">
            <v>0</v>
          </cell>
          <cell r="CM143">
            <v>0</v>
          </cell>
          <cell r="CN143">
            <v>0</v>
          </cell>
          <cell r="CO143">
            <v>0</v>
          </cell>
          <cell r="CP143">
            <v>104</v>
          </cell>
          <cell r="CQ143">
            <v>0.872</v>
          </cell>
          <cell r="CR143">
            <v>0</v>
          </cell>
          <cell r="CS143">
            <v>1</v>
          </cell>
        </row>
        <row r="144">
          <cell r="C144" t="str">
            <v>WT9X79</v>
          </cell>
          <cell r="D144" t="str">
            <v>F</v>
          </cell>
          <cell r="E144">
            <v>79</v>
          </cell>
          <cell r="F144">
            <v>23.2</v>
          </cell>
          <cell r="G144">
            <v>9.86</v>
          </cell>
          <cell r="H144">
            <v>0</v>
          </cell>
          <cell r="I144">
            <v>0</v>
          </cell>
          <cell r="J144">
            <v>11.3</v>
          </cell>
          <cell r="K144">
            <v>0</v>
          </cell>
          <cell r="L144">
            <v>0</v>
          </cell>
          <cell r="M144">
            <v>0.81</v>
          </cell>
          <cell r="N144">
            <v>1.44</v>
          </cell>
          <cell r="O144">
            <v>0</v>
          </cell>
          <cell r="P144">
            <v>0</v>
          </cell>
          <cell r="Q144">
            <v>0</v>
          </cell>
          <cell r="R144">
            <v>1.84</v>
          </cell>
          <cell r="S144">
            <v>2.375</v>
          </cell>
          <cell r="T144">
            <v>0</v>
          </cell>
          <cell r="U144">
            <v>0</v>
          </cell>
          <cell r="V144">
            <v>2.17</v>
          </cell>
          <cell r="W144">
            <v>0</v>
          </cell>
          <cell r="X144">
            <v>0</v>
          </cell>
          <cell r="Y144">
            <v>1.02</v>
          </cell>
          <cell r="Z144">
            <v>3.92</v>
          </cell>
          <cell r="AA144">
            <v>0</v>
          </cell>
          <cell r="AB144">
            <v>9.9</v>
          </cell>
          <cell r="AC144">
            <v>0</v>
          </cell>
          <cell r="AD144">
            <v>12.2</v>
          </cell>
          <cell r="AE144">
            <v>160</v>
          </cell>
          <cell r="AF144">
            <v>38.5</v>
          </cell>
          <cell r="AG144">
            <v>20.8</v>
          </cell>
          <cell r="AH144">
            <v>2.63</v>
          </cell>
          <cell r="AI144">
            <v>174</v>
          </cell>
          <cell r="AJ144">
            <v>47.4</v>
          </cell>
          <cell r="AK144">
            <v>30.7</v>
          </cell>
          <cell r="AL144">
            <v>2.74</v>
          </cell>
          <cell r="AM144">
            <v>0</v>
          </cell>
          <cell r="AN144">
            <v>12.5</v>
          </cell>
          <cell r="AO144">
            <v>41.2</v>
          </cell>
          <cell r="AP144">
            <v>0</v>
          </cell>
          <cell r="AQ144">
            <v>0</v>
          </cell>
          <cell r="AR144">
            <v>0</v>
          </cell>
          <cell r="AS144">
            <v>0</v>
          </cell>
          <cell r="AT144">
            <v>0</v>
          </cell>
          <cell r="AU144">
            <v>4.0599999999999996</v>
          </cell>
          <cell r="AV144">
            <v>0.872</v>
          </cell>
          <cell r="AW144">
            <v>0</v>
          </cell>
          <cell r="AX144">
            <v>1</v>
          </cell>
          <cell r="AY144" t="str">
            <v>WT230X117.5</v>
          </cell>
          <cell r="AZ144" t="str">
            <v>WT230X117.5</v>
          </cell>
          <cell r="BA144">
            <v>118</v>
          </cell>
          <cell r="BB144">
            <v>15000</v>
          </cell>
          <cell r="BC144">
            <v>250</v>
          </cell>
          <cell r="BD144">
            <v>0</v>
          </cell>
          <cell r="BE144">
            <v>0</v>
          </cell>
          <cell r="BF144">
            <v>287</v>
          </cell>
          <cell r="BG144">
            <v>0</v>
          </cell>
          <cell r="BH144">
            <v>0</v>
          </cell>
          <cell r="BI144">
            <v>20.6</v>
          </cell>
          <cell r="BJ144">
            <v>36.6</v>
          </cell>
          <cell r="BK144">
            <v>0</v>
          </cell>
          <cell r="BL144">
            <v>0</v>
          </cell>
          <cell r="BM144">
            <v>0</v>
          </cell>
          <cell r="BN144">
            <v>46.7</v>
          </cell>
          <cell r="BO144">
            <v>60.3</v>
          </cell>
          <cell r="BP144">
            <v>0</v>
          </cell>
          <cell r="BQ144">
            <v>55.1</v>
          </cell>
          <cell r="BR144">
            <v>0</v>
          </cell>
          <cell r="BS144">
            <v>0</v>
          </cell>
          <cell r="BT144">
            <v>25.9</v>
          </cell>
          <cell r="BU144">
            <v>118</v>
          </cell>
          <cell r="BV144">
            <v>0</v>
          </cell>
          <cell r="BW144">
            <v>0</v>
          </cell>
          <cell r="BX144">
            <v>9.9</v>
          </cell>
          <cell r="BY144">
            <v>12.2</v>
          </cell>
          <cell r="BZ144">
            <v>66.599999999999994</v>
          </cell>
          <cell r="CA144">
            <v>631</v>
          </cell>
          <cell r="CB144">
            <v>341</v>
          </cell>
          <cell r="CC144">
            <v>66.8</v>
          </cell>
          <cell r="CD144">
            <v>72.400000000000006</v>
          </cell>
          <cell r="CE144">
            <v>777</v>
          </cell>
          <cell r="CF144">
            <v>503</v>
          </cell>
          <cell r="CG144">
            <v>69.599999999999994</v>
          </cell>
          <cell r="CH144">
            <v>0</v>
          </cell>
          <cell r="CI144">
            <v>5200</v>
          </cell>
          <cell r="CJ144">
            <v>11.1</v>
          </cell>
          <cell r="CK144">
            <v>0</v>
          </cell>
          <cell r="CL144">
            <v>0</v>
          </cell>
          <cell r="CM144">
            <v>0</v>
          </cell>
          <cell r="CN144">
            <v>0</v>
          </cell>
          <cell r="CO144">
            <v>0</v>
          </cell>
          <cell r="CP144">
            <v>103</v>
          </cell>
          <cell r="CQ144">
            <v>0.872</v>
          </cell>
          <cell r="CR144">
            <v>0</v>
          </cell>
          <cell r="CS144">
            <v>1</v>
          </cell>
        </row>
        <row r="145">
          <cell r="C145" t="str">
            <v>WT9X71.5</v>
          </cell>
          <cell r="D145" t="str">
            <v>F</v>
          </cell>
          <cell r="E145">
            <v>71.5</v>
          </cell>
          <cell r="F145">
            <v>21</v>
          </cell>
          <cell r="G145">
            <v>9.75</v>
          </cell>
          <cell r="H145">
            <v>0</v>
          </cell>
          <cell r="I145">
            <v>0</v>
          </cell>
          <cell r="J145">
            <v>11.2</v>
          </cell>
          <cell r="K145">
            <v>0</v>
          </cell>
          <cell r="L145">
            <v>0</v>
          </cell>
          <cell r="M145">
            <v>0.73</v>
          </cell>
          <cell r="N145">
            <v>1.32</v>
          </cell>
          <cell r="O145">
            <v>0</v>
          </cell>
          <cell r="P145">
            <v>0</v>
          </cell>
          <cell r="Q145">
            <v>0</v>
          </cell>
          <cell r="R145">
            <v>1.72</v>
          </cell>
          <cell r="S145">
            <v>2.1875</v>
          </cell>
          <cell r="T145">
            <v>0</v>
          </cell>
          <cell r="U145">
            <v>0</v>
          </cell>
          <cell r="V145">
            <v>2.09</v>
          </cell>
          <cell r="W145">
            <v>0</v>
          </cell>
          <cell r="X145">
            <v>0</v>
          </cell>
          <cell r="Y145">
            <v>0.93700000000000006</v>
          </cell>
          <cell r="Z145">
            <v>4.25</v>
          </cell>
          <cell r="AA145">
            <v>0</v>
          </cell>
          <cell r="AB145">
            <v>11</v>
          </cell>
          <cell r="AC145">
            <v>0</v>
          </cell>
          <cell r="AD145">
            <v>13.3</v>
          </cell>
          <cell r="AE145">
            <v>142</v>
          </cell>
          <cell r="AF145">
            <v>34</v>
          </cell>
          <cell r="AG145">
            <v>18.5</v>
          </cell>
          <cell r="AH145">
            <v>2.6</v>
          </cell>
          <cell r="AI145">
            <v>156</v>
          </cell>
          <cell r="AJ145">
            <v>42.7</v>
          </cell>
          <cell r="AK145">
            <v>27.7</v>
          </cell>
          <cell r="AL145">
            <v>2.72</v>
          </cell>
          <cell r="AM145">
            <v>0</v>
          </cell>
          <cell r="AN145">
            <v>9.58</v>
          </cell>
          <cell r="AO145">
            <v>30.7</v>
          </cell>
          <cell r="AP145">
            <v>0</v>
          </cell>
          <cell r="AQ145">
            <v>0</v>
          </cell>
          <cell r="AR145">
            <v>0</v>
          </cell>
          <cell r="AS145">
            <v>0</v>
          </cell>
          <cell r="AT145">
            <v>0</v>
          </cell>
          <cell r="AU145">
            <v>4.0199999999999996</v>
          </cell>
          <cell r="AV145">
            <v>0.874</v>
          </cell>
          <cell r="AW145">
            <v>0</v>
          </cell>
          <cell r="AX145">
            <v>1</v>
          </cell>
          <cell r="AY145" t="str">
            <v>WT230X106.5</v>
          </cell>
          <cell r="AZ145" t="str">
            <v>WT230X106.5</v>
          </cell>
          <cell r="BA145">
            <v>106</v>
          </cell>
          <cell r="BB145">
            <v>13500</v>
          </cell>
          <cell r="BC145">
            <v>248</v>
          </cell>
          <cell r="BD145">
            <v>0</v>
          </cell>
          <cell r="BE145">
            <v>0</v>
          </cell>
          <cell r="BF145">
            <v>284</v>
          </cell>
          <cell r="BG145">
            <v>0</v>
          </cell>
          <cell r="BH145">
            <v>0</v>
          </cell>
          <cell r="BI145">
            <v>18.5</v>
          </cell>
          <cell r="BJ145">
            <v>33.5</v>
          </cell>
          <cell r="BK145">
            <v>0</v>
          </cell>
          <cell r="BL145">
            <v>0</v>
          </cell>
          <cell r="BM145">
            <v>0</v>
          </cell>
          <cell r="BN145">
            <v>43.7</v>
          </cell>
          <cell r="BO145">
            <v>55.6</v>
          </cell>
          <cell r="BP145">
            <v>0</v>
          </cell>
          <cell r="BQ145">
            <v>53.1</v>
          </cell>
          <cell r="BR145">
            <v>0</v>
          </cell>
          <cell r="BS145">
            <v>0</v>
          </cell>
          <cell r="BT145">
            <v>23.8</v>
          </cell>
          <cell r="BU145">
            <v>107</v>
          </cell>
          <cell r="BV145">
            <v>0</v>
          </cell>
          <cell r="BW145">
            <v>0</v>
          </cell>
          <cell r="BX145">
            <v>11</v>
          </cell>
          <cell r="BY145">
            <v>13.3</v>
          </cell>
          <cell r="BZ145">
            <v>59.1</v>
          </cell>
          <cell r="CA145">
            <v>557</v>
          </cell>
          <cell r="CB145">
            <v>303</v>
          </cell>
          <cell r="CC145">
            <v>66</v>
          </cell>
          <cell r="CD145">
            <v>64.900000000000006</v>
          </cell>
          <cell r="CE145">
            <v>700</v>
          </cell>
          <cell r="CF145">
            <v>454</v>
          </cell>
          <cell r="CG145">
            <v>69.099999999999994</v>
          </cell>
          <cell r="CH145">
            <v>0</v>
          </cell>
          <cell r="CI145">
            <v>3990</v>
          </cell>
          <cell r="CJ145">
            <v>8.24</v>
          </cell>
          <cell r="CK145">
            <v>0</v>
          </cell>
          <cell r="CL145">
            <v>0</v>
          </cell>
          <cell r="CM145">
            <v>0</v>
          </cell>
          <cell r="CN145">
            <v>0</v>
          </cell>
          <cell r="CO145">
            <v>0</v>
          </cell>
          <cell r="CP145">
            <v>102</v>
          </cell>
          <cell r="CQ145">
            <v>0.874</v>
          </cell>
          <cell r="CR145">
            <v>0</v>
          </cell>
          <cell r="CS145">
            <v>1</v>
          </cell>
        </row>
        <row r="146">
          <cell r="C146" t="str">
            <v>WT9X65</v>
          </cell>
          <cell r="D146" t="str">
            <v>F</v>
          </cell>
          <cell r="E146">
            <v>65</v>
          </cell>
          <cell r="F146">
            <v>19.100000000000001</v>
          </cell>
          <cell r="G146">
            <v>9.6300000000000008</v>
          </cell>
          <cell r="H146">
            <v>0</v>
          </cell>
          <cell r="I146">
            <v>0</v>
          </cell>
          <cell r="J146">
            <v>11.2</v>
          </cell>
          <cell r="K146">
            <v>0</v>
          </cell>
          <cell r="L146">
            <v>0</v>
          </cell>
          <cell r="M146">
            <v>0.67</v>
          </cell>
          <cell r="N146">
            <v>1.2</v>
          </cell>
          <cell r="O146">
            <v>0</v>
          </cell>
          <cell r="P146">
            <v>0</v>
          </cell>
          <cell r="Q146">
            <v>0</v>
          </cell>
          <cell r="R146">
            <v>1.6</v>
          </cell>
          <cell r="S146">
            <v>2.0625</v>
          </cell>
          <cell r="T146">
            <v>0</v>
          </cell>
          <cell r="U146">
            <v>0</v>
          </cell>
          <cell r="V146">
            <v>2.02</v>
          </cell>
          <cell r="W146">
            <v>0</v>
          </cell>
          <cell r="X146">
            <v>0</v>
          </cell>
          <cell r="Y146">
            <v>0.85599999999999998</v>
          </cell>
          <cell r="Z146">
            <v>4.6500000000000004</v>
          </cell>
          <cell r="AA146">
            <v>0</v>
          </cell>
          <cell r="AB146">
            <v>12</v>
          </cell>
          <cell r="AC146">
            <v>0</v>
          </cell>
          <cell r="AD146">
            <v>14.4</v>
          </cell>
          <cell r="AE146">
            <v>127</v>
          </cell>
          <cell r="AF146">
            <v>30.5</v>
          </cell>
          <cell r="AG146">
            <v>16.7</v>
          </cell>
          <cell r="AH146">
            <v>2.58</v>
          </cell>
          <cell r="AI146">
            <v>139</v>
          </cell>
          <cell r="AJ146">
            <v>38.299999999999997</v>
          </cell>
          <cell r="AK146">
            <v>24.9</v>
          </cell>
          <cell r="AL146">
            <v>2.7</v>
          </cell>
          <cell r="AM146">
            <v>0</v>
          </cell>
          <cell r="AN146">
            <v>7.23</v>
          </cell>
          <cell r="AO146">
            <v>22.8</v>
          </cell>
          <cell r="AP146">
            <v>0</v>
          </cell>
          <cell r="AQ146">
            <v>0</v>
          </cell>
          <cell r="AR146">
            <v>0</v>
          </cell>
          <cell r="AS146">
            <v>0</v>
          </cell>
          <cell r="AT146">
            <v>0</v>
          </cell>
          <cell r="AU146">
            <v>4</v>
          </cell>
          <cell r="AV146">
            <v>0.873</v>
          </cell>
          <cell r="AW146">
            <v>0</v>
          </cell>
          <cell r="AX146">
            <v>1</v>
          </cell>
          <cell r="AY146" t="str">
            <v>WT230X96.5</v>
          </cell>
          <cell r="AZ146" t="str">
            <v>WT230X96.5</v>
          </cell>
          <cell r="BA146">
            <v>96.5</v>
          </cell>
          <cell r="BB146">
            <v>12300</v>
          </cell>
          <cell r="BC146">
            <v>245</v>
          </cell>
          <cell r="BD146">
            <v>0</v>
          </cell>
          <cell r="BE146">
            <v>0</v>
          </cell>
          <cell r="BF146">
            <v>284</v>
          </cell>
          <cell r="BG146">
            <v>0</v>
          </cell>
          <cell r="BH146">
            <v>0</v>
          </cell>
          <cell r="BI146">
            <v>17</v>
          </cell>
          <cell r="BJ146">
            <v>30.5</v>
          </cell>
          <cell r="BK146">
            <v>0</v>
          </cell>
          <cell r="BL146">
            <v>0</v>
          </cell>
          <cell r="BM146">
            <v>0</v>
          </cell>
          <cell r="BN146">
            <v>40.6</v>
          </cell>
          <cell r="BO146">
            <v>52.4</v>
          </cell>
          <cell r="BP146">
            <v>0</v>
          </cell>
          <cell r="BQ146">
            <v>51.3</v>
          </cell>
          <cell r="BR146">
            <v>0</v>
          </cell>
          <cell r="BS146">
            <v>0</v>
          </cell>
          <cell r="BT146">
            <v>21.7</v>
          </cell>
          <cell r="BU146">
            <v>96.5</v>
          </cell>
          <cell r="BV146">
            <v>0</v>
          </cell>
          <cell r="BW146">
            <v>0</v>
          </cell>
          <cell r="BX146">
            <v>12</v>
          </cell>
          <cell r="BY146">
            <v>14.4</v>
          </cell>
          <cell r="BZ146">
            <v>52.9</v>
          </cell>
          <cell r="CA146">
            <v>500</v>
          </cell>
          <cell r="CB146">
            <v>274</v>
          </cell>
          <cell r="CC146">
            <v>65.5</v>
          </cell>
          <cell r="CD146">
            <v>57.9</v>
          </cell>
          <cell r="CE146">
            <v>628</v>
          </cell>
          <cell r="CF146">
            <v>408</v>
          </cell>
          <cell r="CG146">
            <v>68.599999999999994</v>
          </cell>
          <cell r="CH146">
            <v>0</v>
          </cell>
          <cell r="CI146">
            <v>3010</v>
          </cell>
          <cell r="CJ146">
            <v>6.12</v>
          </cell>
          <cell r="CK146">
            <v>0</v>
          </cell>
          <cell r="CL146">
            <v>0</v>
          </cell>
          <cell r="CM146">
            <v>0</v>
          </cell>
          <cell r="CN146">
            <v>0</v>
          </cell>
          <cell r="CO146">
            <v>0</v>
          </cell>
          <cell r="CP146">
            <v>102</v>
          </cell>
          <cell r="CQ146">
            <v>0.873</v>
          </cell>
          <cell r="CR146">
            <v>0</v>
          </cell>
          <cell r="CS146">
            <v>1</v>
          </cell>
        </row>
        <row r="147">
          <cell r="C147" t="str">
            <v>WT9X59.5</v>
          </cell>
          <cell r="D147" t="str">
            <v>F</v>
          </cell>
          <cell r="E147">
            <v>59.5</v>
          </cell>
          <cell r="F147">
            <v>17.5</v>
          </cell>
          <cell r="G147">
            <v>9.49</v>
          </cell>
          <cell r="H147">
            <v>0</v>
          </cell>
          <cell r="I147">
            <v>0</v>
          </cell>
          <cell r="J147">
            <v>11.3</v>
          </cell>
          <cell r="K147">
            <v>0</v>
          </cell>
          <cell r="L147">
            <v>0</v>
          </cell>
          <cell r="M147">
            <v>0.65500000000000003</v>
          </cell>
          <cell r="N147">
            <v>1.06</v>
          </cell>
          <cell r="O147">
            <v>0</v>
          </cell>
          <cell r="P147">
            <v>0</v>
          </cell>
          <cell r="Q147">
            <v>0</v>
          </cell>
          <cell r="R147">
            <v>1.46</v>
          </cell>
          <cell r="S147">
            <v>1.9375</v>
          </cell>
          <cell r="T147">
            <v>0</v>
          </cell>
          <cell r="U147">
            <v>0</v>
          </cell>
          <cell r="V147">
            <v>2.0299999999999998</v>
          </cell>
          <cell r="W147">
            <v>0</v>
          </cell>
          <cell r="X147">
            <v>0</v>
          </cell>
          <cell r="Y147">
            <v>0.77800000000000002</v>
          </cell>
          <cell r="Z147">
            <v>5.31</v>
          </cell>
          <cell r="AA147">
            <v>0</v>
          </cell>
          <cell r="AB147">
            <v>12.2</v>
          </cell>
          <cell r="AC147">
            <v>0</v>
          </cell>
          <cell r="AD147">
            <v>14.5</v>
          </cell>
          <cell r="AE147">
            <v>119</v>
          </cell>
          <cell r="AF147">
            <v>28.7</v>
          </cell>
          <cell r="AG147">
            <v>15.9</v>
          </cell>
          <cell r="AH147">
            <v>2.6</v>
          </cell>
          <cell r="AI147">
            <v>126</v>
          </cell>
          <cell r="AJ147">
            <v>34.5</v>
          </cell>
          <cell r="AK147">
            <v>22.5</v>
          </cell>
          <cell r="AL147">
            <v>2.69</v>
          </cell>
          <cell r="AM147">
            <v>0</v>
          </cell>
          <cell r="AN147">
            <v>5.3</v>
          </cell>
          <cell r="AO147">
            <v>17.399999999999999</v>
          </cell>
          <cell r="AP147">
            <v>0</v>
          </cell>
          <cell r="AQ147">
            <v>0</v>
          </cell>
          <cell r="AR147">
            <v>0</v>
          </cell>
          <cell r="AS147">
            <v>0</v>
          </cell>
          <cell r="AT147">
            <v>0</v>
          </cell>
          <cell r="AU147">
            <v>4.03</v>
          </cell>
          <cell r="AV147">
            <v>0.86199999999999999</v>
          </cell>
          <cell r="AW147">
            <v>0</v>
          </cell>
          <cell r="AX147">
            <v>1</v>
          </cell>
          <cell r="AY147" t="str">
            <v>WT230X88.5</v>
          </cell>
          <cell r="AZ147" t="str">
            <v>WT230X88.5</v>
          </cell>
          <cell r="BA147">
            <v>88.5</v>
          </cell>
          <cell r="BB147">
            <v>11300</v>
          </cell>
          <cell r="BC147">
            <v>241</v>
          </cell>
          <cell r="BD147">
            <v>0</v>
          </cell>
          <cell r="BE147">
            <v>0</v>
          </cell>
          <cell r="BF147">
            <v>287</v>
          </cell>
          <cell r="BG147">
            <v>0</v>
          </cell>
          <cell r="BH147">
            <v>0</v>
          </cell>
          <cell r="BI147">
            <v>16.600000000000001</v>
          </cell>
          <cell r="BJ147">
            <v>26.9</v>
          </cell>
          <cell r="BK147">
            <v>0</v>
          </cell>
          <cell r="BL147">
            <v>0</v>
          </cell>
          <cell r="BM147">
            <v>0</v>
          </cell>
          <cell r="BN147">
            <v>37.1</v>
          </cell>
          <cell r="BO147">
            <v>49.2</v>
          </cell>
          <cell r="BP147">
            <v>0</v>
          </cell>
          <cell r="BQ147">
            <v>51.6</v>
          </cell>
          <cell r="BR147">
            <v>0</v>
          </cell>
          <cell r="BS147">
            <v>0</v>
          </cell>
          <cell r="BT147">
            <v>19.8</v>
          </cell>
          <cell r="BU147">
            <v>88.5</v>
          </cell>
          <cell r="BV147">
            <v>0</v>
          </cell>
          <cell r="BW147">
            <v>0</v>
          </cell>
          <cell r="BX147">
            <v>12.2</v>
          </cell>
          <cell r="BY147">
            <v>14.5</v>
          </cell>
          <cell r="BZ147">
            <v>49.5</v>
          </cell>
          <cell r="CA147">
            <v>470</v>
          </cell>
          <cell r="CB147">
            <v>261</v>
          </cell>
          <cell r="CC147">
            <v>66</v>
          </cell>
          <cell r="CD147">
            <v>52.4</v>
          </cell>
          <cell r="CE147">
            <v>565</v>
          </cell>
          <cell r="CF147">
            <v>369</v>
          </cell>
          <cell r="CG147">
            <v>68.3</v>
          </cell>
          <cell r="CH147">
            <v>0</v>
          </cell>
          <cell r="CI147">
            <v>2210</v>
          </cell>
          <cell r="CJ147">
            <v>4.67</v>
          </cell>
          <cell r="CK147">
            <v>0</v>
          </cell>
          <cell r="CL147">
            <v>0</v>
          </cell>
          <cell r="CM147">
            <v>0</v>
          </cell>
          <cell r="CN147">
            <v>0</v>
          </cell>
          <cell r="CO147">
            <v>0</v>
          </cell>
          <cell r="CP147">
            <v>102</v>
          </cell>
          <cell r="CQ147">
            <v>0.86199999999999999</v>
          </cell>
          <cell r="CR147">
            <v>0</v>
          </cell>
          <cell r="CS147">
            <v>1</v>
          </cell>
        </row>
        <row r="148">
          <cell r="C148" t="str">
            <v>WT9X53</v>
          </cell>
          <cell r="D148" t="str">
            <v>F</v>
          </cell>
          <cell r="E148">
            <v>53</v>
          </cell>
          <cell r="F148">
            <v>15.6</v>
          </cell>
          <cell r="G148">
            <v>9.3699999999999992</v>
          </cell>
          <cell r="H148">
            <v>0</v>
          </cell>
          <cell r="I148">
            <v>0</v>
          </cell>
          <cell r="J148">
            <v>11.2</v>
          </cell>
          <cell r="K148">
            <v>0</v>
          </cell>
          <cell r="L148">
            <v>0</v>
          </cell>
          <cell r="M148">
            <v>0.59</v>
          </cell>
          <cell r="N148">
            <v>0.94</v>
          </cell>
          <cell r="O148">
            <v>0</v>
          </cell>
          <cell r="P148">
            <v>0</v>
          </cell>
          <cell r="Q148">
            <v>0</v>
          </cell>
          <cell r="R148">
            <v>1.34</v>
          </cell>
          <cell r="S148">
            <v>1.8125</v>
          </cell>
          <cell r="T148">
            <v>0</v>
          </cell>
          <cell r="U148">
            <v>0</v>
          </cell>
          <cell r="V148">
            <v>1.97</v>
          </cell>
          <cell r="W148">
            <v>0</v>
          </cell>
          <cell r="X148">
            <v>0</v>
          </cell>
          <cell r="Y148">
            <v>0.69499999999999995</v>
          </cell>
          <cell r="Z148">
            <v>5.96</v>
          </cell>
          <cell r="AA148">
            <v>0</v>
          </cell>
          <cell r="AB148">
            <v>13.6</v>
          </cell>
          <cell r="AC148">
            <v>0</v>
          </cell>
          <cell r="AD148">
            <v>15.9</v>
          </cell>
          <cell r="AE148">
            <v>104</v>
          </cell>
          <cell r="AF148">
            <v>25.2</v>
          </cell>
          <cell r="AG148">
            <v>14.1</v>
          </cell>
          <cell r="AH148">
            <v>2.59</v>
          </cell>
          <cell r="AI148">
            <v>110</v>
          </cell>
          <cell r="AJ148">
            <v>30.2</v>
          </cell>
          <cell r="AK148">
            <v>19.7</v>
          </cell>
          <cell r="AL148">
            <v>2.66</v>
          </cell>
          <cell r="AM148">
            <v>0</v>
          </cell>
          <cell r="AN148">
            <v>3.73</v>
          </cell>
          <cell r="AO148">
            <v>12.1</v>
          </cell>
          <cell r="AP148">
            <v>0</v>
          </cell>
          <cell r="AQ148">
            <v>0</v>
          </cell>
          <cell r="AR148">
            <v>0</v>
          </cell>
          <cell r="AS148">
            <v>0</v>
          </cell>
          <cell r="AT148">
            <v>0</v>
          </cell>
          <cell r="AU148">
            <v>4</v>
          </cell>
          <cell r="AV148">
            <v>0.86</v>
          </cell>
          <cell r="AW148">
            <v>0</v>
          </cell>
          <cell r="AX148">
            <v>1</v>
          </cell>
          <cell r="AY148" t="str">
            <v>WT230X79</v>
          </cell>
          <cell r="AZ148" t="str">
            <v>WT230X79</v>
          </cell>
          <cell r="BA148">
            <v>79</v>
          </cell>
          <cell r="BB148">
            <v>10100</v>
          </cell>
          <cell r="BC148">
            <v>238</v>
          </cell>
          <cell r="BD148">
            <v>0</v>
          </cell>
          <cell r="BE148">
            <v>0</v>
          </cell>
          <cell r="BF148">
            <v>284</v>
          </cell>
          <cell r="BG148">
            <v>0</v>
          </cell>
          <cell r="BH148">
            <v>0</v>
          </cell>
          <cell r="BI148">
            <v>15</v>
          </cell>
          <cell r="BJ148">
            <v>23.9</v>
          </cell>
          <cell r="BK148">
            <v>0</v>
          </cell>
          <cell r="BL148">
            <v>0</v>
          </cell>
          <cell r="BM148">
            <v>0</v>
          </cell>
          <cell r="BN148">
            <v>34</v>
          </cell>
          <cell r="BO148">
            <v>46</v>
          </cell>
          <cell r="BP148">
            <v>0</v>
          </cell>
          <cell r="BQ148">
            <v>50</v>
          </cell>
          <cell r="BR148">
            <v>0</v>
          </cell>
          <cell r="BS148">
            <v>0</v>
          </cell>
          <cell r="BT148">
            <v>17.7</v>
          </cell>
          <cell r="BU148">
            <v>79</v>
          </cell>
          <cell r="BV148">
            <v>0</v>
          </cell>
          <cell r="BW148">
            <v>0</v>
          </cell>
          <cell r="BX148">
            <v>13.6</v>
          </cell>
          <cell r="BY148">
            <v>15.9</v>
          </cell>
          <cell r="BZ148">
            <v>43.3</v>
          </cell>
          <cell r="CA148">
            <v>413</v>
          </cell>
          <cell r="CB148">
            <v>231</v>
          </cell>
          <cell r="CC148">
            <v>65.8</v>
          </cell>
          <cell r="CD148">
            <v>45.8</v>
          </cell>
          <cell r="CE148">
            <v>495</v>
          </cell>
          <cell r="CF148">
            <v>323</v>
          </cell>
          <cell r="CG148">
            <v>67.599999999999994</v>
          </cell>
          <cell r="CH148">
            <v>0</v>
          </cell>
          <cell r="CI148">
            <v>1550</v>
          </cell>
          <cell r="CJ148">
            <v>3.25</v>
          </cell>
          <cell r="CK148">
            <v>0</v>
          </cell>
          <cell r="CL148">
            <v>0</v>
          </cell>
          <cell r="CM148">
            <v>0</v>
          </cell>
          <cell r="CN148">
            <v>0</v>
          </cell>
          <cell r="CO148">
            <v>0</v>
          </cell>
          <cell r="CP148">
            <v>102</v>
          </cell>
          <cell r="CQ148">
            <v>0.86</v>
          </cell>
          <cell r="CR148">
            <v>0</v>
          </cell>
          <cell r="CS148">
            <v>1</v>
          </cell>
        </row>
        <row r="149">
          <cell r="C149" t="str">
            <v>WT9X48.5</v>
          </cell>
          <cell r="D149" t="str">
            <v>F</v>
          </cell>
          <cell r="E149">
            <v>48.5</v>
          </cell>
          <cell r="F149">
            <v>14.3</v>
          </cell>
          <cell r="G149">
            <v>9.3000000000000007</v>
          </cell>
          <cell r="H149">
            <v>0</v>
          </cell>
          <cell r="I149">
            <v>0</v>
          </cell>
          <cell r="J149">
            <v>11.1</v>
          </cell>
          <cell r="K149">
            <v>0</v>
          </cell>
          <cell r="L149">
            <v>0</v>
          </cell>
          <cell r="M149">
            <v>0.53500000000000003</v>
          </cell>
          <cell r="N149">
            <v>0.87</v>
          </cell>
          <cell r="O149">
            <v>0</v>
          </cell>
          <cell r="P149">
            <v>0</v>
          </cell>
          <cell r="Q149">
            <v>0</v>
          </cell>
          <cell r="R149">
            <v>1.27</v>
          </cell>
          <cell r="S149">
            <v>1.75</v>
          </cell>
          <cell r="T149">
            <v>0</v>
          </cell>
          <cell r="U149">
            <v>0</v>
          </cell>
          <cell r="V149">
            <v>1.91</v>
          </cell>
          <cell r="W149">
            <v>0</v>
          </cell>
          <cell r="X149">
            <v>0</v>
          </cell>
          <cell r="Y149">
            <v>0.64</v>
          </cell>
          <cell r="Z149">
            <v>6.41</v>
          </cell>
          <cell r="AA149">
            <v>0</v>
          </cell>
          <cell r="AB149">
            <v>15</v>
          </cell>
          <cell r="AC149">
            <v>0</v>
          </cell>
          <cell r="AD149">
            <v>17.399999999999999</v>
          </cell>
          <cell r="AE149">
            <v>93.8</v>
          </cell>
          <cell r="AF149">
            <v>22.6</v>
          </cell>
          <cell r="AG149">
            <v>12.7</v>
          </cell>
          <cell r="AH149">
            <v>2.56</v>
          </cell>
          <cell r="AI149">
            <v>100</v>
          </cell>
          <cell r="AJ149">
            <v>27.6</v>
          </cell>
          <cell r="AK149">
            <v>18</v>
          </cell>
          <cell r="AL149">
            <v>2.65</v>
          </cell>
          <cell r="AM149">
            <v>0</v>
          </cell>
          <cell r="AN149">
            <v>2.92</v>
          </cell>
          <cell r="AO149">
            <v>9.2899999999999991</v>
          </cell>
          <cell r="AP149">
            <v>0</v>
          </cell>
          <cell r="AQ149">
            <v>0</v>
          </cell>
          <cell r="AR149">
            <v>0</v>
          </cell>
          <cell r="AS149">
            <v>0</v>
          </cell>
          <cell r="AT149">
            <v>0</v>
          </cell>
          <cell r="AU149">
            <v>3.97</v>
          </cell>
          <cell r="AV149">
            <v>0.86299999999999999</v>
          </cell>
          <cell r="AW149">
            <v>0</v>
          </cell>
          <cell r="AX149">
            <v>1</v>
          </cell>
          <cell r="AY149" t="str">
            <v>WT230X72</v>
          </cell>
          <cell r="AZ149" t="str">
            <v>WT230X72</v>
          </cell>
          <cell r="BA149">
            <v>72</v>
          </cell>
          <cell r="BB149">
            <v>9230</v>
          </cell>
          <cell r="BC149">
            <v>236</v>
          </cell>
          <cell r="BD149">
            <v>0</v>
          </cell>
          <cell r="BE149">
            <v>0</v>
          </cell>
          <cell r="BF149">
            <v>282</v>
          </cell>
          <cell r="BG149">
            <v>0</v>
          </cell>
          <cell r="BH149">
            <v>0</v>
          </cell>
          <cell r="BI149">
            <v>13.6</v>
          </cell>
          <cell r="BJ149">
            <v>22.1</v>
          </cell>
          <cell r="BK149">
            <v>0</v>
          </cell>
          <cell r="BL149">
            <v>0</v>
          </cell>
          <cell r="BM149">
            <v>0</v>
          </cell>
          <cell r="BN149">
            <v>32.299999999999997</v>
          </cell>
          <cell r="BO149">
            <v>44.5</v>
          </cell>
          <cell r="BP149">
            <v>0</v>
          </cell>
          <cell r="BQ149">
            <v>48.5</v>
          </cell>
          <cell r="BR149">
            <v>0</v>
          </cell>
          <cell r="BS149">
            <v>0</v>
          </cell>
          <cell r="BT149">
            <v>16.3</v>
          </cell>
          <cell r="BU149">
            <v>72</v>
          </cell>
          <cell r="BV149">
            <v>0</v>
          </cell>
          <cell r="BW149">
            <v>0</v>
          </cell>
          <cell r="BX149">
            <v>15</v>
          </cell>
          <cell r="BY149">
            <v>17.399999999999999</v>
          </cell>
          <cell r="BZ149">
            <v>39</v>
          </cell>
          <cell r="CA149">
            <v>370</v>
          </cell>
          <cell r="CB149">
            <v>208</v>
          </cell>
          <cell r="CC149">
            <v>65</v>
          </cell>
          <cell r="CD149">
            <v>41.6</v>
          </cell>
          <cell r="CE149">
            <v>452</v>
          </cell>
          <cell r="CF149">
            <v>295</v>
          </cell>
          <cell r="CG149">
            <v>67.3</v>
          </cell>
          <cell r="CH149">
            <v>0</v>
          </cell>
          <cell r="CI149">
            <v>1220</v>
          </cell>
          <cell r="CJ149">
            <v>2.4900000000000002</v>
          </cell>
          <cell r="CK149">
            <v>0</v>
          </cell>
          <cell r="CL149">
            <v>0</v>
          </cell>
          <cell r="CM149">
            <v>0</v>
          </cell>
          <cell r="CN149">
            <v>0</v>
          </cell>
          <cell r="CO149">
            <v>0</v>
          </cell>
          <cell r="CP149">
            <v>101</v>
          </cell>
          <cell r="CQ149">
            <v>0.86299999999999999</v>
          </cell>
          <cell r="CR149">
            <v>0</v>
          </cell>
          <cell r="CS149">
            <v>1</v>
          </cell>
        </row>
        <row r="150">
          <cell r="C150" t="str">
            <v>WT9X43</v>
          </cell>
          <cell r="D150" t="str">
            <v>F</v>
          </cell>
          <cell r="E150">
            <v>43</v>
          </cell>
          <cell r="F150">
            <v>12.7</v>
          </cell>
          <cell r="G150">
            <v>9.1999999999999993</v>
          </cell>
          <cell r="H150">
            <v>0</v>
          </cell>
          <cell r="I150">
            <v>0</v>
          </cell>
          <cell r="J150">
            <v>11.1</v>
          </cell>
          <cell r="K150">
            <v>0</v>
          </cell>
          <cell r="L150">
            <v>0</v>
          </cell>
          <cell r="M150">
            <v>0.48</v>
          </cell>
          <cell r="N150">
            <v>0.77</v>
          </cell>
          <cell r="O150">
            <v>0</v>
          </cell>
          <cell r="P150">
            <v>0</v>
          </cell>
          <cell r="Q150">
            <v>0</v>
          </cell>
          <cell r="R150">
            <v>1.17</v>
          </cell>
          <cell r="S150">
            <v>1.625</v>
          </cell>
          <cell r="T150">
            <v>0</v>
          </cell>
          <cell r="U150">
            <v>0</v>
          </cell>
          <cell r="V150">
            <v>1.86</v>
          </cell>
          <cell r="W150">
            <v>0</v>
          </cell>
          <cell r="X150">
            <v>0</v>
          </cell>
          <cell r="Y150">
            <v>0.56999999999999995</v>
          </cell>
          <cell r="Z150">
            <v>7.2</v>
          </cell>
          <cell r="AA150">
            <v>0</v>
          </cell>
          <cell r="AB150">
            <v>16.7</v>
          </cell>
          <cell r="AC150">
            <v>0</v>
          </cell>
          <cell r="AD150">
            <v>19.2</v>
          </cell>
          <cell r="AE150">
            <v>82.4</v>
          </cell>
          <cell r="AF150">
            <v>19.899999999999999</v>
          </cell>
          <cell r="AG150">
            <v>11.2</v>
          </cell>
          <cell r="AH150">
            <v>2.5499999999999998</v>
          </cell>
          <cell r="AI150">
            <v>87.6</v>
          </cell>
          <cell r="AJ150">
            <v>24.2</v>
          </cell>
          <cell r="AK150">
            <v>15.8</v>
          </cell>
          <cell r="AL150">
            <v>2.63</v>
          </cell>
          <cell r="AM150">
            <v>0</v>
          </cell>
          <cell r="AN150">
            <v>2.04</v>
          </cell>
          <cell r="AO150">
            <v>6.42</v>
          </cell>
          <cell r="AP150">
            <v>0</v>
          </cell>
          <cell r="AQ150">
            <v>0</v>
          </cell>
          <cell r="AR150">
            <v>0</v>
          </cell>
          <cell r="AS150">
            <v>0</v>
          </cell>
          <cell r="AT150">
            <v>0</v>
          </cell>
          <cell r="AU150">
            <v>3.95</v>
          </cell>
          <cell r="AV150">
            <v>0.86099999999999999</v>
          </cell>
          <cell r="AW150">
            <v>0</v>
          </cell>
          <cell r="AX150">
            <v>0.93899999999999995</v>
          </cell>
          <cell r="AY150" t="str">
            <v>WT230X64</v>
          </cell>
          <cell r="AZ150" t="str">
            <v>WT230X64</v>
          </cell>
          <cell r="BA150">
            <v>64</v>
          </cell>
          <cell r="BB150">
            <v>8190</v>
          </cell>
          <cell r="BC150">
            <v>234</v>
          </cell>
          <cell r="BD150">
            <v>0</v>
          </cell>
          <cell r="BE150">
            <v>0</v>
          </cell>
          <cell r="BF150">
            <v>282</v>
          </cell>
          <cell r="BG150">
            <v>0</v>
          </cell>
          <cell r="BH150">
            <v>0</v>
          </cell>
          <cell r="BI150">
            <v>12.2</v>
          </cell>
          <cell r="BJ150">
            <v>19.600000000000001</v>
          </cell>
          <cell r="BK150">
            <v>0</v>
          </cell>
          <cell r="BL150">
            <v>0</v>
          </cell>
          <cell r="BM150">
            <v>0</v>
          </cell>
          <cell r="BN150">
            <v>29.7</v>
          </cell>
          <cell r="BO150">
            <v>41.3</v>
          </cell>
          <cell r="BP150">
            <v>0</v>
          </cell>
          <cell r="BQ150">
            <v>47.2</v>
          </cell>
          <cell r="BR150">
            <v>0</v>
          </cell>
          <cell r="BS150">
            <v>0</v>
          </cell>
          <cell r="BT150">
            <v>14.5</v>
          </cell>
          <cell r="BU150">
            <v>64</v>
          </cell>
          <cell r="BV150">
            <v>0</v>
          </cell>
          <cell r="BW150">
            <v>0</v>
          </cell>
          <cell r="BX150">
            <v>16.7</v>
          </cell>
          <cell r="BY150">
            <v>19.2</v>
          </cell>
          <cell r="BZ150">
            <v>34.299999999999997</v>
          </cell>
          <cell r="CA150">
            <v>326</v>
          </cell>
          <cell r="CB150">
            <v>184</v>
          </cell>
          <cell r="CC150">
            <v>64.8</v>
          </cell>
          <cell r="CD150">
            <v>36.5</v>
          </cell>
          <cell r="CE150">
            <v>397</v>
          </cell>
          <cell r="CF150">
            <v>259</v>
          </cell>
          <cell r="CG150">
            <v>66.8</v>
          </cell>
          <cell r="CH150">
            <v>0</v>
          </cell>
          <cell r="CI150">
            <v>849</v>
          </cell>
          <cell r="CJ150">
            <v>1.72</v>
          </cell>
          <cell r="CK150">
            <v>0</v>
          </cell>
          <cell r="CL150">
            <v>0</v>
          </cell>
          <cell r="CM150">
            <v>0</v>
          </cell>
          <cell r="CN150">
            <v>0</v>
          </cell>
          <cell r="CO150">
            <v>0</v>
          </cell>
          <cell r="CP150">
            <v>100</v>
          </cell>
          <cell r="CQ150">
            <v>0.86099999999999999</v>
          </cell>
          <cell r="CR150">
            <v>0</v>
          </cell>
          <cell r="CS150">
            <v>0.93899999999999995</v>
          </cell>
        </row>
        <row r="151">
          <cell r="C151" t="str">
            <v>WT9X38</v>
          </cell>
          <cell r="D151" t="str">
            <v>F</v>
          </cell>
          <cell r="E151">
            <v>38</v>
          </cell>
          <cell r="F151">
            <v>11.2</v>
          </cell>
          <cell r="G151">
            <v>9.11</v>
          </cell>
          <cell r="H151">
            <v>0</v>
          </cell>
          <cell r="I151">
            <v>0</v>
          </cell>
          <cell r="J151">
            <v>11</v>
          </cell>
          <cell r="K151">
            <v>0</v>
          </cell>
          <cell r="L151">
            <v>0</v>
          </cell>
          <cell r="M151">
            <v>0.42499999999999999</v>
          </cell>
          <cell r="N151">
            <v>0.68</v>
          </cell>
          <cell r="O151">
            <v>0</v>
          </cell>
          <cell r="P151">
            <v>0</v>
          </cell>
          <cell r="Q151">
            <v>0</v>
          </cell>
          <cell r="R151">
            <v>1.08</v>
          </cell>
          <cell r="S151">
            <v>1.5625</v>
          </cell>
          <cell r="T151">
            <v>0</v>
          </cell>
          <cell r="U151">
            <v>0</v>
          </cell>
          <cell r="V151">
            <v>1.8</v>
          </cell>
          <cell r="W151">
            <v>0</v>
          </cell>
          <cell r="X151">
            <v>0</v>
          </cell>
          <cell r="Y151">
            <v>0.505</v>
          </cell>
          <cell r="Z151">
            <v>8.11</v>
          </cell>
          <cell r="AA151">
            <v>0</v>
          </cell>
          <cell r="AB151">
            <v>18.899999999999999</v>
          </cell>
          <cell r="AC151">
            <v>0</v>
          </cell>
          <cell r="AD151">
            <v>21.4</v>
          </cell>
          <cell r="AE151">
            <v>71.8</v>
          </cell>
          <cell r="AF151">
            <v>17.3</v>
          </cell>
          <cell r="AG151">
            <v>9.83</v>
          </cell>
          <cell r="AH151">
            <v>2.54</v>
          </cell>
          <cell r="AI151">
            <v>76.2</v>
          </cell>
          <cell r="AJ151">
            <v>21.1</v>
          </cell>
          <cell r="AK151">
            <v>13.8</v>
          </cell>
          <cell r="AL151">
            <v>2.61</v>
          </cell>
          <cell r="AM151">
            <v>0</v>
          </cell>
          <cell r="AN151">
            <v>1.41</v>
          </cell>
          <cell r="AO151">
            <v>4.37</v>
          </cell>
          <cell r="AP151">
            <v>0</v>
          </cell>
          <cell r="AQ151">
            <v>0</v>
          </cell>
          <cell r="AR151">
            <v>0</v>
          </cell>
          <cell r="AS151">
            <v>0</v>
          </cell>
          <cell r="AT151">
            <v>0</v>
          </cell>
          <cell r="AU151">
            <v>3.93</v>
          </cell>
          <cell r="AV151">
            <v>0.86099999999999999</v>
          </cell>
          <cell r="AW151">
            <v>0</v>
          </cell>
          <cell r="AX151">
            <v>0.82499999999999996</v>
          </cell>
          <cell r="AY151" t="str">
            <v>WT230X56.5</v>
          </cell>
          <cell r="AZ151" t="str">
            <v>WT230X56.5</v>
          </cell>
          <cell r="BA151">
            <v>56.5</v>
          </cell>
          <cell r="BB151">
            <v>7230</v>
          </cell>
          <cell r="BC151">
            <v>231</v>
          </cell>
          <cell r="BD151">
            <v>0</v>
          </cell>
          <cell r="BE151">
            <v>0</v>
          </cell>
          <cell r="BF151">
            <v>279</v>
          </cell>
          <cell r="BG151">
            <v>0</v>
          </cell>
          <cell r="BH151">
            <v>0</v>
          </cell>
          <cell r="BI151">
            <v>10.8</v>
          </cell>
          <cell r="BJ151">
            <v>17.3</v>
          </cell>
          <cell r="BK151">
            <v>0</v>
          </cell>
          <cell r="BL151">
            <v>0</v>
          </cell>
          <cell r="BM151">
            <v>0</v>
          </cell>
          <cell r="BN151">
            <v>27.4</v>
          </cell>
          <cell r="BO151">
            <v>39.700000000000003</v>
          </cell>
          <cell r="BP151">
            <v>0</v>
          </cell>
          <cell r="BQ151">
            <v>45.7</v>
          </cell>
          <cell r="BR151">
            <v>0</v>
          </cell>
          <cell r="BS151">
            <v>0</v>
          </cell>
          <cell r="BT151">
            <v>12.8</v>
          </cell>
          <cell r="BU151">
            <v>56.5</v>
          </cell>
          <cell r="BV151">
            <v>0</v>
          </cell>
          <cell r="BW151">
            <v>0</v>
          </cell>
          <cell r="BX151">
            <v>18.899999999999999</v>
          </cell>
          <cell r="BY151">
            <v>21.4</v>
          </cell>
          <cell r="BZ151">
            <v>29.9</v>
          </cell>
          <cell r="CA151">
            <v>283</v>
          </cell>
          <cell r="CB151">
            <v>161</v>
          </cell>
          <cell r="CC151">
            <v>64.5</v>
          </cell>
          <cell r="CD151">
            <v>31.7</v>
          </cell>
          <cell r="CE151">
            <v>346</v>
          </cell>
          <cell r="CF151">
            <v>226</v>
          </cell>
          <cell r="CG151">
            <v>66.3</v>
          </cell>
          <cell r="CH151">
            <v>0</v>
          </cell>
          <cell r="CI151">
            <v>587</v>
          </cell>
          <cell r="CJ151">
            <v>1.17</v>
          </cell>
          <cell r="CK151">
            <v>0</v>
          </cell>
          <cell r="CL151">
            <v>0</v>
          </cell>
          <cell r="CM151">
            <v>0</v>
          </cell>
          <cell r="CN151">
            <v>0</v>
          </cell>
          <cell r="CO151">
            <v>0</v>
          </cell>
          <cell r="CP151">
            <v>100</v>
          </cell>
          <cell r="CQ151">
            <v>0.86099999999999999</v>
          </cell>
          <cell r="CR151">
            <v>0</v>
          </cell>
          <cell r="CS151">
            <v>0.82499999999999996</v>
          </cell>
        </row>
        <row r="152">
          <cell r="C152" t="str">
            <v>WT9X35.5</v>
          </cell>
          <cell r="D152" t="str">
            <v>F</v>
          </cell>
          <cell r="E152">
            <v>35.5</v>
          </cell>
          <cell r="F152">
            <v>10.4</v>
          </cell>
          <cell r="G152">
            <v>9.24</v>
          </cell>
          <cell r="H152">
            <v>0</v>
          </cell>
          <cell r="I152">
            <v>0</v>
          </cell>
          <cell r="J152">
            <v>7.64</v>
          </cell>
          <cell r="K152">
            <v>0</v>
          </cell>
          <cell r="L152">
            <v>0</v>
          </cell>
          <cell r="M152">
            <v>0.495</v>
          </cell>
          <cell r="N152">
            <v>0.81</v>
          </cell>
          <cell r="O152">
            <v>0</v>
          </cell>
          <cell r="P152">
            <v>0</v>
          </cell>
          <cell r="Q152">
            <v>0</v>
          </cell>
          <cell r="R152">
            <v>1.21</v>
          </cell>
          <cell r="S152">
            <v>1.5</v>
          </cell>
          <cell r="T152">
            <v>0</v>
          </cell>
          <cell r="U152">
            <v>0</v>
          </cell>
          <cell r="V152">
            <v>2.2599999999999998</v>
          </cell>
          <cell r="W152">
            <v>0</v>
          </cell>
          <cell r="X152">
            <v>0</v>
          </cell>
          <cell r="Y152">
            <v>0.68300000000000005</v>
          </cell>
          <cell r="Z152">
            <v>4.71</v>
          </cell>
          <cell r="AA152">
            <v>0</v>
          </cell>
          <cell r="AB152">
            <v>16.2</v>
          </cell>
          <cell r="AC152">
            <v>0</v>
          </cell>
          <cell r="AD152">
            <v>18.7</v>
          </cell>
          <cell r="AE152">
            <v>78.2</v>
          </cell>
          <cell r="AF152">
            <v>20</v>
          </cell>
          <cell r="AG152">
            <v>11.2</v>
          </cell>
          <cell r="AH152">
            <v>2.74</v>
          </cell>
          <cell r="AI152">
            <v>30.1</v>
          </cell>
          <cell r="AJ152">
            <v>12.3</v>
          </cell>
          <cell r="AK152">
            <v>7.89</v>
          </cell>
          <cell r="AL152">
            <v>1.7</v>
          </cell>
          <cell r="AM152">
            <v>0</v>
          </cell>
          <cell r="AN152">
            <v>1.74</v>
          </cell>
          <cell r="AO152">
            <v>3.96</v>
          </cell>
          <cell r="AP152">
            <v>0</v>
          </cell>
          <cell r="AQ152">
            <v>0</v>
          </cell>
          <cell r="AR152">
            <v>0</v>
          </cell>
          <cell r="AS152">
            <v>0</v>
          </cell>
          <cell r="AT152">
            <v>0</v>
          </cell>
          <cell r="AU152">
            <v>3.72</v>
          </cell>
          <cell r="AV152">
            <v>0.752</v>
          </cell>
          <cell r="AW152">
            <v>0</v>
          </cell>
          <cell r="AX152">
            <v>0.96499999999999997</v>
          </cell>
          <cell r="AY152" t="str">
            <v>WT230X53</v>
          </cell>
          <cell r="AZ152" t="str">
            <v>WT230X53</v>
          </cell>
          <cell r="BA152">
            <v>53</v>
          </cell>
          <cell r="BB152">
            <v>6710</v>
          </cell>
          <cell r="BC152">
            <v>235</v>
          </cell>
          <cell r="BD152">
            <v>0</v>
          </cell>
          <cell r="BE152">
            <v>0</v>
          </cell>
          <cell r="BF152">
            <v>194</v>
          </cell>
          <cell r="BG152">
            <v>0</v>
          </cell>
          <cell r="BH152">
            <v>0</v>
          </cell>
          <cell r="BI152">
            <v>12.6</v>
          </cell>
          <cell r="BJ152">
            <v>20.6</v>
          </cell>
          <cell r="BK152">
            <v>0</v>
          </cell>
          <cell r="BL152">
            <v>0</v>
          </cell>
          <cell r="BM152">
            <v>0</v>
          </cell>
          <cell r="BN152">
            <v>30.7</v>
          </cell>
          <cell r="BO152">
            <v>38.1</v>
          </cell>
          <cell r="BP152">
            <v>0</v>
          </cell>
          <cell r="BQ152">
            <v>57.4</v>
          </cell>
          <cell r="BR152">
            <v>0</v>
          </cell>
          <cell r="BS152">
            <v>0</v>
          </cell>
          <cell r="BT152">
            <v>17.3</v>
          </cell>
          <cell r="BU152">
            <v>53</v>
          </cell>
          <cell r="BV152">
            <v>0</v>
          </cell>
          <cell r="BW152">
            <v>0</v>
          </cell>
          <cell r="BX152">
            <v>16.2</v>
          </cell>
          <cell r="BY152">
            <v>18.7</v>
          </cell>
          <cell r="BZ152">
            <v>32.5</v>
          </cell>
          <cell r="CA152">
            <v>328</v>
          </cell>
          <cell r="CB152">
            <v>184</v>
          </cell>
          <cell r="CC152">
            <v>69.599999999999994</v>
          </cell>
          <cell r="CD152">
            <v>12.5</v>
          </cell>
          <cell r="CE152">
            <v>202</v>
          </cell>
          <cell r="CF152">
            <v>129</v>
          </cell>
          <cell r="CG152">
            <v>43.2</v>
          </cell>
          <cell r="CH152">
            <v>0</v>
          </cell>
          <cell r="CI152">
            <v>724</v>
          </cell>
          <cell r="CJ152">
            <v>1.06</v>
          </cell>
          <cell r="CK152">
            <v>0</v>
          </cell>
          <cell r="CL152">
            <v>0</v>
          </cell>
          <cell r="CM152">
            <v>0</v>
          </cell>
          <cell r="CN152">
            <v>0</v>
          </cell>
          <cell r="CO152">
            <v>0</v>
          </cell>
          <cell r="CP152">
            <v>94.5</v>
          </cell>
          <cell r="CQ152">
            <v>0.752</v>
          </cell>
          <cell r="CR152">
            <v>0</v>
          </cell>
          <cell r="CS152">
            <v>0.96499999999999997</v>
          </cell>
        </row>
        <row r="153">
          <cell r="C153" t="str">
            <v>WT9X32.5</v>
          </cell>
          <cell r="D153" t="str">
            <v>F</v>
          </cell>
          <cell r="E153">
            <v>32.5</v>
          </cell>
          <cell r="F153">
            <v>9.5500000000000007</v>
          </cell>
          <cell r="G153">
            <v>9.18</v>
          </cell>
          <cell r="H153">
            <v>0</v>
          </cell>
          <cell r="I153">
            <v>0</v>
          </cell>
          <cell r="J153">
            <v>7.59</v>
          </cell>
          <cell r="K153">
            <v>0</v>
          </cell>
          <cell r="L153">
            <v>0</v>
          </cell>
          <cell r="M153">
            <v>0.45</v>
          </cell>
          <cell r="N153">
            <v>0.75</v>
          </cell>
          <cell r="O153">
            <v>0</v>
          </cell>
          <cell r="P153">
            <v>0</v>
          </cell>
          <cell r="Q153">
            <v>0</v>
          </cell>
          <cell r="R153">
            <v>1.1499999999999999</v>
          </cell>
          <cell r="S153">
            <v>1.4375</v>
          </cell>
          <cell r="T153">
            <v>0</v>
          </cell>
          <cell r="U153">
            <v>0</v>
          </cell>
          <cell r="V153">
            <v>2.2000000000000002</v>
          </cell>
          <cell r="W153">
            <v>0</v>
          </cell>
          <cell r="X153">
            <v>0</v>
          </cell>
          <cell r="Y153">
            <v>0.629</v>
          </cell>
          <cell r="Z153">
            <v>5.0599999999999996</v>
          </cell>
          <cell r="AA153">
            <v>0</v>
          </cell>
          <cell r="AB153">
            <v>17.8</v>
          </cell>
          <cell r="AC153">
            <v>0</v>
          </cell>
          <cell r="AD153">
            <v>20.399999999999999</v>
          </cell>
          <cell r="AE153">
            <v>70.7</v>
          </cell>
          <cell r="AF153">
            <v>18</v>
          </cell>
          <cell r="AG153">
            <v>10.1</v>
          </cell>
          <cell r="AH153">
            <v>2.72</v>
          </cell>
          <cell r="AI153">
            <v>27.4</v>
          </cell>
          <cell r="AJ153">
            <v>11.2</v>
          </cell>
          <cell r="AK153">
            <v>7.22</v>
          </cell>
          <cell r="AL153">
            <v>1.69</v>
          </cell>
          <cell r="AM153">
            <v>0</v>
          </cell>
          <cell r="AN153">
            <v>1.36</v>
          </cell>
          <cell r="AO153">
            <v>3.01</v>
          </cell>
          <cell r="AP153">
            <v>0</v>
          </cell>
          <cell r="AQ153">
            <v>0</v>
          </cell>
          <cell r="AR153">
            <v>0</v>
          </cell>
          <cell r="AS153">
            <v>0</v>
          </cell>
          <cell r="AT153">
            <v>0</v>
          </cell>
          <cell r="AU153">
            <v>3.69</v>
          </cell>
          <cell r="AV153">
            <v>0.755</v>
          </cell>
          <cell r="AW153">
            <v>0</v>
          </cell>
          <cell r="AX153">
            <v>0.877</v>
          </cell>
          <cell r="AY153" t="str">
            <v>WT230X48.5</v>
          </cell>
          <cell r="AZ153" t="str">
            <v>WT230X48.5</v>
          </cell>
          <cell r="BA153">
            <v>48.5</v>
          </cell>
          <cell r="BB153">
            <v>6160</v>
          </cell>
          <cell r="BC153">
            <v>233</v>
          </cell>
          <cell r="BD153">
            <v>0</v>
          </cell>
          <cell r="BE153">
            <v>0</v>
          </cell>
          <cell r="BF153">
            <v>193</v>
          </cell>
          <cell r="BG153">
            <v>0</v>
          </cell>
          <cell r="BH153">
            <v>0</v>
          </cell>
          <cell r="BI153">
            <v>11.4</v>
          </cell>
          <cell r="BJ153">
            <v>19.100000000000001</v>
          </cell>
          <cell r="BK153">
            <v>0</v>
          </cell>
          <cell r="BL153">
            <v>0</v>
          </cell>
          <cell r="BM153">
            <v>0</v>
          </cell>
          <cell r="BN153">
            <v>29.2</v>
          </cell>
          <cell r="BO153">
            <v>36.5</v>
          </cell>
          <cell r="BP153">
            <v>0</v>
          </cell>
          <cell r="BQ153">
            <v>55.9</v>
          </cell>
          <cell r="BR153">
            <v>0</v>
          </cell>
          <cell r="BS153">
            <v>0</v>
          </cell>
          <cell r="BT153">
            <v>16</v>
          </cell>
          <cell r="BU153">
            <v>48.5</v>
          </cell>
          <cell r="BV153">
            <v>0</v>
          </cell>
          <cell r="BW153">
            <v>0</v>
          </cell>
          <cell r="BX153">
            <v>17.8</v>
          </cell>
          <cell r="BY153">
            <v>20.399999999999999</v>
          </cell>
          <cell r="BZ153">
            <v>29.4</v>
          </cell>
          <cell r="CA153">
            <v>295</v>
          </cell>
          <cell r="CB153">
            <v>166</v>
          </cell>
          <cell r="CC153">
            <v>69.099999999999994</v>
          </cell>
          <cell r="CD153">
            <v>11.4</v>
          </cell>
          <cell r="CE153">
            <v>184</v>
          </cell>
          <cell r="CF153">
            <v>118</v>
          </cell>
          <cell r="CG153">
            <v>42.9</v>
          </cell>
          <cell r="CH153">
            <v>0</v>
          </cell>
          <cell r="CI153">
            <v>566</v>
          </cell>
          <cell r="CJ153">
            <v>0.80800000000000005</v>
          </cell>
          <cell r="CK153">
            <v>0</v>
          </cell>
          <cell r="CL153">
            <v>0</v>
          </cell>
          <cell r="CM153">
            <v>0</v>
          </cell>
          <cell r="CN153">
            <v>0</v>
          </cell>
          <cell r="CO153">
            <v>0</v>
          </cell>
          <cell r="CP153">
            <v>93.7</v>
          </cell>
          <cell r="CQ153">
            <v>0.755</v>
          </cell>
          <cell r="CR153">
            <v>0</v>
          </cell>
          <cell r="CS153">
            <v>0.877</v>
          </cell>
        </row>
        <row r="154">
          <cell r="C154" t="str">
            <v>WT9X30</v>
          </cell>
          <cell r="D154" t="str">
            <v>F</v>
          </cell>
          <cell r="E154">
            <v>30</v>
          </cell>
          <cell r="F154">
            <v>8.82</v>
          </cell>
          <cell r="G154">
            <v>9.1199999999999992</v>
          </cell>
          <cell r="H154">
            <v>0</v>
          </cell>
          <cell r="I154">
            <v>0</v>
          </cell>
          <cell r="J154">
            <v>7.56</v>
          </cell>
          <cell r="K154">
            <v>0</v>
          </cell>
          <cell r="L154">
            <v>0</v>
          </cell>
          <cell r="M154">
            <v>0.41499999999999998</v>
          </cell>
          <cell r="N154">
            <v>0.69499999999999995</v>
          </cell>
          <cell r="O154">
            <v>0</v>
          </cell>
          <cell r="P154">
            <v>0</v>
          </cell>
          <cell r="Q154">
            <v>0</v>
          </cell>
          <cell r="R154">
            <v>1.1000000000000001</v>
          </cell>
          <cell r="S154">
            <v>1.375</v>
          </cell>
          <cell r="T154">
            <v>0</v>
          </cell>
          <cell r="U154">
            <v>0</v>
          </cell>
          <cell r="V154">
            <v>2.16</v>
          </cell>
          <cell r="W154">
            <v>0</v>
          </cell>
          <cell r="X154">
            <v>0</v>
          </cell>
          <cell r="Y154">
            <v>0.58299999999999996</v>
          </cell>
          <cell r="Z154">
            <v>5.44</v>
          </cell>
          <cell r="AA154">
            <v>0</v>
          </cell>
          <cell r="AB154">
            <v>19.3</v>
          </cell>
          <cell r="AC154">
            <v>0</v>
          </cell>
          <cell r="AD154">
            <v>22</v>
          </cell>
          <cell r="AE154">
            <v>64.7</v>
          </cell>
          <cell r="AF154">
            <v>16.5</v>
          </cell>
          <cell r="AG154">
            <v>9.2899999999999991</v>
          </cell>
          <cell r="AH154">
            <v>2.71</v>
          </cell>
          <cell r="AI154">
            <v>25</v>
          </cell>
          <cell r="AJ154">
            <v>10.3</v>
          </cell>
          <cell r="AK154">
            <v>6.63</v>
          </cell>
          <cell r="AL154">
            <v>1.68</v>
          </cell>
          <cell r="AM154">
            <v>0</v>
          </cell>
          <cell r="AN154">
            <v>1.08</v>
          </cell>
          <cell r="AO154">
            <v>2.35</v>
          </cell>
          <cell r="AP154">
            <v>0</v>
          </cell>
          <cell r="AQ154">
            <v>0</v>
          </cell>
          <cell r="AR154">
            <v>0</v>
          </cell>
          <cell r="AS154">
            <v>0</v>
          </cell>
          <cell r="AT154">
            <v>0</v>
          </cell>
          <cell r="AU154">
            <v>3.67</v>
          </cell>
          <cell r="AV154">
            <v>0.75600000000000001</v>
          </cell>
          <cell r="AW154">
            <v>0</v>
          </cell>
          <cell r="AX154">
            <v>0.79700000000000004</v>
          </cell>
          <cell r="AY154" t="str">
            <v>WT230X44.5</v>
          </cell>
          <cell r="AZ154" t="str">
            <v>WT230X44.5</v>
          </cell>
          <cell r="BA154">
            <v>44.5</v>
          </cell>
          <cell r="BB154">
            <v>5690</v>
          </cell>
          <cell r="BC154">
            <v>232</v>
          </cell>
          <cell r="BD154">
            <v>0</v>
          </cell>
          <cell r="BE154">
            <v>0</v>
          </cell>
          <cell r="BF154">
            <v>192</v>
          </cell>
          <cell r="BG154">
            <v>0</v>
          </cell>
          <cell r="BH154">
            <v>0</v>
          </cell>
          <cell r="BI154">
            <v>10.5</v>
          </cell>
          <cell r="BJ154">
            <v>17.7</v>
          </cell>
          <cell r="BK154">
            <v>0</v>
          </cell>
          <cell r="BL154">
            <v>0</v>
          </cell>
          <cell r="BM154">
            <v>0</v>
          </cell>
          <cell r="BN154">
            <v>27.9</v>
          </cell>
          <cell r="BO154">
            <v>34.9</v>
          </cell>
          <cell r="BP154">
            <v>0</v>
          </cell>
          <cell r="BQ154">
            <v>54.9</v>
          </cell>
          <cell r="BR154">
            <v>0</v>
          </cell>
          <cell r="BS154">
            <v>0</v>
          </cell>
          <cell r="BT154">
            <v>14.8</v>
          </cell>
          <cell r="BU154">
            <v>44.5</v>
          </cell>
          <cell r="BV154">
            <v>0</v>
          </cell>
          <cell r="BW154">
            <v>0</v>
          </cell>
          <cell r="BX154">
            <v>19.3</v>
          </cell>
          <cell r="BY154">
            <v>22</v>
          </cell>
          <cell r="BZ154">
            <v>26.9</v>
          </cell>
          <cell r="CA154">
            <v>270</v>
          </cell>
          <cell r="CB154">
            <v>152</v>
          </cell>
          <cell r="CC154">
            <v>68.8</v>
          </cell>
          <cell r="CD154">
            <v>10.4</v>
          </cell>
          <cell r="CE154">
            <v>169</v>
          </cell>
          <cell r="CF154">
            <v>109</v>
          </cell>
          <cell r="CG154">
            <v>42.7</v>
          </cell>
          <cell r="CH154">
            <v>0</v>
          </cell>
          <cell r="CI154">
            <v>450</v>
          </cell>
          <cell r="CJ154">
            <v>0.63100000000000001</v>
          </cell>
          <cell r="CK154">
            <v>0</v>
          </cell>
          <cell r="CL154">
            <v>0</v>
          </cell>
          <cell r="CM154">
            <v>0</v>
          </cell>
          <cell r="CN154">
            <v>0</v>
          </cell>
          <cell r="CO154">
            <v>0</v>
          </cell>
          <cell r="CP154">
            <v>93.2</v>
          </cell>
          <cell r="CQ154">
            <v>0.75600000000000001</v>
          </cell>
          <cell r="CR154">
            <v>0</v>
          </cell>
          <cell r="CS154">
            <v>0.79700000000000004</v>
          </cell>
        </row>
        <row r="155">
          <cell r="C155" t="str">
            <v>WT9X27.5</v>
          </cell>
          <cell r="D155" t="str">
            <v>F</v>
          </cell>
          <cell r="E155">
            <v>27.5</v>
          </cell>
          <cell r="F155">
            <v>8.1</v>
          </cell>
          <cell r="G155">
            <v>9.06</v>
          </cell>
          <cell r="H155">
            <v>0</v>
          </cell>
          <cell r="I155">
            <v>0</v>
          </cell>
          <cell r="J155">
            <v>7.53</v>
          </cell>
          <cell r="K155">
            <v>0</v>
          </cell>
          <cell r="L155">
            <v>0</v>
          </cell>
          <cell r="M155">
            <v>0.39</v>
          </cell>
          <cell r="N155">
            <v>0.63</v>
          </cell>
          <cell r="O155">
            <v>0</v>
          </cell>
          <cell r="P155">
            <v>0</v>
          </cell>
          <cell r="Q155">
            <v>0</v>
          </cell>
          <cell r="R155">
            <v>1.03</v>
          </cell>
          <cell r="S155">
            <v>1.3125</v>
          </cell>
          <cell r="T155">
            <v>0</v>
          </cell>
          <cell r="U155">
            <v>0</v>
          </cell>
          <cell r="V155">
            <v>2.16</v>
          </cell>
          <cell r="W155">
            <v>0</v>
          </cell>
          <cell r="X155">
            <v>0</v>
          </cell>
          <cell r="Y155">
            <v>0.53800000000000003</v>
          </cell>
          <cell r="Z155">
            <v>5.98</v>
          </cell>
          <cell r="AA155">
            <v>0</v>
          </cell>
          <cell r="AB155">
            <v>20.6</v>
          </cell>
          <cell r="AC155">
            <v>0</v>
          </cell>
          <cell r="AD155">
            <v>23.2</v>
          </cell>
          <cell r="AE155">
            <v>59.5</v>
          </cell>
          <cell r="AF155">
            <v>15.3</v>
          </cell>
          <cell r="AG155">
            <v>8.6300000000000008</v>
          </cell>
          <cell r="AH155">
            <v>2.71</v>
          </cell>
          <cell r="AI155">
            <v>22.5</v>
          </cell>
          <cell r="AJ155">
            <v>9.26</v>
          </cell>
          <cell r="AK155">
            <v>5.97</v>
          </cell>
          <cell r="AL155">
            <v>1.67</v>
          </cell>
          <cell r="AM155">
            <v>0</v>
          </cell>
          <cell r="AN155">
            <v>0.83</v>
          </cell>
          <cell r="AO155">
            <v>1.84</v>
          </cell>
          <cell r="AP155">
            <v>0</v>
          </cell>
          <cell r="AQ155">
            <v>0</v>
          </cell>
          <cell r="AR155">
            <v>0</v>
          </cell>
          <cell r="AS155">
            <v>0</v>
          </cell>
          <cell r="AT155">
            <v>0</v>
          </cell>
          <cell r="AU155">
            <v>3.68</v>
          </cell>
          <cell r="AV155">
            <v>0.749</v>
          </cell>
          <cell r="AW155">
            <v>0</v>
          </cell>
          <cell r="AX155">
            <v>0.73399999999999999</v>
          </cell>
          <cell r="AY155" t="str">
            <v>WT230X41</v>
          </cell>
          <cell r="AZ155" t="str">
            <v>WT230X41</v>
          </cell>
          <cell r="BA155">
            <v>41</v>
          </cell>
          <cell r="BB155">
            <v>5230</v>
          </cell>
          <cell r="BC155">
            <v>230</v>
          </cell>
          <cell r="BD155">
            <v>0</v>
          </cell>
          <cell r="BE155">
            <v>0</v>
          </cell>
          <cell r="BF155">
            <v>191</v>
          </cell>
          <cell r="BG155">
            <v>0</v>
          </cell>
          <cell r="BH155">
            <v>0</v>
          </cell>
          <cell r="BI155">
            <v>9.91</v>
          </cell>
          <cell r="BJ155">
            <v>16</v>
          </cell>
          <cell r="BK155">
            <v>0</v>
          </cell>
          <cell r="BL155">
            <v>0</v>
          </cell>
          <cell r="BM155">
            <v>0</v>
          </cell>
          <cell r="BN155">
            <v>26.2</v>
          </cell>
          <cell r="BO155">
            <v>33.299999999999997</v>
          </cell>
          <cell r="BP155">
            <v>0</v>
          </cell>
          <cell r="BQ155">
            <v>54.9</v>
          </cell>
          <cell r="BR155">
            <v>0</v>
          </cell>
          <cell r="BS155">
            <v>0</v>
          </cell>
          <cell r="BT155">
            <v>13.7</v>
          </cell>
          <cell r="BU155">
            <v>41</v>
          </cell>
          <cell r="BV155">
            <v>0</v>
          </cell>
          <cell r="BW155">
            <v>0</v>
          </cell>
          <cell r="BX155">
            <v>20.6</v>
          </cell>
          <cell r="BY155">
            <v>23.2</v>
          </cell>
          <cell r="BZ155">
            <v>24.8</v>
          </cell>
          <cell r="CA155">
            <v>251</v>
          </cell>
          <cell r="CB155">
            <v>141</v>
          </cell>
          <cell r="CC155">
            <v>68.8</v>
          </cell>
          <cell r="CD155">
            <v>9.3699999999999992</v>
          </cell>
          <cell r="CE155">
            <v>152</v>
          </cell>
          <cell r="CF155">
            <v>97.8</v>
          </cell>
          <cell r="CG155">
            <v>42.4</v>
          </cell>
          <cell r="CH155">
            <v>0</v>
          </cell>
          <cell r="CI155">
            <v>345</v>
          </cell>
          <cell r="CJ155">
            <v>0.49399999999999999</v>
          </cell>
          <cell r="CK155">
            <v>0</v>
          </cell>
          <cell r="CL155">
            <v>0</v>
          </cell>
          <cell r="CM155">
            <v>0</v>
          </cell>
          <cell r="CN155">
            <v>0</v>
          </cell>
          <cell r="CO155">
            <v>0</v>
          </cell>
          <cell r="CP155">
            <v>93.5</v>
          </cell>
          <cell r="CQ155">
            <v>0.749</v>
          </cell>
          <cell r="CR155">
            <v>0</v>
          </cell>
          <cell r="CS155">
            <v>0.73399999999999999</v>
          </cell>
        </row>
        <row r="156">
          <cell r="C156" t="str">
            <v>WT9X25</v>
          </cell>
          <cell r="D156" t="str">
            <v>F</v>
          </cell>
          <cell r="E156">
            <v>25</v>
          </cell>
          <cell r="F156">
            <v>7.33</v>
          </cell>
          <cell r="G156">
            <v>9</v>
          </cell>
          <cell r="H156">
            <v>0</v>
          </cell>
          <cell r="I156">
            <v>0</v>
          </cell>
          <cell r="J156">
            <v>7.5</v>
          </cell>
          <cell r="K156">
            <v>0</v>
          </cell>
          <cell r="L156">
            <v>0</v>
          </cell>
          <cell r="M156">
            <v>0.35499999999999998</v>
          </cell>
          <cell r="N156">
            <v>0.56999999999999995</v>
          </cell>
          <cell r="O156">
            <v>0</v>
          </cell>
          <cell r="P156">
            <v>0</v>
          </cell>
          <cell r="Q156">
            <v>0</v>
          </cell>
          <cell r="R156">
            <v>0.97199999999999998</v>
          </cell>
          <cell r="S156">
            <v>1.25</v>
          </cell>
          <cell r="T156">
            <v>0</v>
          </cell>
          <cell r="U156">
            <v>0</v>
          </cell>
          <cell r="V156">
            <v>2.12</v>
          </cell>
          <cell r="W156">
            <v>0</v>
          </cell>
          <cell r="X156">
            <v>0</v>
          </cell>
          <cell r="Y156">
            <v>0.48899999999999999</v>
          </cell>
          <cell r="Z156">
            <v>6.57</v>
          </cell>
          <cell r="AA156">
            <v>0</v>
          </cell>
          <cell r="AB156">
            <v>22.6</v>
          </cell>
          <cell r="AC156">
            <v>0</v>
          </cell>
          <cell r="AD156">
            <v>25.3</v>
          </cell>
          <cell r="AE156">
            <v>53.5</v>
          </cell>
          <cell r="AF156">
            <v>13.8</v>
          </cell>
          <cell r="AG156">
            <v>7.79</v>
          </cell>
          <cell r="AH156">
            <v>2.7</v>
          </cell>
          <cell r="AI156">
            <v>20</v>
          </cell>
          <cell r="AJ156">
            <v>8.2799999999999994</v>
          </cell>
          <cell r="AK156">
            <v>5.35</v>
          </cell>
          <cell r="AL156">
            <v>1.65</v>
          </cell>
          <cell r="AM156">
            <v>0</v>
          </cell>
          <cell r="AN156">
            <v>0.61899999999999999</v>
          </cell>
          <cell r="AO156">
            <v>1.36</v>
          </cell>
          <cell r="AP156">
            <v>0</v>
          </cell>
          <cell r="AQ156">
            <v>0</v>
          </cell>
          <cell r="AR156">
            <v>0</v>
          </cell>
          <cell r="AS156">
            <v>0</v>
          </cell>
          <cell r="AT156">
            <v>0</v>
          </cell>
          <cell r="AU156">
            <v>3.66</v>
          </cell>
          <cell r="AV156">
            <v>0.748</v>
          </cell>
          <cell r="AW156">
            <v>0</v>
          </cell>
          <cell r="AX156">
            <v>0.623</v>
          </cell>
          <cell r="AY156" t="str">
            <v>WT230X37</v>
          </cell>
          <cell r="AZ156" t="str">
            <v>WT230X37</v>
          </cell>
          <cell r="BA156">
            <v>37</v>
          </cell>
          <cell r="BB156">
            <v>4730</v>
          </cell>
          <cell r="BC156">
            <v>229</v>
          </cell>
          <cell r="BD156">
            <v>0</v>
          </cell>
          <cell r="BE156">
            <v>0</v>
          </cell>
          <cell r="BF156">
            <v>191</v>
          </cell>
          <cell r="BG156">
            <v>0</v>
          </cell>
          <cell r="BH156">
            <v>0</v>
          </cell>
          <cell r="BI156">
            <v>9.02</v>
          </cell>
          <cell r="BJ156">
            <v>14.5</v>
          </cell>
          <cell r="BK156">
            <v>0</v>
          </cell>
          <cell r="BL156">
            <v>0</v>
          </cell>
          <cell r="BM156">
            <v>0</v>
          </cell>
          <cell r="BN156">
            <v>24.7</v>
          </cell>
          <cell r="BO156">
            <v>31.8</v>
          </cell>
          <cell r="BP156">
            <v>0</v>
          </cell>
          <cell r="BQ156">
            <v>53.8</v>
          </cell>
          <cell r="BR156">
            <v>0</v>
          </cell>
          <cell r="BS156">
            <v>0</v>
          </cell>
          <cell r="BT156">
            <v>12.4</v>
          </cell>
          <cell r="BU156">
            <v>37</v>
          </cell>
          <cell r="BV156">
            <v>0</v>
          </cell>
          <cell r="BW156">
            <v>0</v>
          </cell>
          <cell r="BX156">
            <v>22.6</v>
          </cell>
          <cell r="BY156">
            <v>25.3</v>
          </cell>
          <cell r="BZ156">
            <v>22.3</v>
          </cell>
          <cell r="CA156">
            <v>226</v>
          </cell>
          <cell r="CB156">
            <v>128</v>
          </cell>
          <cell r="CC156">
            <v>68.599999999999994</v>
          </cell>
          <cell r="CD156">
            <v>8.32</v>
          </cell>
          <cell r="CE156">
            <v>136</v>
          </cell>
          <cell r="CF156">
            <v>87.7</v>
          </cell>
          <cell r="CG156">
            <v>41.9</v>
          </cell>
          <cell r="CH156">
            <v>0</v>
          </cell>
          <cell r="CI156">
            <v>258</v>
          </cell>
          <cell r="CJ156">
            <v>0.36499999999999999</v>
          </cell>
          <cell r="CK156">
            <v>0</v>
          </cell>
          <cell r="CL156">
            <v>0</v>
          </cell>
          <cell r="CM156">
            <v>0</v>
          </cell>
          <cell r="CN156">
            <v>0</v>
          </cell>
          <cell r="CO156">
            <v>0</v>
          </cell>
          <cell r="CP156">
            <v>93</v>
          </cell>
          <cell r="CQ156">
            <v>0.748</v>
          </cell>
          <cell r="CR156">
            <v>0</v>
          </cell>
          <cell r="CS156">
            <v>0.623</v>
          </cell>
        </row>
        <row r="157">
          <cell r="C157" t="str">
            <v>WT9X23</v>
          </cell>
          <cell r="D157" t="str">
            <v>F</v>
          </cell>
          <cell r="E157">
            <v>23</v>
          </cell>
          <cell r="F157">
            <v>6.77</v>
          </cell>
          <cell r="G157">
            <v>9.0299999999999994</v>
          </cell>
          <cell r="H157">
            <v>0</v>
          </cell>
          <cell r="I157">
            <v>0</v>
          </cell>
          <cell r="J157">
            <v>6.06</v>
          </cell>
          <cell r="K157">
            <v>0</v>
          </cell>
          <cell r="L157">
            <v>0</v>
          </cell>
          <cell r="M157">
            <v>0.36</v>
          </cell>
          <cell r="N157">
            <v>0.60499999999999998</v>
          </cell>
          <cell r="O157">
            <v>0</v>
          </cell>
          <cell r="P157">
            <v>0</v>
          </cell>
          <cell r="Q157">
            <v>0</v>
          </cell>
          <cell r="R157">
            <v>1.01</v>
          </cell>
          <cell r="S157">
            <v>1.25</v>
          </cell>
          <cell r="T157">
            <v>0</v>
          </cell>
          <cell r="U157">
            <v>0</v>
          </cell>
          <cell r="V157">
            <v>2.33</v>
          </cell>
          <cell r="W157">
            <v>0</v>
          </cell>
          <cell r="X157">
            <v>0</v>
          </cell>
          <cell r="Y157">
            <v>0.55800000000000005</v>
          </cell>
          <cell r="Z157">
            <v>5.01</v>
          </cell>
          <cell r="AA157">
            <v>0</v>
          </cell>
          <cell r="AB157">
            <v>22.3</v>
          </cell>
          <cell r="AC157">
            <v>0</v>
          </cell>
          <cell r="AD157">
            <v>25.1</v>
          </cell>
          <cell r="AE157">
            <v>52.1</v>
          </cell>
          <cell r="AF157">
            <v>13.9</v>
          </cell>
          <cell r="AG157">
            <v>7.77</v>
          </cell>
          <cell r="AH157">
            <v>2.77</v>
          </cell>
          <cell r="AI157">
            <v>11.3</v>
          </cell>
          <cell r="AJ157">
            <v>5.84</v>
          </cell>
          <cell r="AK157">
            <v>3.71</v>
          </cell>
          <cell r="AL157">
            <v>1.29</v>
          </cell>
          <cell r="AM157">
            <v>0</v>
          </cell>
          <cell r="AN157">
            <v>0.60899999999999999</v>
          </cell>
          <cell r="AO157">
            <v>1.2</v>
          </cell>
          <cell r="AP157">
            <v>0</v>
          </cell>
          <cell r="AQ157">
            <v>0</v>
          </cell>
          <cell r="AR157">
            <v>0</v>
          </cell>
          <cell r="AS157">
            <v>0</v>
          </cell>
          <cell r="AT157">
            <v>0</v>
          </cell>
          <cell r="AU157">
            <v>3.67</v>
          </cell>
          <cell r="AV157">
            <v>0.69499999999999995</v>
          </cell>
          <cell r="AW157">
            <v>0</v>
          </cell>
          <cell r="AX157">
            <v>0.63600000000000001</v>
          </cell>
          <cell r="AY157" t="str">
            <v>WT230X34</v>
          </cell>
          <cell r="AZ157" t="str">
            <v>WT230X34</v>
          </cell>
          <cell r="BA157">
            <v>34</v>
          </cell>
          <cell r="BB157">
            <v>4370</v>
          </cell>
          <cell r="BC157">
            <v>229</v>
          </cell>
          <cell r="BD157">
            <v>0</v>
          </cell>
          <cell r="BE157">
            <v>0</v>
          </cell>
          <cell r="BF157">
            <v>154</v>
          </cell>
          <cell r="BG157">
            <v>0</v>
          </cell>
          <cell r="BH157">
            <v>0</v>
          </cell>
          <cell r="BI157">
            <v>9.14</v>
          </cell>
          <cell r="BJ157">
            <v>15.4</v>
          </cell>
          <cell r="BK157">
            <v>0</v>
          </cell>
          <cell r="BL157">
            <v>0</v>
          </cell>
          <cell r="BM157">
            <v>0</v>
          </cell>
          <cell r="BN157">
            <v>25.7</v>
          </cell>
          <cell r="BO157">
            <v>31.8</v>
          </cell>
          <cell r="BP157">
            <v>0</v>
          </cell>
          <cell r="BQ157">
            <v>59.2</v>
          </cell>
          <cell r="BR157">
            <v>0</v>
          </cell>
          <cell r="BS157">
            <v>0</v>
          </cell>
          <cell r="BT157">
            <v>14.2</v>
          </cell>
          <cell r="BU157">
            <v>34</v>
          </cell>
          <cell r="BV157">
            <v>0</v>
          </cell>
          <cell r="BW157">
            <v>0</v>
          </cell>
          <cell r="BX157">
            <v>22.3</v>
          </cell>
          <cell r="BY157">
            <v>25.1</v>
          </cell>
          <cell r="BZ157">
            <v>21.7</v>
          </cell>
          <cell r="CA157">
            <v>228</v>
          </cell>
          <cell r="CB157">
            <v>127</v>
          </cell>
          <cell r="CC157">
            <v>70.400000000000006</v>
          </cell>
          <cell r="CD157">
            <v>4.7</v>
          </cell>
          <cell r="CE157">
            <v>95.7</v>
          </cell>
          <cell r="CF157">
            <v>60.8</v>
          </cell>
          <cell r="CG157">
            <v>32.799999999999997</v>
          </cell>
          <cell r="CH157">
            <v>0</v>
          </cell>
          <cell r="CI157">
            <v>253</v>
          </cell>
          <cell r="CJ157">
            <v>0.32200000000000001</v>
          </cell>
          <cell r="CK157">
            <v>0</v>
          </cell>
          <cell r="CL157">
            <v>0</v>
          </cell>
          <cell r="CM157">
            <v>0</v>
          </cell>
          <cell r="CN157">
            <v>0</v>
          </cell>
          <cell r="CO157">
            <v>0</v>
          </cell>
          <cell r="CP157">
            <v>93.2</v>
          </cell>
          <cell r="CQ157">
            <v>0.69499999999999995</v>
          </cell>
          <cell r="CR157">
            <v>0</v>
          </cell>
          <cell r="CS157">
            <v>0.63600000000000001</v>
          </cell>
        </row>
        <row r="158">
          <cell r="C158" t="str">
            <v>WT9X20</v>
          </cell>
          <cell r="D158" t="str">
            <v>F</v>
          </cell>
          <cell r="E158">
            <v>20</v>
          </cell>
          <cell r="F158">
            <v>5.88</v>
          </cell>
          <cell r="G158">
            <v>8.9499999999999993</v>
          </cell>
          <cell r="H158">
            <v>0</v>
          </cell>
          <cell r="I158">
            <v>0</v>
          </cell>
          <cell r="J158">
            <v>6.02</v>
          </cell>
          <cell r="K158">
            <v>0</v>
          </cell>
          <cell r="L158">
            <v>0</v>
          </cell>
          <cell r="M158">
            <v>0.315</v>
          </cell>
          <cell r="N158">
            <v>0.52500000000000002</v>
          </cell>
          <cell r="O158">
            <v>0</v>
          </cell>
          <cell r="P158">
            <v>0</v>
          </cell>
          <cell r="Q158">
            <v>0</v>
          </cell>
          <cell r="R158">
            <v>0.92700000000000005</v>
          </cell>
          <cell r="S158">
            <v>1.1875</v>
          </cell>
          <cell r="T158">
            <v>0</v>
          </cell>
          <cell r="U158">
            <v>0</v>
          </cell>
          <cell r="V158">
            <v>2.29</v>
          </cell>
          <cell r="W158">
            <v>0</v>
          </cell>
          <cell r="X158">
            <v>0</v>
          </cell>
          <cell r="Y158">
            <v>0.48899999999999999</v>
          </cell>
          <cell r="Z158">
            <v>5.73</v>
          </cell>
          <cell r="AA158">
            <v>0</v>
          </cell>
          <cell r="AB158">
            <v>25.5</v>
          </cell>
          <cell r="AC158">
            <v>0</v>
          </cell>
          <cell r="AD158">
            <v>28.4</v>
          </cell>
          <cell r="AE158">
            <v>44.8</v>
          </cell>
          <cell r="AF158">
            <v>12</v>
          </cell>
          <cell r="AG158">
            <v>6.73</v>
          </cell>
          <cell r="AH158">
            <v>2.76</v>
          </cell>
          <cell r="AI158">
            <v>9.5500000000000007</v>
          </cell>
          <cell r="AJ158">
            <v>4.97</v>
          </cell>
          <cell r="AK158">
            <v>3.17</v>
          </cell>
          <cell r="AL158">
            <v>1.27</v>
          </cell>
          <cell r="AM158">
            <v>0</v>
          </cell>
          <cell r="AN158">
            <v>0.40400000000000003</v>
          </cell>
          <cell r="AO158">
            <v>0.78800000000000003</v>
          </cell>
          <cell r="AP158">
            <v>0</v>
          </cell>
          <cell r="AQ158">
            <v>0</v>
          </cell>
          <cell r="AR158">
            <v>0</v>
          </cell>
          <cell r="AS158">
            <v>0</v>
          </cell>
          <cell r="AT158">
            <v>0</v>
          </cell>
          <cell r="AU158">
            <v>3.65</v>
          </cell>
          <cell r="AV158">
            <v>0.69299999999999995</v>
          </cell>
          <cell r="AW158">
            <v>0</v>
          </cell>
          <cell r="AX158">
            <v>0.495</v>
          </cell>
          <cell r="AY158" t="str">
            <v>WT230X30</v>
          </cell>
          <cell r="AZ158" t="str">
            <v>WT230X30</v>
          </cell>
          <cell r="BA158">
            <v>30</v>
          </cell>
          <cell r="BB158">
            <v>3790</v>
          </cell>
          <cell r="BC158">
            <v>227</v>
          </cell>
          <cell r="BD158">
            <v>0</v>
          </cell>
          <cell r="BE158">
            <v>0</v>
          </cell>
          <cell r="BF158">
            <v>153</v>
          </cell>
          <cell r="BG158">
            <v>0</v>
          </cell>
          <cell r="BH158">
            <v>0</v>
          </cell>
          <cell r="BI158">
            <v>8</v>
          </cell>
          <cell r="BJ158">
            <v>13.3</v>
          </cell>
          <cell r="BK158">
            <v>0</v>
          </cell>
          <cell r="BL158">
            <v>0</v>
          </cell>
          <cell r="BM158">
            <v>0</v>
          </cell>
          <cell r="BN158">
            <v>23.5</v>
          </cell>
          <cell r="BO158">
            <v>30.2</v>
          </cell>
          <cell r="BP158">
            <v>0</v>
          </cell>
          <cell r="BQ158">
            <v>58.2</v>
          </cell>
          <cell r="BR158">
            <v>0</v>
          </cell>
          <cell r="BS158">
            <v>0</v>
          </cell>
          <cell r="BT158">
            <v>12.4</v>
          </cell>
          <cell r="BU158">
            <v>30</v>
          </cell>
          <cell r="BV158">
            <v>0</v>
          </cell>
          <cell r="BW158">
            <v>0</v>
          </cell>
          <cell r="BX158">
            <v>25.5</v>
          </cell>
          <cell r="BY158">
            <v>28.4</v>
          </cell>
          <cell r="BZ158">
            <v>18.600000000000001</v>
          </cell>
          <cell r="CA158">
            <v>197</v>
          </cell>
          <cell r="CB158">
            <v>110</v>
          </cell>
          <cell r="CC158">
            <v>70.099999999999994</v>
          </cell>
          <cell r="CD158">
            <v>3.98</v>
          </cell>
          <cell r="CE158">
            <v>81.400000000000006</v>
          </cell>
          <cell r="CF158">
            <v>51.9</v>
          </cell>
          <cell r="CG158">
            <v>32.299999999999997</v>
          </cell>
          <cell r="CH158">
            <v>0</v>
          </cell>
          <cell r="CI158">
            <v>168</v>
          </cell>
          <cell r="CJ158">
            <v>0.21199999999999999</v>
          </cell>
          <cell r="CK158">
            <v>0</v>
          </cell>
          <cell r="CL158">
            <v>0</v>
          </cell>
          <cell r="CM158">
            <v>0</v>
          </cell>
          <cell r="CN158">
            <v>0</v>
          </cell>
          <cell r="CO158">
            <v>0</v>
          </cell>
          <cell r="CP158">
            <v>92.7</v>
          </cell>
          <cell r="CQ158">
            <v>0.69299999999999995</v>
          </cell>
          <cell r="CR158">
            <v>0</v>
          </cell>
          <cell r="CS158">
            <v>0.495</v>
          </cell>
        </row>
        <row r="159">
          <cell r="C159" t="str">
            <v>WT9X17.5</v>
          </cell>
          <cell r="D159" t="str">
            <v>F</v>
          </cell>
          <cell r="E159">
            <v>17.5</v>
          </cell>
          <cell r="F159">
            <v>5.15</v>
          </cell>
          <cell r="G159">
            <v>8.85</v>
          </cell>
          <cell r="H159">
            <v>0</v>
          </cell>
          <cell r="I159">
            <v>0</v>
          </cell>
          <cell r="J159">
            <v>6</v>
          </cell>
          <cell r="K159">
            <v>0</v>
          </cell>
          <cell r="L159">
            <v>0</v>
          </cell>
          <cell r="M159">
            <v>0.3</v>
          </cell>
          <cell r="N159">
            <v>0.42499999999999999</v>
          </cell>
          <cell r="O159">
            <v>0</v>
          </cell>
          <cell r="P159">
            <v>0</v>
          </cell>
          <cell r="Q159">
            <v>0</v>
          </cell>
          <cell r="R159">
            <v>0.82699999999999996</v>
          </cell>
          <cell r="S159">
            <v>1.125</v>
          </cell>
          <cell r="T159">
            <v>0</v>
          </cell>
          <cell r="U159">
            <v>0</v>
          </cell>
          <cell r="V159">
            <v>2.39</v>
          </cell>
          <cell r="W159">
            <v>0</v>
          </cell>
          <cell r="X159">
            <v>0</v>
          </cell>
          <cell r="Y159">
            <v>0.45</v>
          </cell>
          <cell r="Z159">
            <v>7.06</v>
          </cell>
          <cell r="AA159">
            <v>0</v>
          </cell>
          <cell r="AB159">
            <v>26.7</v>
          </cell>
          <cell r="AC159">
            <v>0</v>
          </cell>
          <cell r="AD159">
            <v>29.5</v>
          </cell>
          <cell r="AE159">
            <v>40.1</v>
          </cell>
          <cell r="AF159">
            <v>11.2</v>
          </cell>
          <cell r="AG159">
            <v>6.21</v>
          </cell>
          <cell r="AH159">
            <v>2.79</v>
          </cell>
          <cell r="AI159">
            <v>7.67</v>
          </cell>
          <cell r="AJ159">
            <v>4.0199999999999996</v>
          </cell>
          <cell r="AK159">
            <v>2.56</v>
          </cell>
          <cell r="AL159">
            <v>1.22</v>
          </cell>
          <cell r="AM159">
            <v>0</v>
          </cell>
          <cell r="AN159">
            <v>0.252</v>
          </cell>
          <cell r="AO159">
            <v>0.59799999999999998</v>
          </cell>
          <cell r="AP159">
            <v>0</v>
          </cell>
          <cell r="AQ159">
            <v>0</v>
          </cell>
          <cell r="AR159">
            <v>0</v>
          </cell>
          <cell r="AS159">
            <v>0</v>
          </cell>
          <cell r="AT159">
            <v>0</v>
          </cell>
          <cell r="AU159">
            <v>3.74</v>
          </cell>
          <cell r="AV159">
            <v>0.66200000000000003</v>
          </cell>
          <cell r="AW159">
            <v>0</v>
          </cell>
          <cell r="AX159">
            <v>0.46</v>
          </cell>
          <cell r="AY159" t="str">
            <v>WT230X26</v>
          </cell>
          <cell r="AZ159" t="str">
            <v>WT230X26</v>
          </cell>
          <cell r="BA159">
            <v>2</v>
          </cell>
          <cell r="BB159">
            <v>3320</v>
          </cell>
          <cell r="BC159">
            <v>225</v>
          </cell>
          <cell r="BD159">
            <v>0</v>
          </cell>
          <cell r="BE159">
            <v>0</v>
          </cell>
          <cell r="BF159">
            <v>152</v>
          </cell>
          <cell r="BG159">
            <v>0</v>
          </cell>
          <cell r="BH159">
            <v>0</v>
          </cell>
          <cell r="BI159">
            <v>7.62</v>
          </cell>
          <cell r="BJ159">
            <v>10.8</v>
          </cell>
          <cell r="BK159">
            <v>0</v>
          </cell>
          <cell r="BL159">
            <v>0</v>
          </cell>
          <cell r="BM159">
            <v>0</v>
          </cell>
          <cell r="BN159">
            <v>21</v>
          </cell>
          <cell r="BO159">
            <v>28.6</v>
          </cell>
          <cell r="BP159">
            <v>0</v>
          </cell>
          <cell r="BQ159">
            <v>60.7</v>
          </cell>
          <cell r="BR159">
            <v>0</v>
          </cell>
          <cell r="BS159">
            <v>0</v>
          </cell>
          <cell r="BT159">
            <v>11.4</v>
          </cell>
          <cell r="BU159">
            <v>2</v>
          </cell>
          <cell r="BV159">
            <v>0</v>
          </cell>
          <cell r="BW159">
            <v>0</v>
          </cell>
          <cell r="BX159">
            <v>26.7</v>
          </cell>
          <cell r="BY159">
            <v>29.5</v>
          </cell>
          <cell r="BZ159">
            <v>16.7</v>
          </cell>
          <cell r="CA159">
            <v>184</v>
          </cell>
          <cell r="CB159">
            <v>102</v>
          </cell>
          <cell r="CC159">
            <v>70.900000000000006</v>
          </cell>
          <cell r="CD159">
            <v>3.19</v>
          </cell>
          <cell r="CE159">
            <v>65.900000000000006</v>
          </cell>
          <cell r="CF159">
            <v>42</v>
          </cell>
          <cell r="CG159">
            <v>31</v>
          </cell>
          <cell r="CH159">
            <v>0</v>
          </cell>
          <cell r="CI159">
            <v>105</v>
          </cell>
          <cell r="CJ159">
            <v>0.161</v>
          </cell>
          <cell r="CK159">
            <v>0</v>
          </cell>
          <cell r="CL159">
            <v>0</v>
          </cell>
          <cell r="CM159">
            <v>0</v>
          </cell>
          <cell r="CN159">
            <v>0</v>
          </cell>
          <cell r="CO159">
            <v>0</v>
          </cell>
          <cell r="CP159">
            <v>95</v>
          </cell>
          <cell r="CQ159">
            <v>0.66200000000000003</v>
          </cell>
          <cell r="CR159">
            <v>0</v>
          </cell>
          <cell r="CS159">
            <v>0.46</v>
          </cell>
        </row>
        <row r="160">
          <cell r="C160" t="str">
            <v>WT8X50</v>
          </cell>
          <cell r="D160" t="str">
            <v>F</v>
          </cell>
          <cell r="E160">
            <v>50</v>
          </cell>
          <cell r="F160">
            <v>14.7</v>
          </cell>
          <cell r="G160">
            <v>8.49</v>
          </cell>
          <cell r="H160">
            <v>0</v>
          </cell>
          <cell r="I160">
            <v>0</v>
          </cell>
          <cell r="J160">
            <v>10.4</v>
          </cell>
          <cell r="K160">
            <v>0</v>
          </cell>
          <cell r="L160">
            <v>0</v>
          </cell>
          <cell r="M160">
            <v>0.58499999999999996</v>
          </cell>
          <cell r="N160">
            <v>0.98499999999999999</v>
          </cell>
          <cell r="O160">
            <v>0</v>
          </cell>
          <cell r="P160">
            <v>0</v>
          </cell>
          <cell r="Q160">
            <v>0</v>
          </cell>
          <cell r="R160">
            <v>1.39</v>
          </cell>
          <cell r="S160">
            <v>1.875</v>
          </cell>
          <cell r="T160">
            <v>0</v>
          </cell>
          <cell r="U160">
            <v>0</v>
          </cell>
          <cell r="V160">
            <v>1.76</v>
          </cell>
          <cell r="W160">
            <v>0</v>
          </cell>
          <cell r="X160">
            <v>0</v>
          </cell>
          <cell r="Y160">
            <v>0.70599999999999996</v>
          </cell>
          <cell r="Z160">
            <v>5.29</v>
          </cell>
          <cell r="AA160">
            <v>0</v>
          </cell>
          <cell r="AB160">
            <v>11.6</v>
          </cell>
          <cell r="AC160">
            <v>0</v>
          </cell>
          <cell r="AD160">
            <v>14.5</v>
          </cell>
          <cell r="AE160">
            <v>76.8</v>
          </cell>
          <cell r="AF160">
            <v>20.7</v>
          </cell>
          <cell r="AG160">
            <v>11.4</v>
          </cell>
          <cell r="AH160">
            <v>2.2799999999999998</v>
          </cell>
          <cell r="AI160">
            <v>93.1</v>
          </cell>
          <cell r="AJ160">
            <v>27.4</v>
          </cell>
          <cell r="AK160">
            <v>17.899999999999999</v>
          </cell>
          <cell r="AL160">
            <v>2.5099999999999998</v>
          </cell>
          <cell r="AM160">
            <v>0</v>
          </cell>
          <cell r="AN160">
            <v>3.85</v>
          </cell>
          <cell r="AO160">
            <v>10.4</v>
          </cell>
          <cell r="AP160">
            <v>0</v>
          </cell>
          <cell r="AQ160">
            <v>0</v>
          </cell>
          <cell r="AR160">
            <v>0</v>
          </cell>
          <cell r="AS160">
            <v>0</v>
          </cell>
          <cell r="AT160">
            <v>0</v>
          </cell>
          <cell r="AU160">
            <v>3.63</v>
          </cell>
          <cell r="AV160">
            <v>0.878</v>
          </cell>
          <cell r="AW160">
            <v>0</v>
          </cell>
          <cell r="AX160">
            <v>1</v>
          </cell>
          <cell r="AY160" t="str">
            <v>WT205X74.5</v>
          </cell>
          <cell r="AZ160" t="str">
            <v>WT205X74.5</v>
          </cell>
          <cell r="BA160">
            <v>74.5</v>
          </cell>
          <cell r="BB160">
            <v>9480</v>
          </cell>
          <cell r="BC160">
            <v>216</v>
          </cell>
          <cell r="BD160">
            <v>0</v>
          </cell>
          <cell r="BE160">
            <v>0</v>
          </cell>
          <cell r="BF160">
            <v>264</v>
          </cell>
          <cell r="BG160">
            <v>0</v>
          </cell>
          <cell r="BH160">
            <v>0</v>
          </cell>
          <cell r="BI160">
            <v>14.9</v>
          </cell>
          <cell r="BJ160">
            <v>25</v>
          </cell>
          <cell r="BK160">
            <v>0</v>
          </cell>
          <cell r="BL160">
            <v>0</v>
          </cell>
          <cell r="BM160">
            <v>0</v>
          </cell>
          <cell r="BN160">
            <v>35.299999999999997</v>
          </cell>
          <cell r="BO160">
            <v>47.6</v>
          </cell>
          <cell r="BP160">
            <v>0</v>
          </cell>
          <cell r="BQ160">
            <v>44.7</v>
          </cell>
          <cell r="BR160">
            <v>0</v>
          </cell>
          <cell r="BS160">
            <v>0</v>
          </cell>
          <cell r="BT160">
            <v>17.899999999999999</v>
          </cell>
          <cell r="BU160">
            <v>74.5</v>
          </cell>
          <cell r="BV160">
            <v>0</v>
          </cell>
          <cell r="BW160">
            <v>0</v>
          </cell>
          <cell r="BX160">
            <v>11.6</v>
          </cell>
          <cell r="BY160">
            <v>14.5</v>
          </cell>
          <cell r="BZ160">
            <v>32</v>
          </cell>
          <cell r="CA160">
            <v>339</v>
          </cell>
          <cell r="CB160">
            <v>187</v>
          </cell>
          <cell r="CC160">
            <v>57.9</v>
          </cell>
          <cell r="CD160">
            <v>38.799999999999997</v>
          </cell>
          <cell r="CE160">
            <v>449</v>
          </cell>
          <cell r="CF160">
            <v>293</v>
          </cell>
          <cell r="CG160">
            <v>63.8</v>
          </cell>
          <cell r="CH160">
            <v>0</v>
          </cell>
          <cell r="CI160">
            <v>1600</v>
          </cell>
          <cell r="CJ160">
            <v>2.79</v>
          </cell>
          <cell r="CK160">
            <v>0</v>
          </cell>
          <cell r="CL160">
            <v>0</v>
          </cell>
          <cell r="CM160">
            <v>0</v>
          </cell>
          <cell r="CN160">
            <v>0</v>
          </cell>
          <cell r="CO160">
            <v>0</v>
          </cell>
          <cell r="CP160">
            <v>92.2</v>
          </cell>
          <cell r="CQ160">
            <v>0.878</v>
          </cell>
          <cell r="CR160">
            <v>0</v>
          </cell>
          <cell r="CS160">
            <v>1</v>
          </cell>
        </row>
        <row r="161">
          <cell r="C161" t="str">
            <v>WT8X44.5</v>
          </cell>
          <cell r="D161" t="str">
            <v>F</v>
          </cell>
          <cell r="E161">
            <v>44.5</v>
          </cell>
          <cell r="F161">
            <v>13.1</v>
          </cell>
          <cell r="G161">
            <v>8.3800000000000008</v>
          </cell>
          <cell r="H161">
            <v>0</v>
          </cell>
          <cell r="I161">
            <v>0</v>
          </cell>
          <cell r="J161">
            <v>10.4</v>
          </cell>
          <cell r="K161">
            <v>0</v>
          </cell>
          <cell r="L161">
            <v>0</v>
          </cell>
          <cell r="M161">
            <v>0.52500000000000002</v>
          </cell>
          <cell r="N161">
            <v>0.875</v>
          </cell>
          <cell r="O161">
            <v>0</v>
          </cell>
          <cell r="P161">
            <v>0</v>
          </cell>
          <cell r="Q161">
            <v>0</v>
          </cell>
          <cell r="R161">
            <v>1.58</v>
          </cell>
          <cell r="S161">
            <v>1.75</v>
          </cell>
          <cell r="T161">
            <v>0</v>
          </cell>
          <cell r="U161">
            <v>0</v>
          </cell>
          <cell r="V161">
            <v>1.7</v>
          </cell>
          <cell r="W161">
            <v>0</v>
          </cell>
          <cell r="X161">
            <v>0</v>
          </cell>
          <cell r="Y161">
            <v>0.63100000000000001</v>
          </cell>
          <cell r="Z161">
            <v>5.92</v>
          </cell>
          <cell r="AA161">
            <v>0</v>
          </cell>
          <cell r="AB161">
            <v>12.9</v>
          </cell>
          <cell r="AC161">
            <v>0</v>
          </cell>
          <cell r="AD161">
            <v>16</v>
          </cell>
          <cell r="AE161">
            <v>67.2</v>
          </cell>
          <cell r="AF161">
            <v>18.100000000000001</v>
          </cell>
          <cell r="AG161">
            <v>10.1</v>
          </cell>
          <cell r="AH161">
            <v>2.27</v>
          </cell>
          <cell r="AI161">
            <v>81.3</v>
          </cell>
          <cell r="AJ161">
            <v>24</v>
          </cell>
          <cell r="AK161">
            <v>15.7</v>
          </cell>
          <cell r="AL161">
            <v>2.4900000000000002</v>
          </cell>
          <cell r="AM161">
            <v>0</v>
          </cell>
          <cell r="AN161">
            <v>2.72</v>
          </cell>
          <cell r="AO161">
            <v>7.19</v>
          </cell>
          <cell r="AP161">
            <v>0</v>
          </cell>
          <cell r="AQ161">
            <v>0</v>
          </cell>
          <cell r="AR161">
            <v>0</v>
          </cell>
          <cell r="AS161">
            <v>0</v>
          </cell>
          <cell r="AT161">
            <v>0</v>
          </cell>
          <cell r="AU161">
            <v>3.6</v>
          </cell>
          <cell r="AV161">
            <v>0.877</v>
          </cell>
          <cell r="AW161">
            <v>0</v>
          </cell>
          <cell r="AX161">
            <v>1</v>
          </cell>
          <cell r="AY161" t="str">
            <v>WT205X66</v>
          </cell>
          <cell r="AZ161" t="str">
            <v>WT205X66</v>
          </cell>
          <cell r="BA161">
            <v>66</v>
          </cell>
          <cell r="BB161">
            <v>8450</v>
          </cell>
          <cell r="BC161">
            <v>213</v>
          </cell>
          <cell r="BD161">
            <v>0</v>
          </cell>
          <cell r="BE161">
            <v>0</v>
          </cell>
          <cell r="BF161">
            <v>264</v>
          </cell>
          <cell r="BG161">
            <v>0</v>
          </cell>
          <cell r="BH161">
            <v>0</v>
          </cell>
          <cell r="BI161">
            <v>13.3</v>
          </cell>
          <cell r="BJ161">
            <v>22.2</v>
          </cell>
          <cell r="BK161">
            <v>0</v>
          </cell>
          <cell r="BL161">
            <v>0</v>
          </cell>
          <cell r="BM161">
            <v>0</v>
          </cell>
          <cell r="BN161">
            <v>40.1</v>
          </cell>
          <cell r="BO161">
            <v>44.5</v>
          </cell>
          <cell r="BP161">
            <v>0</v>
          </cell>
          <cell r="BQ161">
            <v>43.2</v>
          </cell>
          <cell r="BR161">
            <v>0</v>
          </cell>
          <cell r="BS161">
            <v>0</v>
          </cell>
          <cell r="BT161">
            <v>16</v>
          </cell>
          <cell r="BU161">
            <v>66</v>
          </cell>
          <cell r="BV161">
            <v>0</v>
          </cell>
          <cell r="BW161">
            <v>0</v>
          </cell>
          <cell r="BX161">
            <v>12.9</v>
          </cell>
          <cell r="BY161">
            <v>16</v>
          </cell>
          <cell r="BZ161">
            <v>28</v>
          </cell>
          <cell r="CA161">
            <v>297</v>
          </cell>
          <cell r="CB161">
            <v>166</v>
          </cell>
          <cell r="CC161">
            <v>57.7</v>
          </cell>
          <cell r="CD161">
            <v>33.799999999999997</v>
          </cell>
          <cell r="CE161">
            <v>393</v>
          </cell>
          <cell r="CF161">
            <v>257</v>
          </cell>
          <cell r="CG161">
            <v>63.2</v>
          </cell>
          <cell r="CH161">
            <v>0</v>
          </cell>
          <cell r="CI161">
            <v>1130</v>
          </cell>
          <cell r="CJ161">
            <v>1.93</v>
          </cell>
          <cell r="CK161">
            <v>0</v>
          </cell>
          <cell r="CL161">
            <v>0</v>
          </cell>
          <cell r="CM161">
            <v>0</v>
          </cell>
          <cell r="CN161">
            <v>0</v>
          </cell>
          <cell r="CO161">
            <v>0</v>
          </cell>
          <cell r="CP161">
            <v>91.4</v>
          </cell>
          <cell r="CQ161">
            <v>0.877</v>
          </cell>
          <cell r="CR161">
            <v>0</v>
          </cell>
          <cell r="CS161">
            <v>1</v>
          </cell>
        </row>
        <row r="162">
          <cell r="C162" t="str">
            <v>WT8X38.5</v>
          </cell>
          <cell r="D162" t="str">
            <v>F</v>
          </cell>
          <cell r="E162">
            <v>38.5</v>
          </cell>
          <cell r="F162">
            <v>11.3</v>
          </cell>
          <cell r="G162">
            <v>8.26</v>
          </cell>
          <cell r="H162">
            <v>0</v>
          </cell>
          <cell r="I162">
            <v>0</v>
          </cell>
          <cell r="J162">
            <v>10.3</v>
          </cell>
          <cell r="K162">
            <v>0</v>
          </cell>
          <cell r="L162">
            <v>0</v>
          </cell>
          <cell r="M162">
            <v>0.45500000000000002</v>
          </cell>
          <cell r="N162">
            <v>0.76</v>
          </cell>
          <cell r="O162">
            <v>0</v>
          </cell>
          <cell r="P162">
            <v>0</v>
          </cell>
          <cell r="Q162">
            <v>0</v>
          </cell>
          <cell r="R162">
            <v>1.47</v>
          </cell>
          <cell r="S162">
            <v>1.625</v>
          </cell>
          <cell r="T162">
            <v>0</v>
          </cell>
          <cell r="U162">
            <v>0</v>
          </cell>
          <cell r="V162">
            <v>1.63</v>
          </cell>
          <cell r="W162">
            <v>0</v>
          </cell>
          <cell r="X162">
            <v>0</v>
          </cell>
          <cell r="Y162">
            <v>0.54900000000000004</v>
          </cell>
          <cell r="Z162">
            <v>6.77</v>
          </cell>
          <cell r="AA162">
            <v>0</v>
          </cell>
          <cell r="AB162">
            <v>14.9</v>
          </cell>
          <cell r="AC162">
            <v>0</v>
          </cell>
          <cell r="AD162">
            <v>18.2</v>
          </cell>
          <cell r="AE162">
            <v>56.9</v>
          </cell>
          <cell r="AF162">
            <v>15.3</v>
          </cell>
          <cell r="AG162">
            <v>8.59</v>
          </cell>
          <cell r="AH162">
            <v>2.2400000000000002</v>
          </cell>
          <cell r="AI162">
            <v>69.2</v>
          </cell>
          <cell r="AJ162">
            <v>20.5</v>
          </cell>
          <cell r="AK162">
            <v>13.4</v>
          </cell>
          <cell r="AL162">
            <v>2.4700000000000002</v>
          </cell>
          <cell r="AM162">
            <v>0</v>
          </cell>
          <cell r="AN162">
            <v>1.78</v>
          </cell>
          <cell r="AO162">
            <v>4.6100000000000003</v>
          </cell>
          <cell r="AP162">
            <v>0</v>
          </cell>
          <cell r="AQ162">
            <v>0</v>
          </cell>
          <cell r="AR162">
            <v>0</v>
          </cell>
          <cell r="AS162">
            <v>0</v>
          </cell>
          <cell r="AT162">
            <v>0</v>
          </cell>
          <cell r="AU162">
            <v>3.57</v>
          </cell>
          <cell r="AV162">
            <v>0.877</v>
          </cell>
          <cell r="AW162">
            <v>0</v>
          </cell>
          <cell r="AX162">
            <v>0.99</v>
          </cell>
          <cell r="AY162" t="str">
            <v>WT205X57</v>
          </cell>
          <cell r="AZ162" t="str">
            <v>WT205X57</v>
          </cell>
          <cell r="BA162">
            <v>57</v>
          </cell>
          <cell r="BB162">
            <v>7290</v>
          </cell>
          <cell r="BC162">
            <v>210</v>
          </cell>
          <cell r="BD162">
            <v>0</v>
          </cell>
          <cell r="BE162">
            <v>0</v>
          </cell>
          <cell r="BF162">
            <v>262</v>
          </cell>
          <cell r="BG162">
            <v>0</v>
          </cell>
          <cell r="BH162">
            <v>0</v>
          </cell>
          <cell r="BI162">
            <v>11.6</v>
          </cell>
          <cell r="BJ162">
            <v>19.3</v>
          </cell>
          <cell r="BK162">
            <v>0</v>
          </cell>
          <cell r="BL162">
            <v>0</v>
          </cell>
          <cell r="BM162">
            <v>0</v>
          </cell>
          <cell r="BN162">
            <v>37.299999999999997</v>
          </cell>
          <cell r="BO162">
            <v>41.3</v>
          </cell>
          <cell r="BP162">
            <v>0</v>
          </cell>
          <cell r="BQ162">
            <v>41.4</v>
          </cell>
          <cell r="BR162">
            <v>0</v>
          </cell>
          <cell r="BS162">
            <v>0</v>
          </cell>
          <cell r="BT162">
            <v>13.9</v>
          </cell>
          <cell r="BU162">
            <v>57</v>
          </cell>
          <cell r="BV162">
            <v>0</v>
          </cell>
          <cell r="BW162">
            <v>0</v>
          </cell>
          <cell r="BX162">
            <v>14.9</v>
          </cell>
          <cell r="BY162">
            <v>18.2</v>
          </cell>
          <cell r="BZ162">
            <v>23.7</v>
          </cell>
          <cell r="CA162">
            <v>251</v>
          </cell>
          <cell r="CB162">
            <v>141</v>
          </cell>
          <cell r="CC162">
            <v>56.9</v>
          </cell>
          <cell r="CD162">
            <v>28.8</v>
          </cell>
          <cell r="CE162">
            <v>336</v>
          </cell>
          <cell r="CF162">
            <v>220</v>
          </cell>
          <cell r="CG162">
            <v>62.7</v>
          </cell>
          <cell r="CH162">
            <v>0</v>
          </cell>
          <cell r="CI162">
            <v>741</v>
          </cell>
          <cell r="CJ162">
            <v>1.24</v>
          </cell>
          <cell r="CK162">
            <v>0</v>
          </cell>
          <cell r="CL162">
            <v>0</v>
          </cell>
          <cell r="CM162">
            <v>0</v>
          </cell>
          <cell r="CN162">
            <v>0</v>
          </cell>
          <cell r="CO162">
            <v>0</v>
          </cell>
          <cell r="CP162">
            <v>90.7</v>
          </cell>
          <cell r="CQ162">
            <v>0.877</v>
          </cell>
          <cell r="CR162">
            <v>0</v>
          </cell>
          <cell r="CS162">
            <v>0.99</v>
          </cell>
        </row>
        <row r="163">
          <cell r="C163" t="str">
            <v>WT8X33.5</v>
          </cell>
          <cell r="D163" t="str">
            <v>F</v>
          </cell>
          <cell r="E163">
            <v>33.5</v>
          </cell>
          <cell r="F163">
            <v>9.84</v>
          </cell>
          <cell r="G163">
            <v>8.17</v>
          </cell>
          <cell r="H163">
            <v>0</v>
          </cell>
          <cell r="I163">
            <v>0</v>
          </cell>
          <cell r="J163">
            <v>10.199999999999999</v>
          </cell>
          <cell r="K163">
            <v>0</v>
          </cell>
          <cell r="L163">
            <v>0</v>
          </cell>
          <cell r="M163">
            <v>0.39500000000000002</v>
          </cell>
          <cell r="N163">
            <v>0.66500000000000004</v>
          </cell>
          <cell r="O163">
            <v>0</v>
          </cell>
          <cell r="P163">
            <v>0</v>
          </cell>
          <cell r="Q163">
            <v>0</v>
          </cell>
          <cell r="R163">
            <v>1.37</v>
          </cell>
          <cell r="S163">
            <v>1.5625</v>
          </cell>
          <cell r="T163">
            <v>0</v>
          </cell>
          <cell r="U163">
            <v>0</v>
          </cell>
          <cell r="V163">
            <v>1.56</v>
          </cell>
          <cell r="W163">
            <v>0</v>
          </cell>
          <cell r="X163">
            <v>0</v>
          </cell>
          <cell r="Y163">
            <v>0.48099999999999998</v>
          </cell>
          <cell r="Z163">
            <v>7.7</v>
          </cell>
          <cell r="AA163">
            <v>0</v>
          </cell>
          <cell r="AB163">
            <v>17.2</v>
          </cell>
          <cell r="AC163">
            <v>0</v>
          </cell>
          <cell r="AD163">
            <v>20.7</v>
          </cell>
          <cell r="AE163">
            <v>48.6</v>
          </cell>
          <cell r="AF163">
            <v>13</v>
          </cell>
          <cell r="AG163">
            <v>7.36</v>
          </cell>
          <cell r="AH163">
            <v>2.2200000000000002</v>
          </cell>
          <cell r="AI163">
            <v>59.5</v>
          </cell>
          <cell r="AJ163">
            <v>17.7</v>
          </cell>
          <cell r="AK163">
            <v>11.6</v>
          </cell>
          <cell r="AL163">
            <v>2.46</v>
          </cell>
          <cell r="AM163">
            <v>0</v>
          </cell>
          <cell r="AN163">
            <v>1.19</v>
          </cell>
          <cell r="AO163">
            <v>3.01</v>
          </cell>
          <cell r="AP163">
            <v>0</v>
          </cell>
          <cell r="AQ163">
            <v>0</v>
          </cell>
          <cell r="AR163">
            <v>0</v>
          </cell>
          <cell r="AS163">
            <v>0</v>
          </cell>
          <cell r="AT163">
            <v>0</v>
          </cell>
          <cell r="AU163">
            <v>3.54</v>
          </cell>
          <cell r="AV163">
            <v>0.879</v>
          </cell>
          <cell r="AW163">
            <v>0</v>
          </cell>
          <cell r="AX163">
            <v>0.86299999999999999</v>
          </cell>
          <cell r="AY163" t="str">
            <v>WT205X50</v>
          </cell>
          <cell r="AZ163" t="str">
            <v>WT205X50</v>
          </cell>
          <cell r="BA163">
            <v>50</v>
          </cell>
          <cell r="BB163">
            <v>6350</v>
          </cell>
          <cell r="BC163">
            <v>208</v>
          </cell>
          <cell r="BD163">
            <v>0</v>
          </cell>
          <cell r="BE163">
            <v>0</v>
          </cell>
          <cell r="BF163">
            <v>259</v>
          </cell>
          <cell r="BG163">
            <v>0</v>
          </cell>
          <cell r="BH163">
            <v>0</v>
          </cell>
          <cell r="BI163">
            <v>10</v>
          </cell>
          <cell r="BJ163">
            <v>16.899999999999999</v>
          </cell>
          <cell r="BK163">
            <v>0</v>
          </cell>
          <cell r="BL163">
            <v>0</v>
          </cell>
          <cell r="BM163">
            <v>0</v>
          </cell>
          <cell r="BN163">
            <v>34.799999999999997</v>
          </cell>
          <cell r="BO163">
            <v>39.700000000000003</v>
          </cell>
          <cell r="BP163">
            <v>0</v>
          </cell>
          <cell r="BQ163">
            <v>39.6</v>
          </cell>
          <cell r="BR163">
            <v>0</v>
          </cell>
          <cell r="BS163">
            <v>0</v>
          </cell>
          <cell r="BT163">
            <v>12.2</v>
          </cell>
          <cell r="BU163">
            <v>50</v>
          </cell>
          <cell r="BV163">
            <v>0</v>
          </cell>
          <cell r="BW163">
            <v>0</v>
          </cell>
          <cell r="BX163">
            <v>17.2</v>
          </cell>
          <cell r="BY163">
            <v>20.7</v>
          </cell>
          <cell r="BZ163">
            <v>20.2</v>
          </cell>
          <cell r="CA163">
            <v>213</v>
          </cell>
          <cell r="CB163">
            <v>121</v>
          </cell>
          <cell r="CC163">
            <v>56.4</v>
          </cell>
          <cell r="CD163">
            <v>24.8</v>
          </cell>
          <cell r="CE163">
            <v>290</v>
          </cell>
          <cell r="CF163">
            <v>190</v>
          </cell>
          <cell r="CG163">
            <v>62.5</v>
          </cell>
          <cell r="CH163">
            <v>0</v>
          </cell>
          <cell r="CI163">
            <v>495</v>
          </cell>
          <cell r="CJ163">
            <v>0.80800000000000005</v>
          </cell>
          <cell r="CK163">
            <v>0</v>
          </cell>
          <cell r="CL163">
            <v>0</v>
          </cell>
          <cell r="CM163">
            <v>0</v>
          </cell>
          <cell r="CN163">
            <v>0</v>
          </cell>
          <cell r="CO163">
            <v>0</v>
          </cell>
          <cell r="CP163">
            <v>89.9</v>
          </cell>
          <cell r="CQ163">
            <v>0.879</v>
          </cell>
          <cell r="CR163">
            <v>0</v>
          </cell>
          <cell r="CS163">
            <v>0.86299999999999999</v>
          </cell>
        </row>
        <row r="164">
          <cell r="C164" t="str">
            <v>WT8X28.5</v>
          </cell>
          <cell r="D164" t="str">
            <v>F</v>
          </cell>
          <cell r="E164">
            <v>28.5</v>
          </cell>
          <cell r="F164">
            <v>8.39</v>
          </cell>
          <cell r="G164">
            <v>8.2200000000000006</v>
          </cell>
          <cell r="H164">
            <v>0</v>
          </cell>
          <cell r="I164">
            <v>0</v>
          </cell>
          <cell r="J164">
            <v>7.12</v>
          </cell>
          <cell r="K164">
            <v>0</v>
          </cell>
          <cell r="L164">
            <v>0</v>
          </cell>
          <cell r="M164">
            <v>0.43</v>
          </cell>
          <cell r="N164">
            <v>0.71499999999999997</v>
          </cell>
          <cell r="O164">
            <v>0</v>
          </cell>
          <cell r="P164">
            <v>0</v>
          </cell>
          <cell r="Q164">
            <v>0</v>
          </cell>
          <cell r="R164">
            <v>1.1200000000000001</v>
          </cell>
          <cell r="S164">
            <v>1.375</v>
          </cell>
          <cell r="T164">
            <v>0</v>
          </cell>
          <cell r="U164">
            <v>0</v>
          </cell>
          <cell r="V164">
            <v>1.94</v>
          </cell>
          <cell r="W164">
            <v>0</v>
          </cell>
          <cell r="X164">
            <v>0</v>
          </cell>
          <cell r="Y164">
            <v>0.58899999999999997</v>
          </cell>
          <cell r="Z164">
            <v>4.9800000000000004</v>
          </cell>
          <cell r="AA164">
            <v>0</v>
          </cell>
          <cell r="AB164">
            <v>16.5</v>
          </cell>
          <cell r="AC164">
            <v>0</v>
          </cell>
          <cell r="AD164">
            <v>19.100000000000001</v>
          </cell>
          <cell r="AE164">
            <v>48.7</v>
          </cell>
          <cell r="AF164">
            <v>13.8</v>
          </cell>
          <cell r="AG164">
            <v>7.77</v>
          </cell>
          <cell r="AH164">
            <v>2.41</v>
          </cell>
          <cell r="AI164">
            <v>21.6</v>
          </cell>
          <cell r="AJ164">
            <v>9.42</v>
          </cell>
          <cell r="AK164">
            <v>6.06</v>
          </cell>
          <cell r="AL164">
            <v>1.6</v>
          </cell>
          <cell r="AM164">
            <v>0</v>
          </cell>
          <cell r="AN164">
            <v>1.1000000000000001</v>
          </cell>
          <cell r="AO164">
            <v>1.99</v>
          </cell>
          <cell r="AP164">
            <v>0</v>
          </cell>
          <cell r="AQ164">
            <v>0</v>
          </cell>
          <cell r="AR164">
            <v>0</v>
          </cell>
          <cell r="AS164">
            <v>0</v>
          </cell>
          <cell r="AT164">
            <v>0</v>
          </cell>
          <cell r="AU164">
            <v>3.3</v>
          </cell>
          <cell r="AV164">
            <v>0.77</v>
          </cell>
          <cell r="AW164">
            <v>0</v>
          </cell>
          <cell r="AX164">
            <v>0.94199999999999995</v>
          </cell>
          <cell r="AY164" t="str">
            <v>WT205X42.5</v>
          </cell>
          <cell r="AZ164" t="str">
            <v>WT205X42.5</v>
          </cell>
          <cell r="BA164">
            <v>42.5</v>
          </cell>
          <cell r="BB164">
            <v>5410</v>
          </cell>
          <cell r="BC164">
            <v>209</v>
          </cell>
          <cell r="BD164">
            <v>0</v>
          </cell>
          <cell r="BE164">
            <v>0</v>
          </cell>
          <cell r="BF164">
            <v>181</v>
          </cell>
          <cell r="BG164">
            <v>0</v>
          </cell>
          <cell r="BH164">
            <v>0</v>
          </cell>
          <cell r="BI164">
            <v>10.9</v>
          </cell>
          <cell r="BJ164">
            <v>18.2</v>
          </cell>
          <cell r="BK164">
            <v>0</v>
          </cell>
          <cell r="BL164">
            <v>0</v>
          </cell>
          <cell r="BM164">
            <v>0</v>
          </cell>
          <cell r="BN164">
            <v>28.4</v>
          </cell>
          <cell r="BO164">
            <v>34.9</v>
          </cell>
          <cell r="BP164">
            <v>0</v>
          </cell>
          <cell r="BQ164">
            <v>49.3</v>
          </cell>
          <cell r="BR164">
            <v>0</v>
          </cell>
          <cell r="BS164">
            <v>0</v>
          </cell>
          <cell r="BT164">
            <v>15</v>
          </cell>
          <cell r="BU164">
            <v>42.5</v>
          </cell>
          <cell r="BV164">
            <v>0</v>
          </cell>
          <cell r="BW164">
            <v>0</v>
          </cell>
          <cell r="BX164">
            <v>16.5</v>
          </cell>
          <cell r="BY164">
            <v>19.100000000000001</v>
          </cell>
          <cell r="BZ164">
            <v>20.3</v>
          </cell>
          <cell r="CA164">
            <v>226</v>
          </cell>
          <cell r="CB164">
            <v>127</v>
          </cell>
          <cell r="CC164">
            <v>61.2</v>
          </cell>
          <cell r="CD164">
            <v>8.99</v>
          </cell>
          <cell r="CE164">
            <v>154</v>
          </cell>
          <cell r="CF164">
            <v>99.3</v>
          </cell>
          <cell r="CG164">
            <v>40.6</v>
          </cell>
          <cell r="CH164">
            <v>0</v>
          </cell>
          <cell r="CI164">
            <v>458</v>
          </cell>
          <cell r="CJ164">
            <v>0.53400000000000003</v>
          </cell>
          <cell r="CK164">
            <v>0</v>
          </cell>
          <cell r="CL164">
            <v>0</v>
          </cell>
          <cell r="CM164">
            <v>0</v>
          </cell>
          <cell r="CN164">
            <v>0</v>
          </cell>
          <cell r="CO164">
            <v>0</v>
          </cell>
          <cell r="CP164">
            <v>83.8</v>
          </cell>
          <cell r="CQ164">
            <v>0.77</v>
          </cell>
          <cell r="CR164">
            <v>0</v>
          </cell>
          <cell r="CS164">
            <v>0.94199999999999995</v>
          </cell>
        </row>
        <row r="165">
          <cell r="C165" t="str">
            <v>WT8X25</v>
          </cell>
          <cell r="D165" t="str">
            <v>F</v>
          </cell>
          <cell r="E165">
            <v>25</v>
          </cell>
          <cell r="F165">
            <v>7.37</v>
          </cell>
          <cell r="G165">
            <v>8.1300000000000008</v>
          </cell>
          <cell r="H165">
            <v>0</v>
          </cell>
          <cell r="I165">
            <v>0</v>
          </cell>
          <cell r="J165">
            <v>7.07</v>
          </cell>
          <cell r="K165">
            <v>0</v>
          </cell>
          <cell r="L165">
            <v>0</v>
          </cell>
          <cell r="M165">
            <v>0.38</v>
          </cell>
          <cell r="N165">
            <v>0.63</v>
          </cell>
          <cell r="O165">
            <v>0</v>
          </cell>
          <cell r="P165">
            <v>0</v>
          </cell>
          <cell r="Q165">
            <v>0</v>
          </cell>
          <cell r="R165">
            <v>1.03</v>
          </cell>
          <cell r="S165">
            <v>1.3125</v>
          </cell>
          <cell r="T165">
            <v>0</v>
          </cell>
          <cell r="U165">
            <v>0</v>
          </cell>
          <cell r="V165">
            <v>1.89</v>
          </cell>
          <cell r="W165">
            <v>0</v>
          </cell>
          <cell r="X165">
            <v>0</v>
          </cell>
          <cell r="Y165">
            <v>0.52100000000000002</v>
          </cell>
          <cell r="Z165">
            <v>5.61</v>
          </cell>
          <cell r="AA165">
            <v>0</v>
          </cell>
          <cell r="AB165">
            <v>18.7</v>
          </cell>
          <cell r="AC165">
            <v>0</v>
          </cell>
          <cell r="AD165">
            <v>21.4</v>
          </cell>
          <cell r="AE165">
            <v>42.3</v>
          </cell>
          <cell r="AF165">
            <v>12</v>
          </cell>
          <cell r="AG165">
            <v>6.78</v>
          </cell>
          <cell r="AH165">
            <v>2.4</v>
          </cell>
          <cell r="AI165">
            <v>18.600000000000001</v>
          </cell>
          <cell r="AJ165">
            <v>8.15</v>
          </cell>
          <cell r="AK165">
            <v>5.26</v>
          </cell>
          <cell r="AL165">
            <v>1.59</v>
          </cell>
          <cell r="AM165">
            <v>0</v>
          </cell>
          <cell r="AN165">
            <v>0.76</v>
          </cell>
          <cell r="AO165">
            <v>1.34</v>
          </cell>
          <cell r="AP165">
            <v>0</v>
          </cell>
          <cell r="AQ165">
            <v>0</v>
          </cell>
          <cell r="AR165">
            <v>0</v>
          </cell>
          <cell r="AS165">
            <v>0</v>
          </cell>
          <cell r="AT165">
            <v>0</v>
          </cell>
          <cell r="AU165">
            <v>3.28</v>
          </cell>
          <cell r="AV165">
            <v>0.76900000000000002</v>
          </cell>
          <cell r="AW165">
            <v>0</v>
          </cell>
          <cell r="AX165">
            <v>0.82599999999999996</v>
          </cell>
          <cell r="AY165" t="str">
            <v>WT205X37.5</v>
          </cell>
          <cell r="AZ165" t="str">
            <v>WT205X37.5</v>
          </cell>
          <cell r="BA165">
            <v>37.5</v>
          </cell>
          <cell r="BB165">
            <v>4750</v>
          </cell>
          <cell r="BC165">
            <v>207</v>
          </cell>
          <cell r="BD165">
            <v>0</v>
          </cell>
          <cell r="BE165">
            <v>0</v>
          </cell>
          <cell r="BF165">
            <v>180</v>
          </cell>
          <cell r="BG165">
            <v>0</v>
          </cell>
          <cell r="BH165">
            <v>0</v>
          </cell>
          <cell r="BI165">
            <v>9.65</v>
          </cell>
          <cell r="BJ165">
            <v>16</v>
          </cell>
          <cell r="BK165">
            <v>0</v>
          </cell>
          <cell r="BL165">
            <v>0</v>
          </cell>
          <cell r="BM165">
            <v>0</v>
          </cell>
          <cell r="BN165">
            <v>26.2</v>
          </cell>
          <cell r="BO165">
            <v>33.299999999999997</v>
          </cell>
          <cell r="BP165">
            <v>0</v>
          </cell>
          <cell r="BQ165">
            <v>48</v>
          </cell>
          <cell r="BR165">
            <v>0</v>
          </cell>
          <cell r="BS165">
            <v>0</v>
          </cell>
          <cell r="BT165">
            <v>13.2</v>
          </cell>
          <cell r="BU165">
            <v>37.5</v>
          </cell>
          <cell r="BV165">
            <v>0</v>
          </cell>
          <cell r="BW165">
            <v>0</v>
          </cell>
          <cell r="BX165">
            <v>18.7</v>
          </cell>
          <cell r="BY165">
            <v>21.4</v>
          </cell>
          <cell r="BZ165">
            <v>17.600000000000001</v>
          </cell>
          <cell r="CA165">
            <v>197</v>
          </cell>
          <cell r="CB165">
            <v>111</v>
          </cell>
          <cell r="CC165">
            <v>61</v>
          </cell>
          <cell r="CD165">
            <v>7.74</v>
          </cell>
          <cell r="CE165">
            <v>134</v>
          </cell>
          <cell r="CF165">
            <v>86.2</v>
          </cell>
          <cell r="CG165">
            <v>40.4</v>
          </cell>
          <cell r="CH165">
            <v>0</v>
          </cell>
          <cell r="CI165">
            <v>316</v>
          </cell>
          <cell r="CJ165">
            <v>0.36</v>
          </cell>
          <cell r="CK165">
            <v>0</v>
          </cell>
          <cell r="CL165">
            <v>0</v>
          </cell>
          <cell r="CM165">
            <v>0</v>
          </cell>
          <cell r="CN165">
            <v>0</v>
          </cell>
          <cell r="CO165">
            <v>0</v>
          </cell>
          <cell r="CP165">
            <v>83.3</v>
          </cell>
          <cell r="CQ165">
            <v>0.76900000000000002</v>
          </cell>
          <cell r="CR165">
            <v>0</v>
          </cell>
          <cell r="CS165">
            <v>0.82599999999999996</v>
          </cell>
        </row>
        <row r="166">
          <cell r="C166" t="str">
            <v>WT8X22.5</v>
          </cell>
          <cell r="D166" t="str">
            <v>F</v>
          </cell>
          <cell r="E166">
            <v>22.5</v>
          </cell>
          <cell r="F166">
            <v>6.63</v>
          </cell>
          <cell r="G166">
            <v>8.07</v>
          </cell>
          <cell r="H166">
            <v>0</v>
          </cell>
          <cell r="I166">
            <v>0</v>
          </cell>
          <cell r="J166">
            <v>7.04</v>
          </cell>
          <cell r="K166">
            <v>0</v>
          </cell>
          <cell r="L166">
            <v>0</v>
          </cell>
          <cell r="M166">
            <v>0.34499999999999997</v>
          </cell>
          <cell r="N166">
            <v>0.56499999999999995</v>
          </cell>
          <cell r="O166">
            <v>0</v>
          </cell>
          <cell r="P166">
            <v>0</v>
          </cell>
          <cell r="Q166">
            <v>0</v>
          </cell>
          <cell r="R166">
            <v>0.96699999999999997</v>
          </cell>
          <cell r="S166">
            <v>1.25</v>
          </cell>
          <cell r="T166">
            <v>0</v>
          </cell>
          <cell r="U166">
            <v>0</v>
          </cell>
          <cell r="V166">
            <v>1.86</v>
          </cell>
          <cell r="W166">
            <v>0</v>
          </cell>
          <cell r="X166">
            <v>0</v>
          </cell>
          <cell r="Y166">
            <v>0.47099999999999997</v>
          </cell>
          <cell r="Z166">
            <v>6.23</v>
          </cell>
          <cell r="AA166">
            <v>0</v>
          </cell>
          <cell r="AB166">
            <v>20.6</v>
          </cell>
          <cell r="AC166">
            <v>0</v>
          </cell>
          <cell r="AD166">
            <v>23.4</v>
          </cell>
          <cell r="AE166">
            <v>37.799999999999997</v>
          </cell>
          <cell r="AF166">
            <v>10.8</v>
          </cell>
          <cell r="AG166">
            <v>6.1</v>
          </cell>
          <cell r="AH166">
            <v>2.39</v>
          </cell>
          <cell r="AI166">
            <v>16.399999999999999</v>
          </cell>
          <cell r="AJ166">
            <v>7.22</v>
          </cell>
          <cell r="AK166">
            <v>4.67</v>
          </cell>
          <cell r="AL166">
            <v>1.57</v>
          </cell>
          <cell r="AM166">
            <v>0</v>
          </cell>
          <cell r="AN166">
            <v>0.55500000000000005</v>
          </cell>
          <cell r="AO166">
            <v>0.97399999999999998</v>
          </cell>
          <cell r="AP166">
            <v>0</v>
          </cell>
          <cell r="AQ166">
            <v>0</v>
          </cell>
          <cell r="AR166">
            <v>0</v>
          </cell>
          <cell r="AS166">
            <v>0</v>
          </cell>
          <cell r="AT166">
            <v>0</v>
          </cell>
          <cell r="AU166">
            <v>3.27</v>
          </cell>
          <cell r="AV166">
            <v>0.76700000000000002</v>
          </cell>
          <cell r="AW166">
            <v>0</v>
          </cell>
          <cell r="AX166">
            <v>0.72599999999999998</v>
          </cell>
          <cell r="AY166" t="str">
            <v>WT205X33.5</v>
          </cell>
          <cell r="AZ166" t="str">
            <v>WT205X33.5</v>
          </cell>
          <cell r="BA166">
            <v>33.5</v>
          </cell>
          <cell r="BB166">
            <v>4280</v>
          </cell>
          <cell r="BC166">
            <v>205</v>
          </cell>
          <cell r="BD166">
            <v>0</v>
          </cell>
          <cell r="BE166">
            <v>0</v>
          </cell>
          <cell r="BF166">
            <v>179</v>
          </cell>
          <cell r="BG166">
            <v>0</v>
          </cell>
          <cell r="BH166">
            <v>0</v>
          </cell>
          <cell r="BI166">
            <v>8.76</v>
          </cell>
          <cell r="BJ166">
            <v>14.4</v>
          </cell>
          <cell r="BK166">
            <v>0</v>
          </cell>
          <cell r="BL166">
            <v>0</v>
          </cell>
          <cell r="BM166">
            <v>0</v>
          </cell>
          <cell r="BN166">
            <v>24.6</v>
          </cell>
          <cell r="BO166">
            <v>31.8</v>
          </cell>
          <cell r="BP166">
            <v>0</v>
          </cell>
          <cell r="BQ166">
            <v>47.2</v>
          </cell>
          <cell r="BR166">
            <v>0</v>
          </cell>
          <cell r="BS166">
            <v>0</v>
          </cell>
          <cell r="BT166">
            <v>12</v>
          </cell>
          <cell r="BU166">
            <v>33.5</v>
          </cell>
          <cell r="BV166">
            <v>0</v>
          </cell>
          <cell r="BW166">
            <v>0</v>
          </cell>
          <cell r="BX166">
            <v>20.6</v>
          </cell>
          <cell r="BY166">
            <v>23.4</v>
          </cell>
          <cell r="BZ166">
            <v>15.7</v>
          </cell>
          <cell r="CA166">
            <v>177</v>
          </cell>
          <cell r="CB166">
            <v>100</v>
          </cell>
          <cell r="CC166">
            <v>60.7</v>
          </cell>
          <cell r="CD166">
            <v>6.83</v>
          </cell>
          <cell r="CE166">
            <v>118</v>
          </cell>
          <cell r="CF166">
            <v>76.5</v>
          </cell>
          <cell r="CG166">
            <v>39.9</v>
          </cell>
          <cell r="CH166">
            <v>0</v>
          </cell>
          <cell r="CI166">
            <v>231</v>
          </cell>
          <cell r="CJ166">
            <v>0.26200000000000001</v>
          </cell>
          <cell r="CK166">
            <v>0</v>
          </cell>
          <cell r="CL166">
            <v>0</v>
          </cell>
          <cell r="CM166">
            <v>0</v>
          </cell>
          <cell r="CN166">
            <v>0</v>
          </cell>
          <cell r="CO166">
            <v>0</v>
          </cell>
          <cell r="CP166">
            <v>83.1</v>
          </cell>
          <cell r="CQ166">
            <v>0.76700000000000002</v>
          </cell>
          <cell r="CR166">
            <v>0</v>
          </cell>
          <cell r="CS166">
            <v>0.72599999999999998</v>
          </cell>
        </row>
        <row r="167">
          <cell r="C167" t="str">
            <v>WT8X20</v>
          </cell>
          <cell r="D167" t="str">
            <v>F</v>
          </cell>
          <cell r="E167">
            <v>20</v>
          </cell>
          <cell r="F167">
            <v>5.89</v>
          </cell>
          <cell r="G167">
            <v>8.01</v>
          </cell>
          <cell r="H167">
            <v>0</v>
          </cell>
          <cell r="I167">
            <v>0</v>
          </cell>
          <cell r="J167">
            <v>7</v>
          </cell>
          <cell r="K167">
            <v>0</v>
          </cell>
          <cell r="L167">
            <v>0</v>
          </cell>
          <cell r="M167">
            <v>0.30499999999999999</v>
          </cell>
          <cell r="N167">
            <v>0.505</v>
          </cell>
          <cell r="O167">
            <v>0</v>
          </cell>
          <cell r="P167">
            <v>0</v>
          </cell>
          <cell r="Q167">
            <v>0</v>
          </cell>
          <cell r="R167">
            <v>0.90700000000000003</v>
          </cell>
          <cell r="S167">
            <v>1.1875</v>
          </cell>
          <cell r="T167">
            <v>0</v>
          </cell>
          <cell r="U167">
            <v>0</v>
          </cell>
          <cell r="V167">
            <v>1.81</v>
          </cell>
          <cell r="W167">
            <v>0</v>
          </cell>
          <cell r="X167">
            <v>0</v>
          </cell>
          <cell r="Y167">
            <v>0.42099999999999999</v>
          </cell>
          <cell r="Z167">
            <v>6.93</v>
          </cell>
          <cell r="AA167">
            <v>0</v>
          </cell>
          <cell r="AB167">
            <v>23.3</v>
          </cell>
          <cell r="AC167">
            <v>0</v>
          </cell>
          <cell r="AD167">
            <v>26.2</v>
          </cell>
          <cell r="AE167">
            <v>33.1</v>
          </cell>
          <cell r="AF167">
            <v>9.43</v>
          </cell>
          <cell r="AG167">
            <v>5.35</v>
          </cell>
          <cell r="AH167">
            <v>2.37</v>
          </cell>
          <cell r="AI167">
            <v>14.4</v>
          </cell>
          <cell r="AJ167">
            <v>6.36</v>
          </cell>
          <cell r="AK167">
            <v>4.12</v>
          </cell>
          <cell r="AL167">
            <v>1.56</v>
          </cell>
          <cell r="AM167">
            <v>0</v>
          </cell>
          <cell r="AN167">
            <v>0.39600000000000002</v>
          </cell>
          <cell r="AO167">
            <v>0.67300000000000004</v>
          </cell>
          <cell r="AP167">
            <v>0</v>
          </cell>
          <cell r="AQ167">
            <v>0</v>
          </cell>
          <cell r="AR167">
            <v>0</v>
          </cell>
          <cell r="AS167">
            <v>0</v>
          </cell>
          <cell r="AT167">
            <v>0</v>
          </cell>
          <cell r="AU167">
            <v>3.24</v>
          </cell>
          <cell r="AV167">
            <v>0.76900000000000002</v>
          </cell>
          <cell r="AW167">
            <v>0</v>
          </cell>
          <cell r="AX167">
            <v>0.58099999999999996</v>
          </cell>
          <cell r="AY167" t="str">
            <v>WT205X30</v>
          </cell>
          <cell r="AZ167" t="str">
            <v>WT205X30</v>
          </cell>
          <cell r="BA167">
            <v>30</v>
          </cell>
          <cell r="BB167">
            <v>3800</v>
          </cell>
          <cell r="BC167">
            <v>203</v>
          </cell>
          <cell r="BD167">
            <v>0</v>
          </cell>
          <cell r="BE167">
            <v>0</v>
          </cell>
          <cell r="BF167">
            <v>178</v>
          </cell>
          <cell r="BG167">
            <v>0</v>
          </cell>
          <cell r="BH167">
            <v>0</v>
          </cell>
          <cell r="BI167">
            <v>7.75</v>
          </cell>
          <cell r="BJ167">
            <v>12.8</v>
          </cell>
          <cell r="BK167">
            <v>0</v>
          </cell>
          <cell r="BL167">
            <v>0</v>
          </cell>
          <cell r="BM167">
            <v>0</v>
          </cell>
          <cell r="BN167">
            <v>23</v>
          </cell>
          <cell r="BO167">
            <v>30.2</v>
          </cell>
          <cell r="BP167">
            <v>0</v>
          </cell>
          <cell r="BQ167">
            <v>46</v>
          </cell>
          <cell r="BR167">
            <v>0</v>
          </cell>
          <cell r="BS167">
            <v>0</v>
          </cell>
          <cell r="BT167">
            <v>10.7</v>
          </cell>
          <cell r="BU167">
            <v>30</v>
          </cell>
          <cell r="BV167">
            <v>0</v>
          </cell>
          <cell r="BW167">
            <v>0</v>
          </cell>
          <cell r="BX167">
            <v>23.3</v>
          </cell>
          <cell r="BY167">
            <v>26.2</v>
          </cell>
          <cell r="BZ167">
            <v>13.8</v>
          </cell>
          <cell r="CA167">
            <v>155</v>
          </cell>
          <cell r="CB167">
            <v>87.7</v>
          </cell>
          <cell r="CC167">
            <v>60.2</v>
          </cell>
          <cell r="CD167">
            <v>5.99</v>
          </cell>
          <cell r="CE167">
            <v>104</v>
          </cell>
          <cell r="CF167">
            <v>67.5</v>
          </cell>
          <cell r="CG167">
            <v>39.6</v>
          </cell>
          <cell r="CH167">
            <v>0</v>
          </cell>
          <cell r="CI167">
            <v>165</v>
          </cell>
          <cell r="CJ167">
            <v>0.18099999999999999</v>
          </cell>
          <cell r="CK167">
            <v>0</v>
          </cell>
          <cell r="CL167">
            <v>0</v>
          </cell>
          <cell r="CM167">
            <v>0</v>
          </cell>
          <cell r="CN167">
            <v>0</v>
          </cell>
          <cell r="CO167">
            <v>0</v>
          </cell>
          <cell r="CP167">
            <v>82.3</v>
          </cell>
          <cell r="CQ167">
            <v>0.76900000000000002</v>
          </cell>
          <cell r="CR167">
            <v>0</v>
          </cell>
          <cell r="CS167">
            <v>0.58099999999999996</v>
          </cell>
        </row>
        <row r="168">
          <cell r="C168" t="str">
            <v>WT8X18</v>
          </cell>
          <cell r="D168" t="str">
            <v>F</v>
          </cell>
          <cell r="E168">
            <v>18</v>
          </cell>
          <cell r="F168">
            <v>5.29</v>
          </cell>
          <cell r="G168">
            <v>7.93</v>
          </cell>
          <cell r="H168">
            <v>0</v>
          </cell>
          <cell r="I168">
            <v>0</v>
          </cell>
          <cell r="J168">
            <v>6.99</v>
          </cell>
          <cell r="K168">
            <v>0</v>
          </cell>
          <cell r="L168">
            <v>0</v>
          </cell>
          <cell r="M168">
            <v>0.29499999999999998</v>
          </cell>
          <cell r="N168">
            <v>0.43</v>
          </cell>
          <cell r="O168">
            <v>0</v>
          </cell>
          <cell r="P168">
            <v>0</v>
          </cell>
          <cell r="Q168">
            <v>0</v>
          </cell>
          <cell r="R168">
            <v>0.83199999999999996</v>
          </cell>
          <cell r="S168">
            <v>1.125</v>
          </cell>
          <cell r="T168">
            <v>0</v>
          </cell>
          <cell r="U168">
            <v>0</v>
          </cell>
          <cell r="V168">
            <v>1.88</v>
          </cell>
          <cell r="W168">
            <v>0</v>
          </cell>
          <cell r="X168">
            <v>0</v>
          </cell>
          <cell r="Y168">
            <v>0.378</v>
          </cell>
          <cell r="Z168">
            <v>8.1199999999999992</v>
          </cell>
          <cell r="AA168">
            <v>0</v>
          </cell>
          <cell r="AB168">
            <v>24.1</v>
          </cell>
          <cell r="AC168">
            <v>0</v>
          </cell>
          <cell r="AD168">
            <v>26.9</v>
          </cell>
          <cell r="AE168">
            <v>30.6</v>
          </cell>
          <cell r="AF168">
            <v>8.93</v>
          </cell>
          <cell r="AG168">
            <v>5.05</v>
          </cell>
          <cell r="AH168">
            <v>2.41</v>
          </cell>
          <cell r="AI168">
            <v>12.2</v>
          </cell>
          <cell r="AJ168">
            <v>5.42</v>
          </cell>
          <cell r="AK168">
            <v>3.5</v>
          </cell>
          <cell r="AL168">
            <v>1.52</v>
          </cell>
          <cell r="AM168">
            <v>0</v>
          </cell>
          <cell r="AN168">
            <v>0.27200000000000002</v>
          </cell>
          <cell r="AO168">
            <v>0.51600000000000001</v>
          </cell>
          <cell r="AP168">
            <v>0</v>
          </cell>
          <cell r="AQ168">
            <v>0</v>
          </cell>
          <cell r="AR168">
            <v>0</v>
          </cell>
          <cell r="AS168">
            <v>0</v>
          </cell>
          <cell r="AT168">
            <v>0</v>
          </cell>
          <cell r="AU168">
            <v>3.3</v>
          </cell>
          <cell r="AV168">
            <v>0.745</v>
          </cell>
          <cell r="AW168">
            <v>0</v>
          </cell>
          <cell r="AX168">
            <v>0.55400000000000005</v>
          </cell>
          <cell r="AY168" t="str">
            <v>WT205X26.5</v>
          </cell>
          <cell r="AZ168" t="str">
            <v>WT205X26.5</v>
          </cell>
          <cell r="BA168">
            <v>26.5</v>
          </cell>
          <cell r="BB168">
            <v>3410</v>
          </cell>
          <cell r="BC168">
            <v>201</v>
          </cell>
          <cell r="BD168">
            <v>0</v>
          </cell>
          <cell r="BE168">
            <v>0</v>
          </cell>
          <cell r="BF168">
            <v>178</v>
          </cell>
          <cell r="BG168">
            <v>0</v>
          </cell>
          <cell r="BH168">
            <v>0</v>
          </cell>
          <cell r="BI168">
            <v>7.49</v>
          </cell>
          <cell r="BJ168">
            <v>10.9</v>
          </cell>
          <cell r="BK168">
            <v>0</v>
          </cell>
          <cell r="BL168">
            <v>0</v>
          </cell>
          <cell r="BM168">
            <v>0</v>
          </cell>
          <cell r="BN168">
            <v>21.1</v>
          </cell>
          <cell r="BO168">
            <v>28.6</v>
          </cell>
          <cell r="BP168">
            <v>0</v>
          </cell>
          <cell r="BQ168">
            <v>47.8</v>
          </cell>
          <cell r="BR168">
            <v>0</v>
          </cell>
          <cell r="BS168">
            <v>0</v>
          </cell>
          <cell r="BT168">
            <v>9.6</v>
          </cell>
          <cell r="BU168">
            <v>26.5</v>
          </cell>
          <cell r="BV168">
            <v>0</v>
          </cell>
          <cell r="BW168">
            <v>0</v>
          </cell>
          <cell r="BX168">
            <v>24.1</v>
          </cell>
          <cell r="BY168">
            <v>26.9</v>
          </cell>
          <cell r="BZ168">
            <v>12.7</v>
          </cell>
          <cell r="CA168">
            <v>146</v>
          </cell>
          <cell r="CB168">
            <v>82.8</v>
          </cell>
          <cell r="CC168">
            <v>61.2</v>
          </cell>
          <cell r="CD168">
            <v>5.08</v>
          </cell>
          <cell r="CE168">
            <v>88.8</v>
          </cell>
          <cell r="CF168">
            <v>57.4</v>
          </cell>
          <cell r="CG168">
            <v>38.6</v>
          </cell>
          <cell r="CH168">
            <v>0</v>
          </cell>
          <cell r="CI168">
            <v>113</v>
          </cell>
          <cell r="CJ168">
            <v>0.13900000000000001</v>
          </cell>
          <cell r="CK168">
            <v>0</v>
          </cell>
          <cell r="CL168">
            <v>0</v>
          </cell>
          <cell r="CM168">
            <v>0</v>
          </cell>
          <cell r="CN168">
            <v>0</v>
          </cell>
          <cell r="CO168">
            <v>0</v>
          </cell>
          <cell r="CP168">
            <v>83.8</v>
          </cell>
          <cell r="CQ168">
            <v>0.745</v>
          </cell>
          <cell r="CR168">
            <v>0</v>
          </cell>
          <cell r="CS168">
            <v>0.55400000000000005</v>
          </cell>
        </row>
        <row r="169">
          <cell r="C169" t="str">
            <v>WT8X15.5</v>
          </cell>
          <cell r="D169" t="str">
            <v>F</v>
          </cell>
          <cell r="E169">
            <v>15.5</v>
          </cell>
          <cell r="F169">
            <v>4.5599999999999996</v>
          </cell>
          <cell r="G169">
            <v>7.94</v>
          </cell>
          <cell r="H169">
            <v>0</v>
          </cell>
          <cell r="I169">
            <v>0</v>
          </cell>
          <cell r="J169">
            <v>5.53</v>
          </cell>
          <cell r="K169">
            <v>0</v>
          </cell>
          <cell r="L169">
            <v>0</v>
          </cell>
          <cell r="M169">
            <v>0.27500000000000002</v>
          </cell>
          <cell r="N169">
            <v>0.44</v>
          </cell>
          <cell r="O169">
            <v>0</v>
          </cell>
          <cell r="P169">
            <v>0</v>
          </cell>
          <cell r="Q169">
            <v>0</v>
          </cell>
          <cell r="R169">
            <v>0.84199999999999997</v>
          </cell>
          <cell r="S169">
            <v>1.125</v>
          </cell>
          <cell r="T169">
            <v>0</v>
          </cell>
          <cell r="U169">
            <v>0</v>
          </cell>
          <cell r="V169">
            <v>2.02</v>
          </cell>
          <cell r="W169">
            <v>0</v>
          </cell>
          <cell r="X169">
            <v>0</v>
          </cell>
          <cell r="Y169">
            <v>0.41299999999999998</v>
          </cell>
          <cell r="Z169">
            <v>6.28</v>
          </cell>
          <cell r="AA169">
            <v>0</v>
          </cell>
          <cell r="AB169">
            <v>25.8</v>
          </cell>
          <cell r="AC169">
            <v>0</v>
          </cell>
          <cell r="AD169">
            <v>28.9</v>
          </cell>
          <cell r="AE169">
            <v>27.5</v>
          </cell>
          <cell r="AF169">
            <v>8.27</v>
          </cell>
          <cell r="AG169">
            <v>4.6399999999999997</v>
          </cell>
          <cell r="AH169">
            <v>2.4500000000000002</v>
          </cell>
          <cell r="AI169">
            <v>6.2</v>
          </cell>
          <cell r="AJ169">
            <v>3.51</v>
          </cell>
          <cell r="AK169">
            <v>2.2400000000000002</v>
          </cell>
          <cell r="AL169">
            <v>1.17</v>
          </cell>
          <cell r="AM169">
            <v>0</v>
          </cell>
          <cell r="AN169">
            <v>0.23</v>
          </cell>
          <cell r="AO169">
            <v>0.36599999999999999</v>
          </cell>
          <cell r="AP169">
            <v>0</v>
          </cell>
          <cell r="AQ169">
            <v>0</v>
          </cell>
          <cell r="AR169">
            <v>0</v>
          </cell>
          <cell r="AS169">
            <v>0</v>
          </cell>
          <cell r="AT169">
            <v>0</v>
          </cell>
          <cell r="AU169">
            <v>3.26</v>
          </cell>
          <cell r="AV169">
            <v>0.69499999999999995</v>
          </cell>
          <cell r="AW169">
            <v>0</v>
          </cell>
          <cell r="AX169">
            <v>0.48</v>
          </cell>
          <cell r="AY169" t="str">
            <v>WT205X23.05</v>
          </cell>
          <cell r="AZ169" t="str">
            <v>WT205X23.05</v>
          </cell>
          <cell r="BA169">
            <v>23.1</v>
          </cell>
          <cell r="BB169">
            <v>2940</v>
          </cell>
          <cell r="BC169">
            <v>202</v>
          </cell>
          <cell r="BD169">
            <v>0</v>
          </cell>
          <cell r="BE169">
            <v>0</v>
          </cell>
          <cell r="BF169">
            <v>140</v>
          </cell>
          <cell r="BG169">
            <v>0</v>
          </cell>
          <cell r="BH169">
            <v>0</v>
          </cell>
          <cell r="BI169">
            <v>6.99</v>
          </cell>
          <cell r="BJ169">
            <v>11.2</v>
          </cell>
          <cell r="BK169">
            <v>0</v>
          </cell>
          <cell r="BL169">
            <v>0</v>
          </cell>
          <cell r="BM169">
            <v>0</v>
          </cell>
          <cell r="BN169">
            <v>21.4</v>
          </cell>
          <cell r="BO169">
            <v>28.6</v>
          </cell>
          <cell r="BP169">
            <v>0</v>
          </cell>
          <cell r="BQ169">
            <v>51.3</v>
          </cell>
          <cell r="BR169">
            <v>0</v>
          </cell>
          <cell r="BS169">
            <v>0</v>
          </cell>
          <cell r="BT169">
            <v>10.5</v>
          </cell>
          <cell r="BU169">
            <v>23.1</v>
          </cell>
          <cell r="BV169">
            <v>0</v>
          </cell>
          <cell r="BW169">
            <v>0</v>
          </cell>
          <cell r="BX169">
            <v>25.8</v>
          </cell>
          <cell r="BY169">
            <v>28.9</v>
          </cell>
          <cell r="BZ169">
            <v>11.4</v>
          </cell>
          <cell r="CA169">
            <v>136</v>
          </cell>
          <cell r="CB169">
            <v>76</v>
          </cell>
          <cell r="CC169">
            <v>62.2</v>
          </cell>
          <cell r="CD169">
            <v>2.58</v>
          </cell>
          <cell r="CE169">
            <v>57.5</v>
          </cell>
          <cell r="CF169">
            <v>36.700000000000003</v>
          </cell>
          <cell r="CG169">
            <v>29.7</v>
          </cell>
          <cell r="CH169">
            <v>0</v>
          </cell>
          <cell r="CI169">
            <v>95.7</v>
          </cell>
          <cell r="CJ169">
            <v>9.8299999999999998E-2</v>
          </cell>
          <cell r="CK169">
            <v>0</v>
          </cell>
          <cell r="CL169">
            <v>0</v>
          </cell>
          <cell r="CM169">
            <v>0</v>
          </cell>
          <cell r="CN169">
            <v>0</v>
          </cell>
          <cell r="CO169">
            <v>0</v>
          </cell>
          <cell r="CP169">
            <v>82.8</v>
          </cell>
          <cell r="CQ169">
            <v>0.69499999999999995</v>
          </cell>
          <cell r="CR169">
            <v>0</v>
          </cell>
          <cell r="CS169">
            <v>0.48</v>
          </cell>
        </row>
        <row r="170">
          <cell r="C170" t="str">
            <v>WT8X13</v>
          </cell>
          <cell r="D170" t="str">
            <v>F</v>
          </cell>
          <cell r="E170">
            <v>13</v>
          </cell>
          <cell r="F170">
            <v>3.84</v>
          </cell>
          <cell r="G170">
            <v>7.85</v>
          </cell>
          <cell r="H170">
            <v>0</v>
          </cell>
          <cell r="I170">
            <v>0</v>
          </cell>
          <cell r="J170">
            <v>5.5</v>
          </cell>
          <cell r="K170">
            <v>0</v>
          </cell>
          <cell r="L170">
            <v>0</v>
          </cell>
          <cell r="M170">
            <v>0.25</v>
          </cell>
          <cell r="N170">
            <v>0.34499999999999997</v>
          </cell>
          <cell r="O170">
            <v>0</v>
          </cell>
          <cell r="P170">
            <v>0</v>
          </cell>
          <cell r="Q170">
            <v>0</v>
          </cell>
          <cell r="R170">
            <v>0.747</v>
          </cell>
          <cell r="S170">
            <v>1.0625</v>
          </cell>
          <cell r="T170">
            <v>0</v>
          </cell>
          <cell r="U170">
            <v>0</v>
          </cell>
          <cell r="V170">
            <v>2.09</v>
          </cell>
          <cell r="W170">
            <v>0</v>
          </cell>
          <cell r="X170">
            <v>0</v>
          </cell>
          <cell r="Y170">
            <v>0.372</v>
          </cell>
          <cell r="Z170">
            <v>7.97</v>
          </cell>
          <cell r="AA170">
            <v>0</v>
          </cell>
          <cell r="AB170">
            <v>28.4</v>
          </cell>
          <cell r="AC170">
            <v>0</v>
          </cell>
          <cell r="AD170">
            <v>31.4</v>
          </cell>
          <cell r="AE170">
            <v>23.5</v>
          </cell>
          <cell r="AF170">
            <v>7.36</v>
          </cell>
          <cell r="AG170">
            <v>4.09</v>
          </cell>
          <cell r="AH170">
            <v>2.4700000000000002</v>
          </cell>
          <cell r="AI170">
            <v>4.79</v>
          </cell>
          <cell r="AJ170">
            <v>2.73</v>
          </cell>
          <cell r="AK170">
            <v>1.74</v>
          </cell>
          <cell r="AL170">
            <v>1.1200000000000001</v>
          </cell>
          <cell r="AM170">
            <v>0</v>
          </cell>
          <cell r="AN170">
            <v>0.13</v>
          </cell>
          <cell r="AO170">
            <v>0.24299999999999999</v>
          </cell>
          <cell r="AP170">
            <v>0</v>
          </cell>
          <cell r="AQ170">
            <v>0</v>
          </cell>
          <cell r="AR170">
            <v>0</v>
          </cell>
          <cell r="AS170">
            <v>0</v>
          </cell>
          <cell r="AT170">
            <v>0</v>
          </cell>
          <cell r="AU170">
            <v>3.32</v>
          </cell>
          <cell r="AV170">
            <v>0.66700000000000004</v>
          </cell>
          <cell r="AW170">
            <v>0</v>
          </cell>
          <cell r="AX170">
            <v>0.40600000000000003</v>
          </cell>
          <cell r="AY170" t="str">
            <v>WT205X19.4</v>
          </cell>
          <cell r="AZ170" t="str">
            <v>WT205X19.4</v>
          </cell>
          <cell r="BA170">
            <v>19.399999999999999</v>
          </cell>
          <cell r="BB170">
            <v>2480</v>
          </cell>
          <cell r="BC170">
            <v>199</v>
          </cell>
          <cell r="BD170">
            <v>0</v>
          </cell>
          <cell r="BE170">
            <v>0</v>
          </cell>
          <cell r="BF170">
            <v>140</v>
          </cell>
          <cell r="BG170">
            <v>0</v>
          </cell>
          <cell r="BH170">
            <v>0</v>
          </cell>
          <cell r="BI170">
            <v>6.35</v>
          </cell>
          <cell r="BJ170">
            <v>8.76</v>
          </cell>
          <cell r="BK170">
            <v>0</v>
          </cell>
          <cell r="BL170">
            <v>0</v>
          </cell>
          <cell r="BM170">
            <v>0</v>
          </cell>
          <cell r="BN170">
            <v>19</v>
          </cell>
          <cell r="BO170">
            <v>27</v>
          </cell>
          <cell r="BP170">
            <v>0</v>
          </cell>
          <cell r="BQ170">
            <v>53.1</v>
          </cell>
          <cell r="BR170">
            <v>0</v>
          </cell>
          <cell r="BS170">
            <v>0</v>
          </cell>
          <cell r="BT170">
            <v>9.4499999999999993</v>
          </cell>
          <cell r="BU170">
            <v>19.399999999999999</v>
          </cell>
          <cell r="BV170">
            <v>0</v>
          </cell>
          <cell r="BW170">
            <v>0</v>
          </cell>
          <cell r="BX170">
            <v>28.4</v>
          </cell>
          <cell r="BY170">
            <v>31.4</v>
          </cell>
          <cell r="BZ170">
            <v>9.7799999999999994</v>
          </cell>
          <cell r="CA170">
            <v>121</v>
          </cell>
          <cell r="CB170">
            <v>67</v>
          </cell>
          <cell r="CC170">
            <v>62.7</v>
          </cell>
          <cell r="CD170">
            <v>1.99</v>
          </cell>
          <cell r="CE170">
            <v>44.7</v>
          </cell>
          <cell r="CF170">
            <v>28.5</v>
          </cell>
          <cell r="CG170">
            <v>28.4</v>
          </cell>
          <cell r="CH170">
            <v>0</v>
          </cell>
          <cell r="CI170">
            <v>54.1</v>
          </cell>
          <cell r="CJ170">
            <v>6.5299999999999997E-2</v>
          </cell>
          <cell r="CK170">
            <v>0</v>
          </cell>
          <cell r="CL170">
            <v>0</v>
          </cell>
          <cell r="CM170">
            <v>0</v>
          </cell>
          <cell r="CN170">
            <v>0</v>
          </cell>
          <cell r="CO170">
            <v>0</v>
          </cell>
          <cell r="CP170">
            <v>84.3</v>
          </cell>
          <cell r="CQ170">
            <v>0.66700000000000004</v>
          </cell>
          <cell r="CR170">
            <v>0</v>
          </cell>
          <cell r="CS170">
            <v>0.40600000000000003</v>
          </cell>
        </row>
        <row r="171">
          <cell r="C171" t="str">
            <v>WT7X365</v>
          </cell>
          <cell r="D171" t="str">
            <v>T</v>
          </cell>
          <cell r="E171">
            <v>365</v>
          </cell>
          <cell r="F171">
            <v>107</v>
          </cell>
          <cell r="G171">
            <v>11.2</v>
          </cell>
          <cell r="H171">
            <v>0</v>
          </cell>
          <cell r="I171">
            <v>0</v>
          </cell>
          <cell r="J171">
            <v>17.899999999999999</v>
          </cell>
          <cell r="K171">
            <v>0</v>
          </cell>
          <cell r="L171">
            <v>0</v>
          </cell>
          <cell r="M171">
            <v>3.07</v>
          </cell>
          <cell r="N171">
            <v>4.91</v>
          </cell>
          <cell r="O171">
            <v>0</v>
          </cell>
          <cell r="P171">
            <v>0</v>
          </cell>
          <cell r="Q171">
            <v>0</v>
          </cell>
          <cell r="R171">
            <v>5.51</v>
          </cell>
          <cell r="S171">
            <v>6.1875</v>
          </cell>
          <cell r="T171">
            <v>0</v>
          </cell>
          <cell r="U171">
            <v>0</v>
          </cell>
          <cell r="V171">
            <v>3.47</v>
          </cell>
          <cell r="W171">
            <v>0</v>
          </cell>
          <cell r="X171">
            <v>0</v>
          </cell>
          <cell r="Y171">
            <v>3</v>
          </cell>
          <cell r="Z171">
            <v>1.82</v>
          </cell>
          <cell r="AA171">
            <v>0</v>
          </cell>
          <cell r="AB171">
            <v>1.86</v>
          </cell>
          <cell r="AC171">
            <v>0</v>
          </cell>
          <cell r="AD171">
            <v>3.65</v>
          </cell>
          <cell r="AE171">
            <v>739</v>
          </cell>
          <cell r="AF171">
            <v>211</v>
          </cell>
          <cell r="AG171">
            <v>95.4</v>
          </cell>
          <cell r="AH171">
            <v>2.62</v>
          </cell>
          <cell r="AI171">
            <v>2360</v>
          </cell>
          <cell r="AJ171">
            <v>408</v>
          </cell>
          <cell r="AK171">
            <v>264</v>
          </cell>
          <cell r="AL171">
            <v>4.6900000000000004</v>
          </cell>
          <cell r="AM171">
            <v>0</v>
          </cell>
          <cell r="AN171">
            <v>714</v>
          </cell>
          <cell r="AO171">
            <v>5250</v>
          </cell>
          <cell r="AP171">
            <v>0</v>
          </cell>
          <cell r="AQ171">
            <v>0</v>
          </cell>
          <cell r="AR171">
            <v>0</v>
          </cell>
          <cell r="AS171">
            <v>0</v>
          </cell>
          <cell r="AT171">
            <v>0</v>
          </cell>
          <cell r="AU171">
            <v>5.47</v>
          </cell>
          <cell r="AV171">
            <v>0.96599999999999997</v>
          </cell>
          <cell r="AW171">
            <v>0</v>
          </cell>
          <cell r="AX171">
            <v>1</v>
          </cell>
          <cell r="AY171" t="str">
            <v>WT180X543</v>
          </cell>
          <cell r="AZ171" t="str">
            <v>WT180X543</v>
          </cell>
          <cell r="BA171">
            <v>543</v>
          </cell>
          <cell r="BB171">
            <v>69000</v>
          </cell>
          <cell r="BC171">
            <v>284</v>
          </cell>
          <cell r="BD171">
            <v>0</v>
          </cell>
          <cell r="BE171">
            <v>0</v>
          </cell>
          <cell r="BF171">
            <v>455</v>
          </cell>
          <cell r="BG171">
            <v>0</v>
          </cell>
          <cell r="BH171">
            <v>0</v>
          </cell>
          <cell r="BI171">
            <v>78</v>
          </cell>
          <cell r="BJ171">
            <v>125</v>
          </cell>
          <cell r="BK171">
            <v>0</v>
          </cell>
          <cell r="BL171">
            <v>0</v>
          </cell>
          <cell r="BM171">
            <v>0</v>
          </cell>
          <cell r="BN171">
            <v>140</v>
          </cell>
          <cell r="BO171">
            <v>157</v>
          </cell>
          <cell r="BP171">
            <v>0</v>
          </cell>
          <cell r="BQ171">
            <v>88.1</v>
          </cell>
          <cell r="BR171">
            <v>0</v>
          </cell>
          <cell r="BS171">
            <v>0</v>
          </cell>
          <cell r="BT171">
            <v>76.2</v>
          </cell>
          <cell r="BU171">
            <v>543</v>
          </cell>
          <cell r="BV171">
            <v>0</v>
          </cell>
          <cell r="BW171">
            <v>0</v>
          </cell>
          <cell r="BX171">
            <v>1.86</v>
          </cell>
          <cell r="BY171">
            <v>3.65</v>
          </cell>
          <cell r="BZ171">
            <v>308</v>
          </cell>
          <cell r="CA171">
            <v>3460</v>
          </cell>
          <cell r="CB171">
            <v>1560</v>
          </cell>
          <cell r="CC171">
            <v>66.5</v>
          </cell>
          <cell r="CD171">
            <v>982</v>
          </cell>
          <cell r="CE171">
            <v>6690</v>
          </cell>
          <cell r="CF171">
            <v>4330</v>
          </cell>
          <cell r="CG171">
            <v>119</v>
          </cell>
          <cell r="CH171">
            <v>0</v>
          </cell>
          <cell r="CI171">
            <v>297000</v>
          </cell>
          <cell r="CJ171">
            <v>1410</v>
          </cell>
          <cell r="CK171">
            <v>0</v>
          </cell>
          <cell r="CL171">
            <v>0</v>
          </cell>
          <cell r="CM171">
            <v>0</v>
          </cell>
          <cell r="CN171">
            <v>0</v>
          </cell>
          <cell r="CO171">
            <v>0</v>
          </cell>
          <cell r="CP171">
            <v>139</v>
          </cell>
          <cell r="CQ171">
            <v>0.96599999999999997</v>
          </cell>
          <cell r="CR171">
            <v>0</v>
          </cell>
          <cell r="CS171">
            <v>1</v>
          </cell>
        </row>
        <row r="172">
          <cell r="C172" t="str">
            <v>WT7X332.5</v>
          </cell>
          <cell r="D172" t="str">
            <v>T</v>
          </cell>
          <cell r="E172">
            <v>332</v>
          </cell>
          <cell r="F172">
            <v>97.8</v>
          </cell>
          <cell r="G172">
            <v>10.8</v>
          </cell>
          <cell r="H172">
            <v>0</v>
          </cell>
          <cell r="I172">
            <v>0</v>
          </cell>
          <cell r="J172">
            <v>17.7</v>
          </cell>
          <cell r="K172">
            <v>0</v>
          </cell>
          <cell r="L172">
            <v>0</v>
          </cell>
          <cell r="M172">
            <v>2.83</v>
          </cell>
          <cell r="N172">
            <v>4.5199999999999996</v>
          </cell>
          <cell r="O172">
            <v>0</v>
          </cell>
          <cell r="P172">
            <v>0</v>
          </cell>
          <cell r="Q172">
            <v>0</v>
          </cell>
          <cell r="R172">
            <v>5.12</v>
          </cell>
          <cell r="S172">
            <v>5.8125</v>
          </cell>
          <cell r="T172">
            <v>0</v>
          </cell>
          <cell r="U172">
            <v>0</v>
          </cell>
          <cell r="V172">
            <v>3.25</v>
          </cell>
          <cell r="W172">
            <v>0</v>
          </cell>
          <cell r="X172">
            <v>0</v>
          </cell>
          <cell r="Y172">
            <v>2.77</v>
          </cell>
          <cell r="Z172">
            <v>1.95</v>
          </cell>
          <cell r="AA172">
            <v>0</v>
          </cell>
          <cell r="AB172">
            <v>2.0099999999999998</v>
          </cell>
          <cell r="AC172">
            <v>0</v>
          </cell>
          <cell r="AD172">
            <v>3.82</v>
          </cell>
          <cell r="AE172">
            <v>622</v>
          </cell>
          <cell r="AF172">
            <v>182</v>
          </cell>
          <cell r="AG172">
            <v>82.1</v>
          </cell>
          <cell r="AH172">
            <v>2.52</v>
          </cell>
          <cell r="AI172">
            <v>2080</v>
          </cell>
          <cell r="AJ172">
            <v>365</v>
          </cell>
          <cell r="AK172">
            <v>236</v>
          </cell>
          <cell r="AL172">
            <v>4.62</v>
          </cell>
          <cell r="AM172">
            <v>0</v>
          </cell>
          <cell r="AN172">
            <v>555</v>
          </cell>
          <cell r="AO172">
            <v>3920</v>
          </cell>
          <cell r="AP172">
            <v>0</v>
          </cell>
          <cell r="AQ172">
            <v>0</v>
          </cell>
          <cell r="AR172">
            <v>0</v>
          </cell>
          <cell r="AS172">
            <v>0</v>
          </cell>
          <cell r="AT172">
            <v>0</v>
          </cell>
          <cell r="AU172">
            <v>5.35</v>
          </cell>
          <cell r="AV172">
            <v>0.96599999999999997</v>
          </cell>
          <cell r="AW172">
            <v>0</v>
          </cell>
          <cell r="AX172">
            <v>1</v>
          </cell>
          <cell r="AY172" t="str">
            <v>WT180X495</v>
          </cell>
          <cell r="AZ172" t="str">
            <v>WT180X495</v>
          </cell>
          <cell r="BA172">
            <v>495</v>
          </cell>
          <cell r="BB172">
            <v>63100</v>
          </cell>
          <cell r="BC172">
            <v>274</v>
          </cell>
          <cell r="BD172">
            <v>0</v>
          </cell>
          <cell r="BE172">
            <v>0</v>
          </cell>
          <cell r="BF172">
            <v>450</v>
          </cell>
          <cell r="BG172">
            <v>0</v>
          </cell>
          <cell r="BH172">
            <v>0</v>
          </cell>
          <cell r="BI172">
            <v>71.900000000000006</v>
          </cell>
          <cell r="BJ172">
            <v>115</v>
          </cell>
          <cell r="BK172">
            <v>0</v>
          </cell>
          <cell r="BL172">
            <v>0</v>
          </cell>
          <cell r="BM172">
            <v>0</v>
          </cell>
          <cell r="BN172">
            <v>130</v>
          </cell>
          <cell r="BO172">
            <v>148</v>
          </cell>
          <cell r="BP172">
            <v>0</v>
          </cell>
          <cell r="BQ172">
            <v>82.6</v>
          </cell>
          <cell r="BR172">
            <v>0</v>
          </cell>
          <cell r="BS172">
            <v>0</v>
          </cell>
          <cell r="BT172">
            <v>70.400000000000006</v>
          </cell>
          <cell r="BU172">
            <v>495</v>
          </cell>
          <cell r="BV172">
            <v>0</v>
          </cell>
          <cell r="BW172">
            <v>0</v>
          </cell>
          <cell r="BX172">
            <v>2.0099999999999998</v>
          </cell>
          <cell r="BY172">
            <v>3.82</v>
          </cell>
          <cell r="BZ172">
            <v>259</v>
          </cell>
          <cell r="CA172">
            <v>2980</v>
          </cell>
          <cell r="CB172">
            <v>1350</v>
          </cell>
          <cell r="CC172">
            <v>64</v>
          </cell>
          <cell r="CD172">
            <v>866</v>
          </cell>
          <cell r="CE172">
            <v>5980</v>
          </cell>
          <cell r="CF172">
            <v>3870</v>
          </cell>
          <cell r="CG172">
            <v>117</v>
          </cell>
          <cell r="CH172">
            <v>0</v>
          </cell>
          <cell r="CI172">
            <v>231000</v>
          </cell>
          <cell r="CJ172">
            <v>1050</v>
          </cell>
          <cell r="CK172">
            <v>0</v>
          </cell>
          <cell r="CL172">
            <v>0</v>
          </cell>
          <cell r="CM172">
            <v>0</v>
          </cell>
          <cell r="CN172">
            <v>0</v>
          </cell>
          <cell r="CO172">
            <v>0</v>
          </cell>
          <cell r="CP172">
            <v>136</v>
          </cell>
          <cell r="CQ172">
            <v>0.96599999999999997</v>
          </cell>
          <cell r="CR172">
            <v>0</v>
          </cell>
          <cell r="CS172">
            <v>1</v>
          </cell>
        </row>
        <row r="173">
          <cell r="C173" t="str">
            <v>WT7X302.5</v>
          </cell>
          <cell r="D173" t="str">
            <v>T</v>
          </cell>
          <cell r="E173">
            <v>302</v>
          </cell>
          <cell r="F173">
            <v>88.9</v>
          </cell>
          <cell r="G173">
            <v>10.5</v>
          </cell>
          <cell r="H173">
            <v>0</v>
          </cell>
          <cell r="I173">
            <v>0</v>
          </cell>
          <cell r="J173">
            <v>17.399999999999999</v>
          </cell>
          <cell r="K173">
            <v>0</v>
          </cell>
          <cell r="L173">
            <v>0</v>
          </cell>
          <cell r="M173">
            <v>2.6</v>
          </cell>
          <cell r="N173">
            <v>4.16</v>
          </cell>
          <cell r="O173">
            <v>0</v>
          </cell>
          <cell r="P173">
            <v>0</v>
          </cell>
          <cell r="Q173">
            <v>0</v>
          </cell>
          <cell r="R173">
            <v>4.76</v>
          </cell>
          <cell r="S173">
            <v>5.4375</v>
          </cell>
          <cell r="T173">
            <v>0</v>
          </cell>
          <cell r="U173">
            <v>0</v>
          </cell>
          <cell r="V173">
            <v>3.05</v>
          </cell>
          <cell r="W173">
            <v>0</v>
          </cell>
          <cell r="X173">
            <v>0</v>
          </cell>
          <cell r="Y173">
            <v>2.5499999999999998</v>
          </cell>
          <cell r="Z173">
            <v>2.09</v>
          </cell>
          <cell r="AA173">
            <v>0</v>
          </cell>
          <cell r="AB173">
            <v>2.2000000000000002</v>
          </cell>
          <cell r="AC173">
            <v>0</v>
          </cell>
          <cell r="AD173">
            <v>4.03</v>
          </cell>
          <cell r="AE173">
            <v>524</v>
          </cell>
          <cell r="AF173">
            <v>157</v>
          </cell>
          <cell r="AG173">
            <v>70.599999999999994</v>
          </cell>
          <cell r="AH173">
            <v>2.4300000000000002</v>
          </cell>
          <cell r="AI173">
            <v>1840</v>
          </cell>
          <cell r="AJ173">
            <v>326</v>
          </cell>
          <cell r="AK173">
            <v>211</v>
          </cell>
          <cell r="AL173">
            <v>4.55</v>
          </cell>
          <cell r="AM173">
            <v>0</v>
          </cell>
          <cell r="AN173">
            <v>430</v>
          </cell>
          <cell r="AO173">
            <v>2930</v>
          </cell>
          <cell r="AP173">
            <v>0</v>
          </cell>
          <cell r="AQ173">
            <v>0</v>
          </cell>
          <cell r="AR173">
            <v>0</v>
          </cell>
          <cell r="AS173">
            <v>0</v>
          </cell>
          <cell r="AT173">
            <v>0</v>
          </cell>
          <cell r="AU173">
            <v>5.24</v>
          </cell>
          <cell r="AV173">
            <v>0.96599999999999997</v>
          </cell>
          <cell r="AW173">
            <v>0</v>
          </cell>
          <cell r="AX173">
            <v>1</v>
          </cell>
          <cell r="AY173" t="str">
            <v>WT180X450</v>
          </cell>
          <cell r="AZ173" t="str">
            <v>WT180X450</v>
          </cell>
          <cell r="BA173">
            <v>450</v>
          </cell>
          <cell r="BB173">
            <v>57400</v>
          </cell>
          <cell r="BC173">
            <v>267</v>
          </cell>
          <cell r="BD173">
            <v>0</v>
          </cell>
          <cell r="BE173">
            <v>0</v>
          </cell>
          <cell r="BF173">
            <v>442</v>
          </cell>
          <cell r="BG173">
            <v>0</v>
          </cell>
          <cell r="BH173">
            <v>0</v>
          </cell>
          <cell r="BI173">
            <v>66</v>
          </cell>
          <cell r="BJ173">
            <v>106</v>
          </cell>
          <cell r="BK173">
            <v>0</v>
          </cell>
          <cell r="BL173">
            <v>0</v>
          </cell>
          <cell r="BM173">
            <v>0</v>
          </cell>
          <cell r="BN173">
            <v>121</v>
          </cell>
          <cell r="BO173">
            <v>138</v>
          </cell>
          <cell r="BP173">
            <v>0</v>
          </cell>
          <cell r="BQ173">
            <v>77.5</v>
          </cell>
          <cell r="BR173">
            <v>0</v>
          </cell>
          <cell r="BS173">
            <v>0</v>
          </cell>
          <cell r="BT173">
            <v>64.8</v>
          </cell>
          <cell r="BU173">
            <v>450</v>
          </cell>
          <cell r="BV173">
            <v>0</v>
          </cell>
          <cell r="BW173">
            <v>0</v>
          </cell>
          <cell r="BX173">
            <v>2.2000000000000002</v>
          </cell>
          <cell r="BY173">
            <v>4.03</v>
          </cell>
          <cell r="BZ173">
            <v>218</v>
          </cell>
          <cell r="CA173">
            <v>2570</v>
          </cell>
          <cell r="CB173">
            <v>1160</v>
          </cell>
          <cell r="CC173">
            <v>61.7</v>
          </cell>
          <cell r="CD173">
            <v>766</v>
          </cell>
          <cell r="CE173">
            <v>5340</v>
          </cell>
          <cell r="CF173">
            <v>3460</v>
          </cell>
          <cell r="CG173">
            <v>116</v>
          </cell>
          <cell r="CH173">
            <v>0</v>
          </cell>
          <cell r="CI173">
            <v>179000</v>
          </cell>
          <cell r="CJ173">
            <v>787</v>
          </cell>
          <cell r="CK173">
            <v>0</v>
          </cell>
          <cell r="CL173">
            <v>0</v>
          </cell>
          <cell r="CM173">
            <v>0</v>
          </cell>
          <cell r="CN173">
            <v>0</v>
          </cell>
          <cell r="CO173">
            <v>0</v>
          </cell>
          <cell r="CP173">
            <v>133</v>
          </cell>
          <cell r="CQ173">
            <v>0.96599999999999997</v>
          </cell>
          <cell r="CR173">
            <v>0</v>
          </cell>
          <cell r="CS173">
            <v>1</v>
          </cell>
        </row>
        <row r="174">
          <cell r="C174" t="str">
            <v>WT7X275</v>
          </cell>
          <cell r="D174" t="str">
            <v>T</v>
          </cell>
          <cell r="E174">
            <v>275</v>
          </cell>
          <cell r="F174">
            <v>80.900000000000006</v>
          </cell>
          <cell r="G174">
            <v>10.1</v>
          </cell>
          <cell r="H174">
            <v>0</v>
          </cell>
          <cell r="I174">
            <v>0</v>
          </cell>
          <cell r="J174">
            <v>17.2</v>
          </cell>
          <cell r="K174">
            <v>0</v>
          </cell>
          <cell r="L174">
            <v>0</v>
          </cell>
          <cell r="M174">
            <v>2.38</v>
          </cell>
          <cell r="N174">
            <v>3.82</v>
          </cell>
          <cell r="O174">
            <v>0</v>
          </cell>
          <cell r="P174">
            <v>0</v>
          </cell>
          <cell r="Q174">
            <v>0</v>
          </cell>
          <cell r="R174">
            <v>4.42</v>
          </cell>
          <cell r="S174">
            <v>5.125</v>
          </cell>
          <cell r="T174">
            <v>0</v>
          </cell>
          <cell r="U174">
            <v>0</v>
          </cell>
          <cell r="V174">
            <v>2.85</v>
          </cell>
          <cell r="W174">
            <v>0</v>
          </cell>
          <cell r="X174">
            <v>0</v>
          </cell>
          <cell r="Y174">
            <v>2.35</v>
          </cell>
          <cell r="Z174">
            <v>2.25</v>
          </cell>
          <cell r="AA174">
            <v>0</v>
          </cell>
          <cell r="AB174">
            <v>2.4</v>
          </cell>
          <cell r="AC174">
            <v>0</v>
          </cell>
          <cell r="AD174">
            <v>4.25</v>
          </cell>
          <cell r="AE174">
            <v>442</v>
          </cell>
          <cell r="AF174">
            <v>136</v>
          </cell>
          <cell r="AG174">
            <v>60.9</v>
          </cell>
          <cell r="AH174">
            <v>2.34</v>
          </cell>
          <cell r="AI174">
            <v>1630</v>
          </cell>
          <cell r="AJ174">
            <v>292</v>
          </cell>
          <cell r="AK174">
            <v>189</v>
          </cell>
          <cell r="AL174">
            <v>4.49</v>
          </cell>
          <cell r="AM174">
            <v>0</v>
          </cell>
          <cell r="AN174">
            <v>331</v>
          </cell>
          <cell r="AO174">
            <v>2180</v>
          </cell>
          <cell r="AP174">
            <v>0</v>
          </cell>
          <cell r="AQ174">
            <v>0</v>
          </cell>
          <cell r="AR174">
            <v>0</v>
          </cell>
          <cell r="AS174">
            <v>0</v>
          </cell>
          <cell r="AT174">
            <v>0</v>
          </cell>
          <cell r="AU174">
            <v>5.15</v>
          </cell>
          <cell r="AV174">
            <v>0.96599999999999997</v>
          </cell>
          <cell r="AW174">
            <v>0</v>
          </cell>
          <cell r="AX174">
            <v>1</v>
          </cell>
          <cell r="AY174" t="str">
            <v>WT180X409</v>
          </cell>
          <cell r="AZ174" t="str">
            <v>WT180X409</v>
          </cell>
          <cell r="BA174">
            <v>409</v>
          </cell>
          <cell r="BB174">
            <v>52200</v>
          </cell>
          <cell r="BC174">
            <v>257</v>
          </cell>
          <cell r="BD174">
            <v>0</v>
          </cell>
          <cell r="BE174">
            <v>0</v>
          </cell>
          <cell r="BF174">
            <v>437</v>
          </cell>
          <cell r="BG174">
            <v>0</v>
          </cell>
          <cell r="BH174">
            <v>0</v>
          </cell>
          <cell r="BI174">
            <v>60.5</v>
          </cell>
          <cell r="BJ174">
            <v>97</v>
          </cell>
          <cell r="BK174">
            <v>0</v>
          </cell>
          <cell r="BL174">
            <v>0</v>
          </cell>
          <cell r="BM174">
            <v>0</v>
          </cell>
          <cell r="BN174">
            <v>112</v>
          </cell>
          <cell r="BO174">
            <v>130</v>
          </cell>
          <cell r="BP174">
            <v>0</v>
          </cell>
          <cell r="BQ174">
            <v>72.400000000000006</v>
          </cell>
          <cell r="BR174">
            <v>0</v>
          </cell>
          <cell r="BS174">
            <v>0</v>
          </cell>
          <cell r="BT174">
            <v>59.7</v>
          </cell>
          <cell r="BU174">
            <v>409</v>
          </cell>
          <cell r="BV174">
            <v>0</v>
          </cell>
          <cell r="BW174">
            <v>0</v>
          </cell>
          <cell r="BX174">
            <v>2.4</v>
          </cell>
          <cell r="BY174">
            <v>4.25</v>
          </cell>
          <cell r="BZ174">
            <v>184</v>
          </cell>
          <cell r="CA174">
            <v>2230</v>
          </cell>
          <cell r="CB174">
            <v>998</v>
          </cell>
          <cell r="CC174">
            <v>59.4</v>
          </cell>
          <cell r="CD174">
            <v>678</v>
          </cell>
          <cell r="CE174">
            <v>4790</v>
          </cell>
          <cell r="CF174">
            <v>3100</v>
          </cell>
          <cell r="CG174">
            <v>114</v>
          </cell>
          <cell r="CH174">
            <v>0</v>
          </cell>
          <cell r="CI174">
            <v>138000</v>
          </cell>
          <cell r="CJ174">
            <v>585</v>
          </cell>
          <cell r="CK174">
            <v>0</v>
          </cell>
          <cell r="CL174">
            <v>0</v>
          </cell>
          <cell r="CM174">
            <v>0</v>
          </cell>
          <cell r="CN174">
            <v>0</v>
          </cell>
          <cell r="CO174">
            <v>0</v>
          </cell>
          <cell r="CP174">
            <v>131</v>
          </cell>
          <cell r="CQ174">
            <v>0.96599999999999997</v>
          </cell>
          <cell r="CR174">
            <v>0</v>
          </cell>
          <cell r="CS174">
            <v>1</v>
          </cell>
        </row>
        <row r="175">
          <cell r="C175" t="str">
            <v>WT7X250</v>
          </cell>
          <cell r="D175" t="str">
            <v>T</v>
          </cell>
          <cell r="E175">
            <v>250</v>
          </cell>
          <cell r="F175">
            <v>73.5</v>
          </cell>
          <cell r="G175">
            <v>9.8000000000000007</v>
          </cell>
          <cell r="H175">
            <v>0</v>
          </cell>
          <cell r="I175">
            <v>0</v>
          </cell>
          <cell r="J175">
            <v>17</v>
          </cell>
          <cell r="K175">
            <v>0</v>
          </cell>
          <cell r="L175">
            <v>0</v>
          </cell>
          <cell r="M175">
            <v>2.19</v>
          </cell>
          <cell r="N175">
            <v>3.5</v>
          </cell>
          <cell r="O175">
            <v>0</v>
          </cell>
          <cell r="P175">
            <v>0</v>
          </cell>
          <cell r="Q175">
            <v>0</v>
          </cell>
          <cell r="R175">
            <v>4.0999999999999996</v>
          </cell>
          <cell r="S175">
            <v>4.8125</v>
          </cell>
          <cell r="T175">
            <v>0</v>
          </cell>
          <cell r="U175">
            <v>0</v>
          </cell>
          <cell r="V175">
            <v>2.67</v>
          </cell>
          <cell r="W175">
            <v>0</v>
          </cell>
          <cell r="X175">
            <v>0</v>
          </cell>
          <cell r="Y175">
            <v>2.16</v>
          </cell>
          <cell r="Z175">
            <v>2.4300000000000002</v>
          </cell>
          <cell r="AA175">
            <v>0</v>
          </cell>
          <cell r="AB175">
            <v>2.6</v>
          </cell>
          <cell r="AC175">
            <v>0</v>
          </cell>
          <cell r="AD175">
            <v>4.47</v>
          </cell>
          <cell r="AE175">
            <v>375</v>
          </cell>
          <cell r="AF175">
            <v>117</v>
          </cell>
          <cell r="AG175">
            <v>52.7</v>
          </cell>
          <cell r="AH175">
            <v>2.2599999999999998</v>
          </cell>
          <cell r="AI175">
            <v>1440</v>
          </cell>
          <cell r="AJ175">
            <v>261</v>
          </cell>
          <cell r="AK175">
            <v>169</v>
          </cell>
          <cell r="AL175">
            <v>4.43</v>
          </cell>
          <cell r="AM175">
            <v>0</v>
          </cell>
          <cell r="AN175">
            <v>254</v>
          </cell>
          <cell r="AO175">
            <v>1620</v>
          </cell>
          <cell r="AP175">
            <v>0</v>
          </cell>
          <cell r="AQ175">
            <v>0</v>
          </cell>
          <cell r="AR175">
            <v>0</v>
          </cell>
          <cell r="AS175">
            <v>0</v>
          </cell>
          <cell r="AT175">
            <v>0</v>
          </cell>
          <cell r="AU175">
            <v>5.0599999999999996</v>
          </cell>
          <cell r="AV175">
            <v>0.96699999999999997</v>
          </cell>
          <cell r="AW175">
            <v>0</v>
          </cell>
          <cell r="AX175">
            <v>1</v>
          </cell>
          <cell r="AY175" t="str">
            <v>WT180X372</v>
          </cell>
          <cell r="AZ175" t="str">
            <v>WT180X372</v>
          </cell>
          <cell r="BA175">
            <v>372</v>
          </cell>
          <cell r="BB175">
            <v>47400</v>
          </cell>
          <cell r="BC175">
            <v>249</v>
          </cell>
          <cell r="BD175">
            <v>0</v>
          </cell>
          <cell r="BE175">
            <v>0</v>
          </cell>
          <cell r="BF175">
            <v>432</v>
          </cell>
          <cell r="BG175">
            <v>0</v>
          </cell>
          <cell r="BH175">
            <v>0</v>
          </cell>
          <cell r="BI175">
            <v>55.6</v>
          </cell>
          <cell r="BJ175">
            <v>88.9</v>
          </cell>
          <cell r="BK175">
            <v>0</v>
          </cell>
          <cell r="BL175">
            <v>0</v>
          </cell>
          <cell r="BM175">
            <v>0</v>
          </cell>
          <cell r="BN175">
            <v>104</v>
          </cell>
          <cell r="BO175">
            <v>122</v>
          </cell>
          <cell r="BP175">
            <v>0</v>
          </cell>
          <cell r="BQ175">
            <v>67.8</v>
          </cell>
          <cell r="BR175">
            <v>0</v>
          </cell>
          <cell r="BS175">
            <v>0</v>
          </cell>
          <cell r="BT175">
            <v>54.9</v>
          </cell>
          <cell r="BU175">
            <v>372</v>
          </cell>
          <cell r="BV175">
            <v>0</v>
          </cell>
          <cell r="BW175">
            <v>0</v>
          </cell>
          <cell r="BX175">
            <v>2.6</v>
          </cell>
          <cell r="BY175">
            <v>4.47</v>
          </cell>
          <cell r="BZ175">
            <v>156</v>
          </cell>
          <cell r="CA175">
            <v>1920</v>
          </cell>
          <cell r="CB175">
            <v>864</v>
          </cell>
          <cell r="CC175">
            <v>57.4</v>
          </cell>
          <cell r="CD175">
            <v>599</v>
          </cell>
          <cell r="CE175">
            <v>4280</v>
          </cell>
          <cell r="CF175">
            <v>2770</v>
          </cell>
          <cell r="CG175">
            <v>113</v>
          </cell>
          <cell r="CH175">
            <v>0</v>
          </cell>
          <cell r="CI175">
            <v>106000</v>
          </cell>
          <cell r="CJ175">
            <v>435</v>
          </cell>
          <cell r="CK175">
            <v>0</v>
          </cell>
          <cell r="CL175">
            <v>0</v>
          </cell>
          <cell r="CM175">
            <v>0</v>
          </cell>
          <cell r="CN175">
            <v>0</v>
          </cell>
          <cell r="CO175">
            <v>0</v>
          </cell>
          <cell r="CP175">
            <v>129</v>
          </cell>
          <cell r="CQ175">
            <v>0.96699999999999997</v>
          </cell>
          <cell r="CR175">
            <v>0</v>
          </cell>
          <cell r="CS175">
            <v>1</v>
          </cell>
        </row>
        <row r="176">
          <cell r="C176" t="str">
            <v>WT7X227.5</v>
          </cell>
          <cell r="D176" t="str">
            <v>T</v>
          </cell>
          <cell r="E176">
            <v>228</v>
          </cell>
          <cell r="F176">
            <v>66.900000000000006</v>
          </cell>
          <cell r="G176">
            <v>9.51</v>
          </cell>
          <cell r="H176">
            <v>0</v>
          </cell>
          <cell r="I176">
            <v>0</v>
          </cell>
          <cell r="J176">
            <v>16.8</v>
          </cell>
          <cell r="K176">
            <v>0</v>
          </cell>
          <cell r="L176">
            <v>0</v>
          </cell>
          <cell r="M176">
            <v>2.02</v>
          </cell>
          <cell r="N176">
            <v>3.21</v>
          </cell>
          <cell r="O176">
            <v>0</v>
          </cell>
          <cell r="P176">
            <v>0</v>
          </cell>
          <cell r="Q176">
            <v>0</v>
          </cell>
          <cell r="R176">
            <v>3.81</v>
          </cell>
          <cell r="S176">
            <v>4.5</v>
          </cell>
          <cell r="T176">
            <v>0</v>
          </cell>
          <cell r="U176">
            <v>0</v>
          </cell>
          <cell r="V176">
            <v>2.5099999999999998</v>
          </cell>
          <cell r="W176">
            <v>0</v>
          </cell>
          <cell r="X176">
            <v>0</v>
          </cell>
          <cell r="Y176">
            <v>1.99</v>
          </cell>
          <cell r="Z176">
            <v>2.62</v>
          </cell>
          <cell r="AA176">
            <v>0</v>
          </cell>
          <cell r="AB176">
            <v>2.83</v>
          </cell>
          <cell r="AC176">
            <v>0</v>
          </cell>
          <cell r="AD176">
            <v>4.72</v>
          </cell>
          <cell r="AE176">
            <v>321</v>
          </cell>
          <cell r="AF176">
            <v>102</v>
          </cell>
          <cell r="AG176">
            <v>45.9</v>
          </cell>
          <cell r="AH176">
            <v>2.19</v>
          </cell>
          <cell r="AI176">
            <v>1280</v>
          </cell>
          <cell r="AJ176">
            <v>234</v>
          </cell>
          <cell r="AK176">
            <v>152</v>
          </cell>
          <cell r="AL176">
            <v>4.38</v>
          </cell>
          <cell r="AM176">
            <v>0</v>
          </cell>
          <cell r="AN176">
            <v>196</v>
          </cell>
          <cell r="AO176">
            <v>1210</v>
          </cell>
          <cell r="AP176">
            <v>0</v>
          </cell>
          <cell r="AQ176">
            <v>0</v>
          </cell>
          <cell r="AR176">
            <v>0</v>
          </cell>
          <cell r="AS176">
            <v>0</v>
          </cell>
          <cell r="AT176">
            <v>0</v>
          </cell>
          <cell r="AU176">
            <v>4.9800000000000004</v>
          </cell>
          <cell r="AV176">
            <v>0.96699999999999997</v>
          </cell>
          <cell r="AW176">
            <v>0</v>
          </cell>
          <cell r="AX176">
            <v>1</v>
          </cell>
          <cell r="AY176" t="str">
            <v>WT180X338.5</v>
          </cell>
          <cell r="AZ176" t="str">
            <v>WT180X338.5</v>
          </cell>
          <cell r="BA176">
            <v>338</v>
          </cell>
          <cell r="BB176">
            <v>43200</v>
          </cell>
          <cell r="BC176">
            <v>242</v>
          </cell>
          <cell r="BD176">
            <v>0</v>
          </cell>
          <cell r="BE176">
            <v>0</v>
          </cell>
          <cell r="BF176">
            <v>427</v>
          </cell>
          <cell r="BG176">
            <v>0</v>
          </cell>
          <cell r="BH176">
            <v>0</v>
          </cell>
          <cell r="BI176">
            <v>51.3</v>
          </cell>
          <cell r="BJ176">
            <v>81.5</v>
          </cell>
          <cell r="BK176">
            <v>0</v>
          </cell>
          <cell r="BL176">
            <v>0</v>
          </cell>
          <cell r="BM176">
            <v>0</v>
          </cell>
          <cell r="BN176">
            <v>96.8</v>
          </cell>
          <cell r="BO176">
            <v>114</v>
          </cell>
          <cell r="BP176">
            <v>0</v>
          </cell>
          <cell r="BQ176">
            <v>63.8</v>
          </cell>
          <cell r="BR176">
            <v>0</v>
          </cell>
          <cell r="BS176">
            <v>0</v>
          </cell>
          <cell r="BT176">
            <v>50.5</v>
          </cell>
          <cell r="BU176">
            <v>339</v>
          </cell>
          <cell r="BV176">
            <v>0</v>
          </cell>
          <cell r="BW176">
            <v>0</v>
          </cell>
          <cell r="BX176">
            <v>2.83</v>
          </cell>
          <cell r="BY176">
            <v>4.72</v>
          </cell>
          <cell r="BZ176">
            <v>134</v>
          </cell>
          <cell r="CA176">
            <v>1670</v>
          </cell>
          <cell r="CB176">
            <v>752</v>
          </cell>
          <cell r="CC176">
            <v>55.6</v>
          </cell>
          <cell r="CD176">
            <v>533</v>
          </cell>
          <cell r="CE176">
            <v>3830</v>
          </cell>
          <cell r="CF176">
            <v>2490</v>
          </cell>
          <cell r="CG176">
            <v>111</v>
          </cell>
          <cell r="CH176">
            <v>0</v>
          </cell>
          <cell r="CI176">
            <v>81600</v>
          </cell>
          <cell r="CJ176">
            <v>325</v>
          </cell>
          <cell r="CK176">
            <v>0</v>
          </cell>
          <cell r="CL176">
            <v>0</v>
          </cell>
          <cell r="CM176">
            <v>0</v>
          </cell>
          <cell r="CN176">
            <v>0</v>
          </cell>
          <cell r="CO176">
            <v>0</v>
          </cell>
          <cell r="CP176">
            <v>126</v>
          </cell>
          <cell r="CQ176">
            <v>0.96699999999999997</v>
          </cell>
          <cell r="CR176">
            <v>0</v>
          </cell>
          <cell r="CS176">
            <v>1</v>
          </cell>
        </row>
        <row r="177">
          <cell r="C177" t="str">
            <v>WT7X213</v>
          </cell>
          <cell r="D177" t="str">
            <v>T</v>
          </cell>
          <cell r="E177">
            <v>213</v>
          </cell>
          <cell r="F177">
            <v>62.6</v>
          </cell>
          <cell r="G177">
            <v>9.34</v>
          </cell>
          <cell r="H177">
            <v>0</v>
          </cell>
          <cell r="I177">
            <v>0</v>
          </cell>
          <cell r="J177">
            <v>16.7</v>
          </cell>
          <cell r="K177">
            <v>0</v>
          </cell>
          <cell r="L177">
            <v>0</v>
          </cell>
          <cell r="M177">
            <v>1.88</v>
          </cell>
          <cell r="N177">
            <v>3.04</v>
          </cell>
          <cell r="O177">
            <v>0</v>
          </cell>
          <cell r="P177">
            <v>0</v>
          </cell>
          <cell r="Q177">
            <v>0</v>
          </cell>
          <cell r="R177">
            <v>3.63</v>
          </cell>
          <cell r="S177">
            <v>4.3125</v>
          </cell>
          <cell r="T177">
            <v>0</v>
          </cell>
          <cell r="U177">
            <v>0</v>
          </cell>
          <cell r="V177">
            <v>2.4</v>
          </cell>
          <cell r="W177">
            <v>0</v>
          </cell>
          <cell r="X177">
            <v>0</v>
          </cell>
          <cell r="Y177">
            <v>1.88</v>
          </cell>
          <cell r="Z177">
            <v>2.75</v>
          </cell>
          <cell r="AA177">
            <v>0</v>
          </cell>
          <cell r="AB177">
            <v>3.04</v>
          </cell>
          <cell r="AC177">
            <v>0</v>
          </cell>
          <cell r="AD177">
            <v>4.9800000000000004</v>
          </cell>
          <cell r="AE177">
            <v>287</v>
          </cell>
          <cell r="AF177">
            <v>91.7</v>
          </cell>
          <cell r="AG177">
            <v>41.4</v>
          </cell>
          <cell r="AH177">
            <v>2.14</v>
          </cell>
          <cell r="AI177">
            <v>1180</v>
          </cell>
          <cell r="AJ177">
            <v>217</v>
          </cell>
          <cell r="AK177">
            <v>141</v>
          </cell>
          <cell r="AL177">
            <v>4.34</v>
          </cell>
          <cell r="AM177">
            <v>0</v>
          </cell>
          <cell r="AN177">
            <v>164</v>
          </cell>
          <cell r="AO177">
            <v>991</v>
          </cell>
          <cell r="AP177">
            <v>0</v>
          </cell>
          <cell r="AQ177">
            <v>0</v>
          </cell>
          <cell r="AR177">
            <v>0</v>
          </cell>
          <cell r="AS177">
            <v>0</v>
          </cell>
          <cell r="AT177">
            <v>0</v>
          </cell>
          <cell r="AU177">
            <v>4.92</v>
          </cell>
          <cell r="AV177">
            <v>0.96799999999999997</v>
          </cell>
          <cell r="AW177">
            <v>0</v>
          </cell>
          <cell r="AX177">
            <v>1</v>
          </cell>
          <cell r="AY177" t="str">
            <v>WT180X317</v>
          </cell>
          <cell r="AZ177" t="str">
            <v>WT180X317</v>
          </cell>
          <cell r="BA177">
            <v>317</v>
          </cell>
          <cell r="BB177">
            <v>40400</v>
          </cell>
          <cell r="BC177">
            <v>237</v>
          </cell>
          <cell r="BD177">
            <v>0</v>
          </cell>
          <cell r="BE177">
            <v>0</v>
          </cell>
          <cell r="BF177">
            <v>424</v>
          </cell>
          <cell r="BG177">
            <v>0</v>
          </cell>
          <cell r="BH177">
            <v>0</v>
          </cell>
          <cell r="BI177">
            <v>47.8</v>
          </cell>
          <cell r="BJ177">
            <v>77.2</v>
          </cell>
          <cell r="BK177">
            <v>0</v>
          </cell>
          <cell r="BL177">
            <v>0</v>
          </cell>
          <cell r="BM177">
            <v>0</v>
          </cell>
          <cell r="BN177">
            <v>92.2</v>
          </cell>
          <cell r="BO177">
            <v>110</v>
          </cell>
          <cell r="BP177">
            <v>0</v>
          </cell>
          <cell r="BQ177">
            <v>61</v>
          </cell>
          <cell r="BR177">
            <v>0</v>
          </cell>
          <cell r="BS177">
            <v>0</v>
          </cell>
          <cell r="BT177">
            <v>47.8</v>
          </cell>
          <cell r="BU177">
            <v>317</v>
          </cell>
          <cell r="BV177">
            <v>0</v>
          </cell>
          <cell r="BW177">
            <v>0</v>
          </cell>
          <cell r="BX177">
            <v>3.04</v>
          </cell>
          <cell r="BY177">
            <v>4.9800000000000004</v>
          </cell>
          <cell r="BZ177">
            <v>119</v>
          </cell>
          <cell r="CA177">
            <v>1500</v>
          </cell>
          <cell r="CB177">
            <v>678</v>
          </cell>
          <cell r="CC177">
            <v>54.4</v>
          </cell>
          <cell r="CD177">
            <v>491</v>
          </cell>
          <cell r="CE177">
            <v>3560</v>
          </cell>
          <cell r="CF177">
            <v>2310</v>
          </cell>
          <cell r="CG177">
            <v>110</v>
          </cell>
          <cell r="CH177">
            <v>0</v>
          </cell>
          <cell r="CI177">
            <v>68300</v>
          </cell>
          <cell r="CJ177">
            <v>266</v>
          </cell>
          <cell r="CK177">
            <v>0</v>
          </cell>
          <cell r="CL177">
            <v>0</v>
          </cell>
          <cell r="CM177">
            <v>0</v>
          </cell>
          <cell r="CN177">
            <v>0</v>
          </cell>
          <cell r="CO177">
            <v>0</v>
          </cell>
          <cell r="CP177">
            <v>125</v>
          </cell>
          <cell r="CQ177">
            <v>0.96799999999999997</v>
          </cell>
          <cell r="CR177">
            <v>0</v>
          </cell>
          <cell r="CS177">
            <v>1</v>
          </cell>
        </row>
        <row r="178">
          <cell r="C178" t="str">
            <v>WT7X199</v>
          </cell>
          <cell r="D178" t="str">
            <v>T</v>
          </cell>
          <cell r="E178">
            <v>199</v>
          </cell>
          <cell r="F178">
            <v>58.5</v>
          </cell>
          <cell r="G178">
            <v>9.15</v>
          </cell>
          <cell r="H178">
            <v>0</v>
          </cell>
          <cell r="I178">
            <v>0</v>
          </cell>
          <cell r="J178">
            <v>16.600000000000001</v>
          </cell>
          <cell r="K178">
            <v>0</v>
          </cell>
          <cell r="L178">
            <v>0</v>
          </cell>
          <cell r="M178">
            <v>1.77</v>
          </cell>
          <cell r="N178">
            <v>2.85</v>
          </cell>
          <cell r="O178">
            <v>0</v>
          </cell>
          <cell r="P178">
            <v>0</v>
          </cell>
          <cell r="Q178">
            <v>0</v>
          </cell>
          <cell r="R178">
            <v>3.44</v>
          </cell>
          <cell r="S178">
            <v>4.125</v>
          </cell>
          <cell r="T178">
            <v>0</v>
          </cell>
          <cell r="U178">
            <v>0</v>
          </cell>
          <cell r="V178">
            <v>2.2999999999999998</v>
          </cell>
          <cell r="W178">
            <v>0</v>
          </cell>
          <cell r="X178">
            <v>0</v>
          </cell>
          <cell r="Y178">
            <v>1.76</v>
          </cell>
          <cell r="Z178">
            <v>2.92</v>
          </cell>
          <cell r="AA178">
            <v>0</v>
          </cell>
          <cell r="AB178">
            <v>3.22</v>
          </cell>
          <cell r="AC178">
            <v>0</v>
          </cell>
          <cell r="AD178">
            <v>5.17</v>
          </cell>
          <cell r="AE178">
            <v>257</v>
          </cell>
          <cell r="AF178">
            <v>82.9</v>
          </cell>
          <cell r="AG178">
            <v>37.6</v>
          </cell>
          <cell r="AH178">
            <v>2.1</v>
          </cell>
          <cell r="AI178">
            <v>1090</v>
          </cell>
          <cell r="AJ178">
            <v>201</v>
          </cell>
          <cell r="AK178">
            <v>131</v>
          </cell>
          <cell r="AL178">
            <v>4.3099999999999996</v>
          </cell>
          <cell r="AM178">
            <v>0</v>
          </cell>
          <cell r="AN178">
            <v>135</v>
          </cell>
          <cell r="AO178">
            <v>801</v>
          </cell>
          <cell r="AP178">
            <v>0</v>
          </cell>
          <cell r="AQ178">
            <v>0</v>
          </cell>
          <cell r="AR178">
            <v>0</v>
          </cell>
          <cell r="AS178">
            <v>0</v>
          </cell>
          <cell r="AT178">
            <v>0</v>
          </cell>
          <cell r="AU178">
            <v>4.87</v>
          </cell>
          <cell r="AV178">
            <v>0.96799999999999997</v>
          </cell>
          <cell r="AW178">
            <v>0</v>
          </cell>
          <cell r="AX178">
            <v>1</v>
          </cell>
          <cell r="AY178" t="str">
            <v>WT180X296</v>
          </cell>
          <cell r="AZ178" t="str">
            <v>WT180X296</v>
          </cell>
          <cell r="BA178">
            <v>296</v>
          </cell>
          <cell r="BB178">
            <v>37700</v>
          </cell>
          <cell r="BC178">
            <v>232</v>
          </cell>
          <cell r="BD178">
            <v>0</v>
          </cell>
          <cell r="BE178">
            <v>0</v>
          </cell>
          <cell r="BF178">
            <v>422</v>
          </cell>
          <cell r="BG178">
            <v>0</v>
          </cell>
          <cell r="BH178">
            <v>0</v>
          </cell>
          <cell r="BI178">
            <v>45</v>
          </cell>
          <cell r="BJ178">
            <v>72.400000000000006</v>
          </cell>
          <cell r="BK178">
            <v>0</v>
          </cell>
          <cell r="BL178">
            <v>0</v>
          </cell>
          <cell r="BM178">
            <v>0</v>
          </cell>
          <cell r="BN178">
            <v>87.4</v>
          </cell>
          <cell r="BO178">
            <v>105</v>
          </cell>
          <cell r="BP178">
            <v>0</v>
          </cell>
          <cell r="BQ178">
            <v>58.4</v>
          </cell>
          <cell r="BR178">
            <v>0</v>
          </cell>
          <cell r="BS178">
            <v>0</v>
          </cell>
          <cell r="BT178">
            <v>44.7</v>
          </cell>
          <cell r="BU178">
            <v>296</v>
          </cell>
          <cell r="BV178">
            <v>0</v>
          </cell>
          <cell r="BW178">
            <v>0</v>
          </cell>
          <cell r="BX178">
            <v>3.22</v>
          </cell>
          <cell r="BY178">
            <v>5.17</v>
          </cell>
          <cell r="BZ178">
            <v>107</v>
          </cell>
          <cell r="CA178">
            <v>1360</v>
          </cell>
          <cell r="CB178">
            <v>616</v>
          </cell>
          <cell r="CC178">
            <v>53.3</v>
          </cell>
          <cell r="CD178">
            <v>454</v>
          </cell>
          <cell r="CE178">
            <v>3290</v>
          </cell>
          <cell r="CF178">
            <v>2150</v>
          </cell>
          <cell r="CG178">
            <v>109</v>
          </cell>
          <cell r="CH178">
            <v>0</v>
          </cell>
          <cell r="CI178">
            <v>56200</v>
          </cell>
          <cell r="CJ178">
            <v>215</v>
          </cell>
          <cell r="CK178">
            <v>0</v>
          </cell>
          <cell r="CL178">
            <v>0</v>
          </cell>
          <cell r="CM178">
            <v>0</v>
          </cell>
          <cell r="CN178">
            <v>0</v>
          </cell>
          <cell r="CO178">
            <v>0</v>
          </cell>
          <cell r="CP178">
            <v>124</v>
          </cell>
          <cell r="CQ178">
            <v>0.96799999999999997</v>
          </cell>
          <cell r="CR178">
            <v>0</v>
          </cell>
          <cell r="CS178">
            <v>1</v>
          </cell>
        </row>
        <row r="179">
          <cell r="C179" t="str">
            <v>WT7X185</v>
          </cell>
          <cell r="D179" t="str">
            <v>T</v>
          </cell>
          <cell r="E179">
            <v>185</v>
          </cell>
          <cell r="F179">
            <v>54.4</v>
          </cell>
          <cell r="G179">
            <v>8.9600000000000009</v>
          </cell>
          <cell r="H179">
            <v>0</v>
          </cell>
          <cell r="I179">
            <v>0</v>
          </cell>
          <cell r="J179">
            <v>16.5</v>
          </cell>
          <cell r="K179">
            <v>0</v>
          </cell>
          <cell r="L179">
            <v>0</v>
          </cell>
          <cell r="M179">
            <v>1.66</v>
          </cell>
          <cell r="N179">
            <v>2.66</v>
          </cell>
          <cell r="O179">
            <v>0</v>
          </cell>
          <cell r="P179">
            <v>0</v>
          </cell>
          <cell r="Q179">
            <v>0</v>
          </cell>
          <cell r="R179">
            <v>3.26</v>
          </cell>
          <cell r="S179">
            <v>3.9375</v>
          </cell>
          <cell r="T179">
            <v>0</v>
          </cell>
          <cell r="U179">
            <v>0</v>
          </cell>
          <cell r="V179">
            <v>2.19</v>
          </cell>
          <cell r="W179">
            <v>0</v>
          </cell>
          <cell r="X179">
            <v>0</v>
          </cell>
          <cell r="Y179">
            <v>1.65</v>
          </cell>
          <cell r="Z179">
            <v>3.1</v>
          </cell>
          <cell r="AA179">
            <v>0</v>
          </cell>
          <cell r="AB179">
            <v>3.45</v>
          </cell>
          <cell r="AC179">
            <v>0</v>
          </cell>
          <cell r="AD179">
            <v>5.41</v>
          </cell>
          <cell r="AE179">
            <v>229</v>
          </cell>
          <cell r="AF179">
            <v>74.400000000000006</v>
          </cell>
          <cell r="AG179">
            <v>33.9</v>
          </cell>
          <cell r="AH179">
            <v>2.0499999999999998</v>
          </cell>
          <cell r="AI179">
            <v>994</v>
          </cell>
          <cell r="AJ179">
            <v>185</v>
          </cell>
          <cell r="AK179">
            <v>121</v>
          </cell>
          <cell r="AL179">
            <v>4.2699999999999996</v>
          </cell>
          <cell r="AM179">
            <v>0</v>
          </cell>
          <cell r="AN179">
            <v>110</v>
          </cell>
          <cell r="AO179">
            <v>640</v>
          </cell>
          <cell r="AP179">
            <v>0</v>
          </cell>
          <cell r="AQ179">
            <v>0</v>
          </cell>
          <cell r="AR179">
            <v>0</v>
          </cell>
          <cell r="AS179">
            <v>0</v>
          </cell>
          <cell r="AT179">
            <v>0</v>
          </cell>
          <cell r="AU179">
            <v>4.82</v>
          </cell>
          <cell r="AV179">
            <v>0.96799999999999997</v>
          </cell>
          <cell r="AW179">
            <v>0</v>
          </cell>
          <cell r="AX179">
            <v>1</v>
          </cell>
          <cell r="AY179" t="str">
            <v>WT180X275.5</v>
          </cell>
          <cell r="AZ179" t="str">
            <v>WT180X275.5</v>
          </cell>
          <cell r="BA179">
            <v>276</v>
          </cell>
          <cell r="BB179">
            <v>35100</v>
          </cell>
          <cell r="BC179">
            <v>228</v>
          </cell>
          <cell r="BD179">
            <v>0</v>
          </cell>
          <cell r="BE179">
            <v>0</v>
          </cell>
          <cell r="BF179">
            <v>419</v>
          </cell>
          <cell r="BG179">
            <v>0</v>
          </cell>
          <cell r="BH179">
            <v>0</v>
          </cell>
          <cell r="BI179">
            <v>42.2</v>
          </cell>
          <cell r="BJ179">
            <v>67.599999999999994</v>
          </cell>
          <cell r="BK179">
            <v>0</v>
          </cell>
          <cell r="BL179">
            <v>0</v>
          </cell>
          <cell r="BM179">
            <v>0</v>
          </cell>
          <cell r="BN179">
            <v>82.8</v>
          </cell>
          <cell r="BO179">
            <v>100</v>
          </cell>
          <cell r="BP179">
            <v>0</v>
          </cell>
          <cell r="BQ179">
            <v>55.6</v>
          </cell>
          <cell r="BR179">
            <v>0</v>
          </cell>
          <cell r="BS179">
            <v>0</v>
          </cell>
          <cell r="BT179">
            <v>41.9</v>
          </cell>
          <cell r="BU179">
            <v>276</v>
          </cell>
          <cell r="BV179">
            <v>0</v>
          </cell>
          <cell r="BW179">
            <v>0</v>
          </cell>
          <cell r="BX179">
            <v>3.45</v>
          </cell>
          <cell r="BY179">
            <v>5.41</v>
          </cell>
          <cell r="BZ179">
            <v>95.3</v>
          </cell>
          <cell r="CA179">
            <v>1220</v>
          </cell>
          <cell r="CB179">
            <v>556</v>
          </cell>
          <cell r="CC179">
            <v>52.1</v>
          </cell>
          <cell r="CD179">
            <v>414</v>
          </cell>
          <cell r="CE179">
            <v>3030</v>
          </cell>
          <cell r="CF179">
            <v>1980</v>
          </cell>
          <cell r="CG179">
            <v>108</v>
          </cell>
          <cell r="CH179">
            <v>0</v>
          </cell>
          <cell r="CI179">
            <v>45800</v>
          </cell>
          <cell r="CJ179">
            <v>172</v>
          </cell>
          <cell r="CK179">
            <v>0</v>
          </cell>
          <cell r="CL179">
            <v>0</v>
          </cell>
          <cell r="CM179">
            <v>0</v>
          </cell>
          <cell r="CN179">
            <v>0</v>
          </cell>
          <cell r="CO179">
            <v>0</v>
          </cell>
          <cell r="CP179">
            <v>122</v>
          </cell>
          <cell r="CQ179">
            <v>0.96799999999999997</v>
          </cell>
          <cell r="CR179">
            <v>0</v>
          </cell>
          <cell r="CS179">
            <v>1</v>
          </cell>
        </row>
        <row r="180">
          <cell r="C180" t="str">
            <v>WT7X171</v>
          </cell>
          <cell r="D180" t="str">
            <v>T</v>
          </cell>
          <cell r="E180">
            <v>171</v>
          </cell>
          <cell r="F180">
            <v>50.3</v>
          </cell>
          <cell r="G180">
            <v>8.77</v>
          </cell>
          <cell r="H180">
            <v>0</v>
          </cell>
          <cell r="I180">
            <v>0</v>
          </cell>
          <cell r="J180">
            <v>16.399999999999999</v>
          </cell>
          <cell r="K180">
            <v>0</v>
          </cell>
          <cell r="L180">
            <v>0</v>
          </cell>
          <cell r="M180">
            <v>1.54</v>
          </cell>
          <cell r="N180">
            <v>2.4700000000000002</v>
          </cell>
          <cell r="O180">
            <v>0</v>
          </cell>
          <cell r="P180">
            <v>0</v>
          </cell>
          <cell r="Q180">
            <v>0</v>
          </cell>
          <cell r="R180">
            <v>3.07</v>
          </cell>
          <cell r="S180">
            <v>3.75</v>
          </cell>
          <cell r="T180">
            <v>0</v>
          </cell>
          <cell r="U180">
            <v>0</v>
          </cell>
          <cell r="V180">
            <v>2.09</v>
          </cell>
          <cell r="W180">
            <v>0</v>
          </cell>
          <cell r="X180">
            <v>0</v>
          </cell>
          <cell r="Y180">
            <v>1.54</v>
          </cell>
          <cell r="Z180">
            <v>3.31</v>
          </cell>
          <cell r="AA180">
            <v>0</v>
          </cell>
          <cell r="AB180">
            <v>3.7</v>
          </cell>
          <cell r="AC180">
            <v>0</v>
          </cell>
          <cell r="AD180">
            <v>5.69</v>
          </cell>
          <cell r="AE180">
            <v>203</v>
          </cell>
          <cell r="AF180">
            <v>66.2</v>
          </cell>
          <cell r="AG180">
            <v>30.4</v>
          </cell>
          <cell r="AH180">
            <v>2.0099999999999998</v>
          </cell>
          <cell r="AI180">
            <v>903</v>
          </cell>
          <cell r="AJ180">
            <v>169</v>
          </cell>
          <cell r="AK180">
            <v>110</v>
          </cell>
          <cell r="AL180">
            <v>4.24</v>
          </cell>
          <cell r="AM180">
            <v>0</v>
          </cell>
          <cell r="AN180">
            <v>88.3</v>
          </cell>
          <cell r="AO180">
            <v>502</v>
          </cell>
          <cell r="AP180">
            <v>0</v>
          </cell>
          <cell r="AQ180">
            <v>0</v>
          </cell>
          <cell r="AR180">
            <v>0</v>
          </cell>
          <cell r="AS180">
            <v>0</v>
          </cell>
          <cell r="AT180">
            <v>0</v>
          </cell>
          <cell r="AU180">
            <v>4.7699999999999996</v>
          </cell>
          <cell r="AV180">
            <v>0.96799999999999997</v>
          </cell>
          <cell r="AW180">
            <v>0</v>
          </cell>
          <cell r="AX180">
            <v>1</v>
          </cell>
          <cell r="AY180" t="str">
            <v>WT180X254.5</v>
          </cell>
          <cell r="AZ180" t="str">
            <v>WT180X254.5</v>
          </cell>
          <cell r="BA180">
            <v>546</v>
          </cell>
          <cell r="BB180">
            <v>32500</v>
          </cell>
          <cell r="BC180">
            <v>223</v>
          </cell>
          <cell r="BD180">
            <v>0</v>
          </cell>
          <cell r="BE180">
            <v>0</v>
          </cell>
          <cell r="BF180">
            <v>417</v>
          </cell>
          <cell r="BG180">
            <v>0</v>
          </cell>
          <cell r="BH180">
            <v>0</v>
          </cell>
          <cell r="BI180">
            <v>39.1</v>
          </cell>
          <cell r="BJ180">
            <v>62.7</v>
          </cell>
          <cell r="BK180">
            <v>0</v>
          </cell>
          <cell r="BL180">
            <v>0</v>
          </cell>
          <cell r="BM180">
            <v>0</v>
          </cell>
          <cell r="BN180">
            <v>78</v>
          </cell>
          <cell r="BO180">
            <v>95.3</v>
          </cell>
          <cell r="BP180">
            <v>0</v>
          </cell>
          <cell r="BQ180">
            <v>53.1</v>
          </cell>
          <cell r="BR180">
            <v>0</v>
          </cell>
          <cell r="BS180">
            <v>0</v>
          </cell>
          <cell r="BT180">
            <v>39.1</v>
          </cell>
          <cell r="BU180">
            <v>255</v>
          </cell>
          <cell r="BV180">
            <v>0</v>
          </cell>
          <cell r="BW180">
            <v>0</v>
          </cell>
          <cell r="BX180">
            <v>3.7</v>
          </cell>
          <cell r="BY180">
            <v>5.69</v>
          </cell>
          <cell r="BZ180">
            <v>84.5</v>
          </cell>
          <cell r="CA180">
            <v>1080</v>
          </cell>
          <cell r="CB180">
            <v>498</v>
          </cell>
          <cell r="CC180">
            <v>51.1</v>
          </cell>
          <cell r="CD180">
            <v>376</v>
          </cell>
          <cell r="CE180">
            <v>2770</v>
          </cell>
          <cell r="CF180">
            <v>1800</v>
          </cell>
          <cell r="CG180">
            <v>108</v>
          </cell>
          <cell r="CH180">
            <v>0</v>
          </cell>
          <cell r="CI180">
            <v>36800</v>
          </cell>
          <cell r="CJ180">
            <v>135</v>
          </cell>
          <cell r="CK180">
            <v>0</v>
          </cell>
          <cell r="CL180">
            <v>0</v>
          </cell>
          <cell r="CM180">
            <v>0</v>
          </cell>
          <cell r="CN180">
            <v>0</v>
          </cell>
          <cell r="CO180">
            <v>0</v>
          </cell>
          <cell r="CP180">
            <v>121</v>
          </cell>
          <cell r="CQ180">
            <v>0.96799999999999997</v>
          </cell>
          <cell r="CR180">
            <v>0</v>
          </cell>
          <cell r="CS180">
            <v>1</v>
          </cell>
        </row>
        <row r="181">
          <cell r="C181" t="str">
            <v>WT7X155.5</v>
          </cell>
          <cell r="D181" t="str">
            <v>T</v>
          </cell>
          <cell r="E181">
            <v>156</v>
          </cell>
          <cell r="F181">
            <v>45.7</v>
          </cell>
          <cell r="G181">
            <v>8.56</v>
          </cell>
          <cell r="H181">
            <v>0</v>
          </cell>
          <cell r="I181">
            <v>0</v>
          </cell>
          <cell r="J181">
            <v>16.2</v>
          </cell>
          <cell r="K181">
            <v>0</v>
          </cell>
          <cell r="L181">
            <v>0</v>
          </cell>
          <cell r="M181">
            <v>1.41</v>
          </cell>
          <cell r="N181">
            <v>2.2599999999999998</v>
          </cell>
          <cell r="O181">
            <v>0</v>
          </cell>
          <cell r="P181">
            <v>0</v>
          </cell>
          <cell r="Q181">
            <v>0</v>
          </cell>
          <cell r="R181">
            <v>2.86</v>
          </cell>
          <cell r="S181">
            <v>3.5625</v>
          </cell>
          <cell r="T181">
            <v>0</v>
          </cell>
          <cell r="U181">
            <v>0</v>
          </cell>
          <cell r="V181">
            <v>1.97</v>
          </cell>
          <cell r="W181">
            <v>0</v>
          </cell>
          <cell r="X181">
            <v>0</v>
          </cell>
          <cell r="Y181">
            <v>1.41</v>
          </cell>
          <cell r="Z181">
            <v>3.59</v>
          </cell>
          <cell r="AA181">
            <v>0</v>
          </cell>
          <cell r="AB181">
            <v>4.04</v>
          </cell>
          <cell r="AC181">
            <v>0</v>
          </cell>
          <cell r="AD181">
            <v>6.07</v>
          </cell>
          <cell r="AE181">
            <v>176</v>
          </cell>
          <cell r="AF181">
            <v>57.7</v>
          </cell>
          <cell r="AG181">
            <v>26.7</v>
          </cell>
          <cell r="AH181">
            <v>1.96</v>
          </cell>
          <cell r="AI181">
            <v>807</v>
          </cell>
          <cell r="AJ181">
            <v>152</v>
          </cell>
          <cell r="AK181">
            <v>99.4</v>
          </cell>
          <cell r="AL181">
            <v>4.2</v>
          </cell>
          <cell r="AM181">
            <v>0</v>
          </cell>
          <cell r="AN181">
            <v>67.5</v>
          </cell>
          <cell r="AO181">
            <v>375</v>
          </cell>
          <cell r="AP181">
            <v>0</v>
          </cell>
          <cell r="AQ181">
            <v>0</v>
          </cell>
          <cell r="AR181">
            <v>0</v>
          </cell>
          <cell r="AS181">
            <v>0</v>
          </cell>
          <cell r="AT181">
            <v>0</v>
          </cell>
          <cell r="AU181">
            <v>4.71</v>
          </cell>
          <cell r="AV181">
            <v>0.96899999999999997</v>
          </cell>
          <cell r="AW181">
            <v>0</v>
          </cell>
          <cell r="AX181">
            <v>1</v>
          </cell>
          <cell r="AY181" t="str">
            <v>WT180X231.5</v>
          </cell>
          <cell r="AZ181" t="str">
            <v>WT180X231.5</v>
          </cell>
          <cell r="BA181">
            <v>232</v>
          </cell>
          <cell r="BB181">
            <v>29500</v>
          </cell>
          <cell r="BC181">
            <v>217</v>
          </cell>
          <cell r="BD181">
            <v>0</v>
          </cell>
          <cell r="BE181">
            <v>0</v>
          </cell>
          <cell r="BF181">
            <v>411</v>
          </cell>
          <cell r="BG181">
            <v>0</v>
          </cell>
          <cell r="BH181">
            <v>0</v>
          </cell>
          <cell r="BI181">
            <v>35.799999999999997</v>
          </cell>
          <cell r="BJ181">
            <v>57.4</v>
          </cell>
          <cell r="BK181">
            <v>0</v>
          </cell>
          <cell r="BL181">
            <v>0</v>
          </cell>
          <cell r="BM181">
            <v>0</v>
          </cell>
          <cell r="BN181">
            <v>72.599999999999994</v>
          </cell>
          <cell r="BO181">
            <v>90.5</v>
          </cell>
          <cell r="BP181">
            <v>0</v>
          </cell>
          <cell r="BQ181">
            <v>50</v>
          </cell>
          <cell r="BR181">
            <v>0</v>
          </cell>
          <cell r="BS181">
            <v>0</v>
          </cell>
          <cell r="BT181">
            <v>35.799999999999997</v>
          </cell>
          <cell r="BU181">
            <v>232</v>
          </cell>
          <cell r="BV181">
            <v>0</v>
          </cell>
          <cell r="BW181">
            <v>0</v>
          </cell>
          <cell r="BX181">
            <v>4.04</v>
          </cell>
          <cell r="BY181">
            <v>6.07</v>
          </cell>
          <cell r="BZ181">
            <v>73.3</v>
          </cell>
          <cell r="CA181">
            <v>946</v>
          </cell>
          <cell r="CB181">
            <v>438</v>
          </cell>
          <cell r="CC181">
            <v>49.8</v>
          </cell>
          <cell r="CD181">
            <v>336</v>
          </cell>
          <cell r="CE181">
            <v>2490</v>
          </cell>
          <cell r="CF181">
            <v>1630</v>
          </cell>
          <cell r="CG181">
            <v>107</v>
          </cell>
          <cell r="CH181">
            <v>0</v>
          </cell>
          <cell r="CI181">
            <v>28100</v>
          </cell>
          <cell r="CJ181">
            <v>101</v>
          </cell>
          <cell r="CK181">
            <v>0</v>
          </cell>
          <cell r="CL181">
            <v>0</v>
          </cell>
          <cell r="CM181">
            <v>0</v>
          </cell>
          <cell r="CN181">
            <v>0</v>
          </cell>
          <cell r="CO181">
            <v>0</v>
          </cell>
          <cell r="CP181">
            <v>120</v>
          </cell>
          <cell r="CQ181">
            <v>0.96899999999999997</v>
          </cell>
          <cell r="CR181">
            <v>0</v>
          </cell>
          <cell r="CS181">
            <v>1</v>
          </cell>
        </row>
        <row r="182">
          <cell r="C182" t="str">
            <v>WT7X141.5</v>
          </cell>
          <cell r="D182" t="str">
            <v>T</v>
          </cell>
          <cell r="E182">
            <v>142</v>
          </cell>
          <cell r="F182">
            <v>41.6</v>
          </cell>
          <cell r="G182">
            <v>8.3699999999999992</v>
          </cell>
          <cell r="H182">
            <v>0</v>
          </cell>
          <cell r="I182">
            <v>0</v>
          </cell>
          <cell r="J182">
            <v>16.100000000000001</v>
          </cell>
          <cell r="K182">
            <v>0</v>
          </cell>
          <cell r="L182">
            <v>0</v>
          </cell>
          <cell r="M182">
            <v>1.29</v>
          </cell>
          <cell r="N182">
            <v>2.0699999999999998</v>
          </cell>
          <cell r="O182">
            <v>0</v>
          </cell>
          <cell r="P182">
            <v>0</v>
          </cell>
          <cell r="Q182">
            <v>0</v>
          </cell>
          <cell r="R182">
            <v>2.67</v>
          </cell>
          <cell r="S182">
            <v>3.375</v>
          </cell>
          <cell r="T182">
            <v>0</v>
          </cell>
          <cell r="U182">
            <v>0</v>
          </cell>
          <cell r="V182">
            <v>1.86</v>
          </cell>
          <cell r="W182">
            <v>0</v>
          </cell>
          <cell r="X182">
            <v>0</v>
          </cell>
          <cell r="Y182">
            <v>1.29</v>
          </cell>
          <cell r="Z182">
            <v>3.89</v>
          </cell>
          <cell r="AA182">
            <v>0</v>
          </cell>
          <cell r="AB182">
            <v>4.42</v>
          </cell>
          <cell r="AC182">
            <v>0</v>
          </cell>
          <cell r="AD182">
            <v>6.49</v>
          </cell>
          <cell r="AE182">
            <v>153</v>
          </cell>
          <cell r="AF182">
            <v>50.4</v>
          </cell>
          <cell r="AG182">
            <v>23.5</v>
          </cell>
          <cell r="AH182">
            <v>1.92</v>
          </cell>
          <cell r="AI182">
            <v>722</v>
          </cell>
          <cell r="AJ182">
            <v>137</v>
          </cell>
          <cell r="AK182">
            <v>89.7</v>
          </cell>
          <cell r="AL182">
            <v>4.17</v>
          </cell>
          <cell r="AM182">
            <v>0</v>
          </cell>
          <cell r="AN182">
            <v>51.8</v>
          </cell>
          <cell r="AO182">
            <v>281</v>
          </cell>
          <cell r="AP182">
            <v>0</v>
          </cell>
          <cell r="AQ182">
            <v>0</v>
          </cell>
          <cell r="AR182">
            <v>0</v>
          </cell>
          <cell r="AS182">
            <v>0</v>
          </cell>
          <cell r="AT182">
            <v>0</v>
          </cell>
          <cell r="AU182">
            <v>4.66</v>
          </cell>
          <cell r="AV182">
            <v>0.96899999999999997</v>
          </cell>
          <cell r="AW182">
            <v>0</v>
          </cell>
          <cell r="AX182">
            <v>1</v>
          </cell>
          <cell r="AY182" t="str">
            <v>WT180X210.5</v>
          </cell>
          <cell r="AZ182" t="str">
            <v>WT180X210.5</v>
          </cell>
          <cell r="BA182">
            <v>210</v>
          </cell>
          <cell r="BB182">
            <v>26800</v>
          </cell>
          <cell r="BC182">
            <v>213</v>
          </cell>
          <cell r="BD182">
            <v>0</v>
          </cell>
          <cell r="BE182">
            <v>0</v>
          </cell>
          <cell r="BF182">
            <v>409</v>
          </cell>
          <cell r="BG182">
            <v>0</v>
          </cell>
          <cell r="BH182">
            <v>0</v>
          </cell>
          <cell r="BI182">
            <v>32.799999999999997</v>
          </cell>
          <cell r="BJ182">
            <v>52.6</v>
          </cell>
          <cell r="BK182">
            <v>0</v>
          </cell>
          <cell r="BL182">
            <v>0</v>
          </cell>
          <cell r="BM182">
            <v>0</v>
          </cell>
          <cell r="BN182">
            <v>67.8</v>
          </cell>
          <cell r="BO182">
            <v>85.7</v>
          </cell>
          <cell r="BP182">
            <v>0</v>
          </cell>
          <cell r="BQ182">
            <v>47.2</v>
          </cell>
          <cell r="BR182">
            <v>0</v>
          </cell>
          <cell r="BS182">
            <v>0</v>
          </cell>
          <cell r="BT182">
            <v>32.799999999999997</v>
          </cell>
          <cell r="BU182">
            <v>211</v>
          </cell>
          <cell r="BV182">
            <v>0</v>
          </cell>
          <cell r="BW182">
            <v>0</v>
          </cell>
          <cell r="BX182">
            <v>4.42</v>
          </cell>
          <cell r="BY182">
            <v>6.49</v>
          </cell>
          <cell r="BZ182">
            <v>63.7</v>
          </cell>
          <cell r="CA182">
            <v>826</v>
          </cell>
          <cell r="CB182">
            <v>385</v>
          </cell>
          <cell r="CC182">
            <v>48.8</v>
          </cell>
          <cell r="CD182">
            <v>301</v>
          </cell>
          <cell r="CE182">
            <v>2250</v>
          </cell>
          <cell r="CF182">
            <v>1470</v>
          </cell>
          <cell r="CG182">
            <v>106</v>
          </cell>
          <cell r="CH182">
            <v>0</v>
          </cell>
          <cell r="CI182">
            <v>21600</v>
          </cell>
          <cell r="CJ182">
            <v>75.5</v>
          </cell>
          <cell r="CK182">
            <v>0</v>
          </cell>
          <cell r="CL182">
            <v>0</v>
          </cell>
          <cell r="CM182">
            <v>0</v>
          </cell>
          <cell r="CN182">
            <v>0</v>
          </cell>
          <cell r="CO182">
            <v>0</v>
          </cell>
          <cell r="CP182">
            <v>118</v>
          </cell>
          <cell r="CQ182">
            <v>0.96899999999999997</v>
          </cell>
          <cell r="CR182">
            <v>0</v>
          </cell>
          <cell r="CS182">
            <v>1</v>
          </cell>
        </row>
        <row r="183">
          <cell r="C183" t="str">
            <v>WT7X128.5</v>
          </cell>
          <cell r="D183" t="str">
            <v>T</v>
          </cell>
          <cell r="E183">
            <v>128</v>
          </cell>
          <cell r="F183">
            <v>37.799999999999997</v>
          </cell>
          <cell r="G183">
            <v>8.19</v>
          </cell>
          <cell r="H183">
            <v>0</v>
          </cell>
          <cell r="I183">
            <v>0</v>
          </cell>
          <cell r="J183">
            <v>16</v>
          </cell>
          <cell r="K183">
            <v>0</v>
          </cell>
          <cell r="L183">
            <v>0</v>
          </cell>
          <cell r="M183">
            <v>1.18</v>
          </cell>
          <cell r="N183">
            <v>1.89</v>
          </cell>
          <cell r="O183">
            <v>0</v>
          </cell>
          <cell r="P183">
            <v>0</v>
          </cell>
          <cell r="Q183">
            <v>0</v>
          </cell>
          <cell r="R183">
            <v>2.4900000000000002</v>
          </cell>
          <cell r="S183">
            <v>3.1875</v>
          </cell>
          <cell r="T183">
            <v>0</v>
          </cell>
          <cell r="U183">
            <v>0</v>
          </cell>
          <cell r="V183">
            <v>1.75</v>
          </cell>
          <cell r="W183">
            <v>0</v>
          </cell>
          <cell r="X183">
            <v>0</v>
          </cell>
          <cell r="Y183">
            <v>1.18</v>
          </cell>
          <cell r="Z183">
            <v>4.2300000000000004</v>
          </cell>
          <cell r="AA183">
            <v>0</v>
          </cell>
          <cell r="AB183">
            <v>4.8499999999999996</v>
          </cell>
          <cell r="AC183">
            <v>0</v>
          </cell>
          <cell r="AD183">
            <v>6.97</v>
          </cell>
          <cell r="AE183">
            <v>133</v>
          </cell>
          <cell r="AF183">
            <v>43.9</v>
          </cell>
          <cell r="AG183">
            <v>20.7</v>
          </cell>
          <cell r="AH183">
            <v>1.88</v>
          </cell>
          <cell r="AI183">
            <v>645</v>
          </cell>
          <cell r="AJ183">
            <v>123</v>
          </cell>
          <cell r="AK183">
            <v>80.7</v>
          </cell>
          <cell r="AL183">
            <v>4.13</v>
          </cell>
          <cell r="AM183">
            <v>0</v>
          </cell>
          <cell r="AN183">
            <v>39.299999999999997</v>
          </cell>
          <cell r="AO183">
            <v>209</v>
          </cell>
          <cell r="AP183">
            <v>0</v>
          </cell>
          <cell r="AQ183">
            <v>0</v>
          </cell>
          <cell r="AR183">
            <v>0</v>
          </cell>
          <cell r="AS183">
            <v>0</v>
          </cell>
          <cell r="AT183">
            <v>0</v>
          </cell>
          <cell r="AU183">
            <v>4.6100000000000003</v>
          </cell>
          <cell r="AV183">
            <v>0.96899999999999997</v>
          </cell>
          <cell r="AW183">
            <v>0</v>
          </cell>
          <cell r="AX183">
            <v>1</v>
          </cell>
          <cell r="AY183" t="str">
            <v>WT180X191</v>
          </cell>
          <cell r="AZ183" t="str">
            <v>WT180X191</v>
          </cell>
          <cell r="BA183">
            <v>191</v>
          </cell>
          <cell r="BB183">
            <v>24400</v>
          </cell>
          <cell r="BC183">
            <v>208</v>
          </cell>
          <cell r="BD183">
            <v>0</v>
          </cell>
          <cell r="BE183">
            <v>0</v>
          </cell>
          <cell r="BF183">
            <v>406</v>
          </cell>
          <cell r="BG183">
            <v>0</v>
          </cell>
          <cell r="BH183">
            <v>0</v>
          </cell>
          <cell r="BI183">
            <v>30</v>
          </cell>
          <cell r="BJ183">
            <v>48</v>
          </cell>
          <cell r="BK183">
            <v>0</v>
          </cell>
          <cell r="BL183">
            <v>0</v>
          </cell>
          <cell r="BM183">
            <v>0</v>
          </cell>
          <cell r="BN183">
            <v>63.2</v>
          </cell>
          <cell r="BO183">
            <v>81</v>
          </cell>
          <cell r="BP183">
            <v>0</v>
          </cell>
          <cell r="BQ183">
            <v>44.5</v>
          </cell>
          <cell r="BR183">
            <v>0</v>
          </cell>
          <cell r="BS183">
            <v>0</v>
          </cell>
          <cell r="BT183">
            <v>30</v>
          </cell>
          <cell r="BU183">
            <v>191</v>
          </cell>
          <cell r="BV183">
            <v>0</v>
          </cell>
          <cell r="BW183">
            <v>0</v>
          </cell>
          <cell r="BX183">
            <v>4.8499999999999996</v>
          </cell>
          <cell r="BY183">
            <v>6.97</v>
          </cell>
          <cell r="BZ183">
            <v>55.4</v>
          </cell>
          <cell r="CA183">
            <v>719</v>
          </cell>
          <cell r="CB183">
            <v>339</v>
          </cell>
          <cell r="CC183">
            <v>47.8</v>
          </cell>
          <cell r="CD183">
            <v>268</v>
          </cell>
          <cell r="CE183">
            <v>2020</v>
          </cell>
          <cell r="CF183">
            <v>1320</v>
          </cell>
          <cell r="CG183">
            <v>105</v>
          </cell>
          <cell r="CH183">
            <v>0</v>
          </cell>
          <cell r="CI183">
            <v>16400</v>
          </cell>
          <cell r="CJ183">
            <v>56.1</v>
          </cell>
          <cell r="CK183">
            <v>0</v>
          </cell>
          <cell r="CL183">
            <v>0</v>
          </cell>
          <cell r="CM183">
            <v>0</v>
          </cell>
          <cell r="CN183">
            <v>0</v>
          </cell>
          <cell r="CO183">
            <v>0</v>
          </cell>
          <cell r="CP183">
            <v>117</v>
          </cell>
          <cell r="CQ183">
            <v>0.96899999999999997</v>
          </cell>
          <cell r="CR183">
            <v>0</v>
          </cell>
          <cell r="CS183">
            <v>1</v>
          </cell>
        </row>
        <row r="184">
          <cell r="C184" t="str">
            <v>WT7X116.5</v>
          </cell>
          <cell r="D184" t="str">
            <v>T</v>
          </cell>
          <cell r="E184">
            <v>116</v>
          </cell>
          <cell r="F184">
            <v>34.200000000000003</v>
          </cell>
          <cell r="G184">
            <v>8.02</v>
          </cell>
          <cell r="H184">
            <v>0</v>
          </cell>
          <cell r="I184">
            <v>0</v>
          </cell>
          <cell r="J184">
            <v>15.9</v>
          </cell>
          <cell r="K184">
            <v>0</v>
          </cell>
          <cell r="L184">
            <v>0</v>
          </cell>
          <cell r="M184">
            <v>1.07</v>
          </cell>
          <cell r="N184">
            <v>1.72</v>
          </cell>
          <cell r="O184">
            <v>0</v>
          </cell>
          <cell r="P184">
            <v>0</v>
          </cell>
          <cell r="Q184">
            <v>0</v>
          </cell>
          <cell r="R184">
            <v>2.3199999999999998</v>
          </cell>
          <cell r="S184">
            <v>3</v>
          </cell>
          <cell r="T184">
            <v>0</v>
          </cell>
          <cell r="U184">
            <v>0</v>
          </cell>
          <cell r="V184">
            <v>1.65</v>
          </cell>
          <cell r="W184">
            <v>0</v>
          </cell>
          <cell r="X184">
            <v>0</v>
          </cell>
          <cell r="Y184">
            <v>1.08</v>
          </cell>
          <cell r="Z184">
            <v>4.62</v>
          </cell>
          <cell r="AA184">
            <v>0</v>
          </cell>
          <cell r="AB184">
            <v>5.33</v>
          </cell>
          <cell r="AC184">
            <v>0</v>
          </cell>
          <cell r="AD184">
            <v>7.5</v>
          </cell>
          <cell r="AE184">
            <v>116</v>
          </cell>
          <cell r="AF184">
            <v>38.200000000000003</v>
          </cell>
          <cell r="AG184">
            <v>18.2</v>
          </cell>
          <cell r="AH184">
            <v>1.84</v>
          </cell>
          <cell r="AI184">
            <v>576</v>
          </cell>
          <cell r="AJ184">
            <v>110</v>
          </cell>
          <cell r="AK184">
            <v>72.5</v>
          </cell>
          <cell r="AL184">
            <v>4.0999999999999996</v>
          </cell>
          <cell r="AM184">
            <v>0</v>
          </cell>
          <cell r="AN184">
            <v>29.6</v>
          </cell>
          <cell r="AO184">
            <v>154</v>
          </cell>
          <cell r="AP184">
            <v>0</v>
          </cell>
          <cell r="AQ184">
            <v>0</v>
          </cell>
          <cell r="AR184">
            <v>0</v>
          </cell>
          <cell r="AS184">
            <v>0</v>
          </cell>
          <cell r="AT184">
            <v>0</v>
          </cell>
          <cell r="AU184">
            <v>4.57</v>
          </cell>
          <cell r="AV184">
            <v>0.97</v>
          </cell>
          <cell r="AW184">
            <v>0</v>
          </cell>
          <cell r="AX184">
            <v>1</v>
          </cell>
          <cell r="AY184" t="str">
            <v>WT180X173.5</v>
          </cell>
          <cell r="AZ184" t="str">
            <v>WT180X173.5</v>
          </cell>
          <cell r="BA184">
            <v>174</v>
          </cell>
          <cell r="BB184">
            <v>22100</v>
          </cell>
          <cell r="BC184">
            <v>204</v>
          </cell>
          <cell r="BD184">
            <v>0</v>
          </cell>
          <cell r="BE184">
            <v>0</v>
          </cell>
          <cell r="BF184">
            <v>404</v>
          </cell>
          <cell r="BG184">
            <v>0</v>
          </cell>
          <cell r="BH184">
            <v>0</v>
          </cell>
          <cell r="BI184">
            <v>27.2</v>
          </cell>
          <cell r="BJ184">
            <v>43.7</v>
          </cell>
          <cell r="BK184">
            <v>0</v>
          </cell>
          <cell r="BL184">
            <v>0</v>
          </cell>
          <cell r="BM184">
            <v>0</v>
          </cell>
          <cell r="BN184">
            <v>58.9</v>
          </cell>
          <cell r="BO184">
            <v>76.2</v>
          </cell>
          <cell r="BP184">
            <v>0</v>
          </cell>
          <cell r="BQ184">
            <v>41.9</v>
          </cell>
          <cell r="BR184">
            <v>0</v>
          </cell>
          <cell r="BS184">
            <v>0</v>
          </cell>
          <cell r="BT184">
            <v>27.4</v>
          </cell>
          <cell r="BU184">
            <v>174</v>
          </cell>
          <cell r="BV184">
            <v>0</v>
          </cell>
          <cell r="BW184">
            <v>0</v>
          </cell>
          <cell r="BX184">
            <v>5.33</v>
          </cell>
          <cell r="BY184">
            <v>7.5</v>
          </cell>
          <cell r="BZ184">
            <v>48.3</v>
          </cell>
          <cell r="CA184">
            <v>626</v>
          </cell>
          <cell r="CB184">
            <v>298</v>
          </cell>
          <cell r="CC184">
            <v>46.7</v>
          </cell>
          <cell r="CD184">
            <v>240</v>
          </cell>
          <cell r="CE184">
            <v>1800</v>
          </cell>
          <cell r="CF184">
            <v>1190</v>
          </cell>
          <cell r="CG184">
            <v>104</v>
          </cell>
          <cell r="CH184">
            <v>0</v>
          </cell>
          <cell r="CI184">
            <v>12300</v>
          </cell>
          <cell r="CJ184">
            <v>41.4</v>
          </cell>
          <cell r="CK184">
            <v>0</v>
          </cell>
          <cell r="CL184">
            <v>0</v>
          </cell>
          <cell r="CM184">
            <v>0</v>
          </cell>
          <cell r="CN184">
            <v>0</v>
          </cell>
          <cell r="CO184">
            <v>0</v>
          </cell>
          <cell r="CP184">
            <v>116</v>
          </cell>
          <cell r="CQ184">
            <v>0.97</v>
          </cell>
          <cell r="CR184">
            <v>0</v>
          </cell>
          <cell r="CS184">
            <v>1</v>
          </cell>
        </row>
        <row r="185">
          <cell r="C185" t="str">
            <v>WT7X105.5</v>
          </cell>
          <cell r="D185" t="str">
            <v>F</v>
          </cell>
          <cell r="E185">
            <v>106</v>
          </cell>
          <cell r="F185">
            <v>31</v>
          </cell>
          <cell r="G185">
            <v>7.86</v>
          </cell>
          <cell r="H185">
            <v>0</v>
          </cell>
          <cell r="I185">
            <v>0</v>
          </cell>
          <cell r="J185">
            <v>15.8</v>
          </cell>
          <cell r="K185">
            <v>0</v>
          </cell>
          <cell r="L185">
            <v>0</v>
          </cell>
          <cell r="M185">
            <v>0.98</v>
          </cell>
          <cell r="N185">
            <v>1.56</v>
          </cell>
          <cell r="O185">
            <v>0</v>
          </cell>
          <cell r="P185">
            <v>0</v>
          </cell>
          <cell r="Q185">
            <v>0</v>
          </cell>
          <cell r="R185">
            <v>2.16</v>
          </cell>
          <cell r="S185">
            <v>2.875</v>
          </cell>
          <cell r="T185">
            <v>0</v>
          </cell>
          <cell r="U185">
            <v>0</v>
          </cell>
          <cell r="V185">
            <v>1.57</v>
          </cell>
          <cell r="W185">
            <v>0</v>
          </cell>
          <cell r="X185">
            <v>0</v>
          </cell>
          <cell r="Y185">
            <v>0.98</v>
          </cell>
          <cell r="Z185">
            <v>5.0599999999999996</v>
          </cell>
          <cell r="AA185">
            <v>0</v>
          </cell>
          <cell r="AB185">
            <v>5.82</v>
          </cell>
          <cell r="AC185">
            <v>0</v>
          </cell>
          <cell r="AD185">
            <v>8.02</v>
          </cell>
          <cell r="AE185">
            <v>102</v>
          </cell>
          <cell r="AF185">
            <v>33.4</v>
          </cell>
          <cell r="AG185">
            <v>16.2</v>
          </cell>
          <cell r="AH185">
            <v>1.81</v>
          </cell>
          <cell r="AI185">
            <v>513</v>
          </cell>
          <cell r="AJ185">
            <v>98.9</v>
          </cell>
          <cell r="AK185">
            <v>65</v>
          </cell>
          <cell r="AL185">
            <v>4.07</v>
          </cell>
          <cell r="AM185">
            <v>0</v>
          </cell>
          <cell r="AN185">
            <v>22.2</v>
          </cell>
          <cell r="AO185">
            <v>113</v>
          </cell>
          <cell r="AP185">
            <v>0</v>
          </cell>
          <cell r="AQ185">
            <v>0</v>
          </cell>
          <cell r="AR185">
            <v>0</v>
          </cell>
          <cell r="AS185">
            <v>0</v>
          </cell>
          <cell r="AT185">
            <v>0</v>
          </cell>
          <cell r="AU185">
            <v>4.5199999999999996</v>
          </cell>
          <cell r="AV185">
            <v>0.97</v>
          </cell>
          <cell r="AW185">
            <v>0</v>
          </cell>
          <cell r="AX185">
            <v>1</v>
          </cell>
          <cell r="AY185" t="str">
            <v>WT180X157</v>
          </cell>
          <cell r="AZ185" t="str">
            <v>WT180X157</v>
          </cell>
          <cell r="BA185">
            <v>157</v>
          </cell>
          <cell r="BB185">
            <v>20000</v>
          </cell>
          <cell r="BC185">
            <v>200</v>
          </cell>
          <cell r="BD185">
            <v>0</v>
          </cell>
          <cell r="BE185">
            <v>0</v>
          </cell>
          <cell r="BF185">
            <v>401</v>
          </cell>
          <cell r="BG185">
            <v>0</v>
          </cell>
          <cell r="BH185">
            <v>0</v>
          </cell>
          <cell r="BI185">
            <v>24.9</v>
          </cell>
          <cell r="BJ185">
            <v>39.6</v>
          </cell>
          <cell r="BK185">
            <v>0</v>
          </cell>
          <cell r="BL185">
            <v>0</v>
          </cell>
          <cell r="BM185">
            <v>0</v>
          </cell>
          <cell r="BN185">
            <v>54.9</v>
          </cell>
          <cell r="BO185">
            <v>73</v>
          </cell>
          <cell r="BP185">
            <v>0</v>
          </cell>
          <cell r="BQ185">
            <v>39.9</v>
          </cell>
          <cell r="BR185">
            <v>0</v>
          </cell>
          <cell r="BS185">
            <v>0</v>
          </cell>
          <cell r="BT185">
            <v>24.9</v>
          </cell>
          <cell r="BU185">
            <v>157</v>
          </cell>
          <cell r="BV185">
            <v>0</v>
          </cell>
          <cell r="BW185">
            <v>0</v>
          </cell>
          <cell r="BX185">
            <v>5.82</v>
          </cell>
          <cell r="BY185">
            <v>8.02</v>
          </cell>
          <cell r="BZ185">
            <v>42.5</v>
          </cell>
          <cell r="CA185">
            <v>547</v>
          </cell>
          <cell r="CB185">
            <v>265</v>
          </cell>
          <cell r="CC185">
            <v>46</v>
          </cell>
          <cell r="CD185">
            <v>214</v>
          </cell>
          <cell r="CE185">
            <v>1620</v>
          </cell>
          <cell r="CF185">
            <v>1070</v>
          </cell>
          <cell r="CG185">
            <v>103</v>
          </cell>
          <cell r="CH185">
            <v>0</v>
          </cell>
          <cell r="CI185">
            <v>9240</v>
          </cell>
          <cell r="CJ185">
            <v>30.3</v>
          </cell>
          <cell r="CK185">
            <v>0</v>
          </cell>
          <cell r="CL185">
            <v>0</v>
          </cell>
          <cell r="CM185">
            <v>0</v>
          </cell>
          <cell r="CN185">
            <v>0</v>
          </cell>
          <cell r="CO185">
            <v>0</v>
          </cell>
          <cell r="CP185">
            <v>115</v>
          </cell>
          <cell r="CQ185">
            <v>0.97</v>
          </cell>
          <cell r="CR185">
            <v>0</v>
          </cell>
          <cell r="CS185">
            <v>1</v>
          </cell>
        </row>
        <row r="186">
          <cell r="C186" t="str">
            <v>WT7X96.5</v>
          </cell>
          <cell r="D186" t="str">
            <v>F</v>
          </cell>
          <cell r="E186">
            <v>96.5</v>
          </cell>
          <cell r="F186">
            <v>28.4</v>
          </cell>
          <cell r="G186">
            <v>7.74</v>
          </cell>
          <cell r="H186">
            <v>0</v>
          </cell>
          <cell r="I186">
            <v>0</v>
          </cell>
          <cell r="J186">
            <v>15.7</v>
          </cell>
          <cell r="K186">
            <v>0</v>
          </cell>
          <cell r="L186">
            <v>0</v>
          </cell>
          <cell r="M186">
            <v>0.89</v>
          </cell>
          <cell r="N186">
            <v>1.44</v>
          </cell>
          <cell r="O186">
            <v>0</v>
          </cell>
          <cell r="P186">
            <v>0</v>
          </cell>
          <cell r="Q186">
            <v>0</v>
          </cell>
          <cell r="R186">
            <v>2.04</v>
          </cell>
          <cell r="S186">
            <v>2.75</v>
          </cell>
          <cell r="T186">
            <v>0</v>
          </cell>
          <cell r="U186">
            <v>0</v>
          </cell>
          <cell r="V186">
            <v>1.49</v>
          </cell>
          <cell r="W186">
            <v>0</v>
          </cell>
          <cell r="X186">
            <v>0</v>
          </cell>
          <cell r="Y186">
            <v>0.90300000000000002</v>
          </cell>
          <cell r="Z186">
            <v>5.45</v>
          </cell>
          <cell r="AA186">
            <v>0</v>
          </cell>
          <cell r="AB186">
            <v>6.41</v>
          </cell>
          <cell r="AC186">
            <v>0</v>
          </cell>
          <cell r="AD186">
            <v>8.6999999999999993</v>
          </cell>
          <cell r="AE186">
            <v>89.8</v>
          </cell>
          <cell r="AF186">
            <v>29.4</v>
          </cell>
          <cell r="AG186">
            <v>14.4</v>
          </cell>
          <cell r="AH186">
            <v>1.78</v>
          </cell>
          <cell r="AI186">
            <v>466</v>
          </cell>
          <cell r="AJ186">
            <v>90.1</v>
          </cell>
          <cell r="AK186">
            <v>59.3</v>
          </cell>
          <cell r="AL186">
            <v>4.05</v>
          </cell>
          <cell r="AM186">
            <v>0</v>
          </cell>
          <cell r="AN186">
            <v>17.3</v>
          </cell>
          <cell r="AO186">
            <v>87.2</v>
          </cell>
          <cell r="AP186">
            <v>0</v>
          </cell>
          <cell r="AQ186">
            <v>0</v>
          </cell>
          <cell r="AR186">
            <v>0</v>
          </cell>
          <cell r="AS186">
            <v>0</v>
          </cell>
          <cell r="AT186">
            <v>0</v>
          </cell>
          <cell r="AU186">
            <v>4.49</v>
          </cell>
          <cell r="AV186">
            <v>0.97099999999999997</v>
          </cell>
          <cell r="AW186">
            <v>0</v>
          </cell>
          <cell r="AX186">
            <v>1</v>
          </cell>
          <cell r="AY186" t="str">
            <v>WT180X143.5</v>
          </cell>
          <cell r="AZ186" t="str">
            <v>WT180X143.5</v>
          </cell>
          <cell r="BA186">
            <v>144</v>
          </cell>
          <cell r="BB186">
            <v>18300</v>
          </cell>
          <cell r="BC186">
            <v>197</v>
          </cell>
          <cell r="BD186">
            <v>0</v>
          </cell>
          <cell r="BE186">
            <v>0</v>
          </cell>
          <cell r="BF186">
            <v>399</v>
          </cell>
          <cell r="BG186">
            <v>0</v>
          </cell>
          <cell r="BH186">
            <v>0</v>
          </cell>
          <cell r="BI186">
            <v>22.6</v>
          </cell>
          <cell r="BJ186">
            <v>36.6</v>
          </cell>
          <cell r="BK186">
            <v>0</v>
          </cell>
          <cell r="BL186">
            <v>0</v>
          </cell>
          <cell r="BM186">
            <v>0</v>
          </cell>
          <cell r="BN186">
            <v>51.8</v>
          </cell>
          <cell r="BO186">
            <v>69.900000000000006</v>
          </cell>
          <cell r="BP186">
            <v>0</v>
          </cell>
          <cell r="BQ186">
            <v>37.799999999999997</v>
          </cell>
          <cell r="BR186">
            <v>0</v>
          </cell>
          <cell r="BS186">
            <v>0</v>
          </cell>
          <cell r="BT186">
            <v>22.9</v>
          </cell>
          <cell r="BU186">
            <v>144</v>
          </cell>
          <cell r="BV186">
            <v>0</v>
          </cell>
          <cell r="BW186">
            <v>0</v>
          </cell>
          <cell r="BX186">
            <v>6.41</v>
          </cell>
          <cell r="BY186">
            <v>8.6999999999999993</v>
          </cell>
          <cell r="BZ186">
            <v>37.4</v>
          </cell>
          <cell r="CA186">
            <v>482</v>
          </cell>
          <cell r="CB186">
            <v>236</v>
          </cell>
          <cell r="CC186">
            <v>45.2</v>
          </cell>
          <cell r="CD186">
            <v>194</v>
          </cell>
          <cell r="CE186">
            <v>1480</v>
          </cell>
          <cell r="CF186">
            <v>972</v>
          </cell>
          <cell r="CG186">
            <v>103</v>
          </cell>
          <cell r="CH186">
            <v>0</v>
          </cell>
          <cell r="CI186">
            <v>7200</v>
          </cell>
          <cell r="CJ186">
            <v>23.4</v>
          </cell>
          <cell r="CK186">
            <v>0</v>
          </cell>
          <cell r="CL186">
            <v>0</v>
          </cell>
          <cell r="CM186">
            <v>0</v>
          </cell>
          <cell r="CN186">
            <v>0</v>
          </cell>
          <cell r="CO186">
            <v>0</v>
          </cell>
          <cell r="CP186">
            <v>114</v>
          </cell>
          <cell r="CQ186">
            <v>0.97099999999999997</v>
          </cell>
          <cell r="CR186">
            <v>0</v>
          </cell>
          <cell r="CS186">
            <v>1</v>
          </cell>
        </row>
        <row r="187">
          <cell r="C187" t="str">
            <v>WT7X88</v>
          </cell>
          <cell r="D187" t="str">
            <v>F</v>
          </cell>
          <cell r="E187">
            <v>88</v>
          </cell>
          <cell r="F187">
            <v>25.9</v>
          </cell>
          <cell r="G187">
            <v>7.61</v>
          </cell>
          <cell r="H187">
            <v>0</v>
          </cell>
          <cell r="I187">
            <v>0</v>
          </cell>
          <cell r="J187">
            <v>15.7</v>
          </cell>
          <cell r="K187">
            <v>0</v>
          </cell>
          <cell r="L187">
            <v>0</v>
          </cell>
          <cell r="M187">
            <v>0.83</v>
          </cell>
          <cell r="N187">
            <v>1.31</v>
          </cell>
          <cell r="O187">
            <v>0</v>
          </cell>
          <cell r="P187">
            <v>0</v>
          </cell>
          <cell r="Q187">
            <v>0</v>
          </cell>
          <cell r="R187">
            <v>1.91</v>
          </cell>
          <cell r="S187">
            <v>2.625</v>
          </cell>
          <cell r="T187">
            <v>0</v>
          </cell>
          <cell r="U187">
            <v>0</v>
          </cell>
          <cell r="V187">
            <v>1.43</v>
          </cell>
          <cell r="W187">
            <v>0</v>
          </cell>
          <cell r="X187">
            <v>0</v>
          </cell>
          <cell r="Y187">
            <v>0.82699999999999996</v>
          </cell>
          <cell r="Z187">
            <v>5.97</v>
          </cell>
          <cell r="AA187">
            <v>0</v>
          </cell>
          <cell r="AB187">
            <v>6.87</v>
          </cell>
          <cell r="AC187">
            <v>0</v>
          </cell>
          <cell r="AD187">
            <v>9.17</v>
          </cell>
          <cell r="AE187">
            <v>80.5</v>
          </cell>
          <cell r="AF187">
            <v>26.3</v>
          </cell>
          <cell r="AG187">
            <v>13</v>
          </cell>
          <cell r="AH187">
            <v>1.76</v>
          </cell>
          <cell r="AI187">
            <v>419</v>
          </cell>
          <cell r="AJ187">
            <v>81.3</v>
          </cell>
          <cell r="AK187">
            <v>53.5</v>
          </cell>
          <cell r="AL187">
            <v>4.0199999999999996</v>
          </cell>
          <cell r="AM187">
            <v>0</v>
          </cell>
          <cell r="AN187">
            <v>13.2</v>
          </cell>
          <cell r="AO187">
            <v>65.2</v>
          </cell>
          <cell r="AP187">
            <v>0</v>
          </cell>
          <cell r="AQ187">
            <v>0</v>
          </cell>
          <cell r="AR187">
            <v>0</v>
          </cell>
          <cell r="AS187">
            <v>0</v>
          </cell>
          <cell r="AT187">
            <v>0</v>
          </cell>
          <cell r="AU187">
            <v>4.46</v>
          </cell>
          <cell r="AV187">
            <v>0.97</v>
          </cell>
          <cell r="AW187">
            <v>0</v>
          </cell>
          <cell r="AX187">
            <v>1</v>
          </cell>
          <cell r="AY187" t="str">
            <v>WT180X131</v>
          </cell>
          <cell r="AZ187" t="str">
            <v>WT180X131</v>
          </cell>
          <cell r="BA187">
            <v>131</v>
          </cell>
          <cell r="BB187">
            <v>16700</v>
          </cell>
          <cell r="BC187">
            <v>193</v>
          </cell>
          <cell r="BD187">
            <v>0</v>
          </cell>
          <cell r="BE187">
            <v>0</v>
          </cell>
          <cell r="BF187">
            <v>399</v>
          </cell>
          <cell r="BG187">
            <v>0</v>
          </cell>
          <cell r="BH187">
            <v>0</v>
          </cell>
          <cell r="BI187">
            <v>21.1</v>
          </cell>
          <cell r="BJ187">
            <v>33.299999999999997</v>
          </cell>
          <cell r="BK187">
            <v>0</v>
          </cell>
          <cell r="BL187">
            <v>0</v>
          </cell>
          <cell r="BM187">
            <v>0</v>
          </cell>
          <cell r="BN187">
            <v>48.5</v>
          </cell>
          <cell r="BO187">
            <v>66.7</v>
          </cell>
          <cell r="BP187">
            <v>0</v>
          </cell>
          <cell r="BQ187">
            <v>36.299999999999997</v>
          </cell>
          <cell r="BR187">
            <v>0</v>
          </cell>
          <cell r="BS187">
            <v>0</v>
          </cell>
          <cell r="BT187">
            <v>21</v>
          </cell>
          <cell r="BU187">
            <v>131</v>
          </cell>
          <cell r="BV187">
            <v>0</v>
          </cell>
          <cell r="BW187">
            <v>0</v>
          </cell>
          <cell r="BX187">
            <v>6.87</v>
          </cell>
          <cell r="BY187">
            <v>9.17</v>
          </cell>
          <cell r="BZ187">
            <v>33.5</v>
          </cell>
          <cell r="CA187">
            <v>431</v>
          </cell>
          <cell r="CB187">
            <v>213</v>
          </cell>
          <cell r="CC187">
            <v>44.7</v>
          </cell>
          <cell r="CD187">
            <v>174</v>
          </cell>
          <cell r="CE187">
            <v>1330</v>
          </cell>
          <cell r="CF187">
            <v>877</v>
          </cell>
          <cell r="CG187">
            <v>102</v>
          </cell>
          <cell r="CH187">
            <v>0</v>
          </cell>
          <cell r="CI187">
            <v>5490</v>
          </cell>
          <cell r="CJ187">
            <v>17.5</v>
          </cell>
          <cell r="CK187">
            <v>0</v>
          </cell>
          <cell r="CL187">
            <v>0</v>
          </cell>
          <cell r="CM187">
            <v>0</v>
          </cell>
          <cell r="CN187">
            <v>0</v>
          </cell>
          <cell r="CO187">
            <v>0</v>
          </cell>
          <cell r="CP187">
            <v>113</v>
          </cell>
          <cell r="CQ187">
            <v>0.97</v>
          </cell>
          <cell r="CR187">
            <v>0</v>
          </cell>
          <cell r="CS187">
            <v>1</v>
          </cell>
        </row>
        <row r="188">
          <cell r="C188" t="str">
            <v>WT7X79.5</v>
          </cell>
          <cell r="D188" t="str">
            <v>F</v>
          </cell>
          <cell r="E188">
            <v>79.5</v>
          </cell>
          <cell r="F188">
            <v>23.4</v>
          </cell>
          <cell r="G188">
            <v>7.49</v>
          </cell>
          <cell r="H188">
            <v>0</v>
          </cell>
          <cell r="I188">
            <v>0</v>
          </cell>
          <cell r="J188">
            <v>15.6</v>
          </cell>
          <cell r="K188">
            <v>0</v>
          </cell>
          <cell r="L188">
            <v>0</v>
          </cell>
          <cell r="M188">
            <v>0.745</v>
          </cell>
          <cell r="N188">
            <v>1.19</v>
          </cell>
          <cell r="O188">
            <v>0</v>
          </cell>
          <cell r="P188">
            <v>0</v>
          </cell>
          <cell r="Q188">
            <v>0</v>
          </cell>
          <cell r="R188">
            <v>1.79</v>
          </cell>
          <cell r="S188">
            <v>2.5</v>
          </cell>
          <cell r="T188">
            <v>0</v>
          </cell>
          <cell r="U188">
            <v>0</v>
          </cell>
          <cell r="V188">
            <v>1.35</v>
          </cell>
          <cell r="W188">
            <v>0</v>
          </cell>
          <cell r="X188">
            <v>0</v>
          </cell>
          <cell r="Y188">
            <v>0.751</v>
          </cell>
          <cell r="Z188">
            <v>6.54</v>
          </cell>
          <cell r="AA188">
            <v>0</v>
          </cell>
          <cell r="AB188">
            <v>7.65</v>
          </cell>
          <cell r="AC188">
            <v>0</v>
          </cell>
          <cell r="AD188">
            <v>10.1</v>
          </cell>
          <cell r="AE188">
            <v>70.2</v>
          </cell>
          <cell r="AF188">
            <v>22.8</v>
          </cell>
          <cell r="AG188">
            <v>11.4</v>
          </cell>
          <cell r="AH188">
            <v>1.73</v>
          </cell>
          <cell r="AI188">
            <v>374</v>
          </cell>
          <cell r="AJ188">
            <v>73</v>
          </cell>
          <cell r="AK188">
            <v>48.1</v>
          </cell>
          <cell r="AL188">
            <v>4</v>
          </cell>
          <cell r="AM188">
            <v>0</v>
          </cell>
          <cell r="AN188">
            <v>9.84</v>
          </cell>
          <cell r="AO188">
            <v>47.9</v>
          </cell>
          <cell r="AP188">
            <v>0</v>
          </cell>
          <cell r="AQ188">
            <v>0</v>
          </cell>
          <cell r="AR188">
            <v>0</v>
          </cell>
          <cell r="AS188">
            <v>0</v>
          </cell>
          <cell r="AT188">
            <v>0</v>
          </cell>
          <cell r="AU188">
            <v>4.43</v>
          </cell>
          <cell r="AV188">
            <v>0.97099999999999997</v>
          </cell>
          <cell r="AW188">
            <v>0</v>
          </cell>
          <cell r="AX188">
            <v>1</v>
          </cell>
          <cell r="AY188" t="str">
            <v>WT180X118.5</v>
          </cell>
          <cell r="AZ188" t="str">
            <v>WT180X118.5</v>
          </cell>
          <cell r="BA188">
            <v>118</v>
          </cell>
          <cell r="BB188">
            <v>15100</v>
          </cell>
          <cell r="BC188">
            <v>190</v>
          </cell>
          <cell r="BD188">
            <v>0</v>
          </cell>
          <cell r="BE188">
            <v>0</v>
          </cell>
          <cell r="BF188">
            <v>396</v>
          </cell>
          <cell r="BG188">
            <v>0</v>
          </cell>
          <cell r="BH188">
            <v>0</v>
          </cell>
          <cell r="BI188">
            <v>18.899999999999999</v>
          </cell>
          <cell r="BJ188">
            <v>30.2</v>
          </cell>
          <cell r="BK188">
            <v>0</v>
          </cell>
          <cell r="BL188">
            <v>0</v>
          </cell>
          <cell r="BM188">
            <v>0</v>
          </cell>
          <cell r="BN188">
            <v>45.5</v>
          </cell>
          <cell r="BO188">
            <v>63.5</v>
          </cell>
          <cell r="BP188">
            <v>0</v>
          </cell>
          <cell r="BQ188">
            <v>34.299999999999997</v>
          </cell>
          <cell r="BR188">
            <v>0</v>
          </cell>
          <cell r="BS188">
            <v>0</v>
          </cell>
          <cell r="BT188">
            <v>19.100000000000001</v>
          </cell>
          <cell r="BU188">
            <v>119</v>
          </cell>
          <cell r="BV188">
            <v>0</v>
          </cell>
          <cell r="BW188">
            <v>0</v>
          </cell>
          <cell r="BX188">
            <v>7.65</v>
          </cell>
          <cell r="BY188">
            <v>10.1</v>
          </cell>
          <cell r="BZ188">
            <v>29.2</v>
          </cell>
          <cell r="CA188">
            <v>374</v>
          </cell>
          <cell r="CB188">
            <v>187</v>
          </cell>
          <cell r="CC188">
            <v>43.9</v>
          </cell>
          <cell r="CD188">
            <v>156</v>
          </cell>
          <cell r="CE188">
            <v>1200</v>
          </cell>
          <cell r="CF188">
            <v>788</v>
          </cell>
          <cell r="CG188">
            <v>102</v>
          </cell>
          <cell r="CH188">
            <v>0</v>
          </cell>
          <cell r="CI188">
            <v>4100</v>
          </cell>
          <cell r="CJ188">
            <v>12.9</v>
          </cell>
          <cell r="CK188">
            <v>0</v>
          </cell>
          <cell r="CL188">
            <v>0</v>
          </cell>
          <cell r="CM188">
            <v>0</v>
          </cell>
          <cell r="CN188">
            <v>0</v>
          </cell>
          <cell r="CO188">
            <v>0</v>
          </cell>
          <cell r="CP188">
            <v>113</v>
          </cell>
          <cell r="CQ188">
            <v>0.97099999999999997</v>
          </cell>
          <cell r="CR188">
            <v>0</v>
          </cell>
          <cell r="CS188">
            <v>1</v>
          </cell>
        </row>
        <row r="189">
          <cell r="C189" t="str">
            <v>WT7X72.5</v>
          </cell>
          <cell r="D189" t="str">
            <v>F</v>
          </cell>
          <cell r="E189">
            <v>72.5</v>
          </cell>
          <cell r="F189">
            <v>21.3</v>
          </cell>
          <cell r="G189">
            <v>7.39</v>
          </cell>
          <cell r="H189">
            <v>0</v>
          </cell>
          <cell r="I189">
            <v>0</v>
          </cell>
          <cell r="J189">
            <v>15.5</v>
          </cell>
          <cell r="K189">
            <v>0</v>
          </cell>
          <cell r="L189">
            <v>0</v>
          </cell>
          <cell r="M189">
            <v>0.68</v>
          </cell>
          <cell r="N189">
            <v>1.0900000000000001</v>
          </cell>
          <cell r="O189">
            <v>0</v>
          </cell>
          <cell r="P189">
            <v>0</v>
          </cell>
          <cell r="Q189">
            <v>0</v>
          </cell>
          <cell r="R189">
            <v>1.69</v>
          </cell>
          <cell r="S189">
            <v>2.375</v>
          </cell>
          <cell r="T189">
            <v>0</v>
          </cell>
          <cell r="U189">
            <v>0</v>
          </cell>
          <cell r="V189">
            <v>1.29</v>
          </cell>
          <cell r="W189">
            <v>0</v>
          </cell>
          <cell r="X189">
            <v>0</v>
          </cell>
          <cell r="Y189">
            <v>0.68799999999999994</v>
          </cell>
          <cell r="Z189">
            <v>7.11</v>
          </cell>
          <cell r="AA189">
            <v>0</v>
          </cell>
          <cell r="AB189">
            <v>8.39</v>
          </cell>
          <cell r="AC189">
            <v>0</v>
          </cell>
          <cell r="AD189">
            <v>10.9</v>
          </cell>
          <cell r="AE189">
            <v>62.5</v>
          </cell>
          <cell r="AF189">
            <v>20.2</v>
          </cell>
          <cell r="AG189">
            <v>10.199999999999999</v>
          </cell>
          <cell r="AH189">
            <v>1.71</v>
          </cell>
          <cell r="AI189">
            <v>338</v>
          </cell>
          <cell r="AJ189">
            <v>66.2</v>
          </cell>
          <cell r="AK189">
            <v>43.7</v>
          </cell>
          <cell r="AL189">
            <v>3.98</v>
          </cell>
          <cell r="AM189">
            <v>0</v>
          </cell>
          <cell r="AN189">
            <v>7.56</v>
          </cell>
          <cell r="AO189">
            <v>36.299999999999997</v>
          </cell>
          <cell r="AP189">
            <v>0</v>
          </cell>
          <cell r="AQ189">
            <v>0</v>
          </cell>
          <cell r="AR189">
            <v>0</v>
          </cell>
          <cell r="AS189">
            <v>0</v>
          </cell>
          <cell r="AT189">
            <v>0</v>
          </cell>
          <cell r="AU189">
            <v>4.4000000000000004</v>
          </cell>
          <cell r="AV189">
            <v>0.97099999999999997</v>
          </cell>
          <cell r="AW189">
            <v>0</v>
          </cell>
          <cell r="AX189">
            <v>1</v>
          </cell>
          <cell r="AY189" t="str">
            <v>WT180X108</v>
          </cell>
          <cell r="AZ189" t="str">
            <v>WT180X108</v>
          </cell>
          <cell r="BA189">
            <v>108</v>
          </cell>
          <cell r="BB189">
            <v>13700</v>
          </cell>
          <cell r="BC189">
            <v>188</v>
          </cell>
          <cell r="BD189">
            <v>0</v>
          </cell>
          <cell r="BE189">
            <v>0</v>
          </cell>
          <cell r="BF189">
            <v>394</v>
          </cell>
          <cell r="BG189">
            <v>0</v>
          </cell>
          <cell r="BH189">
            <v>0</v>
          </cell>
          <cell r="BI189">
            <v>17.3</v>
          </cell>
          <cell r="BJ189">
            <v>27.7</v>
          </cell>
          <cell r="BK189">
            <v>0</v>
          </cell>
          <cell r="BL189">
            <v>0</v>
          </cell>
          <cell r="BM189">
            <v>0</v>
          </cell>
          <cell r="BN189">
            <v>42.9</v>
          </cell>
          <cell r="BO189">
            <v>60.3</v>
          </cell>
          <cell r="BP189">
            <v>0</v>
          </cell>
          <cell r="BQ189">
            <v>32.799999999999997</v>
          </cell>
          <cell r="BR189">
            <v>0</v>
          </cell>
          <cell r="BS189">
            <v>0</v>
          </cell>
          <cell r="BT189">
            <v>17.5</v>
          </cell>
          <cell r="BU189">
            <v>108</v>
          </cell>
          <cell r="BV189">
            <v>0</v>
          </cell>
          <cell r="BW189">
            <v>0</v>
          </cell>
          <cell r="BX189">
            <v>8.39</v>
          </cell>
          <cell r="BY189">
            <v>10.9</v>
          </cell>
          <cell r="BZ189">
            <v>26</v>
          </cell>
          <cell r="CA189">
            <v>331</v>
          </cell>
          <cell r="CB189">
            <v>167</v>
          </cell>
          <cell r="CC189">
            <v>43.4</v>
          </cell>
          <cell r="CD189">
            <v>141</v>
          </cell>
          <cell r="CE189">
            <v>1080</v>
          </cell>
          <cell r="CF189">
            <v>716</v>
          </cell>
          <cell r="CG189">
            <v>101</v>
          </cell>
          <cell r="CH189">
            <v>0</v>
          </cell>
          <cell r="CI189">
            <v>3150</v>
          </cell>
          <cell r="CJ189">
            <v>9.75</v>
          </cell>
          <cell r="CK189">
            <v>0</v>
          </cell>
          <cell r="CL189">
            <v>0</v>
          </cell>
          <cell r="CM189">
            <v>0</v>
          </cell>
          <cell r="CN189">
            <v>0</v>
          </cell>
          <cell r="CO189">
            <v>0</v>
          </cell>
          <cell r="CP189">
            <v>112</v>
          </cell>
          <cell r="CQ189">
            <v>0.97099999999999997</v>
          </cell>
          <cell r="CR189">
            <v>0</v>
          </cell>
          <cell r="CS189">
            <v>1</v>
          </cell>
        </row>
        <row r="190">
          <cell r="C190" t="str">
            <v>WT7X66</v>
          </cell>
          <cell r="D190" t="str">
            <v>F</v>
          </cell>
          <cell r="E190">
            <v>66</v>
          </cell>
          <cell r="F190">
            <v>19.399999999999999</v>
          </cell>
          <cell r="G190">
            <v>7.33</v>
          </cell>
          <cell r="H190">
            <v>0</v>
          </cell>
          <cell r="I190">
            <v>0</v>
          </cell>
          <cell r="J190">
            <v>14.7</v>
          </cell>
          <cell r="K190">
            <v>0</v>
          </cell>
          <cell r="L190">
            <v>0</v>
          </cell>
          <cell r="M190">
            <v>0.64500000000000002</v>
          </cell>
          <cell r="N190">
            <v>1.03</v>
          </cell>
          <cell r="O190">
            <v>0</v>
          </cell>
          <cell r="P190">
            <v>0</v>
          </cell>
          <cell r="Q190">
            <v>0</v>
          </cell>
          <cell r="R190">
            <v>1.63</v>
          </cell>
          <cell r="S190">
            <v>2.3125</v>
          </cell>
          <cell r="T190">
            <v>0</v>
          </cell>
          <cell r="U190">
            <v>0</v>
          </cell>
          <cell r="V190">
            <v>1.29</v>
          </cell>
          <cell r="W190">
            <v>0</v>
          </cell>
          <cell r="X190">
            <v>0</v>
          </cell>
          <cell r="Y190">
            <v>0.65800000000000003</v>
          </cell>
          <cell r="Z190">
            <v>7.15</v>
          </cell>
          <cell r="AA190">
            <v>0</v>
          </cell>
          <cell r="AB190">
            <v>8.84</v>
          </cell>
          <cell r="AC190">
            <v>0</v>
          </cell>
          <cell r="AD190">
            <v>11.4</v>
          </cell>
          <cell r="AE190">
            <v>57.8</v>
          </cell>
          <cell r="AF190">
            <v>18.600000000000001</v>
          </cell>
          <cell r="AG190">
            <v>9.57</v>
          </cell>
          <cell r="AH190">
            <v>1.73</v>
          </cell>
          <cell r="AI190">
            <v>274</v>
          </cell>
          <cell r="AJ190">
            <v>56.5</v>
          </cell>
          <cell r="AK190">
            <v>37.200000000000003</v>
          </cell>
          <cell r="AL190">
            <v>3.76</v>
          </cell>
          <cell r="AM190">
            <v>0</v>
          </cell>
          <cell r="AN190">
            <v>6.13</v>
          </cell>
          <cell r="AO190">
            <v>26.6</v>
          </cell>
          <cell r="AP190">
            <v>0</v>
          </cell>
          <cell r="AQ190">
            <v>0</v>
          </cell>
          <cell r="AR190">
            <v>0</v>
          </cell>
          <cell r="AS190">
            <v>0</v>
          </cell>
          <cell r="AT190">
            <v>0</v>
          </cell>
          <cell r="AU190">
            <v>4.21</v>
          </cell>
          <cell r="AV190">
            <v>0.96599999999999997</v>
          </cell>
          <cell r="AW190">
            <v>0</v>
          </cell>
          <cell r="AX190">
            <v>1</v>
          </cell>
          <cell r="AY190" t="str">
            <v>WT180X98</v>
          </cell>
          <cell r="AZ190" t="str">
            <v>WT180X98</v>
          </cell>
          <cell r="BA190">
            <v>98</v>
          </cell>
          <cell r="BB190">
            <v>12500</v>
          </cell>
          <cell r="BC190">
            <v>186</v>
          </cell>
          <cell r="BD190">
            <v>0</v>
          </cell>
          <cell r="BE190">
            <v>0</v>
          </cell>
          <cell r="BF190">
            <v>373</v>
          </cell>
          <cell r="BG190">
            <v>0</v>
          </cell>
          <cell r="BH190">
            <v>0</v>
          </cell>
          <cell r="BI190">
            <v>16.399999999999999</v>
          </cell>
          <cell r="BJ190">
            <v>26.2</v>
          </cell>
          <cell r="BK190">
            <v>0</v>
          </cell>
          <cell r="BL190">
            <v>0</v>
          </cell>
          <cell r="BM190">
            <v>0</v>
          </cell>
          <cell r="BN190">
            <v>41.4</v>
          </cell>
          <cell r="BO190">
            <v>58.7</v>
          </cell>
          <cell r="BP190">
            <v>0</v>
          </cell>
          <cell r="BQ190">
            <v>32.799999999999997</v>
          </cell>
          <cell r="BR190">
            <v>0</v>
          </cell>
          <cell r="BS190">
            <v>0</v>
          </cell>
          <cell r="BT190">
            <v>16.7</v>
          </cell>
          <cell r="BU190">
            <v>98</v>
          </cell>
          <cell r="BV190">
            <v>0</v>
          </cell>
          <cell r="BW190">
            <v>0</v>
          </cell>
          <cell r="BX190">
            <v>8.84</v>
          </cell>
          <cell r="BY190">
            <v>11.4</v>
          </cell>
          <cell r="BZ190">
            <v>24.1</v>
          </cell>
          <cell r="CA190">
            <v>305</v>
          </cell>
          <cell r="CB190">
            <v>157</v>
          </cell>
          <cell r="CC190">
            <v>43.9</v>
          </cell>
          <cell r="CD190">
            <v>114</v>
          </cell>
          <cell r="CE190">
            <v>926</v>
          </cell>
          <cell r="CF190">
            <v>610</v>
          </cell>
          <cell r="CG190">
            <v>95.5</v>
          </cell>
          <cell r="CH190">
            <v>0</v>
          </cell>
          <cell r="CI190">
            <v>2550</v>
          </cell>
          <cell r="CJ190">
            <v>7.14</v>
          </cell>
          <cell r="CK190">
            <v>0</v>
          </cell>
          <cell r="CL190">
            <v>0</v>
          </cell>
          <cell r="CM190">
            <v>0</v>
          </cell>
          <cell r="CN190">
            <v>0</v>
          </cell>
          <cell r="CO190">
            <v>0</v>
          </cell>
          <cell r="CP190">
            <v>107</v>
          </cell>
          <cell r="CQ190">
            <v>0.96599999999999997</v>
          </cell>
          <cell r="CR190">
            <v>0</v>
          </cell>
          <cell r="CS190">
            <v>1</v>
          </cell>
        </row>
        <row r="191">
          <cell r="C191" t="str">
            <v>WT7X60</v>
          </cell>
          <cell r="D191" t="str">
            <v>F</v>
          </cell>
          <cell r="E191">
            <v>60</v>
          </cell>
          <cell r="F191">
            <v>17.7</v>
          </cell>
          <cell r="G191">
            <v>7.24</v>
          </cell>
          <cell r="H191">
            <v>0</v>
          </cell>
          <cell r="I191">
            <v>0</v>
          </cell>
          <cell r="J191">
            <v>14.7</v>
          </cell>
          <cell r="K191">
            <v>0</v>
          </cell>
          <cell r="L191">
            <v>0</v>
          </cell>
          <cell r="M191">
            <v>0.59</v>
          </cell>
          <cell r="N191">
            <v>0.94</v>
          </cell>
          <cell r="O191">
            <v>0</v>
          </cell>
          <cell r="P191">
            <v>0</v>
          </cell>
          <cell r="Q191">
            <v>0</v>
          </cell>
          <cell r="R191">
            <v>1.54</v>
          </cell>
          <cell r="S191">
            <v>2.25</v>
          </cell>
          <cell r="T191">
            <v>0</v>
          </cell>
          <cell r="U191">
            <v>0</v>
          </cell>
          <cell r="V191">
            <v>1.24</v>
          </cell>
          <cell r="W191">
            <v>0</v>
          </cell>
          <cell r="X191">
            <v>0</v>
          </cell>
          <cell r="Y191">
            <v>0.60199999999999998</v>
          </cell>
          <cell r="Z191">
            <v>7.8</v>
          </cell>
          <cell r="AA191">
            <v>0</v>
          </cell>
          <cell r="AB191">
            <v>9.66</v>
          </cell>
          <cell r="AC191">
            <v>0</v>
          </cell>
          <cell r="AD191">
            <v>12.3</v>
          </cell>
          <cell r="AE191">
            <v>51.7</v>
          </cell>
          <cell r="AF191">
            <v>16.5</v>
          </cell>
          <cell r="AG191">
            <v>8.61</v>
          </cell>
          <cell r="AH191">
            <v>1.71</v>
          </cell>
          <cell r="AI191">
            <v>247</v>
          </cell>
          <cell r="AJ191">
            <v>51.2</v>
          </cell>
          <cell r="AK191">
            <v>33.700000000000003</v>
          </cell>
          <cell r="AL191">
            <v>3.74</v>
          </cell>
          <cell r="AM191">
            <v>0</v>
          </cell>
          <cell r="AN191">
            <v>4.67</v>
          </cell>
          <cell r="AO191">
            <v>20</v>
          </cell>
          <cell r="AP191">
            <v>0</v>
          </cell>
          <cell r="AQ191">
            <v>0</v>
          </cell>
          <cell r="AR191">
            <v>0</v>
          </cell>
          <cell r="AS191">
            <v>0</v>
          </cell>
          <cell r="AT191">
            <v>0</v>
          </cell>
          <cell r="AU191">
            <v>4.1900000000000004</v>
          </cell>
          <cell r="AV191">
            <v>0.96599999999999997</v>
          </cell>
          <cell r="AW191">
            <v>0</v>
          </cell>
          <cell r="AX191">
            <v>1</v>
          </cell>
          <cell r="AY191" t="str">
            <v>WT180X89.5</v>
          </cell>
          <cell r="AZ191" t="str">
            <v>WT180X89.5</v>
          </cell>
          <cell r="BA191">
            <v>89.5</v>
          </cell>
          <cell r="BB191">
            <v>11400</v>
          </cell>
          <cell r="BC191">
            <v>184</v>
          </cell>
          <cell r="BD191">
            <v>0</v>
          </cell>
          <cell r="BE191">
            <v>0</v>
          </cell>
          <cell r="BF191">
            <v>373</v>
          </cell>
          <cell r="BG191">
            <v>0</v>
          </cell>
          <cell r="BH191">
            <v>0</v>
          </cell>
          <cell r="BI191">
            <v>15</v>
          </cell>
          <cell r="BJ191">
            <v>23.9</v>
          </cell>
          <cell r="BK191">
            <v>0</v>
          </cell>
          <cell r="BL191">
            <v>0</v>
          </cell>
          <cell r="BM191">
            <v>0</v>
          </cell>
          <cell r="BN191">
            <v>39.1</v>
          </cell>
          <cell r="BO191">
            <v>57.2</v>
          </cell>
          <cell r="BP191">
            <v>0</v>
          </cell>
          <cell r="BQ191">
            <v>31.5</v>
          </cell>
          <cell r="BR191">
            <v>0</v>
          </cell>
          <cell r="BS191">
            <v>0</v>
          </cell>
          <cell r="BT191">
            <v>15.3</v>
          </cell>
          <cell r="BU191">
            <v>89.5</v>
          </cell>
          <cell r="BV191">
            <v>0</v>
          </cell>
          <cell r="BW191">
            <v>0</v>
          </cell>
          <cell r="BX191">
            <v>9.66</v>
          </cell>
          <cell r="BY191">
            <v>12.3</v>
          </cell>
          <cell r="BZ191">
            <v>21.5</v>
          </cell>
          <cell r="CA191">
            <v>270</v>
          </cell>
          <cell r="CB191">
            <v>141</v>
          </cell>
          <cell r="CC191">
            <v>43.4</v>
          </cell>
          <cell r="CD191">
            <v>103</v>
          </cell>
          <cell r="CE191">
            <v>839</v>
          </cell>
          <cell r="CF191">
            <v>552</v>
          </cell>
          <cell r="CG191">
            <v>95</v>
          </cell>
          <cell r="CH191">
            <v>0</v>
          </cell>
          <cell r="CI191">
            <v>1940</v>
          </cell>
          <cell r="CJ191">
            <v>5.37</v>
          </cell>
          <cell r="CK191">
            <v>0</v>
          </cell>
          <cell r="CL191">
            <v>0</v>
          </cell>
          <cell r="CM191">
            <v>0</v>
          </cell>
          <cell r="CN191">
            <v>0</v>
          </cell>
          <cell r="CO191">
            <v>0</v>
          </cell>
          <cell r="CP191">
            <v>106</v>
          </cell>
          <cell r="CQ191">
            <v>0.96599999999999997</v>
          </cell>
          <cell r="CR191">
            <v>0</v>
          </cell>
          <cell r="CS191">
            <v>1</v>
          </cell>
        </row>
        <row r="192">
          <cell r="C192" t="str">
            <v>WT7X54.5</v>
          </cell>
          <cell r="D192" t="str">
            <v>F</v>
          </cell>
          <cell r="E192">
            <v>54.5</v>
          </cell>
          <cell r="F192">
            <v>16</v>
          </cell>
          <cell r="G192">
            <v>7.16</v>
          </cell>
          <cell r="H192">
            <v>0</v>
          </cell>
          <cell r="I192">
            <v>0</v>
          </cell>
          <cell r="J192">
            <v>14.6</v>
          </cell>
          <cell r="K192">
            <v>0</v>
          </cell>
          <cell r="L192">
            <v>0</v>
          </cell>
          <cell r="M192">
            <v>0.52500000000000002</v>
          </cell>
          <cell r="N192">
            <v>0.86</v>
          </cell>
          <cell r="O192">
            <v>0</v>
          </cell>
          <cell r="P192">
            <v>0</v>
          </cell>
          <cell r="Q192">
            <v>0</v>
          </cell>
          <cell r="R192">
            <v>1.46</v>
          </cell>
          <cell r="S192">
            <v>2.1875</v>
          </cell>
          <cell r="T192">
            <v>0</v>
          </cell>
          <cell r="U192">
            <v>0</v>
          </cell>
          <cell r="V192">
            <v>1.17</v>
          </cell>
          <cell r="W192">
            <v>0</v>
          </cell>
          <cell r="X192">
            <v>0</v>
          </cell>
          <cell r="Y192">
            <v>0.54800000000000004</v>
          </cell>
          <cell r="Z192">
            <v>8.49</v>
          </cell>
          <cell r="AA192">
            <v>0</v>
          </cell>
          <cell r="AB192">
            <v>10.9</v>
          </cell>
          <cell r="AC192">
            <v>0</v>
          </cell>
          <cell r="AD192">
            <v>13.6</v>
          </cell>
          <cell r="AE192">
            <v>45.3</v>
          </cell>
          <cell r="AF192">
            <v>14.4</v>
          </cell>
          <cell r="AG192">
            <v>7.56</v>
          </cell>
          <cell r="AH192">
            <v>1.68</v>
          </cell>
          <cell r="AI192">
            <v>223</v>
          </cell>
          <cell r="AJ192">
            <v>46.3</v>
          </cell>
          <cell r="AK192">
            <v>30.6</v>
          </cell>
          <cell r="AL192">
            <v>3.73</v>
          </cell>
          <cell r="AM192">
            <v>0</v>
          </cell>
          <cell r="AN192">
            <v>3.55</v>
          </cell>
          <cell r="AO192">
            <v>15</v>
          </cell>
          <cell r="AP192">
            <v>0</v>
          </cell>
          <cell r="AQ192">
            <v>0</v>
          </cell>
          <cell r="AR192">
            <v>0</v>
          </cell>
          <cell r="AS192">
            <v>0</v>
          </cell>
          <cell r="AT192">
            <v>0</v>
          </cell>
          <cell r="AU192">
            <v>4.16</v>
          </cell>
          <cell r="AV192">
            <v>0.96799999999999997</v>
          </cell>
          <cell r="AW192">
            <v>0</v>
          </cell>
          <cell r="AX192">
            <v>1</v>
          </cell>
          <cell r="AY192" t="str">
            <v>WT180X81</v>
          </cell>
          <cell r="AZ192" t="str">
            <v>WT180X81</v>
          </cell>
          <cell r="BA192">
            <v>81</v>
          </cell>
          <cell r="BB192">
            <v>10300</v>
          </cell>
          <cell r="BC192">
            <v>182</v>
          </cell>
          <cell r="BD192">
            <v>0</v>
          </cell>
          <cell r="BE192">
            <v>0</v>
          </cell>
          <cell r="BF192">
            <v>371</v>
          </cell>
          <cell r="BG192">
            <v>0</v>
          </cell>
          <cell r="BH192">
            <v>0</v>
          </cell>
          <cell r="BI192">
            <v>13.3</v>
          </cell>
          <cell r="BJ192">
            <v>21.8</v>
          </cell>
          <cell r="BK192">
            <v>0</v>
          </cell>
          <cell r="BL192">
            <v>0</v>
          </cell>
          <cell r="BM192">
            <v>0</v>
          </cell>
          <cell r="BN192">
            <v>37.1</v>
          </cell>
          <cell r="BO192">
            <v>55.6</v>
          </cell>
          <cell r="BP192">
            <v>0</v>
          </cell>
          <cell r="BQ192">
            <v>29.7</v>
          </cell>
          <cell r="BR192">
            <v>0</v>
          </cell>
          <cell r="BS192">
            <v>0</v>
          </cell>
          <cell r="BT192">
            <v>13.9</v>
          </cell>
          <cell r="BU192">
            <v>81</v>
          </cell>
          <cell r="BV192">
            <v>0</v>
          </cell>
          <cell r="BW192">
            <v>0</v>
          </cell>
          <cell r="BX192">
            <v>10.9</v>
          </cell>
          <cell r="BY192">
            <v>13.6</v>
          </cell>
          <cell r="BZ192">
            <v>18.899999999999999</v>
          </cell>
          <cell r="CA192">
            <v>236</v>
          </cell>
          <cell r="CB192">
            <v>124</v>
          </cell>
          <cell r="CC192">
            <v>42.7</v>
          </cell>
          <cell r="CD192">
            <v>92.8</v>
          </cell>
          <cell r="CE192">
            <v>759</v>
          </cell>
          <cell r="CF192">
            <v>501</v>
          </cell>
          <cell r="CG192">
            <v>94.7</v>
          </cell>
          <cell r="CH192">
            <v>0</v>
          </cell>
          <cell r="CI192">
            <v>1480</v>
          </cell>
          <cell r="CJ192">
            <v>4.03</v>
          </cell>
          <cell r="CK192">
            <v>0</v>
          </cell>
          <cell r="CL192">
            <v>0</v>
          </cell>
          <cell r="CM192">
            <v>0</v>
          </cell>
          <cell r="CN192">
            <v>0</v>
          </cell>
          <cell r="CO192">
            <v>0</v>
          </cell>
          <cell r="CP192">
            <v>106</v>
          </cell>
          <cell r="CQ192">
            <v>0.96799999999999997</v>
          </cell>
          <cell r="CR192">
            <v>0</v>
          </cell>
          <cell r="CS192">
            <v>1</v>
          </cell>
        </row>
        <row r="193">
          <cell r="C193" t="str">
            <v>WT7X49.5</v>
          </cell>
          <cell r="D193" t="str">
            <v>F</v>
          </cell>
          <cell r="E193">
            <v>49.5</v>
          </cell>
          <cell r="F193">
            <v>14.6</v>
          </cell>
          <cell r="G193">
            <v>7.08</v>
          </cell>
          <cell r="H193">
            <v>0</v>
          </cell>
          <cell r="I193">
            <v>0</v>
          </cell>
          <cell r="J193">
            <v>14.6</v>
          </cell>
          <cell r="K193">
            <v>0</v>
          </cell>
          <cell r="L193">
            <v>0</v>
          </cell>
          <cell r="M193">
            <v>0.48499999999999999</v>
          </cell>
          <cell r="N193">
            <v>0.78</v>
          </cell>
          <cell r="O193">
            <v>0</v>
          </cell>
          <cell r="P193">
            <v>0</v>
          </cell>
          <cell r="Q193">
            <v>0</v>
          </cell>
          <cell r="R193">
            <v>1.38</v>
          </cell>
          <cell r="S193">
            <v>2.0625</v>
          </cell>
          <cell r="T193">
            <v>0</v>
          </cell>
          <cell r="U193">
            <v>0</v>
          </cell>
          <cell r="V193">
            <v>1.1399999999999999</v>
          </cell>
          <cell r="W193">
            <v>0</v>
          </cell>
          <cell r="X193">
            <v>0</v>
          </cell>
          <cell r="Y193">
            <v>0.5</v>
          </cell>
          <cell r="Z193">
            <v>9.34</v>
          </cell>
          <cell r="AA193">
            <v>0</v>
          </cell>
          <cell r="AB193">
            <v>11.8</v>
          </cell>
          <cell r="AC193">
            <v>0</v>
          </cell>
          <cell r="AD193">
            <v>14.6</v>
          </cell>
          <cell r="AE193">
            <v>40.9</v>
          </cell>
          <cell r="AF193">
            <v>12.9</v>
          </cell>
          <cell r="AG193">
            <v>6.88</v>
          </cell>
          <cell r="AH193">
            <v>1.67</v>
          </cell>
          <cell r="AI193">
            <v>201</v>
          </cell>
          <cell r="AJ193">
            <v>41.8</v>
          </cell>
          <cell r="AK193">
            <v>27.6</v>
          </cell>
          <cell r="AL193">
            <v>3.71</v>
          </cell>
          <cell r="AM193">
            <v>0</v>
          </cell>
          <cell r="AN193">
            <v>2.68</v>
          </cell>
          <cell r="AO193">
            <v>11.1</v>
          </cell>
          <cell r="AP193">
            <v>0</v>
          </cell>
          <cell r="AQ193">
            <v>0</v>
          </cell>
          <cell r="AR193">
            <v>0</v>
          </cell>
          <cell r="AS193">
            <v>0</v>
          </cell>
          <cell r="AT193">
            <v>0</v>
          </cell>
          <cell r="AU193">
            <v>4.1399999999999997</v>
          </cell>
          <cell r="AV193">
            <v>0.96699999999999997</v>
          </cell>
          <cell r="AW193">
            <v>0</v>
          </cell>
          <cell r="AX193">
            <v>1</v>
          </cell>
          <cell r="AY193" t="str">
            <v>WT180X73.5</v>
          </cell>
          <cell r="AZ193" t="str">
            <v>WT180X73.5</v>
          </cell>
          <cell r="BA193">
            <v>73.5</v>
          </cell>
          <cell r="BB193">
            <v>9420</v>
          </cell>
          <cell r="BC193">
            <v>180</v>
          </cell>
          <cell r="BD193">
            <v>0</v>
          </cell>
          <cell r="BE193">
            <v>0</v>
          </cell>
          <cell r="BF193">
            <v>371</v>
          </cell>
          <cell r="BG193">
            <v>0</v>
          </cell>
          <cell r="BH193">
            <v>0</v>
          </cell>
          <cell r="BI193">
            <v>12.3</v>
          </cell>
          <cell r="BJ193">
            <v>19.8</v>
          </cell>
          <cell r="BK193">
            <v>0</v>
          </cell>
          <cell r="BL193">
            <v>0</v>
          </cell>
          <cell r="BM193">
            <v>0</v>
          </cell>
          <cell r="BN193">
            <v>35.1</v>
          </cell>
          <cell r="BO193">
            <v>52.4</v>
          </cell>
          <cell r="BP193">
            <v>0</v>
          </cell>
          <cell r="BQ193">
            <v>29</v>
          </cell>
          <cell r="BR193">
            <v>0</v>
          </cell>
          <cell r="BS193">
            <v>0</v>
          </cell>
          <cell r="BT193">
            <v>12.7</v>
          </cell>
          <cell r="BU193">
            <v>73.5</v>
          </cell>
          <cell r="BV193">
            <v>0</v>
          </cell>
          <cell r="BW193">
            <v>0</v>
          </cell>
          <cell r="BX193">
            <v>11.8</v>
          </cell>
          <cell r="BY193">
            <v>14.6</v>
          </cell>
          <cell r="BZ193">
            <v>17</v>
          </cell>
          <cell r="CA193">
            <v>211</v>
          </cell>
          <cell r="CB193">
            <v>113</v>
          </cell>
          <cell r="CC193">
            <v>42.4</v>
          </cell>
          <cell r="CD193">
            <v>83.7</v>
          </cell>
          <cell r="CE193">
            <v>685</v>
          </cell>
          <cell r="CF193">
            <v>452</v>
          </cell>
          <cell r="CG193">
            <v>94.2</v>
          </cell>
          <cell r="CH193">
            <v>0</v>
          </cell>
          <cell r="CI193">
            <v>1120</v>
          </cell>
          <cell r="CJ193">
            <v>2.98</v>
          </cell>
          <cell r="CK193">
            <v>0</v>
          </cell>
          <cell r="CL193">
            <v>0</v>
          </cell>
          <cell r="CM193">
            <v>0</v>
          </cell>
          <cell r="CN193">
            <v>0</v>
          </cell>
          <cell r="CO193">
            <v>0</v>
          </cell>
          <cell r="CP193">
            <v>105</v>
          </cell>
          <cell r="CQ193">
            <v>0.96699999999999997</v>
          </cell>
          <cell r="CR193">
            <v>0</v>
          </cell>
          <cell r="CS193">
            <v>1</v>
          </cell>
        </row>
        <row r="194">
          <cell r="C194" t="str">
            <v>WT7X45</v>
          </cell>
          <cell r="D194" t="str">
            <v>F</v>
          </cell>
          <cell r="E194">
            <v>45</v>
          </cell>
          <cell r="F194">
            <v>13.2</v>
          </cell>
          <cell r="G194">
            <v>7.01</v>
          </cell>
          <cell r="H194">
            <v>0</v>
          </cell>
          <cell r="I194">
            <v>0</v>
          </cell>
          <cell r="J194">
            <v>14.5</v>
          </cell>
          <cell r="K194">
            <v>0</v>
          </cell>
          <cell r="L194">
            <v>0</v>
          </cell>
          <cell r="M194">
            <v>0.44</v>
          </cell>
          <cell r="N194">
            <v>0.71</v>
          </cell>
          <cell r="O194">
            <v>0</v>
          </cell>
          <cell r="P194">
            <v>0</v>
          </cell>
          <cell r="Q194">
            <v>0</v>
          </cell>
          <cell r="R194">
            <v>1.31</v>
          </cell>
          <cell r="S194">
            <v>2</v>
          </cell>
          <cell r="T194">
            <v>0</v>
          </cell>
          <cell r="U194">
            <v>0</v>
          </cell>
          <cell r="V194">
            <v>1.0900000000000001</v>
          </cell>
          <cell r="W194">
            <v>0</v>
          </cell>
          <cell r="X194">
            <v>0</v>
          </cell>
          <cell r="Y194">
            <v>0.45600000000000002</v>
          </cell>
          <cell r="Z194">
            <v>10.199999999999999</v>
          </cell>
          <cell r="AA194">
            <v>0</v>
          </cell>
          <cell r="AB194">
            <v>13</v>
          </cell>
          <cell r="AC194">
            <v>0</v>
          </cell>
          <cell r="AD194">
            <v>15.9</v>
          </cell>
          <cell r="AE194">
            <v>36.5</v>
          </cell>
          <cell r="AF194">
            <v>11.5</v>
          </cell>
          <cell r="AG194">
            <v>6.16</v>
          </cell>
          <cell r="AH194">
            <v>1.66</v>
          </cell>
          <cell r="AI194">
            <v>181</v>
          </cell>
          <cell r="AJ194">
            <v>37.799999999999997</v>
          </cell>
          <cell r="AK194">
            <v>25</v>
          </cell>
          <cell r="AL194">
            <v>3.7</v>
          </cell>
          <cell r="AM194">
            <v>0</v>
          </cell>
          <cell r="AN194">
            <v>2.0299999999999998</v>
          </cell>
          <cell r="AO194">
            <v>8.31</v>
          </cell>
          <cell r="AP194">
            <v>0</v>
          </cell>
          <cell r="AQ194">
            <v>0</v>
          </cell>
          <cell r="AR194">
            <v>0</v>
          </cell>
          <cell r="AS194">
            <v>0</v>
          </cell>
          <cell r="AT194">
            <v>0</v>
          </cell>
          <cell r="AU194">
            <v>4.12</v>
          </cell>
          <cell r="AV194">
            <v>0.96799999999999997</v>
          </cell>
          <cell r="AW194">
            <v>0</v>
          </cell>
          <cell r="AX194">
            <v>1</v>
          </cell>
          <cell r="AY194" t="str">
            <v>WT180X67</v>
          </cell>
          <cell r="AZ194" t="str">
            <v>WT180X67</v>
          </cell>
          <cell r="BA194">
            <v>67</v>
          </cell>
          <cell r="BB194">
            <v>8520</v>
          </cell>
          <cell r="BC194">
            <v>178</v>
          </cell>
          <cell r="BD194">
            <v>0</v>
          </cell>
          <cell r="BE194">
            <v>0</v>
          </cell>
          <cell r="BF194">
            <v>368</v>
          </cell>
          <cell r="BG194">
            <v>0</v>
          </cell>
          <cell r="BH194">
            <v>0</v>
          </cell>
          <cell r="BI194">
            <v>11.2</v>
          </cell>
          <cell r="BJ194">
            <v>18</v>
          </cell>
          <cell r="BK194">
            <v>0</v>
          </cell>
          <cell r="BL194">
            <v>0</v>
          </cell>
          <cell r="BM194">
            <v>0</v>
          </cell>
          <cell r="BN194">
            <v>33.299999999999997</v>
          </cell>
          <cell r="BO194">
            <v>50.8</v>
          </cell>
          <cell r="BP194">
            <v>0</v>
          </cell>
          <cell r="BQ194">
            <v>27.7</v>
          </cell>
          <cell r="BR194">
            <v>0</v>
          </cell>
          <cell r="BS194">
            <v>0</v>
          </cell>
          <cell r="BT194">
            <v>11.6</v>
          </cell>
          <cell r="BU194">
            <v>67</v>
          </cell>
          <cell r="BV194">
            <v>0</v>
          </cell>
          <cell r="BW194">
            <v>0</v>
          </cell>
          <cell r="BX194">
            <v>13</v>
          </cell>
          <cell r="BY194">
            <v>15.9</v>
          </cell>
          <cell r="BZ194">
            <v>15.2</v>
          </cell>
          <cell r="CA194">
            <v>188</v>
          </cell>
          <cell r="CB194">
            <v>101</v>
          </cell>
          <cell r="CC194">
            <v>42.2</v>
          </cell>
          <cell r="CD194">
            <v>75.3</v>
          </cell>
          <cell r="CE194">
            <v>619</v>
          </cell>
          <cell r="CF194">
            <v>410</v>
          </cell>
          <cell r="CG194">
            <v>94</v>
          </cell>
          <cell r="CH194">
            <v>0</v>
          </cell>
          <cell r="CI194">
            <v>845</v>
          </cell>
          <cell r="CJ194">
            <v>2.23</v>
          </cell>
          <cell r="CK194">
            <v>0</v>
          </cell>
          <cell r="CL194">
            <v>0</v>
          </cell>
          <cell r="CM194">
            <v>0</v>
          </cell>
          <cell r="CN194">
            <v>0</v>
          </cell>
          <cell r="CO194">
            <v>0</v>
          </cell>
          <cell r="CP194">
            <v>105</v>
          </cell>
          <cell r="CQ194">
            <v>0.96799999999999997</v>
          </cell>
          <cell r="CR194">
            <v>0</v>
          </cell>
          <cell r="CS194">
            <v>1</v>
          </cell>
        </row>
        <row r="195">
          <cell r="C195" t="str">
            <v>WT7X41</v>
          </cell>
          <cell r="D195" t="str">
            <v>F</v>
          </cell>
          <cell r="E195">
            <v>41</v>
          </cell>
          <cell r="F195">
            <v>12</v>
          </cell>
          <cell r="G195">
            <v>7.16</v>
          </cell>
          <cell r="H195">
            <v>0</v>
          </cell>
          <cell r="I195">
            <v>0</v>
          </cell>
          <cell r="J195">
            <v>10.1</v>
          </cell>
          <cell r="K195">
            <v>0</v>
          </cell>
          <cell r="L195">
            <v>0</v>
          </cell>
          <cell r="M195">
            <v>0.51</v>
          </cell>
          <cell r="N195">
            <v>0.85499999999999998</v>
          </cell>
          <cell r="O195">
            <v>0</v>
          </cell>
          <cell r="P195">
            <v>0</v>
          </cell>
          <cell r="Q195">
            <v>0</v>
          </cell>
          <cell r="R195">
            <v>1.45</v>
          </cell>
          <cell r="S195">
            <v>1.6875</v>
          </cell>
          <cell r="T195">
            <v>0</v>
          </cell>
          <cell r="U195">
            <v>0</v>
          </cell>
          <cell r="V195">
            <v>1.39</v>
          </cell>
          <cell r="W195">
            <v>0</v>
          </cell>
          <cell r="X195">
            <v>0</v>
          </cell>
          <cell r="Y195">
            <v>0.59299999999999997</v>
          </cell>
          <cell r="Z195">
            <v>5.92</v>
          </cell>
          <cell r="AA195">
            <v>0</v>
          </cell>
          <cell r="AB195">
            <v>11.2</v>
          </cell>
          <cell r="AC195">
            <v>0</v>
          </cell>
          <cell r="AD195">
            <v>14</v>
          </cell>
          <cell r="AE195">
            <v>41.2</v>
          </cell>
          <cell r="AF195">
            <v>13.2</v>
          </cell>
          <cell r="AG195">
            <v>7.14</v>
          </cell>
          <cell r="AH195">
            <v>1.85</v>
          </cell>
          <cell r="AI195">
            <v>74.099999999999994</v>
          </cell>
          <cell r="AJ195">
            <v>22.4</v>
          </cell>
          <cell r="AK195">
            <v>14.6</v>
          </cell>
          <cell r="AL195">
            <v>2.48</v>
          </cell>
          <cell r="AM195">
            <v>0</v>
          </cell>
          <cell r="AN195">
            <v>2.5299999999999998</v>
          </cell>
          <cell r="AO195">
            <v>5.63</v>
          </cell>
          <cell r="AP195">
            <v>0</v>
          </cell>
          <cell r="AQ195">
            <v>0</v>
          </cell>
          <cell r="AR195">
            <v>0</v>
          </cell>
          <cell r="AS195">
            <v>0</v>
          </cell>
          <cell r="AT195">
            <v>0</v>
          </cell>
          <cell r="AU195">
            <v>3.24</v>
          </cell>
          <cell r="AV195">
            <v>0.91200000000000003</v>
          </cell>
          <cell r="AW195">
            <v>0</v>
          </cell>
          <cell r="AX195">
            <v>1</v>
          </cell>
          <cell r="AY195" t="str">
            <v>WT180X61</v>
          </cell>
          <cell r="AZ195" t="str">
            <v>WT180X61</v>
          </cell>
          <cell r="BA195">
            <v>61</v>
          </cell>
          <cell r="BB195">
            <v>7740</v>
          </cell>
          <cell r="BC195">
            <v>182</v>
          </cell>
          <cell r="BD195">
            <v>0</v>
          </cell>
          <cell r="BE195">
            <v>0</v>
          </cell>
          <cell r="BF195">
            <v>257</v>
          </cell>
          <cell r="BG195">
            <v>0</v>
          </cell>
          <cell r="BH195">
            <v>0</v>
          </cell>
          <cell r="BI195">
            <v>13</v>
          </cell>
          <cell r="BJ195">
            <v>21.7</v>
          </cell>
          <cell r="BK195">
            <v>0</v>
          </cell>
          <cell r="BL195">
            <v>0</v>
          </cell>
          <cell r="BM195">
            <v>0</v>
          </cell>
          <cell r="BN195">
            <v>36.799999999999997</v>
          </cell>
          <cell r="BO195">
            <v>42.9</v>
          </cell>
          <cell r="BP195">
            <v>0</v>
          </cell>
          <cell r="BQ195">
            <v>35.299999999999997</v>
          </cell>
          <cell r="BR195">
            <v>0</v>
          </cell>
          <cell r="BS195">
            <v>0</v>
          </cell>
          <cell r="BT195">
            <v>15.1</v>
          </cell>
          <cell r="BU195">
            <v>61</v>
          </cell>
          <cell r="BV195">
            <v>0</v>
          </cell>
          <cell r="BW195">
            <v>0</v>
          </cell>
          <cell r="BX195">
            <v>11.2</v>
          </cell>
          <cell r="BY195">
            <v>14</v>
          </cell>
          <cell r="BZ195">
            <v>17.100000000000001</v>
          </cell>
          <cell r="CA195">
            <v>216</v>
          </cell>
          <cell r="CB195">
            <v>117</v>
          </cell>
          <cell r="CC195">
            <v>47</v>
          </cell>
          <cell r="CD195">
            <v>30.8</v>
          </cell>
          <cell r="CE195">
            <v>367</v>
          </cell>
          <cell r="CF195">
            <v>239</v>
          </cell>
          <cell r="CG195">
            <v>63</v>
          </cell>
          <cell r="CH195">
            <v>0</v>
          </cell>
          <cell r="CI195">
            <v>1050</v>
          </cell>
          <cell r="CJ195">
            <v>1.51</v>
          </cell>
          <cell r="CK195">
            <v>0</v>
          </cell>
          <cell r="CL195">
            <v>0</v>
          </cell>
          <cell r="CM195">
            <v>0</v>
          </cell>
          <cell r="CN195">
            <v>0</v>
          </cell>
          <cell r="CO195">
            <v>0</v>
          </cell>
          <cell r="CP195">
            <v>82.3</v>
          </cell>
          <cell r="CQ195">
            <v>0.91200000000000003</v>
          </cell>
          <cell r="CR195">
            <v>0</v>
          </cell>
          <cell r="CS195">
            <v>1</v>
          </cell>
        </row>
        <row r="196">
          <cell r="C196" t="str">
            <v>WT7X37</v>
          </cell>
          <cell r="D196" t="str">
            <v>F</v>
          </cell>
          <cell r="E196">
            <v>37</v>
          </cell>
          <cell r="F196">
            <v>10.9</v>
          </cell>
          <cell r="G196">
            <v>7.09</v>
          </cell>
          <cell r="H196">
            <v>0</v>
          </cell>
          <cell r="I196">
            <v>0</v>
          </cell>
          <cell r="J196">
            <v>10.1</v>
          </cell>
          <cell r="K196">
            <v>0</v>
          </cell>
          <cell r="L196">
            <v>0</v>
          </cell>
          <cell r="M196">
            <v>0.45</v>
          </cell>
          <cell r="N196">
            <v>0.78500000000000003</v>
          </cell>
          <cell r="O196">
            <v>0</v>
          </cell>
          <cell r="P196">
            <v>0</v>
          </cell>
          <cell r="Q196">
            <v>0</v>
          </cell>
          <cell r="R196">
            <v>1.38</v>
          </cell>
          <cell r="S196">
            <v>1.625</v>
          </cell>
          <cell r="T196">
            <v>0</v>
          </cell>
          <cell r="U196">
            <v>0</v>
          </cell>
          <cell r="V196">
            <v>1.32</v>
          </cell>
          <cell r="W196">
            <v>0</v>
          </cell>
          <cell r="X196">
            <v>0</v>
          </cell>
          <cell r="Y196">
            <v>0.54100000000000004</v>
          </cell>
          <cell r="Z196">
            <v>6.41</v>
          </cell>
          <cell r="AA196">
            <v>0</v>
          </cell>
          <cell r="AB196">
            <v>12.7</v>
          </cell>
          <cell r="AC196">
            <v>0</v>
          </cell>
          <cell r="AD196">
            <v>15.7</v>
          </cell>
          <cell r="AE196">
            <v>36</v>
          </cell>
          <cell r="AF196">
            <v>11.5</v>
          </cell>
          <cell r="AG196">
            <v>6.25</v>
          </cell>
          <cell r="AH196">
            <v>1.82</v>
          </cell>
          <cell r="AI196">
            <v>66.900000000000006</v>
          </cell>
          <cell r="AJ196">
            <v>20.2</v>
          </cell>
          <cell r="AK196">
            <v>13.3</v>
          </cell>
          <cell r="AL196">
            <v>2.48</v>
          </cell>
          <cell r="AM196">
            <v>0</v>
          </cell>
          <cell r="AN196">
            <v>1.93</v>
          </cell>
          <cell r="AO196">
            <v>4.1900000000000004</v>
          </cell>
          <cell r="AP196">
            <v>0</v>
          </cell>
          <cell r="AQ196">
            <v>0</v>
          </cell>
          <cell r="AR196">
            <v>0</v>
          </cell>
          <cell r="AS196">
            <v>0</v>
          </cell>
          <cell r="AT196">
            <v>0</v>
          </cell>
          <cell r="AU196">
            <v>3.21</v>
          </cell>
          <cell r="AV196">
            <v>0.91600000000000004</v>
          </cell>
          <cell r="AW196">
            <v>0</v>
          </cell>
          <cell r="AX196">
            <v>1</v>
          </cell>
          <cell r="AY196" t="str">
            <v>WT180X55</v>
          </cell>
          <cell r="AZ196" t="str">
            <v>WT180X55</v>
          </cell>
          <cell r="BA196">
            <v>55</v>
          </cell>
          <cell r="BB196">
            <v>7030</v>
          </cell>
          <cell r="BC196">
            <v>180</v>
          </cell>
          <cell r="BD196">
            <v>0</v>
          </cell>
          <cell r="BE196">
            <v>0</v>
          </cell>
          <cell r="BF196">
            <v>257</v>
          </cell>
          <cell r="BG196">
            <v>0</v>
          </cell>
          <cell r="BH196">
            <v>0</v>
          </cell>
          <cell r="BI196">
            <v>11.4</v>
          </cell>
          <cell r="BJ196">
            <v>19.899999999999999</v>
          </cell>
          <cell r="BK196">
            <v>0</v>
          </cell>
          <cell r="BL196">
            <v>0</v>
          </cell>
          <cell r="BM196">
            <v>0</v>
          </cell>
          <cell r="BN196">
            <v>35.1</v>
          </cell>
          <cell r="BO196">
            <v>41.3</v>
          </cell>
          <cell r="BP196">
            <v>0</v>
          </cell>
          <cell r="BQ196">
            <v>33.5</v>
          </cell>
          <cell r="BR196">
            <v>0</v>
          </cell>
          <cell r="BS196">
            <v>0</v>
          </cell>
          <cell r="BT196">
            <v>13.7</v>
          </cell>
          <cell r="BU196">
            <v>55</v>
          </cell>
          <cell r="BV196">
            <v>0</v>
          </cell>
          <cell r="BW196">
            <v>0</v>
          </cell>
          <cell r="BX196">
            <v>12.7</v>
          </cell>
          <cell r="BY196">
            <v>15.7</v>
          </cell>
          <cell r="BZ196">
            <v>15</v>
          </cell>
          <cell r="CA196">
            <v>188</v>
          </cell>
          <cell r="CB196">
            <v>102</v>
          </cell>
          <cell r="CC196">
            <v>46.2</v>
          </cell>
          <cell r="CD196">
            <v>27.8</v>
          </cell>
          <cell r="CE196">
            <v>331</v>
          </cell>
          <cell r="CF196">
            <v>218</v>
          </cell>
          <cell r="CG196">
            <v>63</v>
          </cell>
          <cell r="CH196">
            <v>0</v>
          </cell>
          <cell r="CI196">
            <v>803</v>
          </cell>
          <cell r="CJ196">
            <v>1.1299999999999999</v>
          </cell>
          <cell r="CK196">
            <v>0</v>
          </cell>
          <cell r="CL196">
            <v>0</v>
          </cell>
          <cell r="CM196">
            <v>0</v>
          </cell>
          <cell r="CN196">
            <v>0</v>
          </cell>
          <cell r="CO196">
            <v>0</v>
          </cell>
          <cell r="CP196">
            <v>81.5</v>
          </cell>
          <cell r="CQ196">
            <v>0.91600000000000004</v>
          </cell>
          <cell r="CR196">
            <v>0</v>
          </cell>
          <cell r="CS196">
            <v>1</v>
          </cell>
        </row>
        <row r="197">
          <cell r="C197" t="str">
            <v>WT7X34</v>
          </cell>
          <cell r="D197" t="str">
            <v>F</v>
          </cell>
          <cell r="E197">
            <v>34</v>
          </cell>
          <cell r="F197">
            <v>10</v>
          </cell>
          <cell r="G197">
            <v>7.02</v>
          </cell>
          <cell r="H197">
            <v>0</v>
          </cell>
          <cell r="I197">
            <v>0</v>
          </cell>
          <cell r="J197">
            <v>10</v>
          </cell>
          <cell r="K197">
            <v>0</v>
          </cell>
          <cell r="L197">
            <v>0</v>
          </cell>
          <cell r="M197">
            <v>0.41499999999999998</v>
          </cell>
          <cell r="N197">
            <v>0.72</v>
          </cell>
          <cell r="O197">
            <v>0</v>
          </cell>
          <cell r="P197">
            <v>0</v>
          </cell>
          <cell r="Q197">
            <v>0</v>
          </cell>
          <cell r="R197">
            <v>1.31</v>
          </cell>
          <cell r="S197">
            <v>1.5625</v>
          </cell>
          <cell r="T197">
            <v>0</v>
          </cell>
          <cell r="U197">
            <v>0</v>
          </cell>
          <cell r="V197">
            <v>1.29</v>
          </cell>
          <cell r="W197">
            <v>0</v>
          </cell>
          <cell r="X197">
            <v>0</v>
          </cell>
          <cell r="Y197">
            <v>0.498</v>
          </cell>
          <cell r="Z197">
            <v>6.97</v>
          </cell>
          <cell r="AA197">
            <v>0</v>
          </cell>
          <cell r="AB197">
            <v>13.8</v>
          </cell>
          <cell r="AC197">
            <v>0</v>
          </cell>
          <cell r="AD197">
            <v>16.899999999999999</v>
          </cell>
          <cell r="AE197">
            <v>32.6</v>
          </cell>
          <cell r="AF197">
            <v>10.4</v>
          </cell>
          <cell r="AG197">
            <v>5.69</v>
          </cell>
          <cell r="AH197">
            <v>1.81</v>
          </cell>
          <cell r="AI197">
            <v>60.7</v>
          </cell>
          <cell r="AJ197">
            <v>18.399999999999999</v>
          </cell>
          <cell r="AK197">
            <v>12.1</v>
          </cell>
          <cell r="AL197">
            <v>2.46</v>
          </cell>
          <cell r="AM197">
            <v>0</v>
          </cell>
          <cell r="AN197">
            <v>1.5</v>
          </cell>
          <cell r="AO197">
            <v>3.21</v>
          </cell>
          <cell r="AP197">
            <v>0</v>
          </cell>
          <cell r="AQ197">
            <v>0</v>
          </cell>
          <cell r="AR197">
            <v>0</v>
          </cell>
          <cell r="AS197">
            <v>0</v>
          </cell>
          <cell r="AT197">
            <v>0</v>
          </cell>
          <cell r="AU197">
            <v>3.19</v>
          </cell>
          <cell r="AV197">
            <v>0.91600000000000004</v>
          </cell>
          <cell r="AW197">
            <v>0</v>
          </cell>
          <cell r="AX197">
            <v>1</v>
          </cell>
          <cell r="AY197" t="str">
            <v>WT180X50.5</v>
          </cell>
          <cell r="AZ197" t="str">
            <v>WT180X50.5</v>
          </cell>
          <cell r="BA197">
            <v>50.5</v>
          </cell>
          <cell r="BB197">
            <v>6450</v>
          </cell>
          <cell r="BC197">
            <v>178</v>
          </cell>
          <cell r="BD197">
            <v>0</v>
          </cell>
          <cell r="BE197">
            <v>0</v>
          </cell>
          <cell r="BF197">
            <v>254</v>
          </cell>
          <cell r="BG197">
            <v>0</v>
          </cell>
          <cell r="BH197">
            <v>0</v>
          </cell>
          <cell r="BI197">
            <v>10.5</v>
          </cell>
          <cell r="BJ197">
            <v>18.3</v>
          </cell>
          <cell r="BK197">
            <v>0</v>
          </cell>
          <cell r="BL197">
            <v>0</v>
          </cell>
          <cell r="BM197">
            <v>0</v>
          </cell>
          <cell r="BN197">
            <v>33.299999999999997</v>
          </cell>
          <cell r="BO197">
            <v>39.700000000000003</v>
          </cell>
          <cell r="BP197">
            <v>0</v>
          </cell>
          <cell r="BQ197">
            <v>32.799999999999997</v>
          </cell>
          <cell r="BR197">
            <v>0</v>
          </cell>
          <cell r="BS197">
            <v>0</v>
          </cell>
          <cell r="BT197">
            <v>12.6</v>
          </cell>
          <cell r="BU197">
            <v>50.5</v>
          </cell>
          <cell r="BV197">
            <v>0</v>
          </cell>
          <cell r="BW197">
            <v>0</v>
          </cell>
          <cell r="BX197">
            <v>13.8</v>
          </cell>
          <cell r="BY197">
            <v>16.899999999999999</v>
          </cell>
          <cell r="BZ197">
            <v>13.6</v>
          </cell>
          <cell r="CA197">
            <v>170</v>
          </cell>
          <cell r="CB197">
            <v>93.2</v>
          </cell>
          <cell r="CC197">
            <v>46</v>
          </cell>
          <cell r="CD197">
            <v>25.3</v>
          </cell>
          <cell r="CE197">
            <v>302</v>
          </cell>
          <cell r="CF197">
            <v>198</v>
          </cell>
          <cell r="CG197">
            <v>62.5</v>
          </cell>
          <cell r="CH197">
            <v>0</v>
          </cell>
          <cell r="CI197">
            <v>624</v>
          </cell>
          <cell r="CJ197">
            <v>0.86199999999999999</v>
          </cell>
          <cell r="CK197">
            <v>0</v>
          </cell>
          <cell r="CL197">
            <v>0</v>
          </cell>
          <cell r="CM197">
            <v>0</v>
          </cell>
          <cell r="CN197">
            <v>0</v>
          </cell>
          <cell r="CO197">
            <v>0</v>
          </cell>
          <cell r="CP197">
            <v>81</v>
          </cell>
          <cell r="CQ197">
            <v>0.91600000000000004</v>
          </cell>
          <cell r="CR197">
            <v>0</v>
          </cell>
          <cell r="CS197">
            <v>1</v>
          </cell>
        </row>
        <row r="198">
          <cell r="C198" t="str">
            <v>WT7X30.5</v>
          </cell>
          <cell r="D198" t="str">
            <v>F</v>
          </cell>
          <cell r="E198">
            <v>30.5</v>
          </cell>
          <cell r="F198">
            <v>8.9600000000000009</v>
          </cell>
          <cell r="G198">
            <v>6.95</v>
          </cell>
          <cell r="H198">
            <v>0</v>
          </cell>
          <cell r="I198">
            <v>0</v>
          </cell>
          <cell r="J198">
            <v>10</v>
          </cell>
          <cell r="K198">
            <v>0</v>
          </cell>
          <cell r="L198">
            <v>0</v>
          </cell>
          <cell r="M198">
            <v>0.375</v>
          </cell>
          <cell r="N198">
            <v>0.64500000000000002</v>
          </cell>
          <cell r="O198">
            <v>0</v>
          </cell>
          <cell r="P198">
            <v>0</v>
          </cell>
          <cell r="Q198">
            <v>0</v>
          </cell>
          <cell r="R198">
            <v>1.24</v>
          </cell>
          <cell r="S198">
            <v>1.5</v>
          </cell>
          <cell r="T198">
            <v>0</v>
          </cell>
          <cell r="U198">
            <v>0</v>
          </cell>
          <cell r="V198">
            <v>1.25</v>
          </cell>
          <cell r="W198">
            <v>0</v>
          </cell>
          <cell r="X198">
            <v>0</v>
          </cell>
          <cell r="Y198">
            <v>0.44800000000000001</v>
          </cell>
          <cell r="Z198">
            <v>7.75</v>
          </cell>
          <cell r="AA198">
            <v>0</v>
          </cell>
          <cell r="AB198">
            <v>15.2</v>
          </cell>
          <cell r="AC198">
            <v>0</v>
          </cell>
          <cell r="AD198">
            <v>18.5</v>
          </cell>
          <cell r="AE198">
            <v>28.9</v>
          </cell>
          <cell r="AF198">
            <v>9.15</v>
          </cell>
          <cell r="AG198">
            <v>5.07</v>
          </cell>
          <cell r="AH198">
            <v>1.8</v>
          </cell>
          <cell r="AI198">
            <v>53.7</v>
          </cell>
          <cell r="AJ198">
            <v>16.399999999999999</v>
          </cell>
          <cell r="AK198">
            <v>10.7</v>
          </cell>
          <cell r="AL198">
            <v>2.4500000000000002</v>
          </cell>
          <cell r="AM198">
            <v>0</v>
          </cell>
          <cell r="AN198">
            <v>1.0900000000000001</v>
          </cell>
          <cell r="AO198">
            <v>2.29</v>
          </cell>
          <cell r="AP198">
            <v>0</v>
          </cell>
          <cell r="AQ198">
            <v>0</v>
          </cell>
          <cell r="AR198">
            <v>0</v>
          </cell>
          <cell r="AS198">
            <v>0</v>
          </cell>
          <cell r="AT198">
            <v>0</v>
          </cell>
          <cell r="AU198">
            <v>3.17</v>
          </cell>
          <cell r="AV198">
            <v>0.91500000000000004</v>
          </cell>
          <cell r="AW198">
            <v>0</v>
          </cell>
          <cell r="AX198">
            <v>0.97199999999999998</v>
          </cell>
          <cell r="AY198" t="str">
            <v>WT180X45.5</v>
          </cell>
          <cell r="AZ198" t="str">
            <v>WT180X45.5</v>
          </cell>
          <cell r="BA198">
            <v>45.5</v>
          </cell>
          <cell r="BB198">
            <v>5780</v>
          </cell>
          <cell r="BC198">
            <v>177</v>
          </cell>
          <cell r="BD198">
            <v>0</v>
          </cell>
          <cell r="BE198">
            <v>0</v>
          </cell>
          <cell r="BF198">
            <v>254</v>
          </cell>
          <cell r="BG198">
            <v>0</v>
          </cell>
          <cell r="BH198">
            <v>0</v>
          </cell>
          <cell r="BI198">
            <v>9.5299999999999994</v>
          </cell>
          <cell r="BJ198">
            <v>16.399999999999999</v>
          </cell>
          <cell r="BK198">
            <v>0</v>
          </cell>
          <cell r="BL198">
            <v>0</v>
          </cell>
          <cell r="BM198">
            <v>0</v>
          </cell>
          <cell r="BN198">
            <v>31.5</v>
          </cell>
          <cell r="BO198">
            <v>38.1</v>
          </cell>
          <cell r="BP198">
            <v>0</v>
          </cell>
          <cell r="BQ198">
            <v>31.8</v>
          </cell>
          <cell r="BR198">
            <v>0</v>
          </cell>
          <cell r="BS198">
            <v>0</v>
          </cell>
          <cell r="BT198">
            <v>11.4</v>
          </cell>
          <cell r="BU198">
            <v>45.5</v>
          </cell>
          <cell r="BV198">
            <v>0</v>
          </cell>
          <cell r="BW198">
            <v>0</v>
          </cell>
          <cell r="BX198">
            <v>15.2</v>
          </cell>
          <cell r="BY198">
            <v>18.5</v>
          </cell>
          <cell r="BZ198">
            <v>12</v>
          </cell>
          <cell r="CA198">
            <v>150</v>
          </cell>
          <cell r="CB198">
            <v>83.1</v>
          </cell>
          <cell r="CC198">
            <v>45.7</v>
          </cell>
          <cell r="CD198">
            <v>22.4</v>
          </cell>
          <cell r="CE198">
            <v>269</v>
          </cell>
          <cell r="CF198">
            <v>175</v>
          </cell>
          <cell r="CG198">
            <v>62.2</v>
          </cell>
          <cell r="CH198">
            <v>0</v>
          </cell>
          <cell r="CI198">
            <v>454</v>
          </cell>
          <cell r="CJ198">
            <v>0.61499999999999999</v>
          </cell>
          <cell r="CK198">
            <v>0</v>
          </cell>
          <cell r="CL198">
            <v>0</v>
          </cell>
          <cell r="CM198">
            <v>0</v>
          </cell>
          <cell r="CN198">
            <v>0</v>
          </cell>
          <cell r="CO198">
            <v>0</v>
          </cell>
          <cell r="CP198">
            <v>80.5</v>
          </cell>
          <cell r="CQ198">
            <v>0.91500000000000004</v>
          </cell>
          <cell r="CR198">
            <v>0</v>
          </cell>
          <cell r="CS198">
            <v>0.97199999999999998</v>
          </cell>
        </row>
        <row r="199">
          <cell r="C199" t="str">
            <v>WT7X26.5</v>
          </cell>
          <cell r="D199" t="str">
            <v>F</v>
          </cell>
          <cell r="E199">
            <v>26.5</v>
          </cell>
          <cell r="F199">
            <v>7.8</v>
          </cell>
          <cell r="G199">
            <v>6.96</v>
          </cell>
          <cell r="H199">
            <v>0</v>
          </cell>
          <cell r="I199">
            <v>0</v>
          </cell>
          <cell r="J199">
            <v>8.06</v>
          </cell>
          <cell r="K199">
            <v>0</v>
          </cell>
          <cell r="L199">
            <v>0</v>
          </cell>
          <cell r="M199">
            <v>0.37</v>
          </cell>
          <cell r="N199">
            <v>0.66</v>
          </cell>
          <cell r="O199">
            <v>0</v>
          </cell>
          <cell r="P199">
            <v>0</v>
          </cell>
          <cell r="Q199">
            <v>0</v>
          </cell>
          <cell r="R199">
            <v>1.25</v>
          </cell>
          <cell r="S199">
            <v>1.5</v>
          </cell>
          <cell r="T199">
            <v>0</v>
          </cell>
          <cell r="U199">
            <v>0</v>
          </cell>
          <cell r="V199">
            <v>1.38</v>
          </cell>
          <cell r="W199">
            <v>0</v>
          </cell>
          <cell r="X199">
            <v>0</v>
          </cell>
          <cell r="Y199">
            <v>0.48399999999999999</v>
          </cell>
          <cell r="Z199">
            <v>6.11</v>
          </cell>
          <cell r="AA199">
            <v>0</v>
          </cell>
          <cell r="AB199">
            <v>15.4</v>
          </cell>
          <cell r="AC199">
            <v>0</v>
          </cell>
          <cell r="AD199">
            <v>18.8</v>
          </cell>
          <cell r="AE199">
            <v>27.6</v>
          </cell>
          <cell r="AF199">
            <v>8.8699999999999992</v>
          </cell>
          <cell r="AG199">
            <v>4.9400000000000004</v>
          </cell>
          <cell r="AH199">
            <v>1.88</v>
          </cell>
          <cell r="AI199">
            <v>28.8</v>
          </cell>
          <cell r="AJ199">
            <v>11</v>
          </cell>
          <cell r="AK199">
            <v>7.15</v>
          </cell>
          <cell r="AL199">
            <v>1.92</v>
          </cell>
          <cell r="AM199">
            <v>0</v>
          </cell>
          <cell r="AN199">
            <v>0.96699999999999997</v>
          </cell>
          <cell r="AO199">
            <v>1.46</v>
          </cell>
          <cell r="AP199">
            <v>0</v>
          </cell>
          <cell r="AQ199">
            <v>0</v>
          </cell>
          <cell r="AR199">
            <v>0</v>
          </cell>
          <cell r="AS199">
            <v>0</v>
          </cell>
          <cell r="AT199">
            <v>0</v>
          </cell>
          <cell r="AU199">
            <v>2.89</v>
          </cell>
          <cell r="AV199">
            <v>0.86799999999999999</v>
          </cell>
          <cell r="AW199">
            <v>0</v>
          </cell>
          <cell r="AX199">
            <v>0.95699999999999996</v>
          </cell>
          <cell r="AY199" t="str">
            <v>WT180X39.5</v>
          </cell>
          <cell r="AZ199" t="str">
            <v>WT180X39.5</v>
          </cell>
          <cell r="BA199">
            <v>39.5</v>
          </cell>
          <cell r="BB199">
            <v>5030</v>
          </cell>
          <cell r="BC199">
            <v>177</v>
          </cell>
          <cell r="BD199">
            <v>0</v>
          </cell>
          <cell r="BE199">
            <v>0</v>
          </cell>
          <cell r="BF199">
            <v>205</v>
          </cell>
          <cell r="BG199">
            <v>0</v>
          </cell>
          <cell r="BH199">
            <v>0</v>
          </cell>
          <cell r="BI199">
            <v>9.4</v>
          </cell>
          <cell r="BJ199">
            <v>16.8</v>
          </cell>
          <cell r="BK199">
            <v>0</v>
          </cell>
          <cell r="BL199">
            <v>0</v>
          </cell>
          <cell r="BM199">
            <v>0</v>
          </cell>
          <cell r="BN199">
            <v>31.8</v>
          </cell>
          <cell r="BO199">
            <v>38.1</v>
          </cell>
          <cell r="BP199">
            <v>0</v>
          </cell>
          <cell r="BQ199">
            <v>35.1</v>
          </cell>
          <cell r="BR199">
            <v>0</v>
          </cell>
          <cell r="BS199">
            <v>0</v>
          </cell>
          <cell r="BT199">
            <v>12.3</v>
          </cell>
          <cell r="BU199">
            <v>39.5</v>
          </cell>
          <cell r="BV199">
            <v>0</v>
          </cell>
          <cell r="BW199">
            <v>0</v>
          </cell>
          <cell r="BX199">
            <v>15.4</v>
          </cell>
          <cell r="BY199">
            <v>18.8</v>
          </cell>
          <cell r="BZ199">
            <v>11.5</v>
          </cell>
          <cell r="CA199">
            <v>145</v>
          </cell>
          <cell r="CB199">
            <v>81</v>
          </cell>
          <cell r="CC199">
            <v>47.8</v>
          </cell>
          <cell r="CD199">
            <v>12</v>
          </cell>
          <cell r="CE199">
            <v>180</v>
          </cell>
          <cell r="CF199">
            <v>117</v>
          </cell>
          <cell r="CG199">
            <v>48.8</v>
          </cell>
          <cell r="CH199">
            <v>0</v>
          </cell>
          <cell r="CI199">
            <v>402</v>
          </cell>
          <cell r="CJ199">
            <v>0.39200000000000002</v>
          </cell>
          <cell r="CK199">
            <v>0</v>
          </cell>
          <cell r="CL199">
            <v>0</v>
          </cell>
          <cell r="CM199">
            <v>0</v>
          </cell>
          <cell r="CN199">
            <v>0</v>
          </cell>
          <cell r="CO199">
            <v>0</v>
          </cell>
          <cell r="CP199">
            <v>73.400000000000006</v>
          </cell>
          <cell r="CQ199">
            <v>0.86799999999999999</v>
          </cell>
          <cell r="CR199">
            <v>0</v>
          </cell>
          <cell r="CS199">
            <v>0.95699999999999996</v>
          </cell>
        </row>
        <row r="200">
          <cell r="C200" t="str">
            <v>WT7X24</v>
          </cell>
          <cell r="D200" t="str">
            <v>F</v>
          </cell>
          <cell r="E200">
            <v>24</v>
          </cell>
          <cell r="F200">
            <v>7.07</v>
          </cell>
          <cell r="G200">
            <v>6.9</v>
          </cell>
          <cell r="H200">
            <v>0</v>
          </cell>
          <cell r="I200">
            <v>0</v>
          </cell>
          <cell r="J200">
            <v>8.0299999999999994</v>
          </cell>
          <cell r="K200">
            <v>0</v>
          </cell>
          <cell r="L200">
            <v>0</v>
          </cell>
          <cell r="M200">
            <v>0.34</v>
          </cell>
          <cell r="N200">
            <v>0.59499999999999997</v>
          </cell>
          <cell r="O200">
            <v>0</v>
          </cell>
          <cell r="P200">
            <v>0</v>
          </cell>
          <cell r="Q200">
            <v>0</v>
          </cell>
          <cell r="R200">
            <v>1.19</v>
          </cell>
          <cell r="S200">
            <v>1.4375</v>
          </cell>
          <cell r="T200">
            <v>0</v>
          </cell>
          <cell r="U200">
            <v>0</v>
          </cell>
          <cell r="V200">
            <v>1.35</v>
          </cell>
          <cell r="W200">
            <v>0</v>
          </cell>
          <cell r="X200">
            <v>0</v>
          </cell>
          <cell r="Y200">
            <v>0.44</v>
          </cell>
          <cell r="Z200">
            <v>6.75</v>
          </cell>
          <cell r="AA200">
            <v>0</v>
          </cell>
          <cell r="AB200">
            <v>16.8</v>
          </cell>
          <cell r="AC200">
            <v>0</v>
          </cell>
          <cell r="AD200">
            <v>20.3</v>
          </cell>
          <cell r="AE200">
            <v>24.9</v>
          </cell>
          <cell r="AF200">
            <v>8</v>
          </cell>
          <cell r="AG200">
            <v>4.49</v>
          </cell>
          <cell r="AH200">
            <v>1.88</v>
          </cell>
          <cell r="AI200">
            <v>25.7</v>
          </cell>
          <cell r="AJ200">
            <v>9.8000000000000007</v>
          </cell>
          <cell r="AK200">
            <v>6.4</v>
          </cell>
          <cell r="AL200">
            <v>1.91</v>
          </cell>
          <cell r="AM200">
            <v>0</v>
          </cell>
          <cell r="AN200">
            <v>0.72299999999999998</v>
          </cell>
          <cell r="AO200">
            <v>1.07</v>
          </cell>
          <cell r="AP200">
            <v>0</v>
          </cell>
          <cell r="AQ200">
            <v>0</v>
          </cell>
          <cell r="AR200">
            <v>0</v>
          </cell>
          <cell r="AS200">
            <v>0</v>
          </cell>
          <cell r="AT200">
            <v>0</v>
          </cell>
          <cell r="AU200">
            <v>2.87</v>
          </cell>
          <cell r="AV200">
            <v>0.86599999999999999</v>
          </cell>
          <cell r="AW200">
            <v>0</v>
          </cell>
          <cell r="AX200">
            <v>0.88300000000000001</v>
          </cell>
          <cell r="AY200" t="str">
            <v>WT180X36</v>
          </cell>
          <cell r="AZ200" t="str">
            <v>WT180X36</v>
          </cell>
          <cell r="BA200">
            <v>36</v>
          </cell>
          <cell r="BB200">
            <v>4560</v>
          </cell>
          <cell r="BC200">
            <v>175</v>
          </cell>
          <cell r="BD200">
            <v>0</v>
          </cell>
          <cell r="BE200">
            <v>0</v>
          </cell>
          <cell r="BF200">
            <v>204</v>
          </cell>
          <cell r="BG200">
            <v>0</v>
          </cell>
          <cell r="BH200">
            <v>0</v>
          </cell>
          <cell r="BI200">
            <v>8.64</v>
          </cell>
          <cell r="BJ200">
            <v>15.1</v>
          </cell>
          <cell r="BK200">
            <v>0</v>
          </cell>
          <cell r="BL200">
            <v>0</v>
          </cell>
          <cell r="BM200">
            <v>0</v>
          </cell>
          <cell r="BN200">
            <v>30.2</v>
          </cell>
          <cell r="BO200">
            <v>36.5</v>
          </cell>
          <cell r="BP200">
            <v>0</v>
          </cell>
          <cell r="BQ200">
            <v>34.299999999999997</v>
          </cell>
          <cell r="BR200">
            <v>0</v>
          </cell>
          <cell r="BS200">
            <v>0</v>
          </cell>
          <cell r="BT200">
            <v>11.2</v>
          </cell>
          <cell r="BU200">
            <v>36</v>
          </cell>
          <cell r="BV200">
            <v>0</v>
          </cell>
          <cell r="BW200">
            <v>0</v>
          </cell>
          <cell r="BX200">
            <v>16.8</v>
          </cell>
          <cell r="BY200">
            <v>20.3</v>
          </cell>
          <cell r="BZ200">
            <v>10.4</v>
          </cell>
          <cell r="CA200">
            <v>131</v>
          </cell>
          <cell r="CB200">
            <v>73.599999999999994</v>
          </cell>
          <cell r="CC200">
            <v>47.8</v>
          </cell>
          <cell r="CD200">
            <v>10.7</v>
          </cell>
          <cell r="CE200">
            <v>161</v>
          </cell>
          <cell r="CF200">
            <v>105</v>
          </cell>
          <cell r="CG200">
            <v>48.5</v>
          </cell>
          <cell r="CH200">
            <v>0</v>
          </cell>
          <cell r="CI200">
            <v>301</v>
          </cell>
          <cell r="CJ200">
            <v>0.28699999999999998</v>
          </cell>
          <cell r="CK200">
            <v>0</v>
          </cell>
          <cell r="CL200">
            <v>0</v>
          </cell>
          <cell r="CM200">
            <v>0</v>
          </cell>
          <cell r="CN200">
            <v>0</v>
          </cell>
          <cell r="CO200">
            <v>0</v>
          </cell>
          <cell r="CP200">
            <v>72.900000000000006</v>
          </cell>
          <cell r="CQ200">
            <v>0.86599999999999999</v>
          </cell>
          <cell r="CR200">
            <v>0</v>
          </cell>
          <cell r="CS200">
            <v>0.88300000000000001</v>
          </cell>
        </row>
        <row r="201">
          <cell r="C201" t="str">
            <v>WT7X21.5</v>
          </cell>
          <cell r="D201" t="str">
            <v>F</v>
          </cell>
          <cell r="E201">
            <v>21.5</v>
          </cell>
          <cell r="F201">
            <v>6.31</v>
          </cell>
          <cell r="G201">
            <v>6.83</v>
          </cell>
          <cell r="H201">
            <v>0</v>
          </cell>
          <cell r="I201">
            <v>0</v>
          </cell>
          <cell r="J201">
            <v>8</v>
          </cell>
          <cell r="K201">
            <v>0</v>
          </cell>
          <cell r="L201">
            <v>0</v>
          </cell>
          <cell r="M201">
            <v>0.30499999999999999</v>
          </cell>
          <cell r="N201">
            <v>0.53</v>
          </cell>
          <cell r="O201">
            <v>0</v>
          </cell>
          <cell r="P201">
            <v>0</v>
          </cell>
          <cell r="Q201">
            <v>0</v>
          </cell>
          <cell r="R201">
            <v>1.1200000000000001</v>
          </cell>
          <cell r="S201">
            <v>1.375</v>
          </cell>
          <cell r="T201">
            <v>0</v>
          </cell>
          <cell r="U201">
            <v>0</v>
          </cell>
          <cell r="V201">
            <v>1.31</v>
          </cell>
          <cell r="W201">
            <v>0</v>
          </cell>
          <cell r="X201">
            <v>0</v>
          </cell>
          <cell r="Y201">
            <v>0.39500000000000002</v>
          </cell>
          <cell r="Z201">
            <v>7.54</v>
          </cell>
          <cell r="AA201">
            <v>0</v>
          </cell>
          <cell r="AB201">
            <v>18.7</v>
          </cell>
          <cell r="AC201">
            <v>0</v>
          </cell>
          <cell r="AD201">
            <v>22.4</v>
          </cell>
          <cell r="AE201">
            <v>21.9</v>
          </cell>
          <cell r="AF201">
            <v>7.05</v>
          </cell>
          <cell r="AG201">
            <v>3.98</v>
          </cell>
          <cell r="AH201">
            <v>1.86</v>
          </cell>
          <cell r="AI201">
            <v>22.6</v>
          </cell>
          <cell r="AJ201">
            <v>8.64</v>
          </cell>
          <cell r="AK201">
            <v>5.65</v>
          </cell>
          <cell r="AL201">
            <v>1.89</v>
          </cell>
          <cell r="AM201">
            <v>0</v>
          </cell>
          <cell r="AN201">
            <v>0.52200000000000002</v>
          </cell>
          <cell r="AO201">
            <v>0.751</v>
          </cell>
          <cell r="AP201">
            <v>0</v>
          </cell>
          <cell r="AQ201">
            <v>0</v>
          </cell>
          <cell r="AR201">
            <v>0</v>
          </cell>
          <cell r="AS201">
            <v>0</v>
          </cell>
          <cell r="AT201">
            <v>0</v>
          </cell>
          <cell r="AU201">
            <v>2.86</v>
          </cell>
          <cell r="AV201">
            <v>0.86499999999999999</v>
          </cell>
          <cell r="AW201">
            <v>0</v>
          </cell>
          <cell r="AX201">
            <v>0.77600000000000002</v>
          </cell>
          <cell r="AY201" t="str">
            <v>WT180X32</v>
          </cell>
          <cell r="AZ201" t="str">
            <v>WT180X32</v>
          </cell>
          <cell r="BA201">
            <v>32</v>
          </cell>
          <cell r="BB201">
            <v>4070</v>
          </cell>
          <cell r="BC201">
            <v>173</v>
          </cell>
          <cell r="BD201">
            <v>0</v>
          </cell>
          <cell r="BE201">
            <v>0</v>
          </cell>
          <cell r="BF201">
            <v>203</v>
          </cell>
          <cell r="BG201">
            <v>0</v>
          </cell>
          <cell r="BH201">
            <v>0</v>
          </cell>
          <cell r="BI201">
            <v>7.75</v>
          </cell>
          <cell r="BJ201">
            <v>13.5</v>
          </cell>
          <cell r="BK201">
            <v>0</v>
          </cell>
          <cell r="BL201">
            <v>0</v>
          </cell>
          <cell r="BM201">
            <v>0</v>
          </cell>
          <cell r="BN201">
            <v>28.4</v>
          </cell>
          <cell r="BO201">
            <v>34.9</v>
          </cell>
          <cell r="BP201">
            <v>0</v>
          </cell>
          <cell r="BQ201">
            <v>33.299999999999997</v>
          </cell>
          <cell r="BR201">
            <v>0</v>
          </cell>
          <cell r="BS201">
            <v>0</v>
          </cell>
          <cell r="BT201">
            <v>10</v>
          </cell>
          <cell r="BU201">
            <v>32</v>
          </cell>
          <cell r="BV201">
            <v>0</v>
          </cell>
          <cell r="BW201">
            <v>0</v>
          </cell>
          <cell r="BX201">
            <v>18.7</v>
          </cell>
          <cell r="BY201">
            <v>22.4</v>
          </cell>
          <cell r="BZ201">
            <v>9.1199999999999992</v>
          </cell>
          <cell r="CA201">
            <v>116</v>
          </cell>
          <cell r="CB201">
            <v>65.2</v>
          </cell>
          <cell r="CC201">
            <v>47.2</v>
          </cell>
          <cell r="CD201">
            <v>9.41</v>
          </cell>
          <cell r="CE201">
            <v>142</v>
          </cell>
          <cell r="CF201">
            <v>92.6</v>
          </cell>
          <cell r="CG201">
            <v>48</v>
          </cell>
          <cell r="CH201">
            <v>0</v>
          </cell>
          <cell r="CI201">
            <v>217</v>
          </cell>
          <cell r="CJ201">
            <v>0.20200000000000001</v>
          </cell>
          <cell r="CK201">
            <v>0</v>
          </cell>
          <cell r="CL201">
            <v>0</v>
          </cell>
          <cell r="CM201">
            <v>0</v>
          </cell>
          <cell r="CN201">
            <v>0</v>
          </cell>
          <cell r="CO201">
            <v>0</v>
          </cell>
          <cell r="CP201">
            <v>72.599999999999994</v>
          </cell>
          <cell r="CQ201">
            <v>0.86499999999999999</v>
          </cell>
          <cell r="CR201">
            <v>0</v>
          </cell>
          <cell r="CS201">
            <v>0.77600000000000002</v>
          </cell>
        </row>
        <row r="202">
          <cell r="C202" t="str">
            <v>WT7X19</v>
          </cell>
          <cell r="D202" t="str">
            <v>F</v>
          </cell>
          <cell r="E202">
            <v>19</v>
          </cell>
          <cell r="F202">
            <v>5.58</v>
          </cell>
          <cell r="G202">
            <v>7.05</v>
          </cell>
          <cell r="H202">
            <v>0</v>
          </cell>
          <cell r="I202">
            <v>0</v>
          </cell>
          <cell r="J202">
            <v>6.77</v>
          </cell>
          <cell r="K202">
            <v>0</v>
          </cell>
          <cell r="L202">
            <v>0</v>
          </cell>
          <cell r="M202">
            <v>0.31</v>
          </cell>
          <cell r="N202">
            <v>0.51500000000000001</v>
          </cell>
          <cell r="O202">
            <v>0</v>
          </cell>
          <cell r="P202">
            <v>0</v>
          </cell>
          <cell r="Q202">
            <v>0</v>
          </cell>
          <cell r="R202">
            <v>0.91500000000000004</v>
          </cell>
          <cell r="S202">
            <v>1.25</v>
          </cell>
          <cell r="T202">
            <v>0</v>
          </cell>
          <cell r="U202">
            <v>0</v>
          </cell>
          <cell r="V202">
            <v>1.54</v>
          </cell>
          <cell r="W202">
            <v>0</v>
          </cell>
          <cell r="X202">
            <v>0</v>
          </cell>
          <cell r="Y202">
            <v>0.41199999999999998</v>
          </cell>
          <cell r="Z202">
            <v>6.57</v>
          </cell>
          <cell r="AA202">
            <v>0</v>
          </cell>
          <cell r="AB202">
            <v>19.8</v>
          </cell>
          <cell r="AC202">
            <v>0</v>
          </cell>
          <cell r="AD202">
            <v>22.7</v>
          </cell>
          <cell r="AE202">
            <v>23.3</v>
          </cell>
          <cell r="AF202">
            <v>7.45</v>
          </cell>
          <cell r="AG202">
            <v>4.22</v>
          </cell>
          <cell r="AH202">
            <v>2.04</v>
          </cell>
          <cell r="AI202">
            <v>13.3</v>
          </cell>
          <cell r="AJ202">
            <v>6.07</v>
          </cell>
          <cell r="AK202">
            <v>3.94</v>
          </cell>
          <cell r="AL202">
            <v>1.55</v>
          </cell>
          <cell r="AM202">
            <v>0</v>
          </cell>
          <cell r="AN202">
            <v>0.39800000000000002</v>
          </cell>
          <cell r="AO202">
            <v>0.55400000000000005</v>
          </cell>
          <cell r="AP202">
            <v>0</v>
          </cell>
          <cell r="AQ202">
            <v>0</v>
          </cell>
          <cell r="AR202">
            <v>0</v>
          </cell>
          <cell r="AS202">
            <v>0</v>
          </cell>
          <cell r="AT202">
            <v>0</v>
          </cell>
          <cell r="AU202">
            <v>2.86</v>
          </cell>
          <cell r="AV202">
            <v>0.79900000000000004</v>
          </cell>
          <cell r="AW202">
            <v>0</v>
          </cell>
          <cell r="AX202">
            <v>0.75800000000000001</v>
          </cell>
          <cell r="AY202" t="str">
            <v>WT180X28.9</v>
          </cell>
          <cell r="AZ202" t="str">
            <v>WT180X28.9</v>
          </cell>
          <cell r="BA202">
            <v>28.9</v>
          </cell>
          <cell r="BB202">
            <v>3600</v>
          </cell>
          <cell r="BC202">
            <v>179</v>
          </cell>
          <cell r="BD202">
            <v>0</v>
          </cell>
          <cell r="BE202">
            <v>0</v>
          </cell>
          <cell r="BF202">
            <v>172</v>
          </cell>
          <cell r="BG202">
            <v>0</v>
          </cell>
          <cell r="BH202">
            <v>0</v>
          </cell>
          <cell r="BI202">
            <v>7.87</v>
          </cell>
          <cell r="BJ202">
            <v>13.1</v>
          </cell>
          <cell r="BK202">
            <v>0</v>
          </cell>
          <cell r="BL202">
            <v>0</v>
          </cell>
          <cell r="BM202">
            <v>0</v>
          </cell>
          <cell r="BN202">
            <v>23.2</v>
          </cell>
          <cell r="BO202">
            <v>31.8</v>
          </cell>
          <cell r="BP202">
            <v>0</v>
          </cell>
          <cell r="BQ202">
            <v>39.1</v>
          </cell>
          <cell r="BR202">
            <v>0</v>
          </cell>
          <cell r="BS202">
            <v>0</v>
          </cell>
          <cell r="BT202">
            <v>10.5</v>
          </cell>
          <cell r="BU202">
            <v>28.9</v>
          </cell>
          <cell r="BV202">
            <v>0</v>
          </cell>
          <cell r="BW202">
            <v>0</v>
          </cell>
          <cell r="BX202">
            <v>19.8</v>
          </cell>
          <cell r="BY202">
            <v>22.7</v>
          </cell>
          <cell r="BZ202">
            <v>9.6999999999999993</v>
          </cell>
          <cell r="CA202">
            <v>122</v>
          </cell>
          <cell r="CB202">
            <v>69.2</v>
          </cell>
          <cell r="CC202">
            <v>51.8</v>
          </cell>
          <cell r="CD202">
            <v>5.54</v>
          </cell>
          <cell r="CE202">
            <v>100</v>
          </cell>
          <cell r="CF202">
            <v>64.599999999999994</v>
          </cell>
          <cell r="CG202">
            <v>39.4</v>
          </cell>
          <cell r="CH202">
            <v>0</v>
          </cell>
          <cell r="CI202">
            <v>166</v>
          </cell>
          <cell r="CJ202">
            <v>0.14899999999999999</v>
          </cell>
          <cell r="CK202">
            <v>0</v>
          </cell>
          <cell r="CL202">
            <v>0</v>
          </cell>
          <cell r="CM202">
            <v>0</v>
          </cell>
          <cell r="CN202">
            <v>0</v>
          </cell>
          <cell r="CO202">
            <v>0</v>
          </cell>
          <cell r="CP202">
            <v>72.599999999999994</v>
          </cell>
          <cell r="CQ202">
            <v>0.79900000000000004</v>
          </cell>
          <cell r="CR202">
            <v>0</v>
          </cell>
          <cell r="CS202">
            <v>0.75800000000000001</v>
          </cell>
        </row>
        <row r="203">
          <cell r="C203" t="str">
            <v>WT7X17</v>
          </cell>
          <cell r="D203" t="str">
            <v>F</v>
          </cell>
          <cell r="E203">
            <v>17</v>
          </cell>
          <cell r="F203">
            <v>5</v>
          </cell>
          <cell r="G203">
            <v>6.99</v>
          </cell>
          <cell r="H203">
            <v>0</v>
          </cell>
          <cell r="I203">
            <v>0</v>
          </cell>
          <cell r="J203">
            <v>6.75</v>
          </cell>
          <cell r="K203">
            <v>0</v>
          </cell>
          <cell r="L203">
            <v>0</v>
          </cell>
          <cell r="M203">
            <v>0.28499999999999998</v>
          </cell>
          <cell r="N203">
            <v>0.45500000000000002</v>
          </cell>
          <cell r="O203">
            <v>0</v>
          </cell>
          <cell r="P203">
            <v>0</v>
          </cell>
          <cell r="Q203">
            <v>0</v>
          </cell>
          <cell r="R203">
            <v>0.85499999999999998</v>
          </cell>
          <cell r="S203">
            <v>1.1875</v>
          </cell>
          <cell r="T203">
            <v>0</v>
          </cell>
          <cell r="U203">
            <v>0</v>
          </cell>
          <cell r="V203">
            <v>1.53</v>
          </cell>
          <cell r="W203">
            <v>0</v>
          </cell>
          <cell r="X203">
            <v>0</v>
          </cell>
          <cell r="Y203">
            <v>0.371</v>
          </cell>
          <cell r="Z203">
            <v>7.41</v>
          </cell>
          <cell r="AA203">
            <v>0</v>
          </cell>
          <cell r="AB203">
            <v>21.5</v>
          </cell>
          <cell r="AC203">
            <v>0</v>
          </cell>
          <cell r="AD203">
            <v>24.5</v>
          </cell>
          <cell r="AE203">
            <v>20.9</v>
          </cell>
          <cell r="AF203">
            <v>6.74</v>
          </cell>
          <cell r="AG203">
            <v>3.83</v>
          </cell>
          <cell r="AH203">
            <v>2.04</v>
          </cell>
          <cell r="AI203">
            <v>11.6</v>
          </cell>
          <cell r="AJ203">
            <v>5.32</v>
          </cell>
          <cell r="AK203">
            <v>3.45</v>
          </cell>
          <cell r="AL203">
            <v>1.53</v>
          </cell>
          <cell r="AM203">
            <v>0</v>
          </cell>
          <cell r="AN203">
            <v>0.28399999999999997</v>
          </cell>
          <cell r="AO203">
            <v>0.4</v>
          </cell>
          <cell r="AP203">
            <v>0</v>
          </cell>
          <cell r="AQ203">
            <v>0</v>
          </cell>
          <cell r="AR203">
            <v>0</v>
          </cell>
          <cell r="AS203">
            <v>0</v>
          </cell>
          <cell r="AT203">
            <v>0</v>
          </cell>
          <cell r="AU203">
            <v>2.87</v>
          </cell>
          <cell r="AV203">
            <v>0.79200000000000004</v>
          </cell>
          <cell r="AW203">
            <v>0</v>
          </cell>
          <cell r="AX203">
            <v>0.66800000000000004</v>
          </cell>
          <cell r="AY203" t="str">
            <v>WT180X25.5</v>
          </cell>
          <cell r="AZ203" t="str">
            <v>WT180X25.5</v>
          </cell>
          <cell r="BA203">
            <v>25.5</v>
          </cell>
          <cell r="BB203">
            <v>3230</v>
          </cell>
          <cell r="BC203">
            <v>178</v>
          </cell>
          <cell r="BD203">
            <v>0</v>
          </cell>
          <cell r="BE203">
            <v>0</v>
          </cell>
          <cell r="BF203">
            <v>171</v>
          </cell>
          <cell r="BG203">
            <v>0</v>
          </cell>
          <cell r="BH203">
            <v>0</v>
          </cell>
          <cell r="BI203">
            <v>7.24</v>
          </cell>
          <cell r="BJ203">
            <v>11.6</v>
          </cell>
          <cell r="BK203">
            <v>0</v>
          </cell>
          <cell r="BL203">
            <v>0</v>
          </cell>
          <cell r="BM203">
            <v>0</v>
          </cell>
          <cell r="BN203">
            <v>21.7</v>
          </cell>
          <cell r="BO203">
            <v>30.2</v>
          </cell>
          <cell r="BP203">
            <v>0</v>
          </cell>
          <cell r="BQ203">
            <v>38.9</v>
          </cell>
          <cell r="BR203">
            <v>0</v>
          </cell>
          <cell r="BS203">
            <v>0</v>
          </cell>
          <cell r="BT203">
            <v>9.42</v>
          </cell>
          <cell r="BU203">
            <v>25.5</v>
          </cell>
          <cell r="BV203">
            <v>0</v>
          </cell>
          <cell r="BW203">
            <v>0</v>
          </cell>
          <cell r="BX203">
            <v>21.5</v>
          </cell>
          <cell r="BY203">
            <v>24.5</v>
          </cell>
          <cell r="BZ203">
            <v>8.6999999999999993</v>
          </cell>
          <cell r="CA203">
            <v>110</v>
          </cell>
          <cell r="CB203">
            <v>62.8</v>
          </cell>
          <cell r="CC203">
            <v>51.8</v>
          </cell>
          <cell r="CD203">
            <v>4.83</v>
          </cell>
          <cell r="CE203">
            <v>87.2</v>
          </cell>
          <cell r="CF203">
            <v>56.5</v>
          </cell>
          <cell r="CG203">
            <v>38.9</v>
          </cell>
          <cell r="CH203">
            <v>0</v>
          </cell>
          <cell r="CI203">
            <v>118</v>
          </cell>
          <cell r="CJ203">
            <v>0.107</v>
          </cell>
          <cell r="CK203">
            <v>0</v>
          </cell>
          <cell r="CL203">
            <v>0</v>
          </cell>
          <cell r="CM203">
            <v>0</v>
          </cell>
          <cell r="CN203">
            <v>0</v>
          </cell>
          <cell r="CO203">
            <v>0</v>
          </cell>
          <cell r="CP203">
            <v>72.900000000000006</v>
          </cell>
          <cell r="CQ203">
            <v>0.79200000000000004</v>
          </cell>
          <cell r="CR203">
            <v>0</v>
          </cell>
          <cell r="CS203">
            <v>0.66800000000000004</v>
          </cell>
        </row>
        <row r="204">
          <cell r="C204" t="str">
            <v>WT7X15</v>
          </cell>
          <cell r="D204" t="str">
            <v>F</v>
          </cell>
          <cell r="E204">
            <v>15</v>
          </cell>
          <cell r="F204">
            <v>4.42</v>
          </cell>
          <cell r="G204">
            <v>6.92</v>
          </cell>
          <cell r="H204">
            <v>0</v>
          </cell>
          <cell r="I204">
            <v>0</v>
          </cell>
          <cell r="J204">
            <v>6.73</v>
          </cell>
          <cell r="K204">
            <v>0</v>
          </cell>
          <cell r="L204">
            <v>0</v>
          </cell>
          <cell r="M204">
            <v>0.27</v>
          </cell>
          <cell r="N204">
            <v>0.38500000000000001</v>
          </cell>
          <cell r="O204">
            <v>0</v>
          </cell>
          <cell r="P204">
            <v>0</v>
          </cell>
          <cell r="Q204">
            <v>0</v>
          </cell>
          <cell r="R204">
            <v>0.78500000000000003</v>
          </cell>
          <cell r="S204">
            <v>1.125</v>
          </cell>
          <cell r="T204">
            <v>0</v>
          </cell>
          <cell r="U204">
            <v>0</v>
          </cell>
          <cell r="V204">
            <v>1.58</v>
          </cell>
          <cell r="W204">
            <v>0</v>
          </cell>
          <cell r="X204">
            <v>0</v>
          </cell>
          <cell r="Y204">
            <v>0.32900000000000001</v>
          </cell>
          <cell r="Z204">
            <v>8.74</v>
          </cell>
          <cell r="AA204">
            <v>0</v>
          </cell>
          <cell r="AB204">
            <v>22.7</v>
          </cell>
          <cell r="AC204">
            <v>0</v>
          </cell>
          <cell r="AD204">
            <v>25.6</v>
          </cell>
          <cell r="AE204">
            <v>19</v>
          </cell>
          <cell r="AF204">
            <v>6.25</v>
          </cell>
          <cell r="AG204">
            <v>3.55</v>
          </cell>
          <cell r="AH204">
            <v>2.0699999999999998</v>
          </cell>
          <cell r="AI204">
            <v>9.7899999999999991</v>
          </cell>
          <cell r="AJ204">
            <v>4.49</v>
          </cell>
          <cell r="AK204">
            <v>2.91</v>
          </cell>
          <cell r="AL204">
            <v>1.49</v>
          </cell>
          <cell r="AM204">
            <v>0</v>
          </cell>
          <cell r="AN204">
            <v>0.19</v>
          </cell>
          <cell r="AO204">
            <v>0.28699999999999998</v>
          </cell>
          <cell r="AP204">
            <v>0</v>
          </cell>
          <cell r="AQ204">
            <v>0</v>
          </cell>
          <cell r="AR204">
            <v>0</v>
          </cell>
          <cell r="AS204">
            <v>0</v>
          </cell>
          <cell r="AT204">
            <v>0</v>
          </cell>
          <cell r="AU204">
            <v>2.9</v>
          </cell>
          <cell r="AV204">
            <v>0.77200000000000002</v>
          </cell>
          <cell r="AW204">
            <v>0</v>
          </cell>
          <cell r="AX204">
            <v>0.60899999999999999</v>
          </cell>
          <cell r="AY204" t="str">
            <v>WT180X22</v>
          </cell>
          <cell r="AZ204" t="str">
            <v>WT180X22</v>
          </cell>
          <cell r="BA204">
            <v>22</v>
          </cell>
          <cell r="BB204">
            <v>2850</v>
          </cell>
          <cell r="BC204">
            <v>176</v>
          </cell>
          <cell r="BD204">
            <v>0</v>
          </cell>
          <cell r="BE204">
            <v>0</v>
          </cell>
          <cell r="BF204">
            <v>171</v>
          </cell>
          <cell r="BG204">
            <v>0</v>
          </cell>
          <cell r="BH204">
            <v>0</v>
          </cell>
          <cell r="BI204">
            <v>6.86</v>
          </cell>
          <cell r="BJ204">
            <v>9.7799999999999994</v>
          </cell>
          <cell r="BK204">
            <v>0</v>
          </cell>
          <cell r="BL204">
            <v>0</v>
          </cell>
          <cell r="BM204">
            <v>0</v>
          </cell>
          <cell r="BN204">
            <v>19.899999999999999</v>
          </cell>
          <cell r="BO204">
            <v>28.6</v>
          </cell>
          <cell r="BP204">
            <v>0</v>
          </cell>
          <cell r="BQ204">
            <v>40.1</v>
          </cell>
          <cell r="BR204">
            <v>0</v>
          </cell>
          <cell r="BS204">
            <v>0</v>
          </cell>
          <cell r="BT204">
            <v>8.36</v>
          </cell>
          <cell r="BU204">
            <v>22</v>
          </cell>
          <cell r="BV204">
            <v>0</v>
          </cell>
          <cell r="BW204">
            <v>0</v>
          </cell>
          <cell r="BX204">
            <v>22.7</v>
          </cell>
          <cell r="BY204">
            <v>25.6</v>
          </cell>
          <cell r="BZ204">
            <v>7.91</v>
          </cell>
          <cell r="CA204">
            <v>102</v>
          </cell>
          <cell r="CB204">
            <v>58.2</v>
          </cell>
          <cell r="CC204">
            <v>52.6</v>
          </cell>
          <cell r="CD204">
            <v>4.07</v>
          </cell>
          <cell r="CE204">
            <v>73.599999999999994</v>
          </cell>
          <cell r="CF204">
            <v>47.7</v>
          </cell>
          <cell r="CG204">
            <v>37.799999999999997</v>
          </cell>
          <cell r="CH204">
            <v>0</v>
          </cell>
          <cell r="CI204">
            <v>79.099999999999994</v>
          </cell>
          <cell r="CJ204">
            <v>7.7100000000000002E-2</v>
          </cell>
          <cell r="CK204">
            <v>0</v>
          </cell>
          <cell r="CL204">
            <v>0</v>
          </cell>
          <cell r="CM204">
            <v>0</v>
          </cell>
          <cell r="CN204">
            <v>0</v>
          </cell>
          <cell r="CO204">
            <v>0</v>
          </cell>
          <cell r="CP204">
            <v>73.7</v>
          </cell>
          <cell r="CQ204">
            <v>0.77200000000000002</v>
          </cell>
          <cell r="CR204">
            <v>0</v>
          </cell>
          <cell r="CS204">
            <v>0.60899999999999999</v>
          </cell>
        </row>
        <row r="205">
          <cell r="C205" t="str">
            <v>WT7X13</v>
          </cell>
          <cell r="D205" t="str">
            <v>F</v>
          </cell>
          <cell r="E205">
            <v>13</v>
          </cell>
          <cell r="F205">
            <v>3.85</v>
          </cell>
          <cell r="G205">
            <v>6.96</v>
          </cell>
          <cell r="H205">
            <v>0</v>
          </cell>
          <cell r="I205">
            <v>0</v>
          </cell>
          <cell r="J205">
            <v>5.03</v>
          </cell>
          <cell r="K205">
            <v>0</v>
          </cell>
          <cell r="L205">
            <v>0</v>
          </cell>
          <cell r="M205">
            <v>0.255</v>
          </cell>
          <cell r="N205">
            <v>0.42</v>
          </cell>
          <cell r="O205">
            <v>0</v>
          </cell>
          <cell r="P205">
            <v>0</v>
          </cell>
          <cell r="Q205">
            <v>0</v>
          </cell>
          <cell r="R205">
            <v>0.82</v>
          </cell>
          <cell r="S205">
            <v>1.125</v>
          </cell>
          <cell r="T205">
            <v>0</v>
          </cell>
          <cell r="U205">
            <v>0</v>
          </cell>
          <cell r="V205">
            <v>1.72</v>
          </cell>
          <cell r="W205">
            <v>0</v>
          </cell>
          <cell r="X205">
            <v>0</v>
          </cell>
          <cell r="Y205">
            <v>0.38300000000000001</v>
          </cell>
          <cell r="Z205">
            <v>5.98</v>
          </cell>
          <cell r="AA205">
            <v>0</v>
          </cell>
          <cell r="AB205">
            <v>24.1</v>
          </cell>
          <cell r="AC205">
            <v>0</v>
          </cell>
          <cell r="AD205">
            <v>27.3</v>
          </cell>
          <cell r="AE205">
            <v>17.3</v>
          </cell>
          <cell r="AF205">
            <v>5.89</v>
          </cell>
          <cell r="AG205">
            <v>3.31</v>
          </cell>
          <cell r="AH205">
            <v>2.12</v>
          </cell>
          <cell r="AI205">
            <v>4.45</v>
          </cell>
          <cell r="AJ205">
            <v>2.76</v>
          </cell>
          <cell r="AK205">
            <v>1.77</v>
          </cell>
          <cell r="AL205">
            <v>1.08</v>
          </cell>
          <cell r="AM205">
            <v>0</v>
          </cell>
          <cell r="AN205">
            <v>0.17899999999999999</v>
          </cell>
          <cell r="AO205">
            <v>0.20699999999999999</v>
          </cell>
          <cell r="AP205">
            <v>0</v>
          </cell>
          <cell r="AQ205">
            <v>0</v>
          </cell>
          <cell r="AR205">
            <v>0</v>
          </cell>
          <cell r="AS205">
            <v>0</v>
          </cell>
          <cell r="AT205">
            <v>0</v>
          </cell>
          <cell r="AU205">
            <v>2.82</v>
          </cell>
          <cell r="AV205">
            <v>0.71199999999999997</v>
          </cell>
          <cell r="AW205">
            <v>0</v>
          </cell>
          <cell r="AX205">
            <v>0.53800000000000003</v>
          </cell>
          <cell r="AY205" t="str">
            <v>WT180X19.5</v>
          </cell>
          <cell r="AZ205" t="str">
            <v>WT180X19.5</v>
          </cell>
          <cell r="BA205">
            <v>19.5</v>
          </cell>
          <cell r="BB205">
            <v>2480</v>
          </cell>
          <cell r="BC205">
            <v>177</v>
          </cell>
          <cell r="BD205">
            <v>0</v>
          </cell>
          <cell r="BE205">
            <v>0</v>
          </cell>
          <cell r="BF205">
            <v>128</v>
          </cell>
          <cell r="BG205">
            <v>0</v>
          </cell>
          <cell r="BH205">
            <v>0</v>
          </cell>
          <cell r="BI205">
            <v>6.48</v>
          </cell>
          <cell r="BJ205">
            <v>10.7</v>
          </cell>
          <cell r="BK205">
            <v>0</v>
          </cell>
          <cell r="BL205">
            <v>0</v>
          </cell>
          <cell r="BM205">
            <v>0</v>
          </cell>
          <cell r="BN205">
            <v>20.8</v>
          </cell>
          <cell r="BO205">
            <v>28.6</v>
          </cell>
          <cell r="BP205">
            <v>0</v>
          </cell>
          <cell r="BQ205">
            <v>43.7</v>
          </cell>
          <cell r="BR205">
            <v>0</v>
          </cell>
          <cell r="BS205">
            <v>0</v>
          </cell>
          <cell r="BT205">
            <v>9.73</v>
          </cell>
          <cell r="BU205">
            <v>19.5</v>
          </cell>
          <cell r="BV205">
            <v>0</v>
          </cell>
          <cell r="BW205">
            <v>0</v>
          </cell>
          <cell r="BX205">
            <v>24.1</v>
          </cell>
          <cell r="BY205">
            <v>27.3</v>
          </cell>
          <cell r="BZ205">
            <v>7.2</v>
          </cell>
          <cell r="CA205">
            <v>96.5</v>
          </cell>
          <cell r="CB205">
            <v>54.2</v>
          </cell>
          <cell r="CC205">
            <v>53.8</v>
          </cell>
          <cell r="CD205">
            <v>1.85</v>
          </cell>
          <cell r="CE205">
            <v>45.2</v>
          </cell>
          <cell r="CF205">
            <v>29</v>
          </cell>
          <cell r="CG205">
            <v>27.4</v>
          </cell>
          <cell r="CH205">
            <v>0</v>
          </cell>
          <cell r="CI205">
            <v>74.5</v>
          </cell>
          <cell r="CJ205">
            <v>5.5599999999999997E-2</v>
          </cell>
          <cell r="CK205">
            <v>0</v>
          </cell>
          <cell r="CL205">
            <v>0</v>
          </cell>
          <cell r="CM205">
            <v>0</v>
          </cell>
          <cell r="CN205">
            <v>0</v>
          </cell>
          <cell r="CO205">
            <v>0</v>
          </cell>
          <cell r="CP205">
            <v>71.599999999999994</v>
          </cell>
          <cell r="CQ205">
            <v>0.71199999999999997</v>
          </cell>
          <cell r="CR205">
            <v>0</v>
          </cell>
          <cell r="CS205">
            <v>0.53800000000000003</v>
          </cell>
        </row>
        <row r="206">
          <cell r="C206" t="str">
            <v>WT7X11</v>
          </cell>
          <cell r="D206" t="str">
            <v>F</v>
          </cell>
          <cell r="E206">
            <v>11</v>
          </cell>
          <cell r="F206">
            <v>3.25</v>
          </cell>
          <cell r="G206">
            <v>6.87</v>
          </cell>
          <cell r="H206">
            <v>0</v>
          </cell>
          <cell r="I206">
            <v>0</v>
          </cell>
          <cell r="J206">
            <v>5</v>
          </cell>
          <cell r="K206">
            <v>0</v>
          </cell>
          <cell r="L206">
            <v>0</v>
          </cell>
          <cell r="M206">
            <v>0.23</v>
          </cell>
          <cell r="N206">
            <v>0.33500000000000002</v>
          </cell>
          <cell r="O206">
            <v>0</v>
          </cell>
          <cell r="P206">
            <v>0</v>
          </cell>
          <cell r="Q206">
            <v>0</v>
          </cell>
          <cell r="R206">
            <v>0.73499999999999999</v>
          </cell>
          <cell r="S206">
            <v>1.0625</v>
          </cell>
          <cell r="T206">
            <v>0</v>
          </cell>
          <cell r="U206">
            <v>0</v>
          </cell>
          <cell r="V206">
            <v>1.76</v>
          </cell>
          <cell r="W206">
            <v>0</v>
          </cell>
          <cell r="X206">
            <v>0</v>
          </cell>
          <cell r="Y206">
            <v>0.32500000000000001</v>
          </cell>
          <cell r="Z206">
            <v>7.46</v>
          </cell>
          <cell r="AA206">
            <v>0</v>
          </cell>
          <cell r="AB206">
            <v>26.7</v>
          </cell>
          <cell r="AC206">
            <v>0</v>
          </cell>
          <cell r="AD206">
            <v>29.9</v>
          </cell>
          <cell r="AE206">
            <v>14.8</v>
          </cell>
          <cell r="AF206">
            <v>5.2</v>
          </cell>
          <cell r="AG206">
            <v>2.91</v>
          </cell>
          <cell r="AH206">
            <v>2.14</v>
          </cell>
          <cell r="AI206">
            <v>3.5</v>
          </cell>
          <cell r="AJ206">
            <v>2.19</v>
          </cell>
          <cell r="AK206">
            <v>1.4</v>
          </cell>
          <cell r="AL206">
            <v>1.04</v>
          </cell>
          <cell r="AM206">
            <v>0</v>
          </cell>
          <cell r="AN206">
            <v>0.104</v>
          </cell>
          <cell r="AO206">
            <v>0.13400000000000001</v>
          </cell>
          <cell r="AP206">
            <v>0</v>
          </cell>
          <cell r="AQ206">
            <v>0</v>
          </cell>
          <cell r="AR206">
            <v>0</v>
          </cell>
          <cell r="AS206">
            <v>0</v>
          </cell>
          <cell r="AT206">
            <v>0</v>
          </cell>
          <cell r="AU206">
            <v>2.86</v>
          </cell>
          <cell r="AV206">
            <v>0.68899999999999995</v>
          </cell>
          <cell r="AW206">
            <v>0</v>
          </cell>
          <cell r="AX206">
            <v>0.44800000000000001</v>
          </cell>
          <cell r="AY206" t="str">
            <v>WT180X16.45</v>
          </cell>
          <cell r="AZ206" t="str">
            <v>WT180X16.45</v>
          </cell>
          <cell r="BA206">
            <v>16.5</v>
          </cell>
          <cell r="BB206">
            <v>2100</v>
          </cell>
          <cell r="BC206">
            <v>174</v>
          </cell>
          <cell r="BD206">
            <v>0</v>
          </cell>
          <cell r="BE206">
            <v>0</v>
          </cell>
          <cell r="BF206">
            <v>127</v>
          </cell>
          <cell r="BG206">
            <v>0</v>
          </cell>
          <cell r="BH206">
            <v>0</v>
          </cell>
          <cell r="BI206">
            <v>5.84</v>
          </cell>
          <cell r="BJ206">
            <v>8.51</v>
          </cell>
          <cell r="BK206">
            <v>0</v>
          </cell>
          <cell r="BL206">
            <v>0</v>
          </cell>
          <cell r="BM206">
            <v>0</v>
          </cell>
          <cell r="BN206">
            <v>18.7</v>
          </cell>
          <cell r="BO206">
            <v>27</v>
          </cell>
          <cell r="BP206">
            <v>0</v>
          </cell>
          <cell r="BQ206">
            <v>44.7</v>
          </cell>
          <cell r="BR206">
            <v>0</v>
          </cell>
          <cell r="BS206">
            <v>0</v>
          </cell>
          <cell r="BT206">
            <v>8.26</v>
          </cell>
          <cell r="BU206">
            <v>16.5</v>
          </cell>
          <cell r="BV206">
            <v>0</v>
          </cell>
          <cell r="BW206">
            <v>0</v>
          </cell>
          <cell r="BX206">
            <v>26.7</v>
          </cell>
          <cell r="BY206">
            <v>29.9</v>
          </cell>
          <cell r="BZ206">
            <v>6.16</v>
          </cell>
          <cell r="CA206">
            <v>85.2</v>
          </cell>
          <cell r="CB206">
            <v>47.7</v>
          </cell>
          <cell r="CC206">
            <v>54.4</v>
          </cell>
          <cell r="CD206">
            <v>1.46</v>
          </cell>
          <cell r="CE206">
            <v>35.9</v>
          </cell>
          <cell r="CF206">
            <v>22.9</v>
          </cell>
          <cell r="CG206">
            <v>26.4</v>
          </cell>
          <cell r="CH206">
            <v>0</v>
          </cell>
          <cell r="CI206">
            <v>43.3</v>
          </cell>
          <cell r="CJ206">
            <v>3.5999999999999997E-2</v>
          </cell>
          <cell r="CK206">
            <v>0</v>
          </cell>
          <cell r="CL206">
            <v>0</v>
          </cell>
          <cell r="CM206">
            <v>0</v>
          </cell>
          <cell r="CN206">
            <v>0</v>
          </cell>
          <cell r="CO206">
            <v>0</v>
          </cell>
          <cell r="CP206">
            <v>72.599999999999994</v>
          </cell>
          <cell r="CQ206">
            <v>0.68899999999999995</v>
          </cell>
          <cell r="CR206">
            <v>0</v>
          </cell>
          <cell r="CS206">
            <v>0.44800000000000001</v>
          </cell>
        </row>
        <row r="207">
          <cell r="C207" t="str">
            <v>WT6X168</v>
          </cell>
          <cell r="D207" t="str">
            <v>T</v>
          </cell>
          <cell r="E207">
            <v>168</v>
          </cell>
          <cell r="F207">
            <v>49.4</v>
          </cell>
          <cell r="G207">
            <v>8.41</v>
          </cell>
          <cell r="H207">
            <v>0</v>
          </cell>
          <cell r="I207">
            <v>0</v>
          </cell>
          <cell r="J207">
            <v>13.4</v>
          </cell>
          <cell r="K207">
            <v>0</v>
          </cell>
          <cell r="L207">
            <v>0</v>
          </cell>
          <cell r="M207">
            <v>1.78</v>
          </cell>
          <cell r="N207">
            <v>2.96</v>
          </cell>
          <cell r="O207">
            <v>0</v>
          </cell>
          <cell r="P207">
            <v>0</v>
          </cell>
          <cell r="Q207">
            <v>0</v>
          </cell>
          <cell r="R207">
            <v>3.55</v>
          </cell>
          <cell r="S207">
            <v>3.875</v>
          </cell>
          <cell r="T207">
            <v>0</v>
          </cell>
          <cell r="U207">
            <v>0</v>
          </cell>
          <cell r="V207">
            <v>2.31</v>
          </cell>
          <cell r="W207">
            <v>0</v>
          </cell>
          <cell r="X207">
            <v>0</v>
          </cell>
          <cell r="Y207">
            <v>1.84</v>
          </cell>
          <cell r="Z207">
            <v>2.2599999999999998</v>
          </cell>
          <cell r="AA207">
            <v>0</v>
          </cell>
          <cell r="AB207">
            <v>2.74</v>
          </cell>
          <cell r="AC207">
            <v>0</v>
          </cell>
          <cell r="AD207">
            <v>4.74</v>
          </cell>
          <cell r="AE207">
            <v>190</v>
          </cell>
          <cell r="AF207">
            <v>68.400000000000006</v>
          </cell>
          <cell r="AG207">
            <v>31.2</v>
          </cell>
          <cell r="AH207">
            <v>1.96</v>
          </cell>
          <cell r="AI207">
            <v>593</v>
          </cell>
          <cell r="AJ207">
            <v>137</v>
          </cell>
          <cell r="AK207">
            <v>88.6</v>
          </cell>
          <cell r="AL207">
            <v>3.47</v>
          </cell>
          <cell r="AM207">
            <v>0</v>
          </cell>
          <cell r="AN207">
            <v>120</v>
          </cell>
          <cell r="AO207">
            <v>481</v>
          </cell>
          <cell r="AP207">
            <v>0</v>
          </cell>
          <cell r="AQ207">
            <v>0</v>
          </cell>
          <cell r="AR207">
            <v>0</v>
          </cell>
          <cell r="AS207">
            <v>0</v>
          </cell>
          <cell r="AT207">
            <v>0</v>
          </cell>
          <cell r="AU207">
            <v>4.07</v>
          </cell>
          <cell r="AV207">
            <v>0.95799999999999996</v>
          </cell>
          <cell r="AW207">
            <v>0</v>
          </cell>
          <cell r="AX207">
            <v>1</v>
          </cell>
          <cell r="AY207" t="str">
            <v>WT155X250</v>
          </cell>
          <cell r="AZ207" t="str">
            <v>WT155X250</v>
          </cell>
          <cell r="BA207">
            <v>250</v>
          </cell>
          <cell r="BB207">
            <v>31900</v>
          </cell>
          <cell r="BC207">
            <v>214</v>
          </cell>
          <cell r="BD207">
            <v>0</v>
          </cell>
          <cell r="BE207">
            <v>0</v>
          </cell>
          <cell r="BF207">
            <v>340</v>
          </cell>
          <cell r="BG207">
            <v>0</v>
          </cell>
          <cell r="BH207">
            <v>0</v>
          </cell>
          <cell r="BI207">
            <v>45.2</v>
          </cell>
          <cell r="BJ207">
            <v>75.2</v>
          </cell>
          <cell r="BK207">
            <v>0</v>
          </cell>
          <cell r="BL207">
            <v>0</v>
          </cell>
          <cell r="BM207">
            <v>0</v>
          </cell>
          <cell r="BN207">
            <v>90.2</v>
          </cell>
          <cell r="BO207">
            <v>98.4</v>
          </cell>
          <cell r="BP207">
            <v>0</v>
          </cell>
          <cell r="BQ207">
            <v>58.7</v>
          </cell>
          <cell r="BR207">
            <v>0</v>
          </cell>
          <cell r="BS207">
            <v>0</v>
          </cell>
          <cell r="BT207">
            <v>46.7</v>
          </cell>
          <cell r="BU207">
            <v>250</v>
          </cell>
          <cell r="BV207">
            <v>0</v>
          </cell>
          <cell r="BW207">
            <v>0</v>
          </cell>
          <cell r="BX207">
            <v>2.74</v>
          </cell>
          <cell r="BY207">
            <v>4.74</v>
          </cell>
          <cell r="BZ207">
            <v>79.099999999999994</v>
          </cell>
          <cell r="CA207">
            <v>1120</v>
          </cell>
          <cell r="CB207">
            <v>511</v>
          </cell>
          <cell r="CC207">
            <v>49.8</v>
          </cell>
          <cell r="CD207">
            <v>247</v>
          </cell>
          <cell r="CE207">
            <v>2250</v>
          </cell>
          <cell r="CF207">
            <v>1450</v>
          </cell>
          <cell r="CG207">
            <v>88.1</v>
          </cell>
          <cell r="CH207">
            <v>0</v>
          </cell>
          <cell r="CI207">
            <v>49900</v>
          </cell>
          <cell r="CJ207">
            <v>129</v>
          </cell>
          <cell r="CK207">
            <v>0</v>
          </cell>
          <cell r="CL207">
            <v>0</v>
          </cell>
          <cell r="CM207">
            <v>0</v>
          </cell>
          <cell r="CN207">
            <v>0</v>
          </cell>
          <cell r="CO207">
            <v>0</v>
          </cell>
          <cell r="CP207">
            <v>103</v>
          </cell>
          <cell r="CQ207">
            <v>0.95799999999999996</v>
          </cell>
          <cell r="CR207">
            <v>0</v>
          </cell>
          <cell r="CS207">
            <v>1</v>
          </cell>
        </row>
        <row r="208">
          <cell r="C208" t="str">
            <v>WT6X152.5</v>
          </cell>
          <cell r="D208" t="str">
            <v>T</v>
          </cell>
          <cell r="E208">
            <v>152</v>
          </cell>
          <cell r="F208">
            <v>44.8</v>
          </cell>
          <cell r="G208">
            <v>8.16</v>
          </cell>
          <cell r="H208">
            <v>0</v>
          </cell>
          <cell r="I208">
            <v>0</v>
          </cell>
          <cell r="J208">
            <v>13.2</v>
          </cell>
          <cell r="K208">
            <v>0</v>
          </cell>
          <cell r="L208">
            <v>0</v>
          </cell>
          <cell r="M208">
            <v>1.63</v>
          </cell>
          <cell r="N208">
            <v>2.71</v>
          </cell>
          <cell r="O208">
            <v>0</v>
          </cell>
          <cell r="P208">
            <v>0</v>
          </cell>
          <cell r="Q208">
            <v>0</v>
          </cell>
          <cell r="R208">
            <v>3.3</v>
          </cell>
          <cell r="S208">
            <v>3.625</v>
          </cell>
          <cell r="T208">
            <v>0</v>
          </cell>
          <cell r="U208">
            <v>0</v>
          </cell>
          <cell r="V208">
            <v>2.16</v>
          </cell>
          <cell r="W208">
            <v>0</v>
          </cell>
          <cell r="X208">
            <v>0</v>
          </cell>
          <cell r="Y208">
            <v>1.69</v>
          </cell>
          <cell r="Z208">
            <v>2.4500000000000002</v>
          </cell>
          <cell r="AA208">
            <v>0</v>
          </cell>
          <cell r="AB208">
            <v>2.99</v>
          </cell>
          <cell r="AC208">
            <v>0</v>
          </cell>
          <cell r="AD208">
            <v>5.0199999999999996</v>
          </cell>
          <cell r="AE208">
            <v>162</v>
          </cell>
          <cell r="AF208">
            <v>59.1</v>
          </cell>
          <cell r="AG208">
            <v>27</v>
          </cell>
          <cell r="AH208">
            <v>1.9</v>
          </cell>
          <cell r="AI208">
            <v>525</v>
          </cell>
          <cell r="AJ208">
            <v>122</v>
          </cell>
          <cell r="AK208">
            <v>79.3</v>
          </cell>
          <cell r="AL208">
            <v>3.42</v>
          </cell>
          <cell r="AM208">
            <v>0</v>
          </cell>
          <cell r="AN208">
            <v>92</v>
          </cell>
          <cell r="AO208">
            <v>356</v>
          </cell>
          <cell r="AP208">
            <v>0</v>
          </cell>
          <cell r="AQ208">
            <v>0</v>
          </cell>
          <cell r="AR208">
            <v>0</v>
          </cell>
          <cell r="AS208">
            <v>0</v>
          </cell>
          <cell r="AT208">
            <v>0</v>
          </cell>
          <cell r="AU208">
            <v>4</v>
          </cell>
          <cell r="AV208">
            <v>0.95899999999999996</v>
          </cell>
          <cell r="AW208">
            <v>0</v>
          </cell>
          <cell r="AX208">
            <v>1</v>
          </cell>
          <cell r="AY208" t="str">
            <v>WT155X227</v>
          </cell>
          <cell r="AZ208" t="str">
            <v>WT155X227</v>
          </cell>
          <cell r="BA208">
            <v>227</v>
          </cell>
          <cell r="BB208">
            <v>28900</v>
          </cell>
          <cell r="BC208">
            <v>207</v>
          </cell>
          <cell r="BD208">
            <v>0</v>
          </cell>
          <cell r="BE208">
            <v>0</v>
          </cell>
          <cell r="BF208">
            <v>335</v>
          </cell>
          <cell r="BG208">
            <v>0</v>
          </cell>
          <cell r="BH208">
            <v>0</v>
          </cell>
          <cell r="BI208">
            <v>41.4</v>
          </cell>
          <cell r="BJ208">
            <v>68.8</v>
          </cell>
          <cell r="BK208">
            <v>0</v>
          </cell>
          <cell r="BL208">
            <v>0</v>
          </cell>
          <cell r="BM208">
            <v>0</v>
          </cell>
          <cell r="BN208">
            <v>83.8</v>
          </cell>
          <cell r="BO208">
            <v>92.1</v>
          </cell>
          <cell r="BP208">
            <v>0</v>
          </cell>
          <cell r="BQ208">
            <v>54.9</v>
          </cell>
          <cell r="BR208">
            <v>0</v>
          </cell>
          <cell r="BS208">
            <v>0</v>
          </cell>
          <cell r="BT208">
            <v>42.9</v>
          </cell>
          <cell r="BU208">
            <v>227</v>
          </cell>
          <cell r="BV208">
            <v>0</v>
          </cell>
          <cell r="BW208">
            <v>0</v>
          </cell>
          <cell r="BX208">
            <v>2.99</v>
          </cell>
          <cell r="BY208">
            <v>5.0199999999999996</v>
          </cell>
          <cell r="BZ208">
            <v>67.400000000000006</v>
          </cell>
          <cell r="CA208">
            <v>968</v>
          </cell>
          <cell r="CB208">
            <v>442</v>
          </cell>
          <cell r="CC208">
            <v>48.3</v>
          </cell>
          <cell r="CD208">
            <v>219</v>
          </cell>
          <cell r="CE208">
            <v>2000</v>
          </cell>
          <cell r="CF208">
            <v>1300</v>
          </cell>
          <cell r="CG208">
            <v>86.9</v>
          </cell>
          <cell r="CH208">
            <v>0</v>
          </cell>
          <cell r="CI208">
            <v>38300</v>
          </cell>
          <cell r="CJ208">
            <v>95.6</v>
          </cell>
          <cell r="CK208">
            <v>0</v>
          </cell>
          <cell r="CL208">
            <v>0</v>
          </cell>
          <cell r="CM208">
            <v>0</v>
          </cell>
          <cell r="CN208">
            <v>0</v>
          </cell>
          <cell r="CO208">
            <v>0</v>
          </cell>
          <cell r="CP208">
            <v>102</v>
          </cell>
          <cell r="CQ208">
            <v>0.95899999999999996</v>
          </cell>
          <cell r="CR208">
            <v>0</v>
          </cell>
          <cell r="CS208">
            <v>1</v>
          </cell>
        </row>
        <row r="209">
          <cell r="C209" t="str">
            <v>WT6X139.5</v>
          </cell>
          <cell r="D209" t="str">
            <v>T</v>
          </cell>
          <cell r="E209">
            <v>140</v>
          </cell>
          <cell r="F209">
            <v>41</v>
          </cell>
          <cell r="G209">
            <v>7.93</v>
          </cell>
          <cell r="H209">
            <v>0</v>
          </cell>
          <cell r="I209">
            <v>0</v>
          </cell>
          <cell r="J209">
            <v>13.1</v>
          </cell>
          <cell r="K209">
            <v>0</v>
          </cell>
          <cell r="L209">
            <v>0</v>
          </cell>
          <cell r="M209">
            <v>1.53</v>
          </cell>
          <cell r="N209">
            <v>2.4700000000000002</v>
          </cell>
          <cell r="O209">
            <v>0</v>
          </cell>
          <cell r="P209">
            <v>0</v>
          </cell>
          <cell r="Q209">
            <v>0</v>
          </cell>
          <cell r="R209">
            <v>3.07</v>
          </cell>
          <cell r="S209">
            <v>3.375</v>
          </cell>
          <cell r="T209">
            <v>0</v>
          </cell>
          <cell r="U209">
            <v>0</v>
          </cell>
          <cell r="V209">
            <v>2.0499999999999998</v>
          </cell>
          <cell r="W209">
            <v>0</v>
          </cell>
          <cell r="X209">
            <v>0</v>
          </cell>
          <cell r="Y209">
            <v>1.56</v>
          </cell>
          <cell r="Z209">
            <v>2.66</v>
          </cell>
          <cell r="AA209">
            <v>0</v>
          </cell>
          <cell r="AB209">
            <v>3.17</v>
          </cell>
          <cell r="AC209">
            <v>0</v>
          </cell>
          <cell r="AD209">
            <v>5.18</v>
          </cell>
          <cell r="AE209">
            <v>141</v>
          </cell>
          <cell r="AF209">
            <v>51.9</v>
          </cell>
          <cell r="AG209">
            <v>24.1</v>
          </cell>
          <cell r="AH209">
            <v>1.86</v>
          </cell>
          <cell r="AI209">
            <v>469</v>
          </cell>
          <cell r="AJ209">
            <v>110</v>
          </cell>
          <cell r="AK209">
            <v>71.3</v>
          </cell>
          <cell r="AL209">
            <v>3.38</v>
          </cell>
          <cell r="AM209">
            <v>0</v>
          </cell>
          <cell r="AN209">
            <v>70.900000000000006</v>
          </cell>
          <cell r="AO209">
            <v>267</v>
          </cell>
          <cell r="AP209">
            <v>0</v>
          </cell>
          <cell r="AQ209">
            <v>0</v>
          </cell>
          <cell r="AR209">
            <v>0</v>
          </cell>
          <cell r="AS209">
            <v>0</v>
          </cell>
          <cell r="AT209">
            <v>0</v>
          </cell>
          <cell r="AU209">
            <v>3.94</v>
          </cell>
          <cell r="AV209">
            <v>0.95799999999999996</v>
          </cell>
          <cell r="AW209">
            <v>0</v>
          </cell>
          <cell r="AX209">
            <v>1</v>
          </cell>
          <cell r="AY209" t="str">
            <v>WT155X207.5</v>
          </cell>
          <cell r="AZ209" t="str">
            <v>WT155X207.5</v>
          </cell>
          <cell r="BA209">
            <v>208</v>
          </cell>
          <cell r="BB209">
            <v>26500</v>
          </cell>
          <cell r="BC209">
            <v>201</v>
          </cell>
          <cell r="BD209">
            <v>0</v>
          </cell>
          <cell r="BE209">
            <v>0</v>
          </cell>
          <cell r="BF209">
            <v>333</v>
          </cell>
          <cell r="BG209">
            <v>0</v>
          </cell>
          <cell r="BH209">
            <v>0</v>
          </cell>
          <cell r="BI209">
            <v>38.9</v>
          </cell>
          <cell r="BJ209">
            <v>62.7</v>
          </cell>
          <cell r="BK209">
            <v>0</v>
          </cell>
          <cell r="BL209">
            <v>0</v>
          </cell>
          <cell r="BM209">
            <v>0</v>
          </cell>
          <cell r="BN209">
            <v>78</v>
          </cell>
          <cell r="BO209">
            <v>85.7</v>
          </cell>
          <cell r="BP209">
            <v>0</v>
          </cell>
          <cell r="BQ209">
            <v>52.1</v>
          </cell>
          <cell r="BR209">
            <v>0</v>
          </cell>
          <cell r="BS209">
            <v>0</v>
          </cell>
          <cell r="BT209">
            <v>39.6</v>
          </cell>
          <cell r="BU209">
            <v>208</v>
          </cell>
          <cell r="BV209">
            <v>0</v>
          </cell>
          <cell r="BW209">
            <v>0</v>
          </cell>
          <cell r="BX209">
            <v>3.17</v>
          </cell>
          <cell r="BY209">
            <v>5.18</v>
          </cell>
          <cell r="BZ209">
            <v>58.7</v>
          </cell>
          <cell r="CA209">
            <v>850</v>
          </cell>
          <cell r="CB209">
            <v>395</v>
          </cell>
          <cell r="CC209">
            <v>47.2</v>
          </cell>
          <cell r="CD209">
            <v>195</v>
          </cell>
          <cell r="CE209">
            <v>1800</v>
          </cell>
          <cell r="CF209">
            <v>1170</v>
          </cell>
          <cell r="CG209">
            <v>85.9</v>
          </cell>
          <cell r="CH209">
            <v>0</v>
          </cell>
          <cell r="CI209">
            <v>29500</v>
          </cell>
          <cell r="CJ209">
            <v>71.7</v>
          </cell>
          <cell r="CK209">
            <v>0</v>
          </cell>
          <cell r="CL209">
            <v>0</v>
          </cell>
          <cell r="CM209">
            <v>0</v>
          </cell>
          <cell r="CN209">
            <v>0</v>
          </cell>
          <cell r="CO209">
            <v>0</v>
          </cell>
          <cell r="CP209">
            <v>100</v>
          </cell>
          <cell r="CQ209">
            <v>0.95799999999999996</v>
          </cell>
          <cell r="CR209">
            <v>0</v>
          </cell>
          <cell r="CS209">
            <v>1</v>
          </cell>
        </row>
        <row r="210">
          <cell r="C210" t="str">
            <v>WT6X126</v>
          </cell>
          <cell r="D210" t="str">
            <v>T</v>
          </cell>
          <cell r="E210">
            <v>126</v>
          </cell>
          <cell r="F210">
            <v>37</v>
          </cell>
          <cell r="G210">
            <v>7.71</v>
          </cell>
          <cell r="H210">
            <v>0</v>
          </cell>
          <cell r="I210">
            <v>0</v>
          </cell>
          <cell r="J210">
            <v>13</v>
          </cell>
          <cell r="K210">
            <v>0</v>
          </cell>
          <cell r="L210">
            <v>0</v>
          </cell>
          <cell r="M210">
            <v>1.4</v>
          </cell>
          <cell r="N210">
            <v>2.25</v>
          </cell>
          <cell r="O210">
            <v>0</v>
          </cell>
          <cell r="P210">
            <v>0</v>
          </cell>
          <cell r="Q210">
            <v>0</v>
          </cell>
          <cell r="R210">
            <v>2.85</v>
          </cell>
          <cell r="S210">
            <v>3.125</v>
          </cell>
          <cell r="T210">
            <v>0</v>
          </cell>
          <cell r="U210">
            <v>0</v>
          </cell>
          <cell r="V210">
            <v>1.92</v>
          </cell>
          <cell r="W210">
            <v>0</v>
          </cell>
          <cell r="X210">
            <v>0</v>
          </cell>
          <cell r="Y210">
            <v>1.42</v>
          </cell>
          <cell r="Z210">
            <v>2.89</v>
          </cell>
          <cell r="AA210">
            <v>0</v>
          </cell>
          <cell r="AB210">
            <v>3.48</v>
          </cell>
          <cell r="AC210">
            <v>0</v>
          </cell>
          <cell r="AD210">
            <v>5.52</v>
          </cell>
          <cell r="AE210">
            <v>121</v>
          </cell>
          <cell r="AF210">
            <v>44.8</v>
          </cell>
          <cell r="AG210">
            <v>20.9</v>
          </cell>
          <cell r="AH210">
            <v>1.81</v>
          </cell>
          <cell r="AI210">
            <v>414</v>
          </cell>
          <cell r="AJ210">
            <v>97.9</v>
          </cell>
          <cell r="AK210">
            <v>63.6</v>
          </cell>
          <cell r="AL210">
            <v>3.34</v>
          </cell>
          <cell r="AM210">
            <v>0</v>
          </cell>
          <cell r="AN210">
            <v>53.5</v>
          </cell>
          <cell r="AO210">
            <v>195</v>
          </cell>
          <cell r="AP210">
            <v>0</v>
          </cell>
          <cell r="AQ210">
            <v>0</v>
          </cell>
          <cell r="AR210">
            <v>0</v>
          </cell>
          <cell r="AS210">
            <v>0</v>
          </cell>
          <cell r="AT210">
            <v>0</v>
          </cell>
          <cell r="AU210">
            <v>3.88</v>
          </cell>
          <cell r="AV210">
            <v>0.95799999999999996</v>
          </cell>
          <cell r="AW210">
            <v>0</v>
          </cell>
          <cell r="AX210">
            <v>1</v>
          </cell>
          <cell r="AY210" t="str">
            <v>WT155X187.5</v>
          </cell>
          <cell r="AZ210" t="str">
            <v>WT155X187.5</v>
          </cell>
          <cell r="BA210">
            <v>188</v>
          </cell>
          <cell r="BB210">
            <v>23900</v>
          </cell>
          <cell r="BC210">
            <v>196</v>
          </cell>
          <cell r="BD210">
            <v>0</v>
          </cell>
          <cell r="BE210">
            <v>0</v>
          </cell>
          <cell r="BF210">
            <v>330</v>
          </cell>
          <cell r="BG210">
            <v>0</v>
          </cell>
          <cell r="BH210">
            <v>0</v>
          </cell>
          <cell r="BI210">
            <v>35.6</v>
          </cell>
          <cell r="BJ210">
            <v>57.2</v>
          </cell>
          <cell r="BK210">
            <v>0</v>
          </cell>
          <cell r="BL210">
            <v>0</v>
          </cell>
          <cell r="BM210">
            <v>0</v>
          </cell>
          <cell r="BN210">
            <v>72.400000000000006</v>
          </cell>
          <cell r="BO210">
            <v>79.400000000000006</v>
          </cell>
          <cell r="BP210">
            <v>0</v>
          </cell>
          <cell r="BQ210">
            <v>48.8</v>
          </cell>
          <cell r="BR210">
            <v>0</v>
          </cell>
          <cell r="BS210">
            <v>0</v>
          </cell>
          <cell r="BT210">
            <v>36.1</v>
          </cell>
          <cell r="BU210">
            <v>188</v>
          </cell>
          <cell r="BV210">
            <v>0</v>
          </cell>
          <cell r="BW210">
            <v>0</v>
          </cell>
          <cell r="BX210">
            <v>3.48</v>
          </cell>
          <cell r="BY210">
            <v>5.52</v>
          </cell>
          <cell r="BZ210">
            <v>50.4</v>
          </cell>
          <cell r="CA210">
            <v>734</v>
          </cell>
          <cell r="CB210">
            <v>342</v>
          </cell>
          <cell r="CC210">
            <v>46</v>
          </cell>
          <cell r="CD210">
            <v>172</v>
          </cell>
          <cell r="CE210">
            <v>1600</v>
          </cell>
          <cell r="CF210">
            <v>1040</v>
          </cell>
          <cell r="CG210">
            <v>84.8</v>
          </cell>
          <cell r="CH210">
            <v>0</v>
          </cell>
          <cell r="CI210">
            <v>22300</v>
          </cell>
          <cell r="CJ210">
            <v>52.4</v>
          </cell>
          <cell r="CK210">
            <v>0</v>
          </cell>
          <cell r="CL210">
            <v>0</v>
          </cell>
          <cell r="CM210">
            <v>0</v>
          </cell>
          <cell r="CN210">
            <v>0</v>
          </cell>
          <cell r="CO210">
            <v>0</v>
          </cell>
          <cell r="CP210">
            <v>98.6</v>
          </cell>
          <cell r="CQ210">
            <v>0.95799999999999996</v>
          </cell>
          <cell r="CR210">
            <v>0</v>
          </cell>
          <cell r="CS210">
            <v>1</v>
          </cell>
        </row>
        <row r="211">
          <cell r="C211" t="str">
            <v>WT6X115</v>
          </cell>
          <cell r="D211" t="str">
            <v>T</v>
          </cell>
          <cell r="E211">
            <v>115</v>
          </cell>
          <cell r="F211">
            <v>33.9</v>
          </cell>
          <cell r="G211">
            <v>7.53</v>
          </cell>
          <cell r="H211">
            <v>0</v>
          </cell>
          <cell r="I211">
            <v>0</v>
          </cell>
          <cell r="J211">
            <v>12.9</v>
          </cell>
          <cell r="K211">
            <v>0</v>
          </cell>
          <cell r="L211">
            <v>0</v>
          </cell>
          <cell r="M211">
            <v>1.29</v>
          </cell>
          <cell r="N211">
            <v>2.0699999999999998</v>
          </cell>
          <cell r="O211">
            <v>0</v>
          </cell>
          <cell r="P211">
            <v>0</v>
          </cell>
          <cell r="Q211">
            <v>0</v>
          </cell>
          <cell r="R211">
            <v>2.67</v>
          </cell>
          <cell r="S211">
            <v>2.9375</v>
          </cell>
          <cell r="T211">
            <v>0</v>
          </cell>
          <cell r="U211">
            <v>0</v>
          </cell>
          <cell r="V211">
            <v>1.82</v>
          </cell>
          <cell r="W211">
            <v>0</v>
          </cell>
          <cell r="X211">
            <v>0</v>
          </cell>
          <cell r="Y211">
            <v>1.31</v>
          </cell>
          <cell r="Z211">
            <v>3.11</v>
          </cell>
          <cell r="AA211">
            <v>0</v>
          </cell>
          <cell r="AB211">
            <v>3.78</v>
          </cell>
          <cell r="AC211">
            <v>0</v>
          </cell>
          <cell r="AD211">
            <v>5.86</v>
          </cell>
          <cell r="AE211">
            <v>106</v>
          </cell>
          <cell r="AF211">
            <v>39.4</v>
          </cell>
          <cell r="AG211">
            <v>18.5</v>
          </cell>
          <cell r="AH211">
            <v>1.77</v>
          </cell>
          <cell r="AI211">
            <v>371</v>
          </cell>
          <cell r="AJ211">
            <v>88.4</v>
          </cell>
          <cell r="AK211">
            <v>57.5</v>
          </cell>
          <cell r="AL211">
            <v>3.31</v>
          </cell>
          <cell r="AM211">
            <v>0</v>
          </cell>
          <cell r="AN211">
            <v>41.6</v>
          </cell>
          <cell r="AO211">
            <v>148</v>
          </cell>
          <cell r="AP211">
            <v>0</v>
          </cell>
          <cell r="AQ211">
            <v>0</v>
          </cell>
          <cell r="AR211">
            <v>0</v>
          </cell>
          <cell r="AS211">
            <v>0</v>
          </cell>
          <cell r="AT211">
            <v>0</v>
          </cell>
          <cell r="AU211">
            <v>3.83</v>
          </cell>
          <cell r="AV211">
            <v>0.95799999999999996</v>
          </cell>
          <cell r="AW211">
            <v>0</v>
          </cell>
          <cell r="AX211">
            <v>1</v>
          </cell>
          <cell r="AY211" t="str">
            <v>WT155X171</v>
          </cell>
          <cell r="AZ211" t="str">
            <v>WT155X171</v>
          </cell>
          <cell r="BA211">
            <v>171</v>
          </cell>
          <cell r="BB211">
            <v>21900</v>
          </cell>
          <cell r="BC211">
            <v>191</v>
          </cell>
          <cell r="BD211">
            <v>0</v>
          </cell>
          <cell r="BE211">
            <v>0</v>
          </cell>
          <cell r="BF211">
            <v>328</v>
          </cell>
          <cell r="BG211">
            <v>0</v>
          </cell>
          <cell r="BH211">
            <v>0</v>
          </cell>
          <cell r="BI211">
            <v>32.799999999999997</v>
          </cell>
          <cell r="BJ211">
            <v>52.6</v>
          </cell>
          <cell r="BK211">
            <v>0</v>
          </cell>
          <cell r="BL211">
            <v>0</v>
          </cell>
          <cell r="BM211">
            <v>0</v>
          </cell>
          <cell r="BN211">
            <v>67.8</v>
          </cell>
          <cell r="BO211">
            <v>74.599999999999994</v>
          </cell>
          <cell r="BP211">
            <v>0</v>
          </cell>
          <cell r="BQ211">
            <v>46.2</v>
          </cell>
          <cell r="BR211">
            <v>0</v>
          </cell>
          <cell r="BS211">
            <v>0</v>
          </cell>
          <cell r="BT211">
            <v>33.299999999999997</v>
          </cell>
          <cell r="BU211">
            <v>171</v>
          </cell>
          <cell r="BV211">
            <v>0</v>
          </cell>
          <cell r="BW211">
            <v>0</v>
          </cell>
          <cell r="BX211">
            <v>3.78</v>
          </cell>
          <cell r="BY211">
            <v>5.86</v>
          </cell>
          <cell r="BZ211">
            <v>44.1</v>
          </cell>
          <cell r="CA211">
            <v>646</v>
          </cell>
          <cell r="CB211">
            <v>303</v>
          </cell>
          <cell r="CC211">
            <v>45</v>
          </cell>
          <cell r="CD211">
            <v>154</v>
          </cell>
          <cell r="CE211">
            <v>1450</v>
          </cell>
          <cell r="CF211">
            <v>942</v>
          </cell>
          <cell r="CG211">
            <v>84.1</v>
          </cell>
          <cell r="CH211">
            <v>0</v>
          </cell>
          <cell r="CI211">
            <v>17300</v>
          </cell>
          <cell r="CJ211">
            <v>39.700000000000003</v>
          </cell>
          <cell r="CK211">
            <v>0</v>
          </cell>
          <cell r="CL211">
            <v>0</v>
          </cell>
          <cell r="CM211">
            <v>0</v>
          </cell>
          <cell r="CN211">
            <v>0</v>
          </cell>
          <cell r="CO211">
            <v>0</v>
          </cell>
          <cell r="CP211">
            <v>97.3</v>
          </cell>
          <cell r="CQ211">
            <v>0.95799999999999996</v>
          </cell>
          <cell r="CR211">
            <v>0</v>
          </cell>
          <cell r="CS211">
            <v>1</v>
          </cell>
        </row>
        <row r="212">
          <cell r="C212" t="str">
            <v>WT6X105</v>
          </cell>
          <cell r="D212" t="str">
            <v>T</v>
          </cell>
          <cell r="E212">
            <v>105</v>
          </cell>
          <cell r="F212">
            <v>30.9</v>
          </cell>
          <cell r="G212">
            <v>7.36</v>
          </cell>
          <cell r="H212">
            <v>0</v>
          </cell>
          <cell r="I212">
            <v>0</v>
          </cell>
          <cell r="J212">
            <v>12.8</v>
          </cell>
          <cell r="K212">
            <v>0</v>
          </cell>
          <cell r="L212">
            <v>0</v>
          </cell>
          <cell r="M212">
            <v>1.18</v>
          </cell>
          <cell r="N212">
            <v>1.9</v>
          </cell>
          <cell r="O212">
            <v>0</v>
          </cell>
          <cell r="P212">
            <v>0</v>
          </cell>
          <cell r="Q212">
            <v>0</v>
          </cell>
          <cell r="R212">
            <v>2.5</v>
          </cell>
          <cell r="S212">
            <v>2.8125</v>
          </cell>
          <cell r="T212">
            <v>0</v>
          </cell>
          <cell r="U212">
            <v>0</v>
          </cell>
          <cell r="V212">
            <v>1.72</v>
          </cell>
          <cell r="W212">
            <v>0</v>
          </cell>
          <cell r="X212">
            <v>0</v>
          </cell>
          <cell r="Y212">
            <v>1.21</v>
          </cell>
          <cell r="Z212">
            <v>3.37</v>
          </cell>
          <cell r="AA212">
            <v>0</v>
          </cell>
          <cell r="AB212">
            <v>4.12</v>
          </cell>
          <cell r="AC212">
            <v>0</v>
          </cell>
          <cell r="AD212">
            <v>6.23</v>
          </cell>
          <cell r="AE212">
            <v>92.1</v>
          </cell>
          <cell r="AF212">
            <v>34.5</v>
          </cell>
          <cell r="AG212">
            <v>16.399999999999999</v>
          </cell>
          <cell r="AH212">
            <v>1.73</v>
          </cell>
          <cell r="AI212">
            <v>332</v>
          </cell>
          <cell r="AJ212">
            <v>79.7</v>
          </cell>
          <cell r="AK212">
            <v>51.9</v>
          </cell>
          <cell r="AL212">
            <v>3.28</v>
          </cell>
          <cell r="AM212">
            <v>0</v>
          </cell>
          <cell r="AN212">
            <v>32.1</v>
          </cell>
          <cell r="AO212">
            <v>112</v>
          </cell>
          <cell r="AP212">
            <v>0</v>
          </cell>
          <cell r="AQ212">
            <v>0</v>
          </cell>
          <cell r="AR212">
            <v>0</v>
          </cell>
          <cell r="AS212">
            <v>0</v>
          </cell>
          <cell r="AT212">
            <v>0</v>
          </cell>
          <cell r="AU212">
            <v>3.79</v>
          </cell>
          <cell r="AV212">
            <v>0.95799999999999996</v>
          </cell>
          <cell r="AW212">
            <v>0</v>
          </cell>
          <cell r="AX212">
            <v>1</v>
          </cell>
          <cell r="AY212" t="str">
            <v>WT155X156.5</v>
          </cell>
          <cell r="AZ212" t="str">
            <v>WT155X156.5</v>
          </cell>
          <cell r="BA212">
            <v>156</v>
          </cell>
          <cell r="BB212">
            <v>19900</v>
          </cell>
          <cell r="BC212">
            <v>187</v>
          </cell>
          <cell r="BD212">
            <v>0</v>
          </cell>
          <cell r="BE212">
            <v>0</v>
          </cell>
          <cell r="BF212">
            <v>325</v>
          </cell>
          <cell r="BG212">
            <v>0</v>
          </cell>
          <cell r="BH212">
            <v>0</v>
          </cell>
          <cell r="BI212">
            <v>30</v>
          </cell>
          <cell r="BJ212">
            <v>48.3</v>
          </cell>
          <cell r="BK212">
            <v>0</v>
          </cell>
          <cell r="BL212">
            <v>0</v>
          </cell>
          <cell r="BM212">
            <v>0</v>
          </cell>
          <cell r="BN212">
            <v>63.5</v>
          </cell>
          <cell r="BO212">
            <v>71.400000000000006</v>
          </cell>
          <cell r="BP212">
            <v>0</v>
          </cell>
          <cell r="BQ212">
            <v>43.7</v>
          </cell>
          <cell r="BR212">
            <v>0</v>
          </cell>
          <cell r="BS212">
            <v>0</v>
          </cell>
          <cell r="BT212">
            <v>30.7</v>
          </cell>
          <cell r="BU212">
            <v>157</v>
          </cell>
          <cell r="BV212">
            <v>0</v>
          </cell>
          <cell r="BW212">
            <v>0</v>
          </cell>
          <cell r="BX212">
            <v>4.12</v>
          </cell>
          <cell r="BY212">
            <v>6.23</v>
          </cell>
          <cell r="BZ212">
            <v>38.299999999999997</v>
          </cell>
          <cell r="CA212">
            <v>565</v>
          </cell>
          <cell r="CB212">
            <v>269</v>
          </cell>
          <cell r="CC212">
            <v>43.9</v>
          </cell>
          <cell r="CD212">
            <v>138</v>
          </cell>
          <cell r="CE212">
            <v>1310</v>
          </cell>
          <cell r="CF212">
            <v>850</v>
          </cell>
          <cell r="CG212">
            <v>83.3</v>
          </cell>
          <cell r="CH212">
            <v>0</v>
          </cell>
          <cell r="CI212">
            <v>13400</v>
          </cell>
          <cell r="CJ212">
            <v>30.1</v>
          </cell>
          <cell r="CK212">
            <v>0</v>
          </cell>
          <cell r="CL212">
            <v>0</v>
          </cell>
          <cell r="CM212">
            <v>0</v>
          </cell>
          <cell r="CN212">
            <v>0</v>
          </cell>
          <cell r="CO212">
            <v>0</v>
          </cell>
          <cell r="CP212">
            <v>96.3</v>
          </cell>
          <cell r="CQ212">
            <v>0.95799999999999996</v>
          </cell>
          <cell r="CR212">
            <v>0</v>
          </cell>
          <cell r="CS212">
            <v>1</v>
          </cell>
        </row>
        <row r="213">
          <cell r="C213" t="str">
            <v>WT6X95</v>
          </cell>
          <cell r="D213" t="str">
            <v>F</v>
          </cell>
          <cell r="E213">
            <v>95</v>
          </cell>
          <cell r="F213">
            <v>27.9</v>
          </cell>
          <cell r="G213">
            <v>7.19</v>
          </cell>
          <cell r="H213">
            <v>0</v>
          </cell>
          <cell r="I213">
            <v>0</v>
          </cell>
          <cell r="J213">
            <v>12.7</v>
          </cell>
          <cell r="K213">
            <v>0</v>
          </cell>
          <cell r="L213">
            <v>0</v>
          </cell>
          <cell r="M213">
            <v>1.06</v>
          </cell>
          <cell r="N213">
            <v>1.74</v>
          </cell>
          <cell r="O213">
            <v>0</v>
          </cell>
          <cell r="P213">
            <v>0</v>
          </cell>
          <cell r="Q213">
            <v>0</v>
          </cell>
          <cell r="R213">
            <v>2.33</v>
          </cell>
          <cell r="S213">
            <v>2.625</v>
          </cell>
          <cell r="T213">
            <v>0</v>
          </cell>
          <cell r="U213">
            <v>0</v>
          </cell>
          <cell r="V213">
            <v>1.62</v>
          </cell>
          <cell r="W213">
            <v>0</v>
          </cell>
          <cell r="X213">
            <v>0</v>
          </cell>
          <cell r="Y213">
            <v>1.1000000000000001</v>
          </cell>
          <cell r="Z213">
            <v>3.65</v>
          </cell>
          <cell r="AA213">
            <v>0</v>
          </cell>
          <cell r="AB213">
            <v>4.58</v>
          </cell>
          <cell r="AC213">
            <v>0</v>
          </cell>
          <cell r="AD213">
            <v>6.78</v>
          </cell>
          <cell r="AE213">
            <v>79</v>
          </cell>
          <cell r="AF213">
            <v>29.8</v>
          </cell>
          <cell r="AG213">
            <v>14.2</v>
          </cell>
          <cell r="AH213">
            <v>1.68</v>
          </cell>
          <cell r="AI213">
            <v>295</v>
          </cell>
          <cell r="AJ213">
            <v>71.2</v>
          </cell>
          <cell r="AK213">
            <v>46.5</v>
          </cell>
          <cell r="AL213">
            <v>3.25</v>
          </cell>
          <cell r="AM213">
            <v>0</v>
          </cell>
          <cell r="AN213">
            <v>24.3</v>
          </cell>
          <cell r="AO213">
            <v>82.1</v>
          </cell>
          <cell r="AP213">
            <v>0</v>
          </cell>
          <cell r="AQ213">
            <v>0</v>
          </cell>
          <cell r="AR213">
            <v>0</v>
          </cell>
          <cell r="AS213">
            <v>0</v>
          </cell>
          <cell r="AT213">
            <v>0</v>
          </cell>
          <cell r="AU213">
            <v>3.73</v>
          </cell>
          <cell r="AV213">
            <v>0.96</v>
          </cell>
          <cell r="AW213">
            <v>0</v>
          </cell>
          <cell r="AX213">
            <v>1</v>
          </cell>
          <cell r="AY213" t="str">
            <v>WT155X141.5</v>
          </cell>
          <cell r="AZ213" t="str">
            <v>WT155X141.5</v>
          </cell>
          <cell r="BA213">
            <v>142</v>
          </cell>
          <cell r="BB213">
            <v>18000</v>
          </cell>
          <cell r="BC213">
            <v>183</v>
          </cell>
          <cell r="BD213">
            <v>0</v>
          </cell>
          <cell r="BE213">
            <v>0</v>
          </cell>
          <cell r="BF213">
            <v>323</v>
          </cell>
          <cell r="BG213">
            <v>0</v>
          </cell>
          <cell r="BH213">
            <v>0</v>
          </cell>
          <cell r="BI213">
            <v>26.9</v>
          </cell>
          <cell r="BJ213">
            <v>44.2</v>
          </cell>
          <cell r="BK213">
            <v>0</v>
          </cell>
          <cell r="BL213">
            <v>0</v>
          </cell>
          <cell r="BM213">
            <v>0</v>
          </cell>
          <cell r="BN213">
            <v>59.2</v>
          </cell>
          <cell r="BO213">
            <v>66.7</v>
          </cell>
          <cell r="BP213">
            <v>0</v>
          </cell>
          <cell r="BQ213">
            <v>41.1</v>
          </cell>
          <cell r="BR213">
            <v>0</v>
          </cell>
          <cell r="BS213">
            <v>0</v>
          </cell>
          <cell r="BT213">
            <v>27.9</v>
          </cell>
          <cell r="BU213">
            <v>142</v>
          </cell>
          <cell r="BV213">
            <v>0</v>
          </cell>
          <cell r="BW213">
            <v>0</v>
          </cell>
          <cell r="BX213">
            <v>4.58</v>
          </cell>
          <cell r="BY213">
            <v>6.78</v>
          </cell>
          <cell r="BZ213">
            <v>32.9</v>
          </cell>
          <cell r="CA213">
            <v>488</v>
          </cell>
          <cell r="CB213">
            <v>233</v>
          </cell>
          <cell r="CC213">
            <v>42.7</v>
          </cell>
          <cell r="CD213">
            <v>123</v>
          </cell>
          <cell r="CE213">
            <v>1170</v>
          </cell>
          <cell r="CF213">
            <v>762</v>
          </cell>
          <cell r="CG213">
            <v>82.6</v>
          </cell>
          <cell r="CH213">
            <v>0</v>
          </cell>
          <cell r="CI213">
            <v>10100</v>
          </cell>
          <cell r="CJ213">
            <v>22</v>
          </cell>
          <cell r="CK213">
            <v>0</v>
          </cell>
          <cell r="CL213">
            <v>0</v>
          </cell>
          <cell r="CM213">
            <v>0</v>
          </cell>
          <cell r="CN213">
            <v>0</v>
          </cell>
          <cell r="CO213">
            <v>0</v>
          </cell>
          <cell r="CP213">
            <v>94.7</v>
          </cell>
          <cell r="CQ213">
            <v>0.96</v>
          </cell>
          <cell r="CR213">
            <v>0</v>
          </cell>
          <cell r="CS213">
            <v>1</v>
          </cell>
        </row>
        <row r="214">
          <cell r="C214" t="str">
            <v>WT6X85</v>
          </cell>
          <cell r="D214" t="str">
            <v>F</v>
          </cell>
          <cell r="E214">
            <v>85</v>
          </cell>
          <cell r="F214">
            <v>25</v>
          </cell>
          <cell r="G214">
            <v>7.02</v>
          </cell>
          <cell r="H214">
            <v>0</v>
          </cell>
          <cell r="I214">
            <v>0</v>
          </cell>
          <cell r="J214">
            <v>12.6</v>
          </cell>
          <cell r="K214">
            <v>0</v>
          </cell>
          <cell r="L214">
            <v>0</v>
          </cell>
          <cell r="M214">
            <v>0.96</v>
          </cell>
          <cell r="N214">
            <v>1.56</v>
          </cell>
          <cell r="O214">
            <v>0</v>
          </cell>
          <cell r="P214">
            <v>0</v>
          </cell>
          <cell r="Q214">
            <v>0</v>
          </cell>
          <cell r="R214">
            <v>2.16</v>
          </cell>
          <cell r="S214">
            <v>2.4375</v>
          </cell>
          <cell r="T214">
            <v>0</v>
          </cell>
          <cell r="U214">
            <v>0</v>
          </cell>
          <cell r="V214">
            <v>1.52</v>
          </cell>
          <cell r="W214">
            <v>0</v>
          </cell>
          <cell r="X214">
            <v>0</v>
          </cell>
          <cell r="Y214">
            <v>0.99399999999999999</v>
          </cell>
          <cell r="Z214">
            <v>4.03</v>
          </cell>
          <cell r="AA214">
            <v>0</v>
          </cell>
          <cell r="AB214">
            <v>5.0599999999999996</v>
          </cell>
          <cell r="AC214">
            <v>0</v>
          </cell>
          <cell r="AD214">
            <v>7.31</v>
          </cell>
          <cell r="AE214">
            <v>67.8</v>
          </cell>
          <cell r="AF214">
            <v>25.6</v>
          </cell>
          <cell r="AG214">
            <v>12.3</v>
          </cell>
          <cell r="AH214">
            <v>1.65</v>
          </cell>
          <cell r="AI214">
            <v>259</v>
          </cell>
          <cell r="AJ214">
            <v>62.9</v>
          </cell>
          <cell r="AK214">
            <v>41.2</v>
          </cell>
          <cell r="AL214">
            <v>3.22</v>
          </cell>
          <cell r="AM214">
            <v>0</v>
          </cell>
          <cell r="AN214">
            <v>17.7</v>
          </cell>
          <cell r="AO214">
            <v>58.3</v>
          </cell>
          <cell r="AP214">
            <v>0</v>
          </cell>
          <cell r="AQ214">
            <v>0</v>
          </cell>
          <cell r="AR214">
            <v>0</v>
          </cell>
          <cell r="AS214">
            <v>0</v>
          </cell>
          <cell r="AT214">
            <v>0</v>
          </cell>
          <cell r="AU214">
            <v>3.69</v>
          </cell>
          <cell r="AV214">
            <v>0.96</v>
          </cell>
          <cell r="AW214">
            <v>0</v>
          </cell>
          <cell r="AX214">
            <v>1</v>
          </cell>
          <cell r="AY214" t="str">
            <v>WT155X126.5</v>
          </cell>
          <cell r="AZ214" t="str">
            <v>WT155X126.5</v>
          </cell>
          <cell r="BA214">
            <v>126</v>
          </cell>
          <cell r="BB214">
            <v>16100</v>
          </cell>
          <cell r="BC214">
            <v>178</v>
          </cell>
          <cell r="BD214">
            <v>0</v>
          </cell>
          <cell r="BE214">
            <v>0</v>
          </cell>
          <cell r="BF214">
            <v>320</v>
          </cell>
          <cell r="BG214">
            <v>0</v>
          </cell>
          <cell r="BH214">
            <v>0</v>
          </cell>
          <cell r="BI214">
            <v>24.4</v>
          </cell>
          <cell r="BJ214">
            <v>39.6</v>
          </cell>
          <cell r="BK214">
            <v>0</v>
          </cell>
          <cell r="BL214">
            <v>0</v>
          </cell>
          <cell r="BM214">
            <v>0</v>
          </cell>
          <cell r="BN214">
            <v>54.9</v>
          </cell>
          <cell r="BO214">
            <v>61.9</v>
          </cell>
          <cell r="BP214">
            <v>0</v>
          </cell>
          <cell r="BQ214">
            <v>38.6</v>
          </cell>
          <cell r="BR214">
            <v>0</v>
          </cell>
          <cell r="BS214">
            <v>0</v>
          </cell>
          <cell r="BT214">
            <v>25.2</v>
          </cell>
          <cell r="BU214">
            <v>127</v>
          </cell>
          <cell r="BV214">
            <v>0</v>
          </cell>
          <cell r="BW214">
            <v>0</v>
          </cell>
          <cell r="BX214">
            <v>5.0599999999999996</v>
          </cell>
          <cell r="BY214">
            <v>7.31</v>
          </cell>
          <cell r="BZ214">
            <v>28.2</v>
          </cell>
          <cell r="CA214">
            <v>420</v>
          </cell>
          <cell r="CB214">
            <v>202</v>
          </cell>
          <cell r="CC214">
            <v>41.9</v>
          </cell>
          <cell r="CD214">
            <v>108</v>
          </cell>
          <cell r="CE214">
            <v>1030</v>
          </cell>
          <cell r="CF214">
            <v>675</v>
          </cell>
          <cell r="CG214">
            <v>81.8</v>
          </cell>
          <cell r="CH214">
            <v>0</v>
          </cell>
          <cell r="CI214">
            <v>7370</v>
          </cell>
          <cell r="CJ214">
            <v>15.7</v>
          </cell>
          <cell r="CK214">
            <v>0</v>
          </cell>
          <cell r="CL214">
            <v>0</v>
          </cell>
          <cell r="CM214">
            <v>0</v>
          </cell>
          <cell r="CN214">
            <v>0</v>
          </cell>
          <cell r="CO214">
            <v>0</v>
          </cell>
          <cell r="CP214">
            <v>93.7</v>
          </cell>
          <cell r="CQ214">
            <v>0.96</v>
          </cell>
          <cell r="CR214">
            <v>0</v>
          </cell>
          <cell r="CS214">
            <v>1</v>
          </cell>
        </row>
        <row r="215">
          <cell r="C215" t="str">
            <v>WT6X76</v>
          </cell>
          <cell r="D215" t="str">
            <v>F</v>
          </cell>
          <cell r="E215">
            <v>76</v>
          </cell>
          <cell r="F215">
            <v>22.4</v>
          </cell>
          <cell r="G215">
            <v>6.86</v>
          </cell>
          <cell r="H215">
            <v>0</v>
          </cell>
          <cell r="I215">
            <v>0</v>
          </cell>
          <cell r="J215">
            <v>12.5</v>
          </cell>
          <cell r="K215">
            <v>0</v>
          </cell>
          <cell r="L215">
            <v>0</v>
          </cell>
          <cell r="M215">
            <v>0.87</v>
          </cell>
          <cell r="N215">
            <v>1.4</v>
          </cell>
          <cell r="O215">
            <v>0</v>
          </cell>
          <cell r="P215">
            <v>0</v>
          </cell>
          <cell r="Q215">
            <v>0</v>
          </cell>
          <cell r="R215">
            <v>2</v>
          </cell>
          <cell r="S215">
            <v>2.3125</v>
          </cell>
          <cell r="T215">
            <v>0</v>
          </cell>
          <cell r="U215">
            <v>0</v>
          </cell>
          <cell r="V215">
            <v>1.43</v>
          </cell>
          <cell r="W215">
            <v>0</v>
          </cell>
          <cell r="X215">
            <v>0</v>
          </cell>
          <cell r="Y215">
            <v>0.89600000000000002</v>
          </cell>
          <cell r="Z215">
            <v>4.46</v>
          </cell>
          <cell r="AA215">
            <v>0</v>
          </cell>
          <cell r="AB215">
            <v>5.58</v>
          </cell>
          <cell r="AC215">
            <v>0</v>
          </cell>
          <cell r="AD215">
            <v>7.88</v>
          </cell>
          <cell r="AE215">
            <v>58.5</v>
          </cell>
          <cell r="AF215">
            <v>22</v>
          </cell>
          <cell r="AG215">
            <v>10.8</v>
          </cell>
          <cell r="AH215">
            <v>1.62</v>
          </cell>
          <cell r="AI215">
            <v>227</v>
          </cell>
          <cell r="AJ215">
            <v>55.6</v>
          </cell>
          <cell r="AK215">
            <v>36.4</v>
          </cell>
          <cell r="AL215">
            <v>3.19</v>
          </cell>
          <cell r="AM215">
            <v>0</v>
          </cell>
          <cell r="AN215">
            <v>12.8</v>
          </cell>
          <cell r="AO215">
            <v>41.3</v>
          </cell>
          <cell r="AP215">
            <v>0</v>
          </cell>
          <cell r="AQ215">
            <v>0</v>
          </cell>
          <cell r="AR215">
            <v>0</v>
          </cell>
          <cell r="AS215">
            <v>0</v>
          </cell>
          <cell r="AT215">
            <v>0</v>
          </cell>
          <cell r="AU215">
            <v>3.65</v>
          </cell>
          <cell r="AV215">
            <v>0.96</v>
          </cell>
          <cell r="AW215">
            <v>0</v>
          </cell>
          <cell r="AX215">
            <v>1</v>
          </cell>
          <cell r="AY215" t="str">
            <v>WT155X113</v>
          </cell>
          <cell r="AZ215" t="str">
            <v>WT155X113</v>
          </cell>
          <cell r="BA215">
            <v>113</v>
          </cell>
          <cell r="BB215">
            <v>14500</v>
          </cell>
          <cell r="BC215">
            <v>174</v>
          </cell>
          <cell r="BD215">
            <v>0</v>
          </cell>
          <cell r="BE215">
            <v>0</v>
          </cell>
          <cell r="BF215">
            <v>318</v>
          </cell>
          <cell r="BG215">
            <v>0</v>
          </cell>
          <cell r="BH215">
            <v>0</v>
          </cell>
          <cell r="BI215">
            <v>22.1</v>
          </cell>
          <cell r="BJ215">
            <v>35.6</v>
          </cell>
          <cell r="BK215">
            <v>0</v>
          </cell>
          <cell r="BL215">
            <v>0</v>
          </cell>
          <cell r="BM215">
            <v>0</v>
          </cell>
          <cell r="BN215">
            <v>50.8</v>
          </cell>
          <cell r="BO215">
            <v>58.7</v>
          </cell>
          <cell r="BP215">
            <v>0</v>
          </cell>
          <cell r="BQ215">
            <v>36.299999999999997</v>
          </cell>
          <cell r="BR215">
            <v>0</v>
          </cell>
          <cell r="BS215">
            <v>0</v>
          </cell>
          <cell r="BT215">
            <v>22.8</v>
          </cell>
          <cell r="BU215">
            <v>113</v>
          </cell>
          <cell r="BV215">
            <v>0</v>
          </cell>
          <cell r="BW215">
            <v>0</v>
          </cell>
          <cell r="BX215">
            <v>5.58</v>
          </cell>
          <cell r="BY215">
            <v>7.88</v>
          </cell>
          <cell r="BZ215">
            <v>24.3</v>
          </cell>
          <cell r="CA215">
            <v>361</v>
          </cell>
          <cell r="CB215">
            <v>177</v>
          </cell>
          <cell r="CC215">
            <v>41.1</v>
          </cell>
          <cell r="CD215">
            <v>94.5</v>
          </cell>
          <cell r="CE215">
            <v>911</v>
          </cell>
          <cell r="CF215">
            <v>596</v>
          </cell>
          <cell r="CG215">
            <v>81</v>
          </cell>
          <cell r="CH215">
            <v>0</v>
          </cell>
          <cell r="CI215">
            <v>5330</v>
          </cell>
          <cell r="CJ215">
            <v>11.1</v>
          </cell>
          <cell r="CK215">
            <v>0</v>
          </cell>
          <cell r="CL215">
            <v>0</v>
          </cell>
          <cell r="CM215">
            <v>0</v>
          </cell>
          <cell r="CN215">
            <v>0</v>
          </cell>
          <cell r="CO215">
            <v>0</v>
          </cell>
          <cell r="CP215">
            <v>92.7</v>
          </cell>
          <cell r="CQ215">
            <v>0.96</v>
          </cell>
          <cell r="CR215">
            <v>0</v>
          </cell>
          <cell r="CS215">
            <v>1</v>
          </cell>
        </row>
        <row r="216">
          <cell r="C216" t="str">
            <v>WT6X68</v>
          </cell>
          <cell r="D216" t="str">
            <v>F</v>
          </cell>
          <cell r="E216">
            <v>68</v>
          </cell>
          <cell r="F216">
            <v>20</v>
          </cell>
          <cell r="G216">
            <v>6.71</v>
          </cell>
          <cell r="H216">
            <v>0</v>
          </cell>
          <cell r="I216">
            <v>0</v>
          </cell>
          <cell r="J216">
            <v>12.4</v>
          </cell>
          <cell r="K216">
            <v>0</v>
          </cell>
          <cell r="L216">
            <v>0</v>
          </cell>
          <cell r="M216">
            <v>0.79</v>
          </cell>
          <cell r="N216">
            <v>1.25</v>
          </cell>
          <cell r="O216">
            <v>0</v>
          </cell>
          <cell r="P216">
            <v>0</v>
          </cell>
          <cell r="Q216">
            <v>0</v>
          </cell>
          <cell r="R216">
            <v>1.85</v>
          </cell>
          <cell r="S216">
            <v>2.125</v>
          </cell>
          <cell r="T216">
            <v>0</v>
          </cell>
          <cell r="U216">
            <v>0</v>
          </cell>
          <cell r="V216">
            <v>1.35</v>
          </cell>
          <cell r="W216">
            <v>0</v>
          </cell>
          <cell r="X216">
            <v>0</v>
          </cell>
          <cell r="Y216">
            <v>0.80500000000000005</v>
          </cell>
          <cell r="Z216">
            <v>4.96</v>
          </cell>
          <cell r="AA216">
            <v>0</v>
          </cell>
          <cell r="AB216">
            <v>6.15</v>
          </cell>
          <cell r="AC216">
            <v>0</v>
          </cell>
          <cell r="AD216">
            <v>8.49</v>
          </cell>
          <cell r="AE216">
            <v>50.6</v>
          </cell>
          <cell r="AF216">
            <v>19</v>
          </cell>
          <cell r="AG216">
            <v>9.4600000000000009</v>
          </cell>
          <cell r="AH216">
            <v>1.59</v>
          </cell>
          <cell r="AI216">
            <v>199</v>
          </cell>
          <cell r="AJ216">
            <v>48.9</v>
          </cell>
          <cell r="AK216">
            <v>32.1</v>
          </cell>
          <cell r="AL216">
            <v>3.16</v>
          </cell>
          <cell r="AM216">
            <v>0</v>
          </cell>
          <cell r="AN216">
            <v>9.2100000000000009</v>
          </cell>
          <cell r="AO216">
            <v>28.9</v>
          </cell>
          <cell r="AP216">
            <v>0</v>
          </cell>
          <cell r="AQ216">
            <v>0</v>
          </cell>
          <cell r="AR216">
            <v>0</v>
          </cell>
          <cell r="AS216">
            <v>0</v>
          </cell>
          <cell r="AT216">
            <v>0</v>
          </cell>
          <cell r="AU216">
            <v>3.61</v>
          </cell>
          <cell r="AV216">
            <v>0.95899999999999996</v>
          </cell>
          <cell r="AW216">
            <v>0</v>
          </cell>
          <cell r="AX216">
            <v>1</v>
          </cell>
          <cell r="AY216" t="str">
            <v>WT155X101</v>
          </cell>
          <cell r="AZ216" t="str">
            <v>WT155X101</v>
          </cell>
          <cell r="BA216">
            <v>101</v>
          </cell>
          <cell r="BB216">
            <v>12900</v>
          </cell>
          <cell r="BC216">
            <v>170</v>
          </cell>
          <cell r="BD216">
            <v>0</v>
          </cell>
          <cell r="BE216">
            <v>0</v>
          </cell>
          <cell r="BF216">
            <v>315</v>
          </cell>
          <cell r="BG216">
            <v>0</v>
          </cell>
          <cell r="BH216">
            <v>0</v>
          </cell>
          <cell r="BI216">
            <v>20.100000000000001</v>
          </cell>
          <cell r="BJ216">
            <v>31.8</v>
          </cell>
          <cell r="BK216">
            <v>0</v>
          </cell>
          <cell r="BL216">
            <v>0</v>
          </cell>
          <cell r="BM216">
            <v>0</v>
          </cell>
          <cell r="BN216">
            <v>47</v>
          </cell>
          <cell r="BO216">
            <v>54</v>
          </cell>
          <cell r="BP216">
            <v>0</v>
          </cell>
          <cell r="BQ216">
            <v>34.299999999999997</v>
          </cell>
          <cell r="BR216">
            <v>0</v>
          </cell>
          <cell r="BS216">
            <v>0</v>
          </cell>
          <cell r="BT216">
            <v>20.399999999999999</v>
          </cell>
          <cell r="BU216">
            <v>101</v>
          </cell>
          <cell r="BV216">
            <v>0</v>
          </cell>
          <cell r="BW216">
            <v>0</v>
          </cell>
          <cell r="BX216">
            <v>6.15</v>
          </cell>
          <cell r="BY216">
            <v>8.49</v>
          </cell>
          <cell r="BZ216">
            <v>21.1</v>
          </cell>
          <cell r="CA216">
            <v>311</v>
          </cell>
          <cell r="CB216">
            <v>155</v>
          </cell>
          <cell r="CC216">
            <v>40.4</v>
          </cell>
          <cell r="CD216">
            <v>82.8</v>
          </cell>
          <cell r="CE216">
            <v>801</v>
          </cell>
          <cell r="CF216">
            <v>526</v>
          </cell>
          <cell r="CG216">
            <v>80.3</v>
          </cell>
          <cell r="CH216">
            <v>0</v>
          </cell>
          <cell r="CI216">
            <v>3830</v>
          </cell>
          <cell r="CJ216">
            <v>7.76</v>
          </cell>
          <cell r="CK216">
            <v>0</v>
          </cell>
          <cell r="CL216">
            <v>0</v>
          </cell>
          <cell r="CM216">
            <v>0</v>
          </cell>
          <cell r="CN216">
            <v>0</v>
          </cell>
          <cell r="CO216">
            <v>0</v>
          </cell>
          <cell r="CP216">
            <v>91.7</v>
          </cell>
          <cell r="CQ216">
            <v>0.95899999999999996</v>
          </cell>
          <cell r="CR216">
            <v>0</v>
          </cell>
          <cell r="CS216">
            <v>1</v>
          </cell>
        </row>
        <row r="217">
          <cell r="C217" t="str">
            <v>WT6X60</v>
          </cell>
          <cell r="D217" t="str">
            <v>F</v>
          </cell>
          <cell r="E217">
            <v>60</v>
          </cell>
          <cell r="F217">
            <v>17.600000000000001</v>
          </cell>
          <cell r="G217">
            <v>6.56</v>
          </cell>
          <cell r="H217">
            <v>0</v>
          </cell>
          <cell r="I217">
            <v>0</v>
          </cell>
          <cell r="J217">
            <v>12.3</v>
          </cell>
          <cell r="K217">
            <v>0</v>
          </cell>
          <cell r="L217">
            <v>0</v>
          </cell>
          <cell r="M217">
            <v>0.71</v>
          </cell>
          <cell r="N217">
            <v>1.1100000000000001</v>
          </cell>
          <cell r="O217">
            <v>0</v>
          </cell>
          <cell r="P217">
            <v>0</v>
          </cell>
          <cell r="Q217">
            <v>0</v>
          </cell>
          <cell r="R217">
            <v>1.7</v>
          </cell>
          <cell r="S217">
            <v>2</v>
          </cell>
          <cell r="T217">
            <v>0</v>
          </cell>
          <cell r="U217">
            <v>0</v>
          </cell>
          <cell r="V217">
            <v>1.28</v>
          </cell>
          <cell r="W217">
            <v>0</v>
          </cell>
          <cell r="X217">
            <v>0</v>
          </cell>
          <cell r="Y217">
            <v>0.71599999999999997</v>
          </cell>
          <cell r="Z217">
            <v>5.57</v>
          </cell>
          <cell r="AA217">
            <v>0</v>
          </cell>
          <cell r="AB217">
            <v>6.84</v>
          </cell>
          <cell r="AC217">
            <v>0</v>
          </cell>
          <cell r="AD217">
            <v>9.24</v>
          </cell>
          <cell r="AE217">
            <v>43.4</v>
          </cell>
          <cell r="AF217">
            <v>16.2</v>
          </cell>
          <cell r="AG217">
            <v>8.2200000000000006</v>
          </cell>
          <cell r="AH217">
            <v>1.57</v>
          </cell>
          <cell r="AI217">
            <v>172</v>
          </cell>
          <cell r="AJ217">
            <v>42.7</v>
          </cell>
          <cell r="AK217">
            <v>28</v>
          </cell>
          <cell r="AL217">
            <v>3.13</v>
          </cell>
          <cell r="AM217">
            <v>0</v>
          </cell>
          <cell r="AN217">
            <v>6.42</v>
          </cell>
          <cell r="AO217">
            <v>19.7</v>
          </cell>
          <cell r="AP217">
            <v>0</v>
          </cell>
          <cell r="AQ217">
            <v>0</v>
          </cell>
          <cell r="AR217">
            <v>0</v>
          </cell>
          <cell r="AS217">
            <v>0</v>
          </cell>
          <cell r="AT217">
            <v>0</v>
          </cell>
          <cell r="AU217">
            <v>3.57</v>
          </cell>
          <cell r="AV217">
            <v>0.95899999999999996</v>
          </cell>
          <cell r="AW217">
            <v>0</v>
          </cell>
          <cell r="AX217">
            <v>1</v>
          </cell>
          <cell r="AY217" t="str">
            <v>WT155X89.5</v>
          </cell>
          <cell r="AZ217" t="str">
            <v>WT155X89.5</v>
          </cell>
          <cell r="BA217">
            <v>89.5</v>
          </cell>
          <cell r="BB217">
            <v>11400</v>
          </cell>
          <cell r="BC217">
            <v>167</v>
          </cell>
          <cell r="BD217">
            <v>0</v>
          </cell>
          <cell r="BE217">
            <v>0</v>
          </cell>
          <cell r="BF217">
            <v>312</v>
          </cell>
          <cell r="BG217">
            <v>0</v>
          </cell>
          <cell r="BH217">
            <v>0</v>
          </cell>
          <cell r="BI217">
            <v>18</v>
          </cell>
          <cell r="BJ217">
            <v>28.2</v>
          </cell>
          <cell r="BK217">
            <v>0</v>
          </cell>
          <cell r="BL217">
            <v>0</v>
          </cell>
          <cell r="BM217">
            <v>0</v>
          </cell>
          <cell r="BN217">
            <v>43.2</v>
          </cell>
          <cell r="BO217">
            <v>50.8</v>
          </cell>
          <cell r="BP217">
            <v>0</v>
          </cell>
          <cell r="BQ217">
            <v>32.5</v>
          </cell>
          <cell r="BR217">
            <v>0</v>
          </cell>
          <cell r="BS217">
            <v>0</v>
          </cell>
          <cell r="BT217">
            <v>18.2</v>
          </cell>
          <cell r="BU217">
            <v>89.5</v>
          </cell>
          <cell r="BV217">
            <v>0</v>
          </cell>
          <cell r="BW217">
            <v>0</v>
          </cell>
          <cell r="BX217">
            <v>6.84</v>
          </cell>
          <cell r="BY217">
            <v>9.24</v>
          </cell>
          <cell r="BZ217">
            <v>18.100000000000001</v>
          </cell>
          <cell r="CA217">
            <v>265</v>
          </cell>
          <cell r="CB217">
            <v>135</v>
          </cell>
          <cell r="CC217">
            <v>39.9</v>
          </cell>
          <cell r="CD217">
            <v>71.599999999999994</v>
          </cell>
          <cell r="CE217">
            <v>700</v>
          </cell>
          <cell r="CF217">
            <v>459</v>
          </cell>
          <cell r="CG217">
            <v>79.5</v>
          </cell>
          <cell r="CH217">
            <v>0</v>
          </cell>
          <cell r="CI217">
            <v>2670</v>
          </cell>
          <cell r="CJ217">
            <v>5.29</v>
          </cell>
          <cell r="CK217">
            <v>0</v>
          </cell>
          <cell r="CL217">
            <v>0</v>
          </cell>
          <cell r="CM217">
            <v>0</v>
          </cell>
          <cell r="CN217">
            <v>0</v>
          </cell>
          <cell r="CO217">
            <v>0</v>
          </cell>
          <cell r="CP217">
            <v>90.7</v>
          </cell>
          <cell r="CQ217">
            <v>0.95899999999999996</v>
          </cell>
          <cell r="CR217">
            <v>0</v>
          </cell>
          <cell r="CS217">
            <v>1</v>
          </cell>
        </row>
        <row r="218">
          <cell r="C218" t="str">
            <v>WT6X53</v>
          </cell>
          <cell r="D218" t="str">
            <v>F</v>
          </cell>
          <cell r="E218">
            <v>53</v>
          </cell>
          <cell r="F218">
            <v>15.6</v>
          </cell>
          <cell r="G218">
            <v>6.45</v>
          </cell>
          <cell r="H218">
            <v>0</v>
          </cell>
          <cell r="I218">
            <v>0</v>
          </cell>
          <cell r="J218">
            <v>12.2</v>
          </cell>
          <cell r="K218">
            <v>0</v>
          </cell>
          <cell r="L218">
            <v>0</v>
          </cell>
          <cell r="M218">
            <v>0.61</v>
          </cell>
          <cell r="N218">
            <v>0.99</v>
          </cell>
          <cell r="O218">
            <v>0</v>
          </cell>
          <cell r="P218">
            <v>0</v>
          </cell>
          <cell r="Q218">
            <v>0</v>
          </cell>
          <cell r="R218">
            <v>1.59</v>
          </cell>
          <cell r="S218">
            <v>1.875</v>
          </cell>
          <cell r="T218">
            <v>0</v>
          </cell>
          <cell r="U218">
            <v>0</v>
          </cell>
          <cell r="V218">
            <v>1.19</v>
          </cell>
          <cell r="W218">
            <v>0</v>
          </cell>
          <cell r="X218">
            <v>0</v>
          </cell>
          <cell r="Y218">
            <v>0.63700000000000001</v>
          </cell>
          <cell r="Z218">
            <v>6.17</v>
          </cell>
          <cell r="AA218">
            <v>0</v>
          </cell>
          <cell r="AB218">
            <v>7.96</v>
          </cell>
          <cell r="AC218">
            <v>0</v>
          </cell>
          <cell r="AD218">
            <v>10.6</v>
          </cell>
          <cell r="AE218">
            <v>36.299999999999997</v>
          </cell>
          <cell r="AF218">
            <v>13.6</v>
          </cell>
          <cell r="AG218">
            <v>6.92</v>
          </cell>
          <cell r="AH218">
            <v>1.53</v>
          </cell>
          <cell r="AI218">
            <v>151</v>
          </cell>
          <cell r="AJ218">
            <v>37.5</v>
          </cell>
          <cell r="AK218">
            <v>24.7</v>
          </cell>
          <cell r="AL218">
            <v>3.11</v>
          </cell>
          <cell r="AM218">
            <v>0</v>
          </cell>
          <cell r="AN218">
            <v>4.55</v>
          </cell>
          <cell r="AO218">
            <v>13.6</v>
          </cell>
          <cell r="AP218">
            <v>0</v>
          </cell>
          <cell r="AQ218">
            <v>0</v>
          </cell>
          <cell r="AR218">
            <v>0</v>
          </cell>
          <cell r="AS218">
            <v>0</v>
          </cell>
          <cell r="AT218">
            <v>0</v>
          </cell>
          <cell r="AU218">
            <v>3.53</v>
          </cell>
          <cell r="AV218">
            <v>0.96099999999999997</v>
          </cell>
          <cell r="AW218">
            <v>0</v>
          </cell>
          <cell r="AX218">
            <v>1</v>
          </cell>
          <cell r="AY218" t="str">
            <v>WT155X79</v>
          </cell>
          <cell r="AZ218" t="str">
            <v>WT155X79</v>
          </cell>
          <cell r="BA218">
            <v>79</v>
          </cell>
          <cell r="BB218">
            <v>10100</v>
          </cell>
          <cell r="BC218">
            <v>164</v>
          </cell>
          <cell r="BD218">
            <v>0</v>
          </cell>
          <cell r="BE218">
            <v>0</v>
          </cell>
          <cell r="BF218">
            <v>310</v>
          </cell>
          <cell r="BG218">
            <v>0</v>
          </cell>
          <cell r="BH218">
            <v>0</v>
          </cell>
          <cell r="BI218">
            <v>15.5</v>
          </cell>
          <cell r="BJ218">
            <v>25.1</v>
          </cell>
          <cell r="BK218">
            <v>0</v>
          </cell>
          <cell r="BL218">
            <v>0</v>
          </cell>
          <cell r="BM218">
            <v>0</v>
          </cell>
          <cell r="BN218">
            <v>40.4</v>
          </cell>
          <cell r="BO218">
            <v>47.6</v>
          </cell>
          <cell r="BP218">
            <v>0</v>
          </cell>
          <cell r="BQ218">
            <v>30.2</v>
          </cell>
          <cell r="BR218">
            <v>0</v>
          </cell>
          <cell r="BS218">
            <v>0</v>
          </cell>
          <cell r="BT218">
            <v>16.2</v>
          </cell>
          <cell r="BU218">
            <v>79</v>
          </cell>
          <cell r="BV218">
            <v>0</v>
          </cell>
          <cell r="BW218">
            <v>0</v>
          </cell>
          <cell r="BX218">
            <v>7.96</v>
          </cell>
          <cell r="BY218">
            <v>10.6</v>
          </cell>
          <cell r="BZ218">
            <v>15.1</v>
          </cell>
          <cell r="CA218">
            <v>223</v>
          </cell>
          <cell r="CB218">
            <v>113</v>
          </cell>
          <cell r="CC218">
            <v>38.9</v>
          </cell>
          <cell r="CD218">
            <v>62.9</v>
          </cell>
          <cell r="CE218">
            <v>615</v>
          </cell>
          <cell r="CF218">
            <v>405</v>
          </cell>
          <cell r="CG218">
            <v>79</v>
          </cell>
          <cell r="CH218">
            <v>0</v>
          </cell>
          <cell r="CI218">
            <v>1890</v>
          </cell>
          <cell r="CJ218">
            <v>3.65</v>
          </cell>
          <cell r="CK218">
            <v>0</v>
          </cell>
          <cell r="CL218">
            <v>0</v>
          </cell>
          <cell r="CM218">
            <v>0</v>
          </cell>
          <cell r="CN218">
            <v>0</v>
          </cell>
          <cell r="CO218">
            <v>0</v>
          </cell>
          <cell r="CP218">
            <v>89.7</v>
          </cell>
          <cell r="CQ218">
            <v>0.96099999999999997</v>
          </cell>
          <cell r="CR218">
            <v>0</v>
          </cell>
          <cell r="CS218">
            <v>1</v>
          </cell>
        </row>
        <row r="219">
          <cell r="C219" t="str">
            <v>WT6X48</v>
          </cell>
          <cell r="D219" t="str">
            <v>F</v>
          </cell>
          <cell r="E219">
            <v>48</v>
          </cell>
          <cell r="F219">
            <v>14.1</v>
          </cell>
          <cell r="G219">
            <v>6.36</v>
          </cell>
          <cell r="H219">
            <v>0</v>
          </cell>
          <cell r="I219">
            <v>0</v>
          </cell>
          <cell r="J219">
            <v>12.2</v>
          </cell>
          <cell r="K219">
            <v>0</v>
          </cell>
          <cell r="L219">
            <v>0</v>
          </cell>
          <cell r="M219">
            <v>0.55000000000000004</v>
          </cell>
          <cell r="N219">
            <v>0.9</v>
          </cell>
          <cell r="O219">
            <v>0</v>
          </cell>
          <cell r="P219">
            <v>0</v>
          </cell>
          <cell r="Q219">
            <v>0</v>
          </cell>
          <cell r="R219">
            <v>1.5</v>
          </cell>
          <cell r="S219">
            <v>1.8125</v>
          </cell>
          <cell r="T219">
            <v>0</v>
          </cell>
          <cell r="U219">
            <v>0</v>
          </cell>
          <cell r="V219">
            <v>1.1299999999999999</v>
          </cell>
          <cell r="W219">
            <v>0</v>
          </cell>
          <cell r="X219">
            <v>0</v>
          </cell>
          <cell r="Y219">
            <v>0.57999999999999996</v>
          </cell>
          <cell r="Z219">
            <v>6.76</v>
          </cell>
          <cell r="AA219">
            <v>0</v>
          </cell>
          <cell r="AB219">
            <v>8.83</v>
          </cell>
          <cell r="AC219">
            <v>0</v>
          </cell>
          <cell r="AD219">
            <v>11.6</v>
          </cell>
          <cell r="AE219">
            <v>32</v>
          </cell>
          <cell r="AF219">
            <v>11.9</v>
          </cell>
          <cell r="AG219">
            <v>6.12</v>
          </cell>
          <cell r="AH219">
            <v>1.51</v>
          </cell>
          <cell r="AI219">
            <v>135</v>
          </cell>
          <cell r="AJ219">
            <v>33.700000000000003</v>
          </cell>
          <cell r="AK219">
            <v>22.2</v>
          </cell>
          <cell r="AL219">
            <v>3.09</v>
          </cell>
          <cell r="AM219">
            <v>0</v>
          </cell>
          <cell r="AN219">
            <v>3.42</v>
          </cell>
          <cell r="AO219">
            <v>10.1</v>
          </cell>
          <cell r="AP219">
            <v>0</v>
          </cell>
          <cell r="AQ219">
            <v>0</v>
          </cell>
          <cell r="AR219">
            <v>0</v>
          </cell>
          <cell r="AS219">
            <v>0</v>
          </cell>
          <cell r="AT219">
            <v>0</v>
          </cell>
          <cell r="AU219">
            <v>3.51</v>
          </cell>
          <cell r="AV219">
            <v>0.96199999999999997</v>
          </cell>
          <cell r="AW219">
            <v>0</v>
          </cell>
          <cell r="AX219">
            <v>1</v>
          </cell>
          <cell r="AY219" t="str">
            <v>WT155X71.5</v>
          </cell>
          <cell r="AZ219" t="str">
            <v>WT155X71.5</v>
          </cell>
          <cell r="BA219">
            <v>71.5</v>
          </cell>
          <cell r="BB219">
            <v>9100</v>
          </cell>
          <cell r="BC219">
            <v>162</v>
          </cell>
          <cell r="BD219">
            <v>0</v>
          </cell>
          <cell r="BE219">
            <v>0</v>
          </cell>
          <cell r="BF219">
            <v>310</v>
          </cell>
          <cell r="BG219">
            <v>0</v>
          </cell>
          <cell r="BH219">
            <v>0</v>
          </cell>
          <cell r="BI219">
            <v>14</v>
          </cell>
          <cell r="BJ219">
            <v>22.9</v>
          </cell>
          <cell r="BK219">
            <v>0</v>
          </cell>
          <cell r="BL219">
            <v>0</v>
          </cell>
          <cell r="BM219">
            <v>0</v>
          </cell>
          <cell r="BN219">
            <v>38.1</v>
          </cell>
          <cell r="BO219">
            <v>46</v>
          </cell>
          <cell r="BP219">
            <v>0</v>
          </cell>
          <cell r="BQ219">
            <v>28.7</v>
          </cell>
          <cell r="BR219">
            <v>0</v>
          </cell>
          <cell r="BS219">
            <v>0</v>
          </cell>
          <cell r="BT219">
            <v>14.7</v>
          </cell>
          <cell r="BU219">
            <v>71.5</v>
          </cell>
          <cell r="BV219">
            <v>0</v>
          </cell>
          <cell r="BW219">
            <v>0</v>
          </cell>
          <cell r="BX219">
            <v>8.83</v>
          </cell>
          <cell r="BY219">
            <v>11.6</v>
          </cell>
          <cell r="BZ219">
            <v>13.3</v>
          </cell>
          <cell r="CA219">
            <v>195</v>
          </cell>
          <cell r="CB219">
            <v>100</v>
          </cell>
          <cell r="CC219">
            <v>38.4</v>
          </cell>
          <cell r="CD219">
            <v>56.2</v>
          </cell>
          <cell r="CE219">
            <v>552</v>
          </cell>
          <cell r="CF219">
            <v>364</v>
          </cell>
          <cell r="CG219">
            <v>78.5</v>
          </cell>
          <cell r="CH219">
            <v>0</v>
          </cell>
          <cell r="CI219">
            <v>1420</v>
          </cell>
          <cell r="CJ219">
            <v>2.71</v>
          </cell>
          <cell r="CK219">
            <v>0</v>
          </cell>
          <cell r="CL219">
            <v>0</v>
          </cell>
          <cell r="CM219">
            <v>0</v>
          </cell>
          <cell r="CN219">
            <v>0</v>
          </cell>
          <cell r="CO219">
            <v>0</v>
          </cell>
          <cell r="CP219">
            <v>89.2</v>
          </cell>
          <cell r="CQ219">
            <v>0.96199999999999997</v>
          </cell>
          <cell r="CR219">
            <v>0</v>
          </cell>
          <cell r="CS219">
            <v>1</v>
          </cell>
        </row>
        <row r="220">
          <cell r="C220" t="str">
            <v>WT6X43.5</v>
          </cell>
          <cell r="D220" t="str">
            <v>F</v>
          </cell>
          <cell r="E220">
            <v>43.5</v>
          </cell>
          <cell r="F220">
            <v>12.8</v>
          </cell>
          <cell r="G220">
            <v>6.27</v>
          </cell>
          <cell r="H220">
            <v>0</v>
          </cell>
          <cell r="I220">
            <v>0</v>
          </cell>
          <cell r="J220">
            <v>12.1</v>
          </cell>
          <cell r="K220">
            <v>0</v>
          </cell>
          <cell r="L220">
            <v>0</v>
          </cell>
          <cell r="M220">
            <v>0.51500000000000001</v>
          </cell>
          <cell r="N220">
            <v>0.81</v>
          </cell>
          <cell r="O220">
            <v>0</v>
          </cell>
          <cell r="P220">
            <v>0</v>
          </cell>
          <cell r="Q220">
            <v>0</v>
          </cell>
          <cell r="R220">
            <v>1.41</v>
          </cell>
          <cell r="S220">
            <v>1.6875</v>
          </cell>
          <cell r="T220">
            <v>0</v>
          </cell>
          <cell r="U220">
            <v>0</v>
          </cell>
          <cell r="V220">
            <v>1.1000000000000001</v>
          </cell>
          <cell r="W220">
            <v>0</v>
          </cell>
          <cell r="X220">
            <v>0</v>
          </cell>
          <cell r="Y220">
            <v>0.52700000000000002</v>
          </cell>
          <cell r="Z220">
            <v>7.48</v>
          </cell>
          <cell r="AA220">
            <v>0</v>
          </cell>
          <cell r="AB220">
            <v>9.43</v>
          </cell>
          <cell r="AC220">
            <v>0</v>
          </cell>
          <cell r="AD220">
            <v>12.2</v>
          </cell>
          <cell r="AE220">
            <v>28.9</v>
          </cell>
          <cell r="AF220">
            <v>10.7</v>
          </cell>
          <cell r="AG220">
            <v>5.6</v>
          </cell>
          <cell r="AH220">
            <v>1.5</v>
          </cell>
          <cell r="AI220">
            <v>120</v>
          </cell>
          <cell r="AJ220">
            <v>30.2</v>
          </cell>
          <cell r="AK220">
            <v>19.899999999999999</v>
          </cell>
          <cell r="AL220">
            <v>3.07</v>
          </cell>
          <cell r="AM220">
            <v>0</v>
          </cell>
          <cell r="AN220">
            <v>2.54</v>
          </cell>
          <cell r="AO220">
            <v>7.34</v>
          </cell>
          <cell r="AP220">
            <v>0</v>
          </cell>
          <cell r="AQ220">
            <v>0</v>
          </cell>
          <cell r="AR220">
            <v>0</v>
          </cell>
          <cell r="AS220">
            <v>0</v>
          </cell>
          <cell r="AT220">
            <v>0</v>
          </cell>
          <cell r="AU220">
            <v>3.49</v>
          </cell>
          <cell r="AV220">
            <v>0.96</v>
          </cell>
          <cell r="AW220">
            <v>0</v>
          </cell>
          <cell r="AX220">
            <v>1</v>
          </cell>
          <cell r="AY220" t="str">
            <v>WT155X64.5</v>
          </cell>
          <cell r="AZ220" t="str">
            <v>WT155X64.5</v>
          </cell>
          <cell r="BA220">
            <v>64.5</v>
          </cell>
          <cell r="BB220">
            <v>8260</v>
          </cell>
          <cell r="BC220">
            <v>159</v>
          </cell>
          <cell r="BD220">
            <v>0</v>
          </cell>
          <cell r="BE220">
            <v>0</v>
          </cell>
          <cell r="BF220">
            <v>307</v>
          </cell>
          <cell r="BG220">
            <v>0</v>
          </cell>
          <cell r="BH220">
            <v>0</v>
          </cell>
          <cell r="BI220">
            <v>13.1</v>
          </cell>
          <cell r="BJ220">
            <v>20.6</v>
          </cell>
          <cell r="BK220">
            <v>0</v>
          </cell>
          <cell r="BL220">
            <v>0</v>
          </cell>
          <cell r="BM220">
            <v>0</v>
          </cell>
          <cell r="BN220">
            <v>35.799999999999997</v>
          </cell>
          <cell r="BO220">
            <v>42.9</v>
          </cell>
          <cell r="BP220">
            <v>0</v>
          </cell>
          <cell r="BQ220">
            <v>27.9</v>
          </cell>
          <cell r="BR220">
            <v>0</v>
          </cell>
          <cell r="BS220">
            <v>0</v>
          </cell>
          <cell r="BT220">
            <v>13.4</v>
          </cell>
          <cell r="BU220">
            <v>64.5</v>
          </cell>
          <cell r="BV220">
            <v>0</v>
          </cell>
          <cell r="BW220">
            <v>0</v>
          </cell>
          <cell r="BX220">
            <v>9.43</v>
          </cell>
          <cell r="BY220">
            <v>12.2</v>
          </cell>
          <cell r="BZ220">
            <v>12</v>
          </cell>
          <cell r="CA220">
            <v>175</v>
          </cell>
          <cell r="CB220">
            <v>91.8</v>
          </cell>
          <cell r="CC220">
            <v>38.1</v>
          </cell>
          <cell r="CD220">
            <v>49.9</v>
          </cell>
          <cell r="CE220">
            <v>495</v>
          </cell>
          <cell r="CF220">
            <v>326</v>
          </cell>
          <cell r="CG220">
            <v>78</v>
          </cell>
          <cell r="CH220">
            <v>0</v>
          </cell>
          <cell r="CI220">
            <v>1060</v>
          </cell>
          <cell r="CJ220">
            <v>1.97</v>
          </cell>
          <cell r="CK220">
            <v>0</v>
          </cell>
          <cell r="CL220">
            <v>0</v>
          </cell>
          <cell r="CM220">
            <v>0</v>
          </cell>
          <cell r="CN220">
            <v>0</v>
          </cell>
          <cell r="CO220">
            <v>0</v>
          </cell>
          <cell r="CP220">
            <v>88.6</v>
          </cell>
          <cell r="CQ220">
            <v>0.96</v>
          </cell>
          <cell r="CR220">
            <v>0</v>
          </cell>
          <cell r="CS220">
            <v>1</v>
          </cell>
        </row>
        <row r="221">
          <cell r="C221" t="str">
            <v>WT6X39.5</v>
          </cell>
          <cell r="D221" t="str">
            <v>F</v>
          </cell>
          <cell r="E221">
            <v>39.5</v>
          </cell>
          <cell r="F221">
            <v>11.6</v>
          </cell>
          <cell r="G221">
            <v>6.19</v>
          </cell>
          <cell r="H221">
            <v>0</v>
          </cell>
          <cell r="I221">
            <v>0</v>
          </cell>
          <cell r="J221">
            <v>12.1</v>
          </cell>
          <cell r="K221">
            <v>0</v>
          </cell>
          <cell r="L221">
            <v>0</v>
          </cell>
          <cell r="M221">
            <v>0.47</v>
          </cell>
          <cell r="N221">
            <v>0.73499999999999999</v>
          </cell>
          <cell r="O221">
            <v>0</v>
          </cell>
          <cell r="P221">
            <v>0</v>
          </cell>
          <cell r="Q221">
            <v>0</v>
          </cell>
          <cell r="R221">
            <v>1.33</v>
          </cell>
          <cell r="S221">
            <v>1.625</v>
          </cell>
          <cell r="T221">
            <v>0</v>
          </cell>
          <cell r="U221">
            <v>0</v>
          </cell>
          <cell r="V221">
            <v>1.06</v>
          </cell>
          <cell r="W221">
            <v>0</v>
          </cell>
          <cell r="X221">
            <v>0</v>
          </cell>
          <cell r="Y221">
            <v>0.48</v>
          </cell>
          <cell r="Z221">
            <v>8.2200000000000006</v>
          </cell>
          <cell r="AA221">
            <v>0</v>
          </cell>
          <cell r="AB221">
            <v>10.3</v>
          </cell>
          <cell r="AC221">
            <v>0</v>
          </cell>
          <cell r="AD221">
            <v>13.2</v>
          </cell>
          <cell r="AE221">
            <v>25.8</v>
          </cell>
          <cell r="AF221">
            <v>9.49</v>
          </cell>
          <cell r="AG221">
            <v>5.03</v>
          </cell>
          <cell r="AH221">
            <v>1.49</v>
          </cell>
          <cell r="AI221">
            <v>108</v>
          </cell>
          <cell r="AJ221">
            <v>27.1</v>
          </cell>
          <cell r="AK221">
            <v>17.899999999999999</v>
          </cell>
          <cell r="AL221">
            <v>3.05</v>
          </cell>
          <cell r="AM221">
            <v>0</v>
          </cell>
          <cell r="AN221">
            <v>1.91</v>
          </cell>
          <cell r="AO221">
            <v>5.43</v>
          </cell>
          <cell r="AP221">
            <v>0</v>
          </cell>
          <cell r="AQ221">
            <v>0</v>
          </cell>
          <cell r="AR221">
            <v>0</v>
          </cell>
          <cell r="AS221">
            <v>0</v>
          </cell>
          <cell r="AT221">
            <v>0</v>
          </cell>
          <cell r="AU221">
            <v>3.47</v>
          </cell>
          <cell r="AV221">
            <v>0.96</v>
          </cell>
          <cell r="AW221">
            <v>0</v>
          </cell>
          <cell r="AX221">
            <v>1</v>
          </cell>
          <cell r="AY221" t="str">
            <v>WT155X58.5</v>
          </cell>
          <cell r="AZ221" t="str">
            <v>WT155X58.5</v>
          </cell>
          <cell r="BA221">
            <v>58.5</v>
          </cell>
          <cell r="BB221">
            <v>7480</v>
          </cell>
          <cell r="BC221">
            <v>157</v>
          </cell>
          <cell r="BD221">
            <v>0</v>
          </cell>
          <cell r="BE221">
            <v>0</v>
          </cell>
          <cell r="BF221">
            <v>307</v>
          </cell>
          <cell r="BG221">
            <v>0</v>
          </cell>
          <cell r="BH221">
            <v>0</v>
          </cell>
          <cell r="BI221">
            <v>11.9</v>
          </cell>
          <cell r="BJ221">
            <v>18.7</v>
          </cell>
          <cell r="BK221">
            <v>0</v>
          </cell>
          <cell r="BL221">
            <v>0</v>
          </cell>
          <cell r="BM221">
            <v>0</v>
          </cell>
          <cell r="BN221">
            <v>33.799999999999997</v>
          </cell>
          <cell r="BO221">
            <v>41.3</v>
          </cell>
          <cell r="BP221">
            <v>0</v>
          </cell>
          <cell r="BQ221">
            <v>26.9</v>
          </cell>
          <cell r="BR221">
            <v>0</v>
          </cell>
          <cell r="BS221">
            <v>0</v>
          </cell>
          <cell r="BT221">
            <v>12.2</v>
          </cell>
          <cell r="BU221">
            <v>58.5</v>
          </cell>
          <cell r="BV221">
            <v>0</v>
          </cell>
          <cell r="BW221">
            <v>0</v>
          </cell>
          <cell r="BX221">
            <v>10.3</v>
          </cell>
          <cell r="BY221">
            <v>13.2</v>
          </cell>
          <cell r="BZ221">
            <v>10.7</v>
          </cell>
          <cell r="CA221">
            <v>156</v>
          </cell>
          <cell r="CB221">
            <v>82.4</v>
          </cell>
          <cell r="CC221">
            <v>37.799999999999997</v>
          </cell>
          <cell r="CD221">
            <v>45</v>
          </cell>
          <cell r="CE221">
            <v>444</v>
          </cell>
          <cell r="CF221">
            <v>293</v>
          </cell>
          <cell r="CG221">
            <v>77.5</v>
          </cell>
          <cell r="CH221">
            <v>0</v>
          </cell>
          <cell r="CI221">
            <v>795</v>
          </cell>
          <cell r="CJ221">
            <v>1.46</v>
          </cell>
          <cell r="CK221">
            <v>0</v>
          </cell>
          <cell r="CL221">
            <v>0</v>
          </cell>
          <cell r="CM221">
            <v>0</v>
          </cell>
          <cell r="CN221">
            <v>0</v>
          </cell>
          <cell r="CO221">
            <v>0</v>
          </cell>
          <cell r="CP221">
            <v>88.1</v>
          </cell>
          <cell r="CQ221">
            <v>0.96</v>
          </cell>
          <cell r="CR221">
            <v>0</v>
          </cell>
          <cell r="CS221">
            <v>1</v>
          </cell>
        </row>
        <row r="222">
          <cell r="C222" t="str">
            <v>WT6X36</v>
          </cell>
          <cell r="D222" t="str">
            <v>F</v>
          </cell>
          <cell r="E222">
            <v>36</v>
          </cell>
          <cell r="F222">
            <v>10.6</v>
          </cell>
          <cell r="G222">
            <v>6.13</v>
          </cell>
          <cell r="H222">
            <v>0</v>
          </cell>
          <cell r="I222">
            <v>0</v>
          </cell>
          <cell r="J222">
            <v>12</v>
          </cell>
          <cell r="K222">
            <v>0</v>
          </cell>
          <cell r="L222">
            <v>0</v>
          </cell>
          <cell r="M222">
            <v>0.43</v>
          </cell>
          <cell r="N222">
            <v>0.67</v>
          </cell>
          <cell r="O222">
            <v>0</v>
          </cell>
          <cell r="P222">
            <v>0</v>
          </cell>
          <cell r="Q222">
            <v>0</v>
          </cell>
          <cell r="R222">
            <v>1.27</v>
          </cell>
          <cell r="S222">
            <v>1.5625</v>
          </cell>
          <cell r="T222">
            <v>0</v>
          </cell>
          <cell r="U222">
            <v>0</v>
          </cell>
          <cell r="V222">
            <v>1.02</v>
          </cell>
          <cell r="W222">
            <v>0</v>
          </cell>
          <cell r="X222">
            <v>0</v>
          </cell>
          <cell r="Y222">
            <v>0.439</v>
          </cell>
          <cell r="Z222">
            <v>8.99</v>
          </cell>
          <cell r="AA222">
            <v>0</v>
          </cell>
          <cell r="AB222">
            <v>11.3</v>
          </cell>
          <cell r="AC222">
            <v>0</v>
          </cell>
          <cell r="AD222">
            <v>14.2</v>
          </cell>
          <cell r="AE222">
            <v>23.2</v>
          </cell>
          <cell r="AF222">
            <v>8.48</v>
          </cell>
          <cell r="AG222">
            <v>4.54</v>
          </cell>
          <cell r="AH222">
            <v>1.48</v>
          </cell>
          <cell r="AI222">
            <v>97.5</v>
          </cell>
          <cell r="AJ222">
            <v>24.6</v>
          </cell>
          <cell r="AK222">
            <v>16.2</v>
          </cell>
          <cell r="AL222">
            <v>3.04</v>
          </cell>
          <cell r="AM222">
            <v>0</v>
          </cell>
          <cell r="AN222">
            <v>1.46</v>
          </cell>
          <cell r="AO222">
            <v>4.07</v>
          </cell>
          <cell r="AP222">
            <v>0</v>
          </cell>
          <cell r="AQ222">
            <v>0</v>
          </cell>
          <cell r="AR222">
            <v>0</v>
          </cell>
          <cell r="AS222">
            <v>0</v>
          </cell>
          <cell r="AT222">
            <v>0</v>
          </cell>
          <cell r="AU222">
            <v>3.45</v>
          </cell>
          <cell r="AV222">
            <v>0.96</v>
          </cell>
          <cell r="AW222">
            <v>0</v>
          </cell>
          <cell r="AX222">
            <v>1</v>
          </cell>
          <cell r="AY222" t="str">
            <v>WT155X53.5</v>
          </cell>
          <cell r="AZ222" t="str">
            <v>WT155X53.5</v>
          </cell>
          <cell r="BA222">
            <v>53.5</v>
          </cell>
          <cell r="BB222">
            <v>6840</v>
          </cell>
          <cell r="BC222">
            <v>156</v>
          </cell>
          <cell r="BD222">
            <v>0</v>
          </cell>
          <cell r="BE222">
            <v>0</v>
          </cell>
          <cell r="BF222">
            <v>305</v>
          </cell>
          <cell r="BG222">
            <v>0</v>
          </cell>
          <cell r="BH222">
            <v>0</v>
          </cell>
          <cell r="BI222">
            <v>10.9</v>
          </cell>
          <cell r="BJ222">
            <v>17</v>
          </cell>
          <cell r="BK222">
            <v>0</v>
          </cell>
          <cell r="BL222">
            <v>0</v>
          </cell>
          <cell r="BM222">
            <v>0</v>
          </cell>
          <cell r="BN222">
            <v>32.299999999999997</v>
          </cell>
          <cell r="BO222">
            <v>39.700000000000003</v>
          </cell>
          <cell r="BP222">
            <v>0</v>
          </cell>
          <cell r="BQ222">
            <v>25.9</v>
          </cell>
          <cell r="BR222">
            <v>0</v>
          </cell>
          <cell r="BS222">
            <v>0</v>
          </cell>
          <cell r="BT222">
            <v>11.2</v>
          </cell>
          <cell r="BU222">
            <v>53.5</v>
          </cell>
          <cell r="BV222">
            <v>0</v>
          </cell>
          <cell r="BW222">
            <v>0</v>
          </cell>
          <cell r="BX222">
            <v>11.3</v>
          </cell>
          <cell r="BY222">
            <v>14.2</v>
          </cell>
          <cell r="BZ222">
            <v>9.66</v>
          </cell>
          <cell r="CA222">
            <v>139</v>
          </cell>
          <cell r="CB222">
            <v>74.400000000000006</v>
          </cell>
          <cell r="CC222">
            <v>37.6</v>
          </cell>
          <cell r="CD222">
            <v>40.6</v>
          </cell>
          <cell r="CE222">
            <v>403</v>
          </cell>
          <cell r="CF222">
            <v>265</v>
          </cell>
          <cell r="CG222">
            <v>77.2</v>
          </cell>
          <cell r="CH222">
            <v>0</v>
          </cell>
          <cell r="CI222">
            <v>608</v>
          </cell>
          <cell r="CJ222">
            <v>1.0900000000000001</v>
          </cell>
          <cell r="CK222">
            <v>0</v>
          </cell>
          <cell r="CL222">
            <v>0</v>
          </cell>
          <cell r="CM222">
            <v>0</v>
          </cell>
          <cell r="CN222">
            <v>0</v>
          </cell>
          <cell r="CO222">
            <v>0</v>
          </cell>
          <cell r="CP222">
            <v>87.6</v>
          </cell>
          <cell r="CQ222">
            <v>0.96</v>
          </cell>
          <cell r="CR222">
            <v>0</v>
          </cell>
          <cell r="CS222">
            <v>1</v>
          </cell>
        </row>
        <row r="223">
          <cell r="C223" t="str">
            <v>WT6X32.5</v>
          </cell>
          <cell r="D223" t="str">
            <v>F</v>
          </cell>
          <cell r="E223">
            <v>32.5</v>
          </cell>
          <cell r="F223">
            <v>9.5399999999999991</v>
          </cell>
          <cell r="G223">
            <v>6.06</v>
          </cell>
          <cell r="H223">
            <v>0</v>
          </cell>
          <cell r="I223">
            <v>0</v>
          </cell>
          <cell r="J223">
            <v>12</v>
          </cell>
          <cell r="K223">
            <v>0</v>
          </cell>
          <cell r="L223">
            <v>0</v>
          </cell>
          <cell r="M223">
            <v>0.39</v>
          </cell>
          <cell r="N223">
            <v>0.60499999999999998</v>
          </cell>
          <cell r="O223">
            <v>0</v>
          </cell>
          <cell r="P223">
            <v>0</v>
          </cell>
          <cell r="Q223">
            <v>0</v>
          </cell>
          <cell r="R223">
            <v>1.2</v>
          </cell>
          <cell r="S223">
            <v>1.5</v>
          </cell>
          <cell r="T223">
            <v>0</v>
          </cell>
          <cell r="U223">
            <v>0</v>
          </cell>
          <cell r="V223">
            <v>0.98499999999999999</v>
          </cell>
          <cell r="W223">
            <v>0</v>
          </cell>
          <cell r="X223">
            <v>0</v>
          </cell>
          <cell r="Y223">
            <v>0.39800000000000002</v>
          </cell>
          <cell r="Z223">
            <v>9.92</v>
          </cell>
          <cell r="AA223">
            <v>0</v>
          </cell>
          <cell r="AB223">
            <v>12.5</v>
          </cell>
          <cell r="AC223">
            <v>0</v>
          </cell>
          <cell r="AD223">
            <v>15.5</v>
          </cell>
          <cell r="AE223">
            <v>20.6</v>
          </cell>
          <cell r="AF223">
            <v>7.5</v>
          </cell>
          <cell r="AG223">
            <v>4.0599999999999996</v>
          </cell>
          <cell r="AH223">
            <v>1.47</v>
          </cell>
          <cell r="AI223">
            <v>87.2</v>
          </cell>
          <cell r="AJ223">
            <v>22</v>
          </cell>
          <cell r="AK223">
            <v>14.5</v>
          </cell>
          <cell r="AL223">
            <v>3.02</v>
          </cell>
          <cell r="AM223">
            <v>0</v>
          </cell>
          <cell r="AN223">
            <v>1.0900000000000001</v>
          </cell>
          <cell r="AO223">
            <v>2.97</v>
          </cell>
          <cell r="AP223">
            <v>0</v>
          </cell>
          <cell r="AQ223">
            <v>0</v>
          </cell>
          <cell r="AR223">
            <v>0</v>
          </cell>
          <cell r="AS223">
            <v>0</v>
          </cell>
          <cell r="AT223">
            <v>0</v>
          </cell>
          <cell r="AU223">
            <v>3.43</v>
          </cell>
          <cell r="AV223">
            <v>0.96</v>
          </cell>
          <cell r="AW223">
            <v>0</v>
          </cell>
          <cell r="AX223">
            <v>1</v>
          </cell>
          <cell r="AY223" t="str">
            <v>WT155X48.5</v>
          </cell>
          <cell r="AZ223" t="str">
            <v>WT155X48.5</v>
          </cell>
          <cell r="BA223">
            <v>48.5</v>
          </cell>
          <cell r="BB223">
            <v>6150</v>
          </cell>
          <cell r="BC223">
            <v>154</v>
          </cell>
          <cell r="BD223">
            <v>0</v>
          </cell>
          <cell r="BE223">
            <v>0</v>
          </cell>
          <cell r="BF223">
            <v>305</v>
          </cell>
          <cell r="BG223">
            <v>0</v>
          </cell>
          <cell r="BH223">
            <v>0</v>
          </cell>
          <cell r="BI223">
            <v>9.91</v>
          </cell>
          <cell r="BJ223">
            <v>15.4</v>
          </cell>
          <cell r="BK223">
            <v>0</v>
          </cell>
          <cell r="BL223">
            <v>0</v>
          </cell>
          <cell r="BM223">
            <v>0</v>
          </cell>
          <cell r="BN223">
            <v>30.5</v>
          </cell>
          <cell r="BO223">
            <v>38.1</v>
          </cell>
          <cell r="BP223">
            <v>0</v>
          </cell>
          <cell r="BQ223">
            <v>25</v>
          </cell>
          <cell r="BR223">
            <v>0</v>
          </cell>
          <cell r="BS223">
            <v>0</v>
          </cell>
          <cell r="BT223">
            <v>10.1</v>
          </cell>
          <cell r="BU223">
            <v>48.5</v>
          </cell>
          <cell r="BV223">
            <v>0</v>
          </cell>
          <cell r="BW223">
            <v>0</v>
          </cell>
          <cell r="BX223">
            <v>12.5</v>
          </cell>
          <cell r="BY223">
            <v>15.5</v>
          </cell>
          <cell r="BZ223">
            <v>8.57</v>
          </cell>
          <cell r="CA223">
            <v>123</v>
          </cell>
          <cell r="CB223">
            <v>66.5</v>
          </cell>
          <cell r="CC223">
            <v>37.299999999999997</v>
          </cell>
          <cell r="CD223">
            <v>36.299999999999997</v>
          </cell>
          <cell r="CE223">
            <v>361</v>
          </cell>
          <cell r="CF223">
            <v>238</v>
          </cell>
          <cell r="CG223">
            <v>76.7</v>
          </cell>
          <cell r="CH223">
            <v>0</v>
          </cell>
          <cell r="CI223">
            <v>454</v>
          </cell>
          <cell r="CJ223">
            <v>0.79800000000000004</v>
          </cell>
          <cell r="CK223">
            <v>0</v>
          </cell>
          <cell r="CL223">
            <v>0</v>
          </cell>
          <cell r="CM223">
            <v>0</v>
          </cell>
          <cell r="CN223">
            <v>0</v>
          </cell>
          <cell r="CO223">
            <v>0</v>
          </cell>
          <cell r="CP223">
            <v>87.1</v>
          </cell>
          <cell r="CQ223">
            <v>0.96</v>
          </cell>
          <cell r="CR223">
            <v>0</v>
          </cell>
          <cell r="CS223">
            <v>1</v>
          </cell>
        </row>
        <row r="224">
          <cell r="C224" t="str">
            <v>WT6X29</v>
          </cell>
          <cell r="D224" t="str">
            <v>F</v>
          </cell>
          <cell r="E224">
            <v>29</v>
          </cell>
          <cell r="F224">
            <v>8.52</v>
          </cell>
          <cell r="G224">
            <v>6.1</v>
          </cell>
          <cell r="H224">
            <v>0</v>
          </cell>
          <cell r="I224">
            <v>0</v>
          </cell>
          <cell r="J224">
            <v>10</v>
          </cell>
          <cell r="K224">
            <v>0</v>
          </cell>
          <cell r="L224">
            <v>0</v>
          </cell>
          <cell r="M224">
            <v>0.36</v>
          </cell>
          <cell r="N224">
            <v>0.64</v>
          </cell>
          <cell r="O224">
            <v>0</v>
          </cell>
          <cell r="P224">
            <v>0</v>
          </cell>
          <cell r="Q224">
            <v>0</v>
          </cell>
          <cell r="R224">
            <v>1.24</v>
          </cell>
          <cell r="S224">
            <v>1.5</v>
          </cell>
          <cell r="T224">
            <v>0</v>
          </cell>
          <cell r="U224">
            <v>0</v>
          </cell>
          <cell r="V224">
            <v>1.03</v>
          </cell>
          <cell r="W224">
            <v>0</v>
          </cell>
          <cell r="X224">
            <v>0</v>
          </cell>
          <cell r="Y224">
            <v>0.42599999999999999</v>
          </cell>
          <cell r="Z224">
            <v>7.82</v>
          </cell>
          <cell r="AA224">
            <v>0</v>
          </cell>
          <cell r="AB224">
            <v>13.5</v>
          </cell>
          <cell r="AC224">
            <v>0</v>
          </cell>
          <cell r="AD224">
            <v>16.899999999999999</v>
          </cell>
          <cell r="AE224">
            <v>19.100000000000001</v>
          </cell>
          <cell r="AF224">
            <v>6.97</v>
          </cell>
          <cell r="AG224">
            <v>3.76</v>
          </cell>
          <cell r="AH224">
            <v>1.5</v>
          </cell>
          <cell r="AI224">
            <v>53.5</v>
          </cell>
          <cell r="AJ224">
            <v>16.2</v>
          </cell>
          <cell r="AK224">
            <v>10.7</v>
          </cell>
          <cell r="AL224">
            <v>2.5099999999999998</v>
          </cell>
          <cell r="AM224">
            <v>0</v>
          </cell>
          <cell r="AN224">
            <v>1.05</v>
          </cell>
          <cell r="AO224">
            <v>2.08</v>
          </cell>
          <cell r="AP224">
            <v>0</v>
          </cell>
          <cell r="AQ224">
            <v>0</v>
          </cell>
          <cell r="AR224">
            <v>0</v>
          </cell>
          <cell r="AS224">
            <v>0</v>
          </cell>
          <cell r="AT224">
            <v>0</v>
          </cell>
          <cell r="AU224">
            <v>3</v>
          </cell>
          <cell r="AV224">
            <v>0.94399999999999995</v>
          </cell>
          <cell r="AW224">
            <v>0</v>
          </cell>
          <cell r="AX224">
            <v>1</v>
          </cell>
          <cell r="AY224" t="str">
            <v>WT155X43</v>
          </cell>
          <cell r="AZ224" t="str">
            <v>WT155X43</v>
          </cell>
          <cell r="BA224">
            <v>43</v>
          </cell>
          <cell r="BB224">
            <v>5500</v>
          </cell>
          <cell r="BC224">
            <v>155</v>
          </cell>
          <cell r="BD224">
            <v>0</v>
          </cell>
          <cell r="BE224">
            <v>0</v>
          </cell>
          <cell r="BF224">
            <v>254</v>
          </cell>
          <cell r="BG224">
            <v>0</v>
          </cell>
          <cell r="BH224">
            <v>0</v>
          </cell>
          <cell r="BI224">
            <v>9.14</v>
          </cell>
          <cell r="BJ224">
            <v>16.3</v>
          </cell>
          <cell r="BK224">
            <v>0</v>
          </cell>
          <cell r="BL224">
            <v>0</v>
          </cell>
          <cell r="BM224">
            <v>0</v>
          </cell>
          <cell r="BN224">
            <v>31.5</v>
          </cell>
          <cell r="BO224">
            <v>38.1</v>
          </cell>
          <cell r="BP224">
            <v>0</v>
          </cell>
          <cell r="BQ224">
            <v>26.2</v>
          </cell>
          <cell r="BR224">
            <v>0</v>
          </cell>
          <cell r="BS224">
            <v>0</v>
          </cell>
          <cell r="BT224">
            <v>10.8</v>
          </cell>
          <cell r="BU224">
            <v>43</v>
          </cell>
          <cell r="BV224">
            <v>0</v>
          </cell>
          <cell r="BW224">
            <v>0</v>
          </cell>
          <cell r="BX224">
            <v>13.5</v>
          </cell>
          <cell r="BY224">
            <v>16.899999999999999</v>
          </cell>
          <cell r="BZ224">
            <v>7.95</v>
          </cell>
          <cell r="CA224">
            <v>114</v>
          </cell>
          <cell r="CB224">
            <v>61.6</v>
          </cell>
          <cell r="CC224">
            <v>38.1</v>
          </cell>
          <cell r="CD224">
            <v>22.3</v>
          </cell>
          <cell r="CE224">
            <v>265</v>
          </cell>
          <cell r="CF224">
            <v>175</v>
          </cell>
          <cell r="CG224">
            <v>63.8</v>
          </cell>
          <cell r="CH224">
            <v>0</v>
          </cell>
          <cell r="CI224">
            <v>437</v>
          </cell>
          <cell r="CJ224">
            <v>0.55900000000000005</v>
          </cell>
          <cell r="CK224">
            <v>0</v>
          </cell>
          <cell r="CL224">
            <v>0</v>
          </cell>
          <cell r="CM224">
            <v>0</v>
          </cell>
          <cell r="CN224">
            <v>0</v>
          </cell>
          <cell r="CO224">
            <v>0</v>
          </cell>
          <cell r="CP224">
            <v>76.2</v>
          </cell>
          <cell r="CQ224">
            <v>0.94399999999999995</v>
          </cell>
          <cell r="CR224">
            <v>0</v>
          </cell>
          <cell r="CS224">
            <v>1</v>
          </cell>
        </row>
        <row r="225">
          <cell r="C225" t="str">
            <v>WT6X26.5</v>
          </cell>
          <cell r="D225" t="str">
            <v>F</v>
          </cell>
          <cell r="E225">
            <v>26.5</v>
          </cell>
          <cell r="F225">
            <v>7.78</v>
          </cell>
          <cell r="G225">
            <v>6.03</v>
          </cell>
          <cell r="H225">
            <v>0</v>
          </cell>
          <cell r="I225">
            <v>0</v>
          </cell>
          <cell r="J225">
            <v>10</v>
          </cell>
          <cell r="K225">
            <v>0</v>
          </cell>
          <cell r="L225">
            <v>0</v>
          </cell>
          <cell r="M225">
            <v>0.34499999999999997</v>
          </cell>
          <cell r="N225">
            <v>0.57499999999999996</v>
          </cell>
          <cell r="O225">
            <v>0</v>
          </cell>
          <cell r="P225">
            <v>0</v>
          </cell>
          <cell r="Q225">
            <v>0</v>
          </cell>
          <cell r="R225">
            <v>1.17</v>
          </cell>
          <cell r="S225">
            <v>1.375</v>
          </cell>
          <cell r="T225">
            <v>0</v>
          </cell>
          <cell r="U225">
            <v>0</v>
          </cell>
          <cell r="V225">
            <v>1.02</v>
          </cell>
          <cell r="W225">
            <v>0</v>
          </cell>
          <cell r="X225">
            <v>0</v>
          </cell>
          <cell r="Y225">
            <v>0.38900000000000001</v>
          </cell>
          <cell r="Z225">
            <v>8.69</v>
          </cell>
          <cell r="AA225">
            <v>0</v>
          </cell>
          <cell r="AB225">
            <v>14.1</v>
          </cell>
          <cell r="AC225">
            <v>0</v>
          </cell>
          <cell r="AD225">
            <v>17.5</v>
          </cell>
          <cell r="AE225">
            <v>17.7</v>
          </cell>
          <cell r="AF225">
            <v>6.46</v>
          </cell>
          <cell r="AG225">
            <v>3.54</v>
          </cell>
          <cell r="AH225">
            <v>1.51</v>
          </cell>
          <cell r="AI225">
            <v>47.9</v>
          </cell>
          <cell r="AJ225">
            <v>14.5</v>
          </cell>
          <cell r="AK225">
            <v>9.58</v>
          </cell>
          <cell r="AL225">
            <v>2.48</v>
          </cell>
          <cell r="AM225">
            <v>0</v>
          </cell>
          <cell r="AN225">
            <v>0.78800000000000003</v>
          </cell>
          <cell r="AO225">
            <v>1.53</v>
          </cell>
          <cell r="AP225">
            <v>0</v>
          </cell>
          <cell r="AQ225">
            <v>0</v>
          </cell>
          <cell r="AR225">
            <v>0</v>
          </cell>
          <cell r="AS225">
            <v>0</v>
          </cell>
          <cell r="AT225">
            <v>0</v>
          </cell>
          <cell r="AU225">
            <v>3</v>
          </cell>
          <cell r="AV225">
            <v>0.93899999999999995</v>
          </cell>
          <cell r="AW225">
            <v>0</v>
          </cell>
          <cell r="AX225">
            <v>1</v>
          </cell>
          <cell r="AY225" t="str">
            <v>WT155X39.5</v>
          </cell>
          <cell r="AZ225" t="str">
            <v>WT155X39.5</v>
          </cell>
          <cell r="BA225">
            <v>39.5</v>
          </cell>
          <cell r="BB225">
            <v>5020</v>
          </cell>
          <cell r="BC225">
            <v>153</v>
          </cell>
          <cell r="BD225">
            <v>0</v>
          </cell>
          <cell r="BE225">
            <v>0</v>
          </cell>
          <cell r="BF225">
            <v>254</v>
          </cell>
          <cell r="BG225">
            <v>0</v>
          </cell>
          <cell r="BH225">
            <v>0</v>
          </cell>
          <cell r="BI225">
            <v>8.76</v>
          </cell>
          <cell r="BJ225">
            <v>14.6</v>
          </cell>
          <cell r="BK225">
            <v>0</v>
          </cell>
          <cell r="BL225">
            <v>0</v>
          </cell>
          <cell r="BM225">
            <v>0</v>
          </cell>
          <cell r="BN225">
            <v>29.7</v>
          </cell>
          <cell r="BO225">
            <v>34.9</v>
          </cell>
          <cell r="BP225">
            <v>0</v>
          </cell>
          <cell r="BQ225">
            <v>25.9</v>
          </cell>
          <cell r="BR225">
            <v>0</v>
          </cell>
          <cell r="BS225">
            <v>0</v>
          </cell>
          <cell r="BT225">
            <v>9.8800000000000008</v>
          </cell>
          <cell r="BU225">
            <v>39.5</v>
          </cell>
          <cell r="BV225">
            <v>0</v>
          </cell>
          <cell r="BW225">
            <v>0</v>
          </cell>
          <cell r="BX225">
            <v>14.1</v>
          </cell>
          <cell r="BY225">
            <v>17.5</v>
          </cell>
          <cell r="BZ225">
            <v>7.37</v>
          </cell>
          <cell r="CA225">
            <v>106</v>
          </cell>
          <cell r="CB225">
            <v>58</v>
          </cell>
          <cell r="CC225">
            <v>38.4</v>
          </cell>
          <cell r="CD225">
            <v>19.899999999999999</v>
          </cell>
          <cell r="CE225">
            <v>238</v>
          </cell>
          <cell r="CF225">
            <v>157</v>
          </cell>
          <cell r="CG225">
            <v>63</v>
          </cell>
          <cell r="CH225">
            <v>0</v>
          </cell>
          <cell r="CI225">
            <v>328</v>
          </cell>
          <cell r="CJ225">
            <v>0.41099999999999998</v>
          </cell>
          <cell r="CK225">
            <v>0</v>
          </cell>
          <cell r="CL225">
            <v>0</v>
          </cell>
          <cell r="CM225">
            <v>0</v>
          </cell>
          <cell r="CN225">
            <v>0</v>
          </cell>
          <cell r="CO225">
            <v>0</v>
          </cell>
          <cell r="CP225">
            <v>76.2</v>
          </cell>
          <cell r="CQ225">
            <v>0.93899999999999995</v>
          </cell>
          <cell r="CR225">
            <v>0</v>
          </cell>
          <cell r="CS225">
            <v>1</v>
          </cell>
        </row>
        <row r="226">
          <cell r="C226" t="str">
            <v>WT6X25</v>
          </cell>
          <cell r="D226" t="str">
            <v>F</v>
          </cell>
          <cell r="E226">
            <v>25</v>
          </cell>
          <cell r="F226">
            <v>7.3</v>
          </cell>
          <cell r="G226">
            <v>6.1</v>
          </cell>
          <cell r="H226">
            <v>0</v>
          </cell>
          <cell r="I226">
            <v>0</v>
          </cell>
          <cell r="J226">
            <v>8.08</v>
          </cell>
          <cell r="K226">
            <v>0</v>
          </cell>
          <cell r="L226">
            <v>0</v>
          </cell>
          <cell r="M226">
            <v>0.37</v>
          </cell>
          <cell r="N226">
            <v>0.64</v>
          </cell>
          <cell r="O226">
            <v>0</v>
          </cell>
          <cell r="P226">
            <v>0</v>
          </cell>
          <cell r="Q226">
            <v>0</v>
          </cell>
          <cell r="R226">
            <v>1.1399999999999999</v>
          </cell>
          <cell r="S226">
            <v>1.5</v>
          </cell>
          <cell r="T226">
            <v>0</v>
          </cell>
          <cell r="U226">
            <v>0</v>
          </cell>
          <cell r="V226">
            <v>1.17</v>
          </cell>
          <cell r="W226">
            <v>0</v>
          </cell>
          <cell r="X226">
            <v>0</v>
          </cell>
          <cell r="Y226">
            <v>0.45200000000000001</v>
          </cell>
          <cell r="Z226">
            <v>6.31</v>
          </cell>
          <cell r="AA226">
            <v>0</v>
          </cell>
          <cell r="AB226">
            <v>13.4</v>
          </cell>
          <cell r="AC226">
            <v>0</v>
          </cell>
          <cell r="AD226">
            <v>16.5</v>
          </cell>
          <cell r="AE226">
            <v>18.7</v>
          </cell>
          <cell r="AF226">
            <v>6.88</v>
          </cell>
          <cell r="AG226">
            <v>3.79</v>
          </cell>
          <cell r="AH226">
            <v>1.6</v>
          </cell>
          <cell r="AI226">
            <v>28.2</v>
          </cell>
          <cell r="AJ226">
            <v>10.6</v>
          </cell>
          <cell r="AK226">
            <v>6.97</v>
          </cell>
          <cell r="AL226">
            <v>1.96</v>
          </cell>
          <cell r="AM226">
            <v>0</v>
          </cell>
          <cell r="AN226">
            <v>0.85499999999999998</v>
          </cell>
          <cell r="AO226">
            <v>1.23</v>
          </cell>
          <cell r="AP226">
            <v>0</v>
          </cell>
          <cell r="AQ226">
            <v>0</v>
          </cell>
          <cell r="AR226">
            <v>0</v>
          </cell>
          <cell r="AS226">
            <v>0</v>
          </cell>
          <cell r="AT226">
            <v>0</v>
          </cell>
          <cell r="AU226">
            <v>2.67</v>
          </cell>
          <cell r="AV226">
            <v>0.89900000000000002</v>
          </cell>
          <cell r="AW226">
            <v>0</v>
          </cell>
          <cell r="AX226">
            <v>1</v>
          </cell>
          <cell r="AY226" t="str">
            <v>WT155X37</v>
          </cell>
          <cell r="AZ226" t="str">
            <v>WT155X37</v>
          </cell>
          <cell r="BA226">
            <v>37</v>
          </cell>
          <cell r="BB226">
            <v>4710</v>
          </cell>
          <cell r="BC226">
            <v>155</v>
          </cell>
          <cell r="BD226">
            <v>0</v>
          </cell>
          <cell r="BE226">
            <v>0</v>
          </cell>
          <cell r="BF226">
            <v>205</v>
          </cell>
          <cell r="BG226">
            <v>0</v>
          </cell>
          <cell r="BH226">
            <v>0</v>
          </cell>
          <cell r="BI226">
            <v>9.4</v>
          </cell>
          <cell r="BJ226">
            <v>16.3</v>
          </cell>
          <cell r="BK226">
            <v>0</v>
          </cell>
          <cell r="BL226">
            <v>0</v>
          </cell>
          <cell r="BM226">
            <v>0</v>
          </cell>
          <cell r="BN226">
            <v>29</v>
          </cell>
          <cell r="BO226">
            <v>38.1</v>
          </cell>
          <cell r="BP226">
            <v>0</v>
          </cell>
          <cell r="BQ226">
            <v>29.7</v>
          </cell>
          <cell r="BR226">
            <v>0</v>
          </cell>
          <cell r="BS226">
            <v>0</v>
          </cell>
          <cell r="BT226">
            <v>11.5</v>
          </cell>
          <cell r="BU226">
            <v>37</v>
          </cell>
          <cell r="BV226">
            <v>0</v>
          </cell>
          <cell r="BW226">
            <v>0</v>
          </cell>
          <cell r="BX226">
            <v>13.4</v>
          </cell>
          <cell r="BY226">
            <v>16.5</v>
          </cell>
          <cell r="BZ226">
            <v>7.78</v>
          </cell>
          <cell r="CA226">
            <v>113</v>
          </cell>
          <cell r="CB226">
            <v>62.1</v>
          </cell>
          <cell r="CC226">
            <v>40.6</v>
          </cell>
          <cell r="CD226">
            <v>11.7</v>
          </cell>
          <cell r="CE226">
            <v>174</v>
          </cell>
          <cell r="CF226">
            <v>114</v>
          </cell>
          <cell r="CG226">
            <v>49.8</v>
          </cell>
          <cell r="CH226">
            <v>0</v>
          </cell>
          <cell r="CI226">
            <v>356</v>
          </cell>
          <cell r="CJ226">
            <v>0.33</v>
          </cell>
          <cell r="CK226">
            <v>0</v>
          </cell>
          <cell r="CL226">
            <v>0</v>
          </cell>
          <cell r="CM226">
            <v>0</v>
          </cell>
          <cell r="CN226">
            <v>0</v>
          </cell>
          <cell r="CO226">
            <v>0</v>
          </cell>
          <cell r="CP226">
            <v>67.8</v>
          </cell>
          <cell r="CQ226">
            <v>0.89900000000000002</v>
          </cell>
          <cell r="CR226">
            <v>0</v>
          </cell>
          <cell r="CS226">
            <v>1</v>
          </cell>
        </row>
        <row r="227">
          <cell r="C227" t="str">
            <v>WT6X22.5</v>
          </cell>
          <cell r="D227" t="str">
            <v>F</v>
          </cell>
          <cell r="E227">
            <v>22.5</v>
          </cell>
          <cell r="F227">
            <v>6.56</v>
          </cell>
          <cell r="G227">
            <v>6.03</v>
          </cell>
          <cell r="H227">
            <v>0</v>
          </cell>
          <cell r="I227">
            <v>0</v>
          </cell>
          <cell r="J227">
            <v>8.0500000000000007</v>
          </cell>
          <cell r="K227">
            <v>0</v>
          </cell>
          <cell r="L227">
            <v>0</v>
          </cell>
          <cell r="M227">
            <v>0.33500000000000002</v>
          </cell>
          <cell r="N227">
            <v>0.57499999999999996</v>
          </cell>
          <cell r="O227">
            <v>0</v>
          </cell>
          <cell r="P227">
            <v>0</v>
          </cell>
          <cell r="Q227">
            <v>0</v>
          </cell>
          <cell r="R227">
            <v>1.08</v>
          </cell>
          <cell r="S227">
            <v>1.375</v>
          </cell>
          <cell r="T227">
            <v>0</v>
          </cell>
          <cell r="U227">
            <v>0</v>
          </cell>
          <cell r="V227">
            <v>1.1299999999999999</v>
          </cell>
          <cell r="W227">
            <v>0</v>
          </cell>
          <cell r="X227">
            <v>0</v>
          </cell>
          <cell r="Y227">
            <v>0.40799999999999997</v>
          </cell>
          <cell r="Z227">
            <v>7</v>
          </cell>
          <cell r="AA227">
            <v>0</v>
          </cell>
          <cell r="AB227">
            <v>14.8</v>
          </cell>
          <cell r="AC227">
            <v>0</v>
          </cell>
          <cell r="AD227">
            <v>18</v>
          </cell>
          <cell r="AE227">
            <v>16.600000000000001</v>
          </cell>
          <cell r="AF227">
            <v>6.1</v>
          </cell>
          <cell r="AG227">
            <v>3.39</v>
          </cell>
          <cell r="AH227">
            <v>1.59</v>
          </cell>
          <cell r="AI227">
            <v>25</v>
          </cell>
          <cell r="AJ227">
            <v>9.4700000000000006</v>
          </cell>
          <cell r="AK227">
            <v>6.21</v>
          </cell>
          <cell r="AL227">
            <v>1.95</v>
          </cell>
          <cell r="AM227">
            <v>0</v>
          </cell>
          <cell r="AN227">
            <v>0.627</v>
          </cell>
          <cell r="AO227">
            <v>0.88500000000000001</v>
          </cell>
          <cell r="AP227">
            <v>0</v>
          </cell>
          <cell r="AQ227">
            <v>0</v>
          </cell>
          <cell r="AR227">
            <v>0</v>
          </cell>
          <cell r="AS227">
            <v>0</v>
          </cell>
          <cell r="AT227">
            <v>0</v>
          </cell>
          <cell r="AU227">
            <v>2.66</v>
          </cell>
          <cell r="AV227">
            <v>0.89800000000000002</v>
          </cell>
          <cell r="AW227">
            <v>0</v>
          </cell>
          <cell r="AX227">
            <v>0.998</v>
          </cell>
          <cell r="AY227" t="str">
            <v>WT155X33.5</v>
          </cell>
          <cell r="AZ227" t="str">
            <v>WT155X33.5</v>
          </cell>
          <cell r="BA227">
            <v>33.5</v>
          </cell>
          <cell r="BB227">
            <v>4230</v>
          </cell>
          <cell r="BC227">
            <v>153</v>
          </cell>
          <cell r="BD227">
            <v>0</v>
          </cell>
          <cell r="BE227">
            <v>0</v>
          </cell>
          <cell r="BF227">
            <v>204</v>
          </cell>
          <cell r="BG227">
            <v>0</v>
          </cell>
          <cell r="BH227">
            <v>0</v>
          </cell>
          <cell r="BI227">
            <v>8.51</v>
          </cell>
          <cell r="BJ227">
            <v>14.6</v>
          </cell>
          <cell r="BK227">
            <v>0</v>
          </cell>
          <cell r="BL227">
            <v>0</v>
          </cell>
          <cell r="BM227">
            <v>0</v>
          </cell>
          <cell r="BN227">
            <v>27.4</v>
          </cell>
          <cell r="BO227">
            <v>34.9</v>
          </cell>
          <cell r="BP227">
            <v>0</v>
          </cell>
          <cell r="BQ227">
            <v>28.7</v>
          </cell>
          <cell r="BR227">
            <v>0</v>
          </cell>
          <cell r="BS227">
            <v>0</v>
          </cell>
          <cell r="BT227">
            <v>10.4</v>
          </cell>
          <cell r="BU227">
            <v>33.5</v>
          </cell>
          <cell r="BV227">
            <v>0</v>
          </cell>
          <cell r="BW227">
            <v>0</v>
          </cell>
          <cell r="BX227">
            <v>14.8</v>
          </cell>
          <cell r="BY227">
            <v>18</v>
          </cell>
          <cell r="BZ227">
            <v>6.91</v>
          </cell>
          <cell r="CA227">
            <v>100</v>
          </cell>
          <cell r="CB227">
            <v>55.6</v>
          </cell>
          <cell r="CC227">
            <v>40.4</v>
          </cell>
          <cell r="CD227">
            <v>10.4</v>
          </cell>
          <cell r="CE227">
            <v>155</v>
          </cell>
          <cell r="CF227">
            <v>102</v>
          </cell>
          <cell r="CG227">
            <v>49.5</v>
          </cell>
          <cell r="CH227">
            <v>0</v>
          </cell>
          <cell r="CI227">
            <v>261</v>
          </cell>
          <cell r="CJ227">
            <v>0.23799999999999999</v>
          </cell>
          <cell r="CK227">
            <v>0</v>
          </cell>
          <cell r="CL227">
            <v>0</v>
          </cell>
          <cell r="CM227">
            <v>0</v>
          </cell>
          <cell r="CN227">
            <v>0</v>
          </cell>
          <cell r="CO227">
            <v>0</v>
          </cell>
          <cell r="CP227">
            <v>67.599999999999994</v>
          </cell>
          <cell r="CQ227">
            <v>0.89800000000000002</v>
          </cell>
          <cell r="CR227">
            <v>0</v>
          </cell>
          <cell r="CS227">
            <v>0.998</v>
          </cell>
        </row>
        <row r="228">
          <cell r="C228" t="str">
            <v>WT6X20</v>
          </cell>
          <cell r="D228" t="str">
            <v>F</v>
          </cell>
          <cell r="E228">
            <v>20</v>
          </cell>
          <cell r="F228">
            <v>5.84</v>
          </cell>
          <cell r="G228">
            <v>5.97</v>
          </cell>
          <cell r="H228">
            <v>0</v>
          </cell>
          <cell r="I228">
            <v>0</v>
          </cell>
          <cell r="J228">
            <v>8.01</v>
          </cell>
          <cell r="K228">
            <v>0</v>
          </cell>
          <cell r="L228">
            <v>0</v>
          </cell>
          <cell r="M228">
            <v>0.29499999999999998</v>
          </cell>
          <cell r="N228">
            <v>0.51500000000000001</v>
          </cell>
          <cell r="O228">
            <v>0</v>
          </cell>
          <cell r="P228">
            <v>0</v>
          </cell>
          <cell r="Q228">
            <v>0</v>
          </cell>
          <cell r="R228">
            <v>1.02</v>
          </cell>
          <cell r="S228">
            <v>1.375</v>
          </cell>
          <cell r="T228">
            <v>0</v>
          </cell>
          <cell r="U228">
            <v>0</v>
          </cell>
          <cell r="V228">
            <v>1.0900000000000001</v>
          </cell>
          <cell r="W228">
            <v>0</v>
          </cell>
          <cell r="X228">
            <v>0</v>
          </cell>
          <cell r="Y228">
            <v>0.36499999999999999</v>
          </cell>
          <cell r="Z228">
            <v>7.77</v>
          </cell>
          <cell r="AA228">
            <v>0</v>
          </cell>
          <cell r="AB228">
            <v>16.8</v>
          </cell>
          <cell r="AC228">
            <v>0</v>
          </cell>
          <cell r="AD228">
            <v>20.2</v>
          </cell>
          <cell r="AE228">
            <v>14.4</v>
          </cell>
          <cell r="AF228">
            <v>5.28</v>
          </cell>
          <cell r="AG228">
            <v>2.95</v>
          </cell>
          <cell r="AH228">
            <v>1.57</v>
          </cell>
          <cell r="AI228">
            <v>22</v>
          </cell>
          <cell r="AJ228">
            <v>8.3800000000000008</v>
          </cell>
          <cell r="AK228">
            <v>5.5</v>
          </cell>
          <cell r="AL228">
            <v>1.94</v>
          </cell>
          <cell r="AM228">
            <v>0</v>
          </cell>
          <cell r="AN228">
            <v>0.45200000000000001</v>
          </cell>
          <cell r="AO228">
            <v>0.62</v>
          </cell>
          <cell r="AP228">
            <v>0</v>
          </cell>
          <cell r="AQ228">
            <v>0</v>
          </cell>
          <cell r="AR228">
            <v>0</v>
          </cell>
          <cell r="AS228">
            <v>0</v>
          </cell>
          <cell r="AT228">
            <v>0</v>
          </cell>
          <cell r="AU228">
            <v>2.63</v>
          </cell>
          <cell r="AV228">
            <v>0.90100000000000002</v>
          </cell>
          <cell r="AW228">
            <v>0</v>
          </cell>
          <cell r="AX228">
            <v>0.88500000000000001</v>
          </cell>
          <cell r="AY228" t="str">
            <v>WT155X30</v>
          </cell>
          <cell r="AZ228" t="str">
            <v>WT155X30</v>
          </cell>
          <cell r="BA228">
            <v>30</v>
          </cell>
          <cell r="BB228">
            <v>3770</v>
          </cell>
          <cell r="BC228">
            <v>152</v>
          </cell>
          <cell r="BD228">
            <v>0</v>
          </cell>
          <cell r="BE228">
            <v>0</v>
          </cell>
          <cell r="BF228">
            <v>203</v>
          </cell>
          <cell r="BG228">
            <v>0</v>
          </cell>
          <cell r="BH228">
            <v>0</v>
          </cell>
          <cell r="BI228">
            <v>7.49</v>
          </cell>
          <cell r="BJ228">
            <v>13.1</v>
          </cell>
          <cell r="BK228">
            <v>0</v>
          </cell>
          <cell r="BL228">
            <v>0</v>
          </cell>
          <cell r="BM228">
            <v>0</v>
          </cell>
          <cell r="BN228">
            <v>25.9</v>
          </cell>
          <cell r="BO228">
            <v>34.9</v>
          </cell>
          <cell r="BP228">
            <v>0</v>
          </cell>
          <cell r="BQ228">
            <v>27.7</v>
          </cell>
          <cell r="BR228">
            <v>0</v>
          </cell>
          <cell r="BS228">
            <v>0</v>
          </cell>
          <cell r="BT228">
            <v>9.27</v>
          </cell>
          <cell r="BU228">
            <v>30</v>
          </cell>
          <cell r="BV228">
            <v>0</v>
          </cell>
          <cell r="BW228">
            <v>0</v>
          </cell>
          <cell r="BX228">
            <v>16.8</v>
          </cell>
          <cell r="BY228">
            <v>20.2</v>
          </cell>
          <cell r="BZ228">
            <v>5.99</v>
          </cell>
          <cell r="CA228">
            <v>86.5</v>
          </cell>
          <cell r="CB228">
            <v>48.3</v>
          </cell>
          <cell r="CC228">
            <v>39.9</v>
          </cell>
          <cell r="CD228">
            <v>9.16</v>
          </cell>
          <cell r="CE228">
            <v>137</v>
          </cell>
          <cell r="CF228">
            <v>90.1</v>
          </cell>
          <cell r="CG228">
            <v>49.3</v>
          </cell>
          <cell r="CH228">
            <v>0</v>
          </cell>
          <cell r="CI228">
            <v>188</v>
          </cell>
          <cell r="CJ228">
            <v>0.16600000000000001</v>
          </cell>
          <cell r="CK228">
            <v>0</v>
          </cell>
          <cell r="CL228">
            <v>0</v>
          </cell>
          <cell r="CM228">
            <v>0</v>
          </cell>
          <cell r="CN228">
            <v>0</v>
          </cell>
          <cell r="CO228">
            <v>0</v>
          </cell>
          <cell r="CP228">
            <v>66.8</v>
          </cell>
          <cell r="CQ228">
            <v>0.90100000000000002</v>
          </cell>
          <cell r="CR228">
            <v>0</v>
          </cell>
          <cell r="CS228">
            <v>0.88500000000000001</v>
          </cell>
        </row>
        <row r="229">
          <cell r="C229" t="str">
            <v>WT6X17.5</v>
          </cell>
          <cell r="D229" t="str">
            <v>F</v>
          </cell>
          <cell r="E229">
            <v>17.5</v>
          </cell>
          <cell r="F229">
            <v>5.17</v>
          </cell>
          <cell r="G229">
            <v>6.25</v>
          </cell>
          <cell r="H229">
            <v>0</v>
          </cell>
          <cell r="I229">
            <v>0</v>
          </cell>
          <cell r="J229">
            <v>6.56</v>
          </cell>
          <cell r="K229">
            <v>0</v>
          </cell>
          <cell r="L229">
            <v>0</v>
          </cell>
          <cell r="M229">
            <v>0.3</v>
          </cell>
          <cell r="N229">
            <v>0.52</v>
          </cell>
          <cell r="O229">
            <v>0</v>
          </cell>
          <cell r="P229">
            <v>0</v>
          </cell>
          <cell r="Q229">
            <v>0</v>
          </cell>
          <cell r="R229">
            <v>0.82</v>
          </cell>
          <cell r="S229">
            <v>1.1875</v>
          </cell>
          <cell r="T229">
            <v>0</v>
          </cell>
          <cell r="U229">
            <v>0</v>
          </cell>
          <cell r="V229">
            <v>1.3</v>
          </cell>
          <cell r="W229">
            <v>0</v>
          </cell>
          <cell r="X229">
            <v>0</v>
          </cell>
          <cell r="Y229">
            <v>0.39400000000000002</v>
          </cell>
          <cell r="Z229">
            <v>6.31</v>
          </cell>
          <cell r="AA229">
            <v>0</v>
          </cell>
          <cell r="AB229">
            <v>18.100000000000001</v>
          </cell>
          <cell r="AC229">
            <v>0</v>
          </cell>
          <cell r="AD229">
            <v>20.8</v>
          </cell>
          <cell r="AE229">
            <v>16</v>
          </cell>
          <cell r="AF229">
            <v>5.71</v>
          </cell>
          <cell r="AG229">
            <v>3.23</v>
          </cell>
          <cell r="AH229">
            <v>1.76</v>
          </cell>
          <cell r="AI229">
            <v>12.2</v>
          </cell>
          <cell r="AJ229">
            <v>5.73</v>
          </cell>
          <cell r="AK229">
            <v>3.73</v>
          </cell>
          <cell r="AL229">
            <v>1.54</v>
          </cell>
          <cell r="AM229">
            <v>0</v>
          </cell>
          <cell r="AN229">
            <v>0.36899999999999999</v>
          </cell>
          <cell r="AO229">
            <v>0.437</v>
          </cell>
          <cell r="AP229">
            <v>0</v>
          </cell>
          <cell r="AQ229">
            <v>0</v>
          </cell>
          <cell r="AR229">
            <v>0</v>
          </cell>
          <cell r="AS229">
            <v>0</v>
          </cell>
          <cell r="AT229">
            <v>0</v>
          </cell>
          <cell r="AU229">
            <v>2.56</v>
          </cell>
          <cell r="AV229">
            <v>0.83399999999999996</v>
          </cell>
          <cell r="AW229">
            <v>0</v>
          </cell>
          <cell r="AX229">
            <v>0.85499999999999998</v>
          </cell>
          <cell r="AY229" t="str">
            <v>WT155X26</v>
          </cell>
          <cell r="AZ229" t="str">
            <v>WT155X26</v>
          </cell>
          <cell r="BA229">
            <v>26</v>
          </cell>
          <cell r="BB229">
            <v>3340</v>
          </cell>
          <cell r="BC229">
            <v>159</v>
          </cell>
          <cell r="BD229">
            <v>0</v>
          </cell>
          <cell r="BE229">
            <v>0</v>
          </cell>
          <cell r="BF229">
            <v>167</v>
          </cell>
          <cell r="BG229">
            <v>0</v>
          </cell>
          <cell r="BH229">
            <v>0</v>
          </cell>
          <cell r="BI229">
            <v>7.62</v>
          </cell>
          <cell r="BJ229">
            <v>13.2</v>
          </cell>
          <cell r="BK229">
            <v>0</v>
          </cell>
          <cell r="BL229">
            <v>0</v>
          </cell>
          <cell r="BM229">
            <v>0</v>
          </cell>
          <cell r="BN229">
            <v>20.8</v>
          </cell>
          <cell r="BO229">
            <v>30.2</v>
          </cell>
          <cell r="BP229">
            <v>0</v>
          </cell>
          <cell r="BQ229">
            <v>33</v>
          </cell>
          <cell r="BR229">
            <v>0</v>
          </cell>
          <cell r="BS229">
            <v>0</v>
          </cell>
          <cell r="BT229">
            <v>10</v>
          </cell>
          <cell r="BU229">
            <v>26</v>
          </cell>
          <cell r="BV229">
            <v>0</v>
          </cell>
          <cell r="BW229">
            <v>0</v>
          </cell>
          <cell r="BX229">
            <v>18.100000000000001</v>
          </cell>
          <cell r="BY229">
            <v>20.8</v>
          </cell>
          <cell r="BZ229">
            <v>6.66</v>
          </cell>
          <cell r="CA229">
            <v>93.6</v>
          </cell>
          <cell r="CB229">
            <v>52.9</v>
          </cell>
          <cell r="CC229">
            <v>44.7</v>
          </cell>
          <cell r="CD229">
            <v>5.08</v>
          </cell>
          <cell r="CE229">
            <v>93.9</v>
          </cell>
          <cell r="CF229">
            <v>61.1</v>
          </cell>
          <cell r="CG229">
            <v>39.1</v>
          </cell>
          <cell r="CH229">
            <v>0</v>
          </cell>
          <cell r="CI229">
            <v>154</v>
          </cell>
          <cell r="CJ229">
            <v>0.11700000000000001</v>
          </cell>
          <cell r="CK229">
            <v>0</v>
          </cell>
          <cell r="CL229">
            <v>0</v>
          </cell>
          <cell r="CM229">
            <v>0</v>
          </cell>
          <cell r="CN229">
            <v>0</v>
          </cell>
          <cell r="CO229">
            <v>0</v>
          </cell>
          <cell r="CP229">
            <v>65</v>
          </cell>
          <cell r="CQ229">
            <v>0.83399999999999996</v>
          </cell>
          <cell r="CR229">
            <v>0</v>
          </cell>
          <cell r="CS229">
            <v>0.85499999999999998</v>
          </cell>
        </row>
        <row r="230">
          <cell r="C230" t="str">
            <v>WT6X15</v>
          </cell>
          <cell r="D230" t="str">
            <v>F</v>
          </cell>
          <cell r="E230">
            <v>15</v>
          </cell>
          <cell r="F230">
            <v>4.4000000000000004</v>
          </cell>
          <cell r="G230">
            <v>6.17</v>
          </cell>
          <cell r="H230">
            <v>0</v>
          </cell>
          <cell r="I230">
            <v>0</v>
          </cell>
          <cell r="J230">
            <v>6.52</v>
          </cell>
          <cell r="K230">
            <v>0</v>
          </cell>
          <cell r="L230">
            <v>0</v>
          </cell>
          <cell r="M230">
            <v>0.26</v>
          </cell>
          <cell r="N230">
            <v>0.44</v>
          </cell>
          <cell r="O230">
            <v>0</v>
          </cell>
          <cell r="P230">
            <v>0</v>
          </cell>
          <cell r="Q230">
            <v>0</v>
          </cell>
          <cell r="R230">
            <v>0.74</v>
          </cell>
          <cell r="S230">
            <v>1.125</v>
          </cell>
          <cell r="T230">
            <v>0</v>
          </cell>
          <cell r="U230">
            <v>0</v>
          </cell>
          <cell r="V230">
            <v>1.27</v>
          </cell>
          <cell r="W230">
            <v>0</v>
          </cell>
          <cell r="X230">
            <v>0</v>
          </cell>
          <cell r="Y230">
            <v>0.33700000000000002</v>
          </cell>
          <cell r="Z230">
            <v>7.41</v>
          </cell>
          <cell r="AA230">
            <v>0</v>
          </cell>
          <cell r="AB230">
            <v>20.9</v>
          </cell>
          <cell r="AC230">
            <v>0</v>
          </cell>
          <cell r="AD230">
            <v>23.7</v>
          </cell>
          <cell r="AE230">
            <v>13.5</v>
          </cell>
          <cell r="AF230">
            <v>4.83</v>
          </cell>
          <cell r="AG230">
            <v>2.75</v>
          </cell>
          <cell r="AH230">
            <v>1.75</v>
          </cell>
          <cell r="AI230">
            <v>10.199999999999999</v>
          </cell>
          <cell r="AJ230">
            <v>4.78</v>
          </cell>
          <cell r="AK230">
            <v>3.12</v>
          </cell>
          <cell r="AL230">
            <v>1.52</v>
          </cell>
          <cell r="AM230">
            <v>0</v>
          </cell>
          <cell r="AN230">
            <v>0.22800000000000001</v>
          </cell>
          <cell r="AO230">
            <v>0.26700000000000002</v>
          </cell>
          <cell r="AP230">
            <v>0</v>
          </cell>
          <cell r="AQ230">
            <v>0</v>
          </cell>
          <cell r="AR230">
            <v>0</v>
          </cell>
          <cell r="AS230">
            <v>0</v>
          </cell>
          <cell r="AT230">
            <v>0</v>
          </cell>
          <cell r="AU230">
            <v>2.54</v>
          </cell>
          <cell r="AV230">
            <v>0.83</v>
          </cell>
          <cell r="AW230">
            <v>0</v>
          </cell>
          <cell r="AX230">
            <v>0.70799999999999996</v>
          </cell>
          <cell r="AY230" t="str">
            <v>WT155X22.25</v>
          </cell>
          <cell r="AZ230" t="str">
            <v>WT155X22.25</v>
          </cell>
          <cell r="BA230">
            <v>22.3</v>
          </cell>
          <cell r="BB230">
            <v>2840</v>
          </cell>
          <cell r="BC230">
            <v>157</v>
          </cell>
          <cell r="BD230">
            <v>0</v>
          </cell>
          <cell r="BE230">
            <v>0</v>
          </cell>
          <cell r="BF230">
            <v>166</v>
          </cell>
          <cell r="BG230">
            <v>0</v>
          </cell>
          <cell r="BH230">
            <v>0</v>
          </cell>
          <cell r="BI230">
            <v>6.6</v>
          </cell>
          <cell r="BJ230">
            <v>11.2</v>
          </cell>
          <cell r="BK230">
            <v>0</v>
          </cell>
          <cell r="BL230">
            <v>0</v>
          </cell>
          <cell r="BM230">
            <v>0</v>
          </cell>
          <cell r="BN230">
            <v>18.8</v>
          </cell>
          <cell r="BO230">
            <v>28.6</v>
          </cell>
          <cell r="BP230">
            <v>0</v>
          </cell>
          <cell r="BQ230">
            <v>32.299999999999997</v>
          </cell>
          <cell r="BR230">
            <v>0</v>
          </cell>
          <cell r="BS230">
            <v>0</v>
          </cell>
          <cell r="BT230">
            <v>8.56</v>
          </cell>
          <cell r="BU230">
            <v>22.3</v>
          </cell>
          <cell r="BV230">
            <v>0</v>
          </cell>
          <cell r="BW230">
            <v>0</v>
          </cell>
          <cell r="BX230">
            <v>20.9</v>
          </cell>
          <cell r="BY230">
            <v>23.7</v>
          </cell>
          <cell r="BZ230">
            <v>5.62</v>
          </cell>
          <cell r="CA230">
            <v>79.099999999999994</v>
          </cell>
          <cell r="CB230">
            <v>45.1</v>
          </cell>
          <cell r="CC230">
            <v>44.5</v>
          </cell>
          <cell r="CD230">
            <v>4.25</v>
          </cell>
          <cell r="CE230">
            <v>78.3</v>
          </cell>
          <cell r="CF230">
            <v>51.1</v>
          </cell>
          <cell r="CG230">
            <v>38.6</v>
          </cell>
          <cell r="CH230">
            <v>0</v>
          </cell>
          <cell r="CI230">
            <v>94.9</v>
          </cell>
          <cell r="CJ230">
            <v>7.17E-2</v>
          </cell>
          <cell r="CK230">
            <v>0</v>
          </cell>
          <cell r="CL230">
            <v>0</v>
          </cell>
          <cell r="CM230">
            <v>0</v>
          </cell>
          <cell r="CN230">
            <v>0</v>
          </cell>
          <cell r="CO230">
            <v>0</v>
          </cell>
          <cell r="CP230">
            <v>64.5</v>
          </cell>
          <cell r="CQ230">
            <v>0.83</v>
          </cell>
          <cell r="CR230">
            <v>0</v>
          </cell>
          <cell r="CS230">
            <v>0.70799999999999996</v>
          </cell>
        </row>
        <row r="231">
          <cell r="C231" t="str">
            <v>WT6X13</v>
          </cell>
          <cell r="D231" t="str">
            <v>F</v>
          </cell>
          <cell r="E231">
            <v>13</v>
          </cell>
          <cell r="F231">
            <v>3.82</v>
          </cell>
          <cell r="G231">
            <v>6.11</v>
          </cell>
          <cell r="H231">
            <v>0</v>
          </cell>
          <cell r="I231">
            <v>0</v>
          </cell>
          <cell r="J231">
            <v>6.49</v>
          </cell>
          <cell r="K231">
            <v>0</v>
          </cell>
          <cell r="L231">
            <v>0</v>
          </cell>
          <cell r="M231">
            <v>0.23</v>
          </cell>
          <cell r="N231">
            <v>0.38</v>
          </cell>
          <cell r="O231">
            <v>0</v>
          </cell>
          <cell r="P231">
            <v>0</v>
          </cell>
          <cell r="Q231">
            <v>0</v>
          </cell>
          <cell r="R231">
            <v>0.68</v>
          </cell>
          <cell r="S231">
            <v>1.0625</v>
          </cell>
          <cell r="T231">
            <v>0</v>
          </cell>
          <cell r="U231">
            <v>0</v>
          </cell>
          <cell r="V231">
            <v>1.25</v>
          </cell>
          <cell r="W231">
            <v>0</v>
          </cell>
          <cell r="X231">
            <v>0</v>
          </cell>
          <cell r="Y231">
            <v>0.29499999999999998</v>
          </cell>
          <cell r="Z231">
            <v>8.5399999999999991</v>
          </cell>
          <cell r="AA231">
            <v>0</v>
          </cell>
          <cell r="AB231">
            <v>23.6</v>
          </cell>
          <cell r="AC231">
            <v>0</v>
          </cell>
          <cell r="AD231">
            <v>26.6</v>
          </cell>
          <cell r="AE231">
            <v>11.7</v>
          </cell>
          <cell r="AF231">
            <v>4.2</v>
          </cell>
          <cell r="AG231">
            <v>2.4</v>
          </cell>
          <cell r="AH231">
            <v>1.75</v>
          </cell>
          <cell r="AI231">
            <v>8.66</v>
          </cell>
          <cell r="AJ231">
            <v>4.08</v>
          </cell>
          <cell r="AK231">
            <v>2.67</v>
          </cell>
          <cell r="AL231">
            <v>1.51</v>
          </cell>
          <cell r="AM231">
            <v>0</v>
          </cell>
          <cell r="AN231">
            <v>0.15</v>
          </cell>
          <cell r="AO231">
            <v>0.17399999999999999</v>
          </cell>
          <cell r="AP231">
            <v>0</v>
          </cell>
          <cell r="AQ231">
            <v>0</v>
          </cell>
          <cell r="AR231">
            <v>0</v>
          </cell>
          <cell r="AS231">
            <v>0</v>
          </cell>
          <cell r="AT231">
            <v>0</v>
          </cell>
          <cell r="AU231">
            <v>2.54</v>
          </cell>
          <cell r="AV231">
            <v>0.82699999999999996</v>
          </cell>
          <cell r="AW231">
            <v>0</v>
          </cell>
          <cell r="AX231">
            <v>0.56699999999999995</v>
          </cell>
          <cell r="AY231" t="str">
            <v>WT155X19.35</v>
          </cell>
          <cell r="AZ231" t="str">
            <v>WT155X19.35</v>
          </cell>
          <cell r="BA231">
            <v>19.399999999999999</v>
          </cell>
          <cell r="BB231">
            <v>2460</v>
          </cell>
          <cell r="BC231">
            <v>155</v>
          </cell>
          <cell r="BD231">
            <v>0</v>
          </cell>
          <cell r="BE231">
            <v>0</v>
          </cell>
          <cell r="BF231">
            <v>165</v>
          </cell>
          <cell r="BG231">
            <v>0</v>
          </cell>
          <cell r="BH231">
            <v>0</v>
          </cell>
          <cell r="BI231">
            <v>5.84</v>
          </cell>
          <cell r="BJ231">
            <v>9.65</v>
          </cell>
          <cell r="BK231">
            <v>0</v>
          </cell>
          <cell r="BL231">
            <v>0</v>
          </cell>
          <cell r="BM231">
            <v>0</v>
          </cell>
          <cell r="BN231">
            <v>17.3</v>
          </cell>
          <cell r="BO231">
            <v>27</v>
          </cell>
          <cell r="BP231">
            <v>0</v>
          </cell>
          <cell r="BQ231">
            <v>31.8</v>
          </cell>
          <cell r="BR231">
            <v>0</v>
          </cell>
          <cell r="BS231">
            <v>0</v>
          </cell>
          <cell r="BT231">
            <v>7.49</v>
          </cell>
          <cell r="BU231">
            <v>19.399999999999999</v>
          </cell>
          <cell r="BV231">
            <v>0</v>
          </cell>
          <cell r="BW231">
            <v>0</v>
          </cell>
          <cell r="BX231">
            <v>23.6</v>
          </cell>
          <cell r="BY231">
            <v>26.6</v>
          </cell>
          <cell r="BZ231">
            <v>4.87</v>
          </cell>
          <cell r="CA231">
            <v>68.8</v>
          </cell>
          <cell r="CB231">
            <v>39.299999999999997</v>
          </cell>
          <cell r="CC231">
            <v>44.5</v>
          </cell>
          <cell r="CD231">
            <v>3.6</v>
          </cell>
          <cell r="CE231">
            <v>66.900000000000006</v>
          </cell>
          <cell r="CF231">
            <v>43.8</v>
          </cell>
          <cell r="CG231">
            <v>38.4</v>
          </cell>
          <cell r="CH231">
            <v>0</v>
          </cell>
          <cell r="CI231">
            <v>62.4</v>
          </cell>
          <cell r="CJ231">
            <v>4.6699999999999998E-2</v>
          </cell>
          <cell r="CK231">
            <v>0</v>
          </cell>
          <cell r="CL231">
            <v>0</v>
          </cell>
          <cell r="CM231">
            <v>0</v>
          </cell>
          <cell r="CN231">
            <v>0</v>
          </cell>
          <cell r="CO231">
            <v>0</v>
          </cell>
          <cell r="CP231">
            <v>64.5</v>
          </cell>
          <cell r="CQ231">
            <v>0.82699999999999996</v>
          </cell>
          <cell r="CR231">
            <v>0</v>
          </cell>
          <cell r="CS231">
            <v>0.56699999999999995</v>
          </cell>
        </row>
        <row r="232">
          <cell r="C232" t="str">
            <v>WT6X11</v>
          </cell>
          <cell r="D232" t="str">
            <v>F</v>
          </cell>
          <cell r="E232">
            <v>11</v>
          </cell>
          <cell r="F232">
            <v>3.24</v>
          </cell>
          <cell r="G232">
            <v>6.16</v>
          </cell>
          <cell r="H232">
            <v>0</v>
          </cell>
          <cell r="I232">
            <v>0</v>
          </cell>
          <cell r="J232">
            <v>4.03</v>
          </cell>
          <cell r="K232">
            <v>0</v>
          </cell>
          <cell r="L232">
            <v>0</v>
          </cell>
          <cell r="M232">
            <v>0.26</v>
          </cell>
          <cell r="N232">
            <v>0.42499999999999999</v>
          </cell>
          <cell r="O232">
            <v>0</v>
          </cell>
          <cell r="P232">
            <v>0</v>
          </cell>
          <cell r="Q232">
            <v>0</v>
          </cell>
          <cell r="R232">
            <v>0.72499999999999998</v>
          </cell>
          <cell r="S232">
            <v>0.9375</v>
          </cell>
          <cell r="T232">
            <v>0</v>
          </cell>
          <cell r="U232">
            <v>0</v>
          </cell>
          <cell r="V232">
            <v>1.63</v>
          </cell>
          <cell r="W232">
            <v>0</v>
          </cell>
          <cell r="X232">
            <v>0</v>
          </cell>
          <cell r="Y232">
            <v>0.40200000000000002</v>
          </cell>
          <cell r="Z232">
            <v>4.74</v>
          </cell>
          <cell r="AA232">
            <v>0</v>
          </cell>
          <cell r="AB232">
            <v>20.9</v>
          </cell>
          <cell r="AC232">
            <v>0</v>
          </cell>
          <cell r="AD232">
            <v>23.7</v>
          </cell>
          <cell r="AE232">
            <v>11.7</v>
          </cell>
          <cell r="AF232">
            <v>4.63</v>
          </cell>
          <cell r="AG232">
            <v>2.59</v>
          </cell>
          <cell r="AH232">
            <v>1.9</v>
          </cell>
          <cell r="AI232">
            <v>2.33</v>
          </cell>
          <cell r="AJ232">
            <v>1.83</v>
          </cell>
          <cell r="AK232">
            <v>1.1499999999999999</v>
          </cell>
          <cell r="AL232">
            <v>0.84699999999999998</v>
          </cell>
          <cell r="AM232">
            <v>0</v>
          </cell>
          <cell r="AN232">
            <v>0.14599999999999999</v>
          </cell>
          <cell r="AO232">
            <v>0.13700000000000001</v>
          </cell>
          <cell r="AP232">
            <v>0</v>
          </cell>
          <cell r="AQ232">
            <v>0</v>
          </cell>
          <cell r="AR232">
            <v>0</v>
          </cell>
          <cell r="AS232">
            <v>0</v>
          </cell>
          <cell r="AT232">
            <v>0</v>
          </cell>
          <cell r="AU232">
            <v>2.52</v>
          </cell>
          <cell r="AV232">
            <v>0.68300000000000005</v>
          </cell>
          <cell r="AW232">
            <v>0</v>
          </cell>
          <cell r="AX232">
            <v>0.71099999999999997</v>
          </cell>
          <cell r="AY232" t="str">
            <v>WT155X16.35</v>
          </cell>
          <cell r="AZ232" t="str">
            <v>WT155X16.35</v>
          </cell>
          <cell r="BA232">
            <v>16.399999999999999</v>
          </cell>
          <cell r="BB232">
            <v>2090</v>
          </cell>
          <cell r="BC232">
            <v>156</v>
          </cell>
          <cell r="BD232">
            <v>0</v>
          </cell>
          <cell r="BE232">
            <v>0</v>
          </cell>
          <cell r="BF232">
            <v>102</v>
          </cell>
          <cell r="BG232">
            <v>0</v>
          </cell>
          <cell r="BH232">
            <v>0</v>
          </cell>
          <cell r="BI232">
            <v>6.6</v>
          </cell>
          <cell r="BJ232">
            <v>10.8</v>
          </cell>
          <cell r="BK232">
            <v>0</v>
          </cell>
          <cell r="BL232">
            <v>0</v>
          </cell>
          <cell r="BM232">
            <v>0</v>
          </cell>
          <cell r="BN232">
            <v>18.399999999999999</v>
          </cell>
          <cell r="BO232">
            <v>23.8</v>
          </cell>
          <cell r="BP232">
            <v>0</v>
          </cell>
          <cell r="BQ232">
            <v>41.4</v>
          </cell>
          <cell r="BR232">
            <v>0</v>
          </cell>
          <cell r="BS232">
            <v>0</v>
          </cell>
          <cell r="BT232">
            <v>10.199999999999999</v>
          </cell>
          <cell r="BU232">
            <v>16.399999999999999</v>
          </cell>
          <cell r="BV232">
            <v>0</v>
          </cell>
          <cell r="BW232">
            <v>0</v>
          </cell>
          <cell r="BX232">
            <v>20.9</v>
          </cell>
          <cell r="BY232">
            <v>23.7</v>
          </cell>
          <cell r="BZ232">
            <v>4.87</v>
          </cell>
          <cell r="CA232">
            <v>75.900000000000006</v>
          </cell>
          <cell r="CB232">
            <v>42.4</v>
          </cell>
          <cell r="CC232">
            <v>48.3</v>
          </cell>
          <cell r="CD232">
            <v>0.97</v>
          </cell>
          <cell r="CE232">
            <v>30</v>
          </cell>
          <cell r="CF232">
            <v>18.8</v>
          </cell>
          <cell r="CG232">
            <v>21.5</v>
          </cell>
          <cell r="CH232">
            <v>0</v>
          </cell>
          <cell r="CI232">
            <v>60.8</v>
          </cell>
          <cell r="CJ232">
            <v>3.6799999999999999E-2</v>
          </cell>
          <cell r="CK232">
            <v>0</v>
          </cell>
          <cell r="CL232">
            <v>0</v>
          </cell>
          <cell r="CM232">
            <v>0</v>
          </cell>
          <cell r="CN232">
            <v>0</v>
          </cell>
          <cell r="CO232">
            <v>0</v>
          </cell>
          <cell r="CP232">
            <v>64</v>
          </cell>
          <cell r="CQ232">
            <v>0.68300000000000005</v>
          </cell>
          <cell r="CR232">
            <v>0</v>
          </cell>
          <cell r="CS232">
            <v>0.71099999999999997</v>
          </cell>
        </row>
        <row r="233">
          <cell r="C233" t="str">
            <v>WT6X9.5</v>
          </cell>
          <cell r="D233" t="str">
            <v>F</v>
          </cell>
          <cell r="E233">
            <v>9.5</v>
          </cell>
          <cell r="F233">
            <v>2.79</v>
          </cell>
          <cell r="G233">
            <v>6.08</v>
          </cell>
          <cell r="H233">
            <v>0</v>
          </cell>
          <cell r="I233">
            <v>0</v>
          </cell>
          <cell r="J233">
            <v>4.01</v>
          </cell>
          <cell r="K233">
            <v>0</v>
          </cell>
          <cell r="L233">
            <v>0</v>
          </cell>
          <cell r="M233">
            <v>0.23499999999999999</v>
          </cell>
          <cell r="N233">
            <v>0.35</v>
          </cell>
          <cell r="O233">
            <v>0</v>
          </cell>
          <cell r="P233">
            <v>0</v>
          </cell>
          <cell r="Q233">
            <v>0</v>
          </cell>
          <cell r="R233">
            <v>0.65</v>
          </cell>
          <cell r="S233">
            <v>0.875</v>
          </cell>
          <cell r="T233">
            <v>0</v>
          </cell>
          <cell r="U233">
            <v>0</v>
          </cell>
          <cell r="V233">
            <v>1.65</v>
          </cell>
          <cell r="W233">
            <v>0</v>
          </cell>
          <cell r="X233">
            <v>0</v>
          </cell>
          <cell r="Y233">
            <v>0.34799999999999998</v>
          </cell>
          <cell r="Z233">
            <v>5.72</v>
          </cell>
          <cell r="AA233">
            <v>0</v>
          </cell>
          <cell r="AB233">
            <v>23.1</v>
          </cell>
          <cell r="AC233">
            <v>0</v>
          </cell>
          <cell r="AD233">
            <v>25.9</v>
          </cell>
          <cell r="AE233">
            <v>10.1</v>
          </cell>
          <cell r="AF233">
            <v>4.1100000000000003</v>
          </cell>
          <cell r="AG233">
            <v>2.2799999999999998</v>
          </cell>
          <cell r="AH233">
            <v>1.9</v>
          </cell>
          <cell r="AI233">
            <v>1.88</v>
          </cell>
          <cell r="AJ233">
            <v>1.49</v>
          </cell>
          <cell r="AK233">
            <v>0.93899999999999995</v>
          </cell>
          <cell r="AL233">
            <v>0.82099999999999995</v>
          </cell>
          <cell r="AM233">
            <v>0</v>
          </cell>
          <cell r="AN233">
            <v>8.9899999999999994E-2</v>
          </cell>
          <cell r="AO233">
            <v>9.3399999999999997E-2</v>
          </cell>
          <cell r="AP233">
            <v>0</v>
          </cell>
          <cell r="AQ233">
            <v>0</v>
          </cell>
          <cell r="AR233">
            <v>0</v>
          </cell>
          <cell r="AS233">
            <v>0</v>
          </cell>
          <cell r="AT233">
            <v>0</v>
          </cell>
          <cell r="AU233">
            <v>2.54</v>
          </cell>
          <cell r="AV233">
            <v>0.66500000000000004</v>
          </cell>
          <cell r="AW233">
            <v>0</v>
          </cell>
          <cell r="AX233">
            <v>0.59799999999999998</v>
          </cell>
          <cell r="AY233" t="str">
            <v>WT155X14.15</v>
          </cell>
          <cell r="AZ233" t="str">
            <v>WT155X14.15</v>
          </cell>
          <cell r="BA233">
            <v>14.2</v>
          </cell>
          <cell r="BB233">
            <v>1800</v>
          </cell>
          <cell r="BC233">
            <v>154</v>
          </cell>
          <cell r="BD233">
            <v>0</v>
          </cell>
          <cell r="BE233">
            <v>0</v>
          </cell>
          <cell r="BF233">
            <v>102</v>
          </cell>
          <cell r="BG233">
            <v>0</v>
          </cell>
          <cell r="BH233">
            <v>0</v>
          </cell>
          <cell r="BI233">
            <v>5.97</v>
          </cell>
          <cell r="BJ233">
            <v>8.89</v>
          </cell>
          <cell r="BK233">
            <v>0</v>
          </cell>
          <cell r="BL233">
            <v>0</v>
          </cell>
          <cell r="BM233">
            <v>0</v>
          </cell>
          <cell r="BN233">
            <v>16.5</v>
          </cell>
          <cell r="BO233">
            <v>22.2</v>
          </cell>
          <cell r="BP233">
            <v>0</v>
          </cell>
          <cell r="BQ233">
            <v>41.9</v>
          </cell>
          <cell r="BR233">
            <v>0</v>
          </cell>
          <cell r="BS233">
            <v>0</v>
          </cell>
          <cell r="BT233">
            <v>8.84</v>
          </cell>
          <cell r="BU233">
            <v>14.2</v>
          </cell>
          <cell r="BV233">
            <v>0</v>
          </cell>
          <cell r="BW233">
            <v>0</v>
          </cell>
          <cell r="BX233">
            <v>23.1</v>
          </cell>
          <cell r="BY233">
            <v>25.9</v>
          </cell>
          <cell r="BZ233">
            <v>4.2</v>
          </cell>
          <cell r="CA233">
            <v>67.400000000000006</v>
          </cell>
          <cell r="CB233">
            <v>37.4</v>
          </cell>
          <cell r="CC233">
            <v>48.3</v>
          </cell>
          <cell r="CD233">
            <v>0.78300000000000003</v>
          </cell>
          <cell r="CE233">
            <v>24.4</v>
          </cell>
          <cell r="CF233">
            <v>15.4</v>
          </cell>
          <cell r="CG233">
            <v>20.9</v>
          </cell>
          <cell r="CH233">
            <v>0</v>
          </cell>
          <cell r="CI233">
            <v>37.4</v>
          </cell>
          <cell r="CJ233">
            <v>2.5100000000000001E-2</v>
          </cell>
          <cell r="CK233">
            <v>0</v>
          </cell>
          <cell r="CL233">
            <v>0</v>
          </cell>
          <cell r="CM233">
            <v>0</v>
          </cell>
          <cell r="CN233">
            <v>0</v>
          </cell>
          <cell r="CO233">
            <v>0</v>
          </cell>
          <cell r="CP233">
            <v>64.5</v>
          </cell>
          <cell r="CQ233">
            <v>0.66500000000000004</v>
          </cell>
          <cell r="CR233">
            <v>0</v>
          </cell>
          <cell r="CS233">
            <v>0.59799999999999998</v>
          </cell>
        </row>
        <row r="234">
          <cell r="C234" t="str">
            <v>WT6X8</v>
          </cell>
          <cell r="D234" t="str">
            <v>F</v>
          </cell>
          <cell r="E234">
            <v>8</v>
          </cell>
          <cell r="F234">
            <v>2.36</v>
          </cell>
          <cell r="G234">
            <v>6</v>
          </cell>
          <cell r="H234">
            <v>0</v>
          </cell>
          <cell r="I234">
            <v>0</v>
          </cell>
          <cell r="J234">
            <v>3.99</v>
          </cell>
          <cell r="K234">
            <v>0</v>
          </cell>
          <cell r="L234">
            <v>0</v>
          </cell>
          <cell r="M234">
            <v>0.22</v>
          </cell>
          <cell r="N234">
            <v>0.26500000000000001</v>
          </cell>
          <cell r="O234">
            <v>0</v>
          </cell>
          <cell r="P234">
            <v>0</v>
          </cell>
          <cell r="Q234">
            <v>0</v>
          </cell>
          <cell r="R234">
            <v>0.56499999999999995</v>
          </cell>
          <cell r="S234">
            <v>0.8125</v>
          </cell>
          <cell r="T234">
            <v>0</v>
          </cell>
          <cell r="U234">
            <v>0</v>
          </cell>
          <cell r="V234">
            <v>1.74</v>
          </cell>
          <cell r="W234">
            <v>0</v>
          </cell>
          <cell r="X234">
            <v>0</v>
          </cell>
          <cell r="Y234">
            <v>0.63900000000000001</v>
          </cell>
          <cell r="Z234">
            <v>7.53</v>
          </cell>
          <cell r="AA234">
            <v>0</v>
          </cell>
          <cell r="AB234">
            <v>24.7</v>
          </cell>
          <cell r="AC234">
            <v>0</v>
          </cell>
          <cell r="AD234">
            <v>27.3</v>
          </cell>
          <cell r="AE234">
            <v>8.6999999999999993</v>
          </cell>
          <cell r="AF234">
            <v>3.72</v>
          </cell>
          <cell r="AG234">
            <v>2.04</v>
          </cell>
          <cell r="AH234">
            <v>1.92</v>
          </cell>
          <cell r="AI234">
            <v>1.41</v>
          </cell>
          <cell r="AJ234">
            <v>1.1299999999999999</v>
          </cell>
          <cell r="AK234">
            <v>0.70599999999999996</v>
          </cell>
          <cell r="AL234">
            <v>0.77300000000000002</v>
          </cell>
          <cell r="AM234">
            <v>0</v>
          </cell>
          <cell r="AN234">
            <v>5.11E-2</v>
          </cell>
          <cell r="AO234">
            <v>6.7799999999999999E-2</v>
          </cell>
          <cell r="AP234">
            <v>0</v>
          </cell>
          <cell r="AQ234">
            <v>0</v>
          </cell>
          <cell r="AR234">
            <v>0</v>
          </cell>
          <cell r="AS234">
            <v>0</v>
          </cell>
          <cell r="AT234">
            <v>0</v>
          </cell>
          <cell r="AU234">
            <v>2.62</v>
          </cell>
          <cell r="AV234">
            <v>0.624</v>
          </cell>
          <cell r="AW234">
            <v>0</v>
          </cell>
          <cell r="AX234">
            <v>0.53900000000000003</v>
          </cell>
          <cell r="AY234" t="str">
            <v>WT155X11.9</v>
          </cell>
          <cell r="AZ234" t="str">
            <v>WT155X11.9</v>
          </cell>
          <cell r="BA234">
            <v>11.9</v>
          </cell>
          <cell r="BB234">
            <v>1520</v>
          </cell>
          <cell r="BC234">
            <v>152</v>
          </cell>
          <cell r="BD234">
            <v>0</v>
          </cell>
          <cell r="BE234">
            <v>0</v>
          </cell>
          <cell r="BF234">
            <v>101</v>
          </cell>
          <cell r="BG234">
            <v>0</v>
          </cell>
          <cell r="BH234">
            <v>0</v>
          </cell>
          <cell r="BI234">
            <v>5.59</v>
          </cell>
          <cell r="BJ234">
            <v>6.73</v>
          </cell>
          <cell r="BK234">
            <v>0</v>
          </cell>
          <cell r="BL234">
            <v>0</v>
          </cell>
          <cell r="BM234">
            <v>0</v>
          </cell>
          <cell r="BN234">
            <v>14.4</v>
          </cell>
          <cell r="BO234">
            <v>20.6</v>
          </cell>
          <cell r="BP234">
            <v>0</v>
          </cell>
          <cell r="BQ234">
            <v>44.2</v>
          </cell>
          <cell r="BR234">
            <v>0</v>
          </cell>
          <cell r="BS234">
            <v>0</v>
          </cell>
          <cell r="BT234">
            <v>16.2</v>
          </cell>
          <cell r="BU234">
            <v>11.9</v>
          </cell>
          <cell r="BV234">
            <v>0</v>
          </cell>
          <cell r="BW234">
            <v>0</v>
          </cell>
          <cell r="BX234">
            <v>24.7</v>
          </cell>
          <cell r="BY234">
            <v>27.3</v>
          </cell>
          <cell r="BZ234">
            <v>3.62</v>
          </cell>
          <cell r="CA234">
            <v>61</v>
          </cell>
          <cell r="CB234">
            <v>33.4</v>
          </cell>
          <cell r="CC234">
            <v>48.8</v>
          </cell>
          <cell r="CD234">
            <v>0.58699999999999997</v>
          </cell>
          <cell r="CE234">
            <v>18.5</v>
          </cell>
          <cell r="CF234">
            <v>11.6</v>
          </cell>
          <cell r="CG234">
            <v>19.600000000000001</v>
          </cell>
          <cell r="CH234">
            <v>0</v>
          </cell>
          <cell r="CI234">
            <v>21.3</v>
          </cell>
          <cell r="CJ234">
            <v>1.8200000000000001E-2</v>
          </cell>
          <cell r="CK234">
            <v>0</v>
          </cell>
          <cell r="CL234">
            <v>0</v>
          </cell>
          <cell r="CM234">
            <v>0</v>
          </cell>
          <cell r="CN234">
            <v>0</v>
          </cell>
          <cell r="CO234">
            <v>0</v>
          </cell>
          <cell r="CP234">
            <v>66.5</v>
          </cell>
          <cell r="CQ234">
            <v>0.624</v>
          </cell>
          <cell r="CR234">
            <v>0</v>
          </cell>
          <cell r="CS234">
            <v>0.53900000000000003</v>
          </cell>
        </row>
        <row r="235">
          <cell r="C235" t="str">
            <v>WT6X7</v>
          </cell>
          <cell r="D235" t="str">
            <v>F</v>
          </cell>
          <cell r="E235">
            <v>7</v>
          </cell>
          <cell r="F235">
            <v>2.08</v>
          </cell>
          <cell r="G235">
            <v>5.96</v>
          </cell>
          <cell r="H235">
            <v>0</v>
          </cell>
          <cell r="I235">
            <v>0</v>
          </cell>
          <cell r="J235">
            <v>3.97</v>
          </cell>
          <cell r="K235">
            <v>0</v>
          </cell>
          <cell r="L235">
            <v>0</v>
          </cell>
          <cell r="M235">
            <v>0.2</v>
          </cell>
          <cell r="N235">
            <v>0.22500000000000001</v>
          </cell>
          <cell r="O235">
            <v>0</v>
          </cell>
          <cell r="P235">
            <v>0</v>
          </cell>
          <cell r="Q235">
            <v>0</v>
          </cell>
          <cell r="R235">
            <v>0.52500000000000002</v>
          </cell>
          <cell r="S235">
            <v>0.75</v>
          </cell>
          <cell r="T235">
            <v>0</v>
          </cell>
          <cell r="U235">
            <v>0</v>
          </cell>
          <cell r="V235">
            <v>1.76</v>
          </cell>
          <cell r="W235">
            <v>0</v>
          </cell>
          <cell r="X235">
            <v>0</v>
          </cell>
          <cell r="Y235">
            <v>0.76</v>
          </cell>
          <cell r="Z235">
            <v>8.82</v>
          </cell>
          <cell r="AA235">
            <v>0</v>
          </cell>
          <cell r="AB235">
            <v>27.2</v>
          </cell>
          <cell r="AC235">
            <v>0</v>
          </cell>
          <cell r="AD235">
            <v>29.8</v>
          </cell>
          <cell r="AE235">
            <v>7.67</v>
          </cell>
          <cell r="AF235">
            <v>3.32</v>
          </cell>
          <cell r="AG235">
            <v>1.83</v>
          </cell>
          <cell r="AH235">
            <v>1.92</v>
          </cell>
          <cell r="AI235">
            <v>1.18</v>
          </cell>
          <cell r="AJ235">
            <v>0.94699999999999995</v>
          </cell>
          <cell r="AK235">
            <v>0.59299999999999997</v>
          </cell>
          <cell r="AL235">
            <v>0.753</v>
          </cell>
          <cell r="AM235">
            <v>0</v>
          </cell>
          <cell r="AN235">
            <v>3.5000000000000003E-2</v>
          </cell>
          <cell r="AO235">
            <v>4.9299999999999997E-2</v>
          </cell>
          <cell r="AP235">
            <v>0</v>
          </cell>
          <cell r="AQ235">
            <v>0</v>
          </cell>
          <cell r="AR235">
            <v>0</v>
          </cell>
          <cell r="AS235">
            <v>0</v>
          </cell>
          <cell r="AT235">
            <v>0</v>
          </cell>
          <cell r="AU235">
            <v>2.64</v>
          </cell>
          <cell r="AV235">
            <v>0.61099999999999999</v>
          </cell>
          <cell r="AW235">
            <v>0</v>
          </cell>
          <cell r="AX235">
            <v>0.45100000000000001</v>
          </cell>
          <cell r="AY235" t="str">
            <v>WT155X10.5</v>
          </cell>
          <cell r="AZ235" t="str">
            <v>WT155X10.5</v>
          </cell>
          <cell r="BA235">
            <v>10.5</v>
          </cell>
          <cell r="BB235">
            <v>1340</v>
          </cell>
          <cell r="BC235">
            <v>151</v>
          </cell>
          <cell r="BD235">
            <v>0</v>
          </cell>
          <cell r="BE235">
            <v>0</v>
          </cell>
          <cell r="BF235">
            <v>101</v>
          </cell>
          <cell r="BG235">
            <v>0</v>
          </cell>
          <cell r="BH235">
            <v>0</v>
          </cell>
          <cell r="BI235">
            <v>5.08</v>
          </cell>
          <cell r="BJ235">
            <v>5.72</v>
          </cell>
          <cell r="BK235">
            <v>0</v>
          </cell>
          <cell r="BL235">
            <v>0</v>
          </cell>
          <cell r="BM235">
            <v>0</v>
          </cell>
          <cell r="BN235">
            <v>13.3</v>
          </cell>
          <cell r="BO235">
            <v>19.100000000000001</v>
          </cell>
          <cell r="BP235">
            <v>0</v>
          </cell>
          <cell r="BQ235">
            <v>44.7</v>
          </cell>
          <cell r="BR235">
            <v>0</v>
          </cell>
          <cell r="BS235">
            <v>0</v>
          </cell>
          <cell r="BT235">
            <v>19.3</v>
          </cell>
          <cell r="BU235">
            <v>10.5</v>
          </cell>
          <cell r="BV235">
            <v>0</v>
          </cell>
          <cell r="BW235">
            <v>0</v>
          </cell>
          <cell r="BX235">
            <v>27.2</v>
          </cell>
          <cell r="BY235">
            <v>29.8</v>
          </cell>
          <cell r="BZ235">
            <v>3.19</v>
          </cell>
          <cell r="CA235">
            <v>54.4</v>
          </cell>
          <cell r="CB235">
            <v>30</v>
          </cell>
          <cell r="CC235">
            <v>48.8</v>
          </cell>
          <cell r="CD235">
            <v>0.49099999999999999</v>
          </cell>
          <cell r="CE235">
            <v>15.5</v>
          </cell>
          <cell r="CF235">
            <v>9.7200000000000006</v>
          </cell>
          <cell r="CG235">
            <v>19.100000000000001</v>
          </cell>
          <cell r="CH235">
            <v>0</v>
          </cell>
          <cell r="CI235">
            <v>14.6</v>
          </cell>
          <cell r="CJ235">
            <v>1.32E-2</v>
          </cell>
          <cell r="CK235">
            <v>0</v>
          </cell>
          <cell r="CL235">
            <v>0</v>
          </cell>
          <cell r="CM235">
            <v>0</v>
          </cell>
          <cell r="CN235">
            <v>0</v>
          </cell>
          <cell r="CO235">
            <v>0</v>
          </cell>
          <cell r="CP235">
            <v>67.099999999999994</v>
          </cell>
          <cell r="CQ235">
            <v>0.61099999999999999</v>
          </cell>
          <cell r="CR235">
            <v>0</v>
          </cell>
          <cell r="CS235">
            <v>0.45100000000000001</v>
          </cell>
        </row>
        <row r="236">
          <cell r="C236" t="str">
            <v>WT5X56</v>
          </cell>
          <cell r="D236" t="str">
            <v>F</v>
          </cell>
          <cell r="E236">
            <v>56</v>
          </cell>
          <cell r="F236">
            <v>16.5</v>
          </cell>
          <cell r="G236">
            <v>5.68</v>
          </cell>
          <cell r="H236">
            <v>0</v>
          </cell>
          <cell r="I236">
            <v>0</v>
          </cell>
          <cell r="J236">
            <v>10.4</v>
          </cell>
          <cell r="K236">
            <v>0</v>
          </cell>
          <cell r="L236">
            <v>0</v>
          </cell>
          <cell r="M236">
            <v>0.755</v>
          </cell>
          <cell r="N236">
            <v>1.25</v>
          </cell>
          <cell r="O236">
            <v>0</v>
          </cell>
          <cell r="P236">
            <v>0</v>
          </cell>
          <cell r="Q236">
            <v>0</v>
          </cell>
          <cell r="R236">
            <v>1.75</v>
          </cell>
          <cell r="S236">
            <v>1.9375</v>
          </cell>
          <cell r="T236">
            <v>0</v>
          </cell>
          <cell r="U236">
            <v>0</v>
          </cell>
          <cell r="V236">
            <v>1.21</v>
          </cell>
          <cell r="W236">
            <v>0</v>
          </cell>
          <cell r="X236">
            <v>0</v>
          </cell>
          <cell r="Y236">
            <v>0.79100000000000004</v>
          </cell>
          <cell r="Z236">
            <v>4.17</v>
          </cell>
          <cell r="AA236">
            <v>0</v>
          </cell>
          <cell r="AB236">
            <v>5.21</v>
          </cell>
          <cell r="AC236">
            <v>0</v>
          </cell>
          <cell r="AD236">
            <v>7.52</v>
          </cell>
          <cell r="AE236">
            <v>28.6</v>
          </cell>
          <cell r="AF236">
            <v>13.4</v>
          </cell>
          <cell r="AG236">
            <v>6.4</v>
          </cell>
          <cell r="AH236">
            <v>1.32</v>
          </cell>
          <cell r="AI236">
            <v>118</v>
          </cell>
          <cell r="AJ236">
            <v>34.6</v>
          </cell>
          <cell r="AK236">
            <v>22.6</v>
          </cell>
          <cell r="AL236">
            <v>2.67</v>
          </cell>
          <cell r="AM236">
            <v>0</v>
          </cell>
          <cell r="AN236">
            <v>7.5</v>
          </cell>
          <cell r="AO236">
            <v>16.899999999999999</v>
          </cell>
          <cell r="AP236">
            <v>0</v>
          </cell>
          <cell r="AQ236">
            <v>0</v>
          </cell>
          <cell r="AR236">
            <v>0</v>
          </cell>
          <cell r="AS236">
            <v>0</v>
          </cell>
          <cell r="AT236">
            <v>0</v>
          </cell>
          <cell r="AU236">
            <v>3.04</v>
          </cell>
          <cell r="AV236">
            <v>0.96299999999999997</v>
          </cell>
          <cell r="AW236">
            <v>0</v>
          </cell>
          <cell r="AX236">
            <v>1</v>
          </cell>
          <cell r="AY236" t="str">
            <v>WT125X83.5</v>
          </cell>
          <cell r="AZ236" t="str">
            <v>WT125X83.5</v>
          </cell>
          <cell r="BA236">
            <v>83.5</v>
          </cell>
          <cell r="BB236">
            <v>10600</v>
          </cell>
          <cell r="BC236">
            <v>144</v>
          </cell>
          <cell r="BD236">
            <v>0</v>
          </cell>
          <cell r="BE236">
            <v>0</v>
          </cell>
          <cell r="BF236">
            <v>264</v>
          </cell>
          <cell r="BG236">
            <v>0</v>
          </cell>
          <cell r="BH236">
            <v>0</v>
          </cell>
          <cell r="BI236">
            <v>19.2</v>
          </cell>
          <cell r="BJ236">
            <v>31.8</v>
          </cell>
          <cell r="BK236">
            <v>0</v>
          </cell>
          <cell r="BL236">
            <v>0</v>
          </cell>
          <cell r="BM236">
            <v>0</v>
          </cell>
          <cell r="BN236">
            <v>44.5</v>
          </cell>
          <cell r="BO236">
            <v>49.2</v>
          </cell>
          <cell r="BP236">
            <v>0</v>
          </cell>
          <cell r="BQ236">
            <v>30.7</v>
          </cell>
          <cell r="BR236">
            <v>0</v>
          </cell>
          <cell r="BS236">
            <v>0</v>
          </cell>
          <cell r="BT236">
            <v>20.100000000000001</v>
          </cell>
          <cell r="BU236">
            <v>83.5</v>
          </cell>
          <cell r="BV236">
            <v>0</v>
          </cell>
          <cell r="BW236">
            <v>0</v>
          </cell>
          <cell r="BX236">
            <v>5.21</v>
          </cell>
          <cell r="BY236">
            <v>7.52</v>
          </cell>
          <cell r="BZ236">
            <v>11.9</v>
          </cell>
          <cell r="CA236">
            <v>220</v>
          </cell>
          <cell r="CB236">
            <v>105</v>
          </cell>
          <cell r="CC236">
            <v>33.5</v>
          </cell>
          <cell r="CD236">
            <v>49.1</v>
          </cell>
          <cell r="CE236">
            <v>567</v>
          </cell>
          <cell r="CF236">
            <v>370</v>
          </cell>
          <cell r="CG236">
            <v>67.8</v>
          </cell>
          <cell r="CH236">
            <v>0</v>
          </cell>
          <cell r="CI236">
            <v>3120</v>
          </cell>
          <cell r="CJ236">
            <v>4.54</v>
          </cell>
          <cell r="CK236">
            <v>0</v>
          </cell>
          <cell r="CL236">
            <v>0</v>
          </cell>
          <cell r="CM236">
            <v>0</v>
          </cell>
          <cell r="CN236">
            <v>0</v>
          </cell>
          <cell r="CO236">
            <v>0</v>
          </cell>
          <cell r="CP236">
            <v>77.2</v>
          </cell>
          <cell r="CQ236">
            <v>0.96299999999999997</v>
          </cell>
          <cell r="CR236">
            <v>0</v>
          </cell>
          <cell r="CS236">
            <v>1</v>
          </cell>
        </row>
        <row r="237">
          <cell r="C237" t="str">
            <v>WT5X50</v>
          </cell>
          <cell r="D237" t="str">
            <v>F</v>
          </cell>
          <cell r="E237">
            <v>50</v>
          </cell>
          <cell r="F237">
            <v>14.7</v>
          </cell>
          <cell r="G237">
            <v>5.55</v>
          </cell>
          <cell r="H237">
            <v>0</v>
          </cell>
          <cell r="I237">
            <v>0</v>
          </cell>
          <cell r="J237">
            <v>10.3</v>
          </cell>
          <cell r="K237">
            <v>0</v>
          </cell>
          <cell r="L237">
            <v>0</v>
          </cell>
          <cell r="M237">
            <v>0.68</v>
          </cell>
          <cell r="N237">
            <v>1.1200000000000001</v>
          </cell>
          <cell r="O237">
            <v>0</v>
          </cell>
          <cell r="P237">
            <v>0</v>
          </cell>
          <cell r="Q237">
            <v>0</v>
          </cell>
          <cell r="R237">
            <v>1.62</v>
          </cell>
          <cell r="S237">
            <v>1.8125</v>
          </cell>
          <cell r="T237">
            <v>0</v>
          </cell>
          <cell r="U237">
            <v>0</v>
          </cell>
          <cell r="V237">
            <v>1.1299999999999999</v>
          </cell>
          <cell r="W237">
            <v>0</v>
          </cell>
          <cell r="X237">
            <v>0</v>
          </cell>
          <cell r="Y237">
            <v>0.71099999999999997</v>
          </cell>
          <cell r="Z237">
            <v>4.62</v>
          </cell>
          <cell r="AA237">
            <v>0</v>
          </cell>
          <cell r="AB237">
            <v>5.78</v>
          </cell>
          <cell r="AC237">
            <v>0</v>
          </cell>
          <cell r="AD237">
            <v>8.16</v>
          </cell>
          <cell r="AE237">
            <v>24.5</v>
          </cell>
          <cell r="AF237">
            <v>11.4</v>
          </cell>
          <cell r="AG237">
            <v>5.56</v>
          </cell>
          <cell r="AH237">
            <v>1.29</v>
          </cell>
          <cell r="AI237">
            <v>103</v>
          </cell>
          <cell r="AJ237">
            <v>30.5</v>
          </cell>
          <cell r="AK237">
            <v>20</v>
          </cell>
          <cell r="AL237">
            <v>2.65</v>
          </cell>
          <cell r="AM237">
            <v>0</v>
          </cell>
          <cell r="AN237">
            <v>5.41</v>
          </cell>
          <cell r="AO237">
            <v>11.9</v>
          </cell>
          <cell r="AP237">
            <v>0</v>
          </cell>
          <cell r="AQ237">
            <v>0</v>
          </cell>
          <cell r="AR237">
            <v>0</v>
          </cell>
          <cell r="AS237">
            <v>0</v>
          </cell>
          <cell r="AT237">
            <v>0</v>
          </cell>
          <cell r="AU237">
            <v>3</v>
          </cell>
          <cell r="AV237">
            <v>0.96399999999999997</v>
          </cell>
          <cell r="AW237">
            <v>0</v>
          </cell>
          <cell r="AX237">
            <v>1</v>
          </cell>
          <cell r="AY237" t="str">
            <v>WT125X74.5</v>
          </cell>
          <cell r="AZ237" t="str">
            <v>WT125X74.5</v>
          </cell>
          <cell r="BA237">
            <v>74.5</v>
          </cell>
          <cell r="BB237">
            <v>9480</v>
          </cell>
          <cell r="BC237">
            <v>141</v>
          </cell>
          <cell r="BD237">
            <v>0</v>
          </cell>
          <cell r="BE237">
            <v>0</v>
          </cell>
          <cell r="BF237">
            <v>262</v>
          </cell>
          <cell r="BG237">
            <v>0</v>
          </cell>
          <cell r="BH237">
            <v>0</v>
          </cell>
          <cell r="BI237">
            <v>17.3</v>
          </cell>
          <cell r="BJ237">
            <v>28.4</v>
          </cell>
          <cell r="BK237">
            <v>0</v>
          </cell>
          <cell r="BL237">
            <v>0</v>
          </cell>
          <cell r="BM237">
            <v>0</v>
          </cell>
          <cell r="BN237">
            <v>41.1</v>
          </cell>
          <cell r="BO237">
            <v>46</v>
          </cell>
          <cell r="BP237">
            <v>0</v>
          </cell>
          <cell r="BQ237">
            <v>28.7</v>
          </cell>
          <cell r="BR237">
            <v>0</v>
          </cell>
          <cell r="BS237">
            <v>0</v>
          </cell>
          <cell r="BT237">
            <v>18.100000000000001</v>
          </cell>
          <cell r="BU237">
            <v>74.5</v>
          </cell>
          <cell r="BV237">
            <v>0</v>
          </cell>
          <cell r="BW237">
            <v>0</v>
          </cell>
          <cell r="BX237">
            <v>5.78</v>
          </cell>
          <cell r="BY237">
            <v>8.16</v>
          </cell>
          <cell r="BZ237">
            <v>10.199999999999999</v>
          </cell>
          <cell r="CA237">
            <v>187</v>
          </cell>
          <cell r="CB237">
            <v>91.1</v>
          </cell>
          <cell r="CC237">
            <v>32.799999999999997</v>
          </cell>
          <cell r="CD237">
            <v>42.9</v>
          </cell>
          <cell r="CE237">
            <v>500</v>
          </cell>
          <cell r="CF237">
            <v>328</v>
          </cell>
          <cell r="CG237">
            <v>67.3</v>
          </cell>
          <cell r="CH237">
            <v>0</v>
          </cell>
          <cell r="CI237">
            <v>2250</v>
          </cell>
          <cell r="CJ237">
            <v>3.2</v>
          </cell>
          <cell r="CK237">
            <v>0</v>
          </cell>
          <cell r="CL237">
            <v>0</v>
          </cell>
          <cell r="CM237">
            <v>0</v>
          </cell>
          <cell r="CN237">
            <v>0</v>
          </cell>
          <cell r="CO237">
            <v>0</v>
          </cell>
          <cell r="CP237">
            <v>76.2</v>
          </cell>
          <cell r="CQ237">
            <v>0.96399999999999997</v>
          </cell>
          <cell r="CR237">
            <v>0</v>
          </cell>
          <cell r="CS237">
            <v>1</v>
          </cell>
        </row>
        <row r="238">
          <cell r="C238" t="str">
            <v>WT5X44</v>
          </cell>
          <cell r="D238" t="str">
            <v>F</v>
          </cell>
          <cell r="E238">
            <v>44</v>
          </cell>
          <cell r="F238">
            <v>12.9</v>
          </cell>
          <cell r="G238">
            <v>5.42</v>
          </cell>
          <cell r="H238">
            <v>0</v>
          </cell>
          <cell r="I238">
            <v>0</v>
          </cell>
          <cell r="J238">
            <v>10.3</v>
          </cell>
          <cell r="K238">
            <v>0</v>
          </cell>
          <cell r="L238">
            <v>0</v>
          </cell>
          <cell r="M238">
            <v>0.60499999999999998</v>
          </cell>
          <cell r="N238">
            <v>0.99</v>
          </cell>
          <cell r="O238">
            <v>0</v>
          </cell>
          <cell r="P238">
            <v>0</v>
          </cell>
          <cell r="Q238">
            <v>0</v>
          </cell>
          <cell r="R238">
            <v>1.49</v>
          </cell>
          <cell r="S238">
            <v>1.6875</v>
          </cell>
          <cell r="T238">
            <v>0</v>
          </cell>
          <cell r="U238">
            <v>0</v>
          </cell>
          <cell r="V238">
            <v>1.06</v>
          </cell>
          <cell r="W238">
            <v>0</v>
          </cell>
          <cell r="X238">
            <v>0</v>
          </cell>
          <cell r="Y238">
            <v>0.63100000000000001</v>
          </cell>
          <cell r="Z238">
            <v>5.18</v>
          </cell>
          <cell r="AA238">
            <v>0</v>
          </cell>
          <cell r="AB238">
            <v>6.5</v>
          </cell>
          <cell r="AC238">
            <v>0</v>
          </cell>
          <cell r="AD238">
            <v>8.9600000000000009</v>
          </cell>
          <cell r="AE238">
            <v>20.8</v>
          </cell>
          <cell r="AF238">
            <v>9.65</v>
          </cell>
          <cell r="AG238">
            <v>4.7699999999999996</v>
          </cell>
          <cell r="AH238">
            <v>1.27</v>
          </cell>
          <cell r="AI238">
            <v>89.3</v>
          </cell>
          <cell r="AJ238">
            <v>26.5</v>
          </cell>
          <cell r="AK238">
            <v>17.399999999999999</v>
          </cell>
          <cell r="AL238">
            <v>2.63</v>
          </cell>
          <cell r="AM238">
            <v>0</v>
          </cell>
          <cell r="AN238">
            <v>3.75</v>
          </cell>
          <cell r="AO238">
            <v>8.02</v>
          </cell>
          <cell r="AP238">
            <v>0</v>
          </cell>
          <cell r="AQ238">
            <v>0</v>
          </cell>
          <cell r="AR238">
            <v>0</v>
          </cell>
          <cell r="AS238">
            <v>0</v>
          </cell>
          <cell r="AT238">
            <v>0</v>
          </cell>
          <cell r="AU238">
            <v>2.97</v>
          </cell>
          <cell r="AV238">
            <v>0.96399999999999997</v>
          </cell>
          <cell r="AW238">
            <v>0</v>
          </cell>
          <cell r="AX238">
            <v>1</v>
          </cell>
          <cell r="AY238" t="str">
            <v>WT125X65.5</v>
          </cell>
          <cell r="AZ238" t="str">
            <v>WT125X65.5</v>
          </cell>
          <cell r="BA238">
            <v>65.5</v>
          </cell>
          <cell r="BB238">
            <v>8320</v>
          </cell>
          <cell r="BC238">
            <v>138</v>
          </cell>
          <cell r="BD238">
            <v>0</v>
          </cell>
          <cell r="BE238">
            <v>0</v>
          </cell>
          <cell r="BF238">
            <v>262</v>
          </cell>
          <cell r="BG238">
            <v>0</v>
          </cell>
          <cell r="BH238">
            <v>0</v>
          </cell>
          <cell r="BI238">
            <v>15.4</v>
          </cell>
          <cell r="BJ238">
            <v>25.1</v>
          </cell>
          <cell r="BK238">
            <v>0</v>
          </cell>
          <cell r="BL238">
            <v>0</v>
          </cell>
          <cell r="BM238">
            <v>0</v>
          </cell>
          <cell r="BN238">
            <v>37.799999999999997</v>
          </cell>
          <cell r="BO238">
            <v>42.9</v>
          </cell>
          <cell r="BP238">
            <v>0</v>
          </cell>
          <cell r="BQ238">
            <v>26.9</v>
          </cell>
          <cell r="BR238">
            <v>0</v>
          </cell>
          <cell r="BS238">
            <v>0</v>
          </cell>
          <cell r="BT238">
            <v>16</v>
          </cell>
          <cell r="BU238">
            <v>65.5</v>
          </cell>
          <cell r="BV238">
            <v>0</v>
          </cell>
          <cell r="BW238">
            <v>0</v>
          </cell>
          <cell r="BX238">
            <v>6.5</v>
          </cell>
          <cell r="BY238">
            <v>8.9600000000000009</v>
          </cell>
          <cell r="BZ238">
            <v>8.66</v>
          </cell>
          <cell r="CA238">
            <v>158</v>
          </cell>
          <cell r="CB238">
            <v>78.2</v>
          </cell>
          <cell r="CC238">
            <v>32.299999999999997</v>
          </cell>
          <cell r="CD238">
            <v>37.200000000000003</v>
          </cell>
          <cell r="CE238">
            <v>434</v>
          </cell>
          <cell r="CF238">
            <v>285</v>
          </cell>
          <cell r="CG238">
            <v>66.8</v>
          </cell>
          <cell r="CH238">
            <v>0</v>
          </cell>
          <cell r="CI238">
            <v>1560</v>
          </cell>
          <cell r="CJ238">
            <v>2.15</v>
          </cell>
          <cell r="CK238">
            <v>0</v>
          </cell>
          <cell r="CL238">
            <v>0</v>
          </cell>
          <cell r="CM238">
            <v>0</v>
          </cell>
          <cell r="CN238">
            <v>0</v>
          </cell>
          <cell r="CO238">
            <v>0</v>
          </cell>
          <cell r="CP238">
            <v>75.400000000000006</v>
          </cell>
          <cell r="CQ238">
            <v>0.96399999999999997</v>
          </cell>
          <cell r="CR238">
            <v>0</v>
          </cell>
          <cell r="CS238">
            <v>1</v>
          </cell>
        </row>
        <row r="239">
          <cell r="C239" t="str">
            <v>WT5X38.5</v>
          </cell>
          <cell r="D239" t="str">
            <v>F</v>
          </cell>
          <cell r="E239">
            <v>38.5</v>
          </cell>
          <cell r="F239">
            <v>11.3</v>
          </cell>
          <cell r="G239">
            <v>5.3</v>
          </cell>
          <cell r="H239">
            <v>0</v>
          </cell>
          <cell r="I239">
            <v>0</v>
          </cell>
          <cell r="J239">
            <v>10.199999999999999</v>
          </cell>
          <cell r="K239">
            <v>0</v>
          </cell>
          <cell r="L239">
            <v>0</v>
          </cell>
          <cell r="M239">
            <v>0.53</v>
          </cell>
          <cell r="N239">
            <v>0.87</v>
          </cell>
          <cell r="O239">
            <v>0</v>
          </cell>
          <cell r="P239">
            <v>0</v>
          </cell>
          <cell r="Q239">
            <v>0</v>
          </cell>
          <cell r="R239">
            <v>1.37</v>
          </cell>
          <cell r="S239">
            <v>1.5625</v>
          </cell>
          <cell r="T239">
            <v>0</v>
          </cell>
          <cell r="U239">
            <v>0</v>
          </cell>
          <cell r="V239">
            <v>0.99</v>
          </cell>
          <cell r="W239">
            <v>0</v>
          </cell>
          <cell r="X239">
            <v>0</v>
          </cell>
          <cell r="Y239">
            <v>0.55500000000000005</v>
          </cell>
          <cell r="Z239">
            <v>5.86</v>
          </cell>
          <cell r="AA239">
            <v>0</v>
          </cell>
          <cell r="AB239">
            <v>7.42</v>
          </cell>
          <cell r="AC239">
            <v>0</v>
          </cell>
          <cell r="AD239">
            <v>10</v>
          </cell>
          <cell r="AE239">
            <v>17.399999999999999</v>
          </cell>
          <cell r="AF239">
            <v>8.06</v>
          </cell>
          <cell r="AG239">
            <v>4.05</v>
          </cell>
          <cell r="AH239">
            <v>1.24</v>
          </cell>
          <cell r="AI239">
            <v>76.8</v>
          </cell>
          <cell r="AJ239">
            <v>22.9</v>
          </cell>
          <cell r="AK239">
            <v>15.1</v>
          </cell>
          <cell r="AL239">
            <v>2.6</v>
          </cell>
          <cell r="AM239">
            <v>0</v>
          </cell>
          <cell r="AN239">
            <v>2.5499999999999998</v>
          </cell>
          <cell r="AO239">
            <v>5.31</v>
          </cell>
          <cell r="AP239">
            <v>0</v>
          </cell>
          <cell r="AQ239">
            <v>0</v>
          </cell>
          <cell r="AR239">
            <v>0</v>
          </cell>
          <cell r="AS239">
            <v>0</v>
          </cell>
          <cell r="AT239">
            <v>0</v>
          </cell>
          <cell r="AU239">
            <v>2.94</v>
          </cell>
          <cell r="AV239">
            <v>0.96399999999999997</v>
          </cell>
          <cell r="AW239">
            <v>0</v>
          </cell>
          <cell r="AX239">
            <v>1</v>
          </cell>
          <cell r="AY239" t="str">
            <v>WT125X57.5</v>
          </cell>
          <cell r="AZ239" t="str">
            <v>WT125X57.5</v>
          </cell>
          <cell r="BA239">
            <v>57.5</v>
          </cell>
          <cell r="BB239">
            <v>7290</v>
          </cell>
          <cell r="BC239">
            <v>135</v>
          </cell>
          <cell r="BD239">
            <v>0</v>
          </cell>
          <cell r="BE239">
            <v>0</v>
          </cell>
          <cell r="BF239">
            <v>259</v>
          </cell>
          <cell r="BG239">
            <v>0</v>
          </cell>
          <cell r="BH239">
            <v>0</v>
          </cell>
          <cell r="BI239">
            <v>13.5</v>
          </cell>
          <cell r="BJ239">
            <v>22.1</v>
          </cell>
          <cell r="BK239">
            <v>0</v>
          </cell>
          <cell r="BL239">
            <v>0</v>
          </cell>
          <cell r="BM239">
            <v>0</v>
          </cell>
          <cell r="BN239">
            <v>34.799999999999997</v>
          </cell>
          <cell r="BO239">
            <v>39.700000000000003</v>
          </cell>
          <cell r="BP239">
            <v>0</v>
          </cell>
          <cell r="BQ239">
            <v>25.1</v>
          </cell>
          <cell r="BR239">
            <v>0</v>
          </cell>
          <cell r="BS239">
            <v>0</v>
          </cell>
          <cell r="BT239">
            <v>14.1</v>
          </cell>
          <cell r="BU239">
            <v>57.5</v>
          </cell>
          <cell r="BV239">
            <v>0</v>
          </cell>
          <cell r="BW239">
            <v>0</v>
          </cell>
          <cell r="BX239">
            <v>7.42</v>
          </cell>
          <cell r="BY239">
            <v>10</v>
          </cell>
          <cell r="BZ239">
            <v>7.24</v>
          </cell>
          <cell r="CA239">
            <v>132</v>
          </cell>
          <cell r="CB239">
            <v>66.400000000000006</v>
          </cell>
          <cell r="CC239">
            <v>31.5</v>
          </cell>
          <cell r="CD239">
            <v>32</v>
          </cell>
          <cell r="CE239">
            <v>375</v>
          </cell>
          <cell r="CF239">
            <v>247</v>
          </cell>
          <cell r="CG239">
            <v>66</v>
          </cell>
          <cell r="CH239">
            <v>0</v>
          </cell>
          <cell r="CI239">
            <v>1060</v>
          </cell>
          <cell r="CJ239">
            <v>1.43</v>
          </cell>
          <cell r="CK239">
            <v>0</v>
          </cell>
          <cell r="CL239">
            <v>0</v>
          </cell>
          <cell r="CM239">
            <v>0</v>
          </cell>
          <cell r="CN239">
            <v>0</v>
          </cell>
          <cell r="CO239">
            <v>0</v>
          </cell>
          <cell r="CP239">
            <v>74.7</v>
          </cell>
          <cell r="CQ239">
            <v>0.96399999999999997</v>
          </cell>
          <cell r="CR239">
            <v>0</v>
          </cell>
          <cell r="CS239">
            <v>1</v>
          </cell>
        </row>
        <row r="240">
          <cell r="C240" t="str">
            <v>WT5X34</v>
          </cell>
          <cell r="D240" t="str">
            <v>F</v>
          </cell>
          <cell r="E240">
            <v>34</v>
          </cell>
          <cell r="F240">
            <v>10</v>
          </cell>
          <cell r="G240">
            <v>5.2</v>
          </cell>
          <cell r="H240">
            <v>0</v>
          </cell>
          <cell r="I240">
            <v>0</v>
          </cell>
          <cell r="J240">
            <v>10.1</v>
          </cell>
          <cell r="K240">
            <v>0</v>
          </cell>
          <cell r="L240">
            <v>0</v>
          </cell>
          <cell r="M240">
            <v>0.47</v>
          </cell>
          <cell r="N240">
            <v>0.77</v>
          </cell>
          <cell r="O240">
            <v>0</v>
          </cell>
          <cell r="P240">
            <v>0</v>
          </cell>
          <cell r="Q240">
            <v>0</v>
          </cell>
          <cell r="R240">
            <v>1.27</v>
          </cell>
          <cell r="S240">
            <v>1.4375</v>
          </cell>
          <cell r="T240">
            <v>0</v>
          </cell>
          <cell r="U240">
            <v>0</v>
          </cell>
          <cell r="V240">
            <v>0.93200000000000005</v>
          </cell>
          <cell r="W240">
            <v>0</v>
          </cell>
          <cell r="X240">
            <v>0</v>
          </cell>
          <cell r="Y240">
            <v>0.49299999999999999</v>
          </cell>
          <cell r="Z240">
            <v>6.58</v>
          </cell>
          <cell r="AA240">
            <v>0</v>
          </cell>
          <cell r="AB240">
            <v>8.36</v>
          </cell>
          <cell r="AC240">
            <v>0</v>
          </cell>
          <cell r="AD240">
            <v>11.1</v>
          </cell>
          <cell r="AE240">
            <v>14.9</v>
          </cell>
          <cell r="AF240">
            <v>6.85</v>
          </cell>
          <cell r="AG240">
            <v>3.49</v>
          </cell>
          <cell r="AH240">
            <v>1.22</v>
          </cell>
          <cell r="AI240">
            <v>66.7</v>
          </cell>
          <cell r="AJ240">
            <v>20</v>
          </cell>
          <cell r="AK240">
            <v>13.2</v>
          </cell>
          <cell r="AL240">
            <v>2.58</v>
          </cell>
          <cell r="AM240">
            <v>0</v>
          </cell>
          <cell r="AN240">
            <v>1.78</v>
          </cell>
          <cell r="AO240">
            <v>3.62</v>
          </cell>
          <cell r="AP240">
            <v>0</v>
          </cell>
          <cell r="AQ240">
            <v>0</v>
          </cell>
          <cell r="AR240">
            <v>0</v>
          </cell>
          <cell r="AS240">
            <v>0</v>
          </cell>
          <cell r="AT240">
            <v>0</v>
          </cell>
          <cell r="AU240">
            <v>2.91</v>
          </cell>
          <cell r="AV240">
            <v>0.96499999999999997</v>
          </cell>
          <cell r="AW240">
            <v>0</v>
          </cell>
          <cell r="AX240">
            <v>1</v>
          </cell>
          <cell r="AY240" t="str">
            <v>WT125X50.5</v>
          </cell>
          <cell r="AZ240" t="str">
            <v>WT125X50.5</v>
          </cell>
          <cell r="BA240">
            <v>50.5</v>
          </cell>
          <cell r="BB240">
            <v>6450</v>
          </cell>
          <cell r="BC240">
            <v>132</v>
          </cell>
          <cell r="BD240">
            <v>0</v>
          </cell>
          <cell r="BE240">
            <v>0</v>
          </cell>
          <cell r="BF240">
            <v>257</v>
          </cell>
          <cell r="BG240">
            <v>0</v>
          </cell>
          <cell r="BH240">
            <v>0</v>
          </cell>
          <cell r="BI240">
            <v>11.9</v>
          </cell>
          <cell r="BJ240">
            <v>19.600000000000001</v>
          </cell>
          <cell r="BK240">
            <v>0</v>
          </cell>
          <cell r="BL240">
            <v>0</v>
          </cell>
          <cell r="BM240">
            <v>0</v>
          </cell>
          <cell r="BN240">
            <v>32.299999999999997</v>
          </cell>
          <cell r="BO240">
            <v>36.5</v>
          </cell>
          <cell r="BP240">
            <v>0</v>
          </cell>
          <cell r="BQ240">
            <v>23.7</v>
          </cell>
          <cell r="BR240">
            <v>0</v>
          </cell>
          <cell r="BS240">
            <v>0</v>
          </cell>
          <cell r="BT240">
            <v>12.5</v>
          </cell>
          <cell r="BU240">
            <v>50.5</v>
          </cell>
          <cell r="BV240">
            <v>0</v>
          </cell>
          <cell r="BW240">
            <v>0</v>
          </cell>
          <cell r="BX240">
            <v>8.36</v>
          </cell>
          <cell r="BY240">
            <v>11.1</v>
          </cell>
          <cell r="BZ240">
            <v>6.2</v>
          </cell>
          <cell r="CA240">
            <v>112</v>
          </cell>
          <cell r="CB240">
            <v>57.2</v>
          </cell>
          <cell r="CC240">
            <v>31</v>
          </cell>
          <cell r="CD240">
            <v>27.8</v>
          </cell>
          <cell r="CE240">
            <v>328</v>
          </cell>
          <cell r="CF240">
            <v>216</v>
          </cell>
          <cell r="CG240">
            <v>65.5</v>
          </cell>
          <cell r="CH240">
            <v>0</v>
          </cell>
          <cell r="CI240">
            <v>741</v>
          </cell>
          <cell r="CJ240">
            <v>0.97199999999999998</v>
          </cell>
          <cell r="CK240">
            <v>0</v>
          </cell>
          <cell r="CL240">
            <v>0</v>
          </cell>
          <cell r="CM240">
            <v>0</v>
          </cell>
          <cell r="CN240">
            <v>0</v>
          </cell>
          <cell r="CO240">
            <v>0</v>
          </cell>
          <cell r="CP240">
            <v>73.900000000000006</v>
          </cell>
          <cell r="CQ240">
            <v>0.96499999999999997</v>
          </cell>
          <cell r="CR240">
            <v>0</v>
          </cell>
          <cell r="CS240">
            <v>1</v>
          </cell>
        </row>
        <row r="241">
          <cell r="C241" t="str">
            <v>WT5X30</v>
          </cell>
          <cell r="D241" t="str">
            <v>F</v>
          </cell>
          <cell r="E241">
            <v>30</v>
          </cell>
          <cell r="F241">
            <v>8.82</v>
          </cell>
          <cell r="G241">
            <v>5.1100000000000003</v>
          </cell>
          <cell r="H241">
            <v>0</v>
          </cell>
          <cell r="I241">
            <v>0</v>
          </cell>
          <cell r="J241">
            <v>10.1</v>
          </cell>
          <cell r="K241">
            <v>0</v>
          </cell>
          <cell r="L241">
            <v>0</v>
          </cell>
          <cell r="M241">
            <v>0.42</v>
          </cell>
          <cell r="N241">
            <v>0.68</v>
          </cell>
          <cell r="O241">
            <v>0</v>
          </cell>
          <cell r="P241">
            <v>0</v>
          </cell>
          <cell r="Q241">
            <v>0</v>
          </cell>
          <cell r="R241">
            <v>1.18</v>
          </cell>
          <cell r="S241">
            <v>1.375</v>
          </cell>
          <cell r="T241">
            <v>0</v>
          </cell>
          <cell r="U241">
            <v>0</v>
          </cell>
          <cell r="V241">
            <v>0.88400000000000001</v>
          </cell>
          <cell r="W241">
            <v>0</v>
          </cell>
          <cell r="X241">
            <v>0</v>
          </cell>
          <cell r="Y241">
            <v>0.438</v>
          </cell>
          <cell r="Z241">
            <v>7.41</v>
          </cell>
          <cell r="AA241">
            <v>0</v>
          </cell>
          <cell r="AB241">
            <v>9.36</v>
          </cell>
          <cell r="AC241">
            <v>0</v>
          </cell>
          <cell r="AD241">
            <v>12.2</v>
          </cell>
          <cell r="AE241">
            <v>12.9</v>
          </cell>
          <cell r="AF241">
            <v>5.87</v>
          </cell>
          <cell r="AG241">
            <v>3.04</v>
          </cell>
          <cell r="AH241">
            <v>1.21</v>
          </cell>
          <cell r="AI241">
            <v>58.1</v>
          </cell>
          <cell r="AJ241">
            <v>17.5</v>
          </cell>
          <cell r="AK241">
            <v>11.5</v>
          </cell>
          <cell r="AL241">
            <v>2.57</v>
          </cell>
          <cell r="AM241">
            <v>0</v>
          </cell>
          <cell r="AN241">
            <v>1.23</v>
          </cell>
          <cell r="AO241">
            <v>2.46</v>
          </cell>
          <cell r="AP241">
            <v>0</v>
          </cell>
          <cell r="AQ241">
            <v>0</v>
          </cell>
          <cell r="AR241">
            <v>0</v>
          </cell>
          <cell r="AS241">
            <v>0</v>
          </cell>
          <cell r="AT241">
            <v>0</v>
          </cell>
          <cell r="AU241">
            <v>2.89</v>
          </cell>
          <cell r="AV241">
            <v>0.96399999999999997</v>
          </cell>
          <cell r="AW241">
            <v>0</v>
          </cell>
          <cell r="AX241">
            <v>1</v>
          </cell>
          <cell r="AY241" t="str">
            <v>WT125X44.5</v>
          </cell>
          <cell r="AZ241" t="str">
            <v>WT125X44.5</v>
          </cell>
          <cell r="BA241">
            <v>44.5</v>
          </cell>
          <cell r="BB241">
            <v>5690</v>
          </cell>
          <cell r="BC241">
            <v>130</v>
          </cell>
          <cell r="BD241">
            <v>0</v>
          </cell>
          <cell r="BE241">
            <v>0</v>
          </cell>
          <cell r="BF241">
            <v>257</v>
          </cell>
          <cell r="BG241">
            <v>0</v>
          </cell>
          <cell r="BH241">
            <v>0</v>
          </cell>
          <cell r="BI241">
            <v>10.7</v>
          </cell>
          <cell r="BJ241">
            <v>17.3</v>
          </cell>
          <cell r="BK241">
            <v>0</v>
          </cell>
          <cell r="BL241">
            <v>0</v>
          </cell>
          <cell r="BM241">
            <v>0</v>
          </cell>
          <cell r="BN241">
            <v>30</v>
          </cell>
          <cell r="BO241">
            <v>34.9</v>
          </cell>
          <cell r="BP241">
            <v>0</v>
          </cell>
          <cell r="BQ241">
            <v>22.5</v>
          </cell>
          <cell r="BR241">
            <v>0</v>
          </cell>
          <cell r="BS241">
            <v>0</v>
          </cell>
          <cell r="BT241">
            <v>11.1</v>
          </cell>
          <cell r="BU241">
            <v>44.5</v>
          </cell>
          <cell r="BV241">
            <v>0</v>
          </cell>
          <cell r="BW241">
            <v>0</v>
          </cell>
          <cell r="BX241">
            <v>9.36</v>
          </cell>
          <cell r="BY241">
            <v>12.2</v>
          </cell>
          <cell r="BZ241">
            <v>5.37</v>
          </cell>
          <cell r="CA241">
            <v>96.2</v>
          </cell>
          <cell r="CB241">
            <v>49.8</v>
          </cell>
          <cell r="CC241">
            <v>30.7</v>
          </cell>
          <cell r="CD241">
            <v>24.2</v>
          </cell>
          <cell r="CE241">
            <v>287</v>
          </cell>
          <cell r="CF241">
            <v>188</v>
          </cell>
          <cell r="CG241">
            <v>65.3</v>
          </cell>
          <cell r="CH241">
            <v>0</v>
          </cell>
          <cell r="CI241">
            <v>512</v>
          </cell>
          <cell r="CJ241">
            <v>0.66100000000000003</v>
          </cell>
          <cell r="CK241">
            <v>0</v>
          </cell>
          <cell r="CL241">
            <v>0</v>
          </cell>
          <cell r="CM241">
            <v>0</v>
          </cell>
          <cell r="CN241">
            <v>0</v>
          </cell>
          <cell r="CO241">
            <v>0</v>
          </cell>
          <cell r="CP241">
            <v>73.400000000000006</v>
          </cell>
          <cell r="CQ241">
            <v>0.96399999999999997</v>
          </cell>
          <cell r="CR241">
            <v>0</v>
          </cell>
          <cell r="CS241">
            <v>1</v>
          </cell>
        </row>
        <row r="242">
          <cell r="C242" t="str">
            <v>WT5X27</v>
          </cell>
          <cell r="D242" t="str">
            <v>F</v>
          </cell>
          <cell r="E242">
            <v>27</v>
          </cell>
          <cell r="F242">
            <v>7.91</v>
          </cell>
          <cell r="G242">
            <v>5.05</v>
          </cell>
          <cell r="H242">
            <v>0</v>
          </cell>
          <cell r="I242">
            <v>0</v>
          </cell>
          <cell r="J242">
            <v>10</v>
          </cell>
          <cell r="K242">
            <v>0</v>
          </cell>
          <cell r="L242">
            <v>0</v>
          </cell>
          <cell r="M242">
            <v>0.37</v>
          </cell>
          <cell r="N242">
            <v>0.61499999999999999</v>
          </cell>
          <cell r="O242">
            <v>0</v>
          </cell>
          <cell r="P242">
            <v>0</v>
          </cell>
          <cell r="Q242">
            <v>0</v>
          </cell>
          <cell r="R242">
            <v>1.1200000000000001</v>
          </cell>
          <cell r="S242">
            <v>1.3125</v>
          </cell>
          <cell r="T242">
            <v>0</v>
          </cell>
          <cell r="U242">
            <v>0</v>
          </cell>
          <cell r="V242">
            <v>0.83599999999999997</v>
          </cell>
          <cell r="W242">
            <v>0</v>
          </cell>
          <cell r="X242">
            <v>0</v>
          </cell>
          <cell r="Y242">
            <v>0.39500000000000002</v>
          </cell>
          <cell r="Z242">
            <v>8.15</v>
          </cell>
          <cell r="AA242">
            <v>0</v>
          </cell>
          <cell r="AB242">
            <v>10.6</v>
          </cell>
          <cell r="AC242">
            <v>0</v>
          </cell>
          <cell r="AD242">
            <v>13.6</v>
          </cell>
          <cell r="AE242">
            <v>11.1</v>
          </cell>
          <cell r="AF242">
            <v>5.05</v>
          </cell>
          <cell r="AG242">
            <v>2.64</v>
          </cell>
          <cell r="AH242">
            <v>1.19</v>
          </cell>
          <cell r="AI242">
            <v>51.7</v>
          </cell>
          <cell r="AJ242">
            <v>15.6</v>
          </cell>
          <cell r="AK242">
            <v>10.3</v>
          </cell>
          <cell r="AL242">
            <v>2.56</v>
          </cell>
          <cell r="AM242">
            <v>0</v>
          </cell>
          <cell r="AN242">
            <v>0.90900000000000003</v>
          </cell>
          <cell r="AO242">
            <v>1.78</v>
          </cell>
          <cell r="AP242">
            <v>0</v>
          </cell>
          <cell r="AQ242">
            <v>0</v>
          </cell>
          <cell r="AR242">
            <v>0</v>
          </cell>
          <cell r="AS242">
            <v>0</v>
          </cell>
          <cell r="AT242">
            <v>0</v>
          </cell>
          <cell r="AU242">
            <v>2.87</v>
          </cell>
          <cell r="AV242">
            <v>0.96599999999999997</v>
          </cell>
          <cell r="AW242">
            <v>0</v>
          </cell>
          <cell r="AX242">
            <v>1</v>
          </cell>
          <cell r="AY242" t="str">
            <v>WT125X40</v>
          </cell>
          <cell r="AZ242" t="str">
            <v>WT125X40</v>
          </cell>
          <cell r="BA242">
            <v>40</v>
          </cell>
          <cell r="BB242">
            <v>5100</v>
          </cell>
          <cell r="BC242">
            <v>128</v>
          </cell>
          <cell r="BD242">
            <v>0</v>
          </cell>
          <cell r="BE242">
            <v>0</v>
          </cell>
          <cell r="BF242">
            <v>254</v>
          </cell>
          <cell r="BG242">
            <v>0</v>
          </cell>
          <cell r="BH242">
            <v>0</v>
          </cell>
          <cell r="BI242">
            <v>9.4</v>
          </cell>
          <cell r="BJ242">
            <v>15.6</v>
          </cell>
          <cell r="BK242">
            <v>0</v>
          </cell>
          <cell r="BL242">
            <v>0</v>
          </cell>
          <cell r="BM242">
            <v>0</v>
          </cell>
          <cell r="BN242">
            <v>28.4</v>
          </cell>
          <cell r="BO242">
            <v>33.299999999999997</v>
          </cell>
          <cell r="BP242">
            <v>0</v>
          </cell>
          <cell r="BQ242">
            <v>21.2</v>
          </cell>
          <cell r="BR242">
            <v>0</v>
          </cell>
          <cell r="BS242">
            <v>0</v>
          </cell>
          <cell r="BT242">
            <v>10</v>
          </cell>
          <cell r="BU242">
            <v>40</v>
          </cell>
          <cell r="BV242">
            <v>0</v>
          </cell>
          <cell r="BW242">
            <v>0</v>
          </cell>
          <cell r="BX242">
            <v>10.6</v>
          </cell>
          <cell r="BY242">
            <v>13.6</v>
          </cell>
          <cell r="BZ242">
            <v>4.62</v>
          </cell>
          <cell r="CA242">
            <v>82.8</v>
          </cell>
          <cell r="CB242">
            <v>43.3</v>
          </cell>
          <cell r="CC242">
            <v>30.2</v>
          </cell>
          <cell r="CD242">
            <v>21.5</v>
          </cell>
          <cell r="CE242">
            <v>256</v>
          </cell>
          <cell r="CF242">
            <v>169</v>
          </cell>
          <cell r="CG242">
            <v>65</v>
          </cell>
          <cell r="CH242">
            <v>0</v>
          </cell>
          <cell r="CI242">
            <v>378</v>
          </cell>
          <cell r="CJ242">
            <v>0.47799999999999998</v>
          </cell>
          <cell r="CK242">
            <v>0</v>
          </cell>
          <cell r="CL242">
            <v>0</v>
          </cell>
          <cell r="CM242">
            <v>0</v>
          </cell>
          <cell r="CN242">
            <v>0</v>
          </cell>
          <cell r="CO242">
            <v>0</v>
          </cell>
          <cell r="CP242">
            <v>72.900000000000006</v>
          </cell>
          <cell r="CQ242">
            <v>0.96599999999999997</v>
          </cell>
          <cell r="CR242">
            <v>0</v>
          </cell>
          <cell r="CS242">
            <v>1</v>
          </cell>
        </row>
        <row r="243">
          <cell r="C243" t="str">
            <v>WT5X24.5</v>
          </cell>
          <cell r="D243" t="str">
            <v>F</v>
          </cell>
          <cell r="E243">
            <v>24.5</v>
          </cell>
          <cell r="F243">
            <v>7.21</v>
          </cell>
          <cell r="G243">
            <v>4.99</v>
          </cell>
          <cell r="H243">
            <v>0</v>
          </cell>
          <cell r="I243">
            <v>0</v>
          </cell>
          <cell r="J243">
            <v>10</v>
          </cell>
          <cell r="K243">
            <v>0</v>
          </cell>
          <cell r="L243">
            <v>0</v>
          </cell>
          <cell r="M243">
            <v>0.34</v>
          </cell>
          <cell r="N243">
            <v>0.56000000000000005</v>
          </cell>
          <cell r="O243">
            <v>0</v>
          </cell>
          <cell r="P243">
            <v>0</v>
          </cell>
          <cell r="Q243">
            <v>0</v>
          </cell>
          <cell r="R243">
            <v>1.06</v>
          </cell>
          <cell r="S243">
            <v>1.25</v>
          </cell>
          <cell r="T243">
            <v>0</v>
          </cell>
          <cell r="U243">
            <v>0</v>
          </cell>
          <cell r="V243">
            <v>0.80700000000000005</v>
          </cell>
          <cell r="W243">
            <v>0</v>
          </cell>
          <cell r="X243">
            <v>0</v>
          </cell>
          <cell r="Y243">
            <v>0.36099999999999999</v>
          </cell>
          <cell r="Z243">
            <v>8.93</v>
          </cell>
          <cell r="AA243">
            <v>0</v>
          </cell>
          <cell r="AB243">
            <v>11.6</v>
          </cell>
          <cell r="AC243">
            <v>0</v>
          </cell>
          <cell r="AD243">
            <v>14.7</v>
          </cell>
          <cell r="AE243">
            <v>10</v>
          </cell>
          <cell r="AF243">
            <v>4.5199999999999996</v>
          </cell>
          <cell r="AG243">
            <v>2.39</v>
          </cell>
          <cell r="AH243">
            <v>1.18</v>
          </cell>
          <cell r="AI243">
            <v>46.7</v>
          </cell>
          <cell r="AJ243">
            <v>14.1</v>
          </cell>
          <cell r="AK243">
            <v>9.34</v>
          </cell>
          <cell r="AL243">
            <v>2.54</v>
          </cell>
          <cell r="AM243">
            <v>0</v>
          </cell>
          <cell r="AN243">
            <v>0.69299999999999995</v>
          </cell>
          <cell r="AO243">
            <v>1.33</v>
          </cell>
          <cell r="AP243">
            <v>0</v>
          </cell>
          <cell r="AQ243">
            <v>0</v>
          </cell>
          <cell r="AR243">
            <v>0</v>
          </cell>
          <cell r="AS243">
            <v>0</v>
          </cell>
          <cell r="AT243">
            <v>0</v>
          </cell>
          <cell r="AU243">
            <v>2.85</v>
          </cell>
          <cell r="AV243">
            <v>0.96599999999999997</v>
          </cell>
          <cell r="AW243">
            <v>0</v>
          </cell>
          <cell r="AX243">
            <v>1</v>
          </cell>
          <cell r="AY243" t="str">
            <v>WT125X36.5</v>
          </cell>
          <cell r="AZ243" t="str">
            <v>WT125X36.5</v>
          </cell>
          <cell r="BA243">
            <v>36.5</v>
          </cell>
          <cell r="BB243">
            <v>4650</v>
          </cell>
          <cell r="BC243">
            <v>127</v>
          </cell>
          <cell r="BD243">
            <v>0</v>
          </cell>
          <cell r="BE243">
            <v>0</v>
          </cell>
          <cell r="BF243">
            <v>254</v>
          </cell>
          <cell r="BG243">
            <v>0</v>
          </cell>
          <cell r="BH243">
            <v>0</v>
          </cell>
          <cell r="BI243">
            <v>8.64</v>
          </cell>
          <cell r="BJ243">
            <v>14.2</v>
          </cell>
          <cell r="BK243">
            <v>0</v>
          </cell>
          <cell r="BL243">
            <v>0</v>
          </cell>
          <cell r="BM243">
            <v>0</v>
          </cell>
          <cell r="BN243">
            <v>26.9</v>
          </cell>
          <cell r="BO243">
            <v>31.8</v>
          </cell>
          <cell r="BP243">
            <v>0</v>
          </cell>
          <cell r="BQ243">
            <v>20.5</v>
          </cell>
          <cell r="BR243">
            <v>0</v>
          </cell>
          <cell r="BS243">
            <v>0</v>
          </cell>
          <cell r="BT243">
            <v>9.17</v>
          </cell>
          <cell r="BU243">
            <v>36.5</v>
          </cell>
          <cell r="BV243">
            <v>0</v>
          </cell>
          <cell r="BW243">
            <v>0</v>
          </cell>
          <cell r="BX243">
            <v>11.6</v>
          </cell>
          <cell r="BY243">
            <v>14.7</v>
          </cell>
          <cell r="BZ243">
            <v>4.16</v>
          </cell>
          <cell r="CA243">
            <v>74.099999999999994</v>
          </cell>
          <cell r="CB243">
            <v>39.200000000000003</v>
          </cell>
          <cell r="CC243">
            <v>30</v>
          </cell>
          <cell r="CD243">
            <v>19.399999999999999</v>
          </cell>
          <cell r="CE243">
            <v>231</v>
          </cell>
          <cell r="CF243">
            <v>153</v>
          </cell>
          <cell r="CG243">
            <v>64.5</v>
          </cell>
          <cell r="CH243">
            <v>0</v>
          </cell>
          <cell r="CI243">
            <v>288</v>
          </cell>
          <cell r="CJ243">
            <v>0.35699999999999998</v>
          </cell>
          <cell r="CK243">
            <v>0</v>
          </cell>
          <cell r="CL243">
            <v>0</v>
          </cell>
          <cell r="CM243">
            <v>0</v>
          </cell>
          <cell r="CN243">
            <v>0</v>
          </cell>
          <cell r="CO243">
            <v>0</v>
          </cell>
          <cell r="CP243">
            <v>72.400000000000006</v>
          </cell>
          <cell r="CQ243">
            <v>0.96599999999999997</v>
          </cell>
          <cell r="CR243">
            <v>0</v>
          </cell>
          <cell r="CS243">
            <v>1</v>
          </cell>
        </row>
        <row r="244">
          <cell r="C244" t="str">
            <v>WT5X22.5</v>
          </cell>
          <cell r="D244" t="str">
            <v>F</v>
          </cell>
          <cell r="E244">
            <v>22.5</v>
          </cell>
          <cell r="F244">
            <v>6.63</v>
          </cell>
          <cell r="G244">
            <v>5.05</v>
          </cell>
          <cell r="H244">
            <v>0</v>
          </cell>
          <cell r="I244">
            <v>0</v>
          </cell>
          <cell r="J244">
            <v>8.02</v>
          </cell>
          <cell r="K244">
            <v>0</v>
          </cell>
          <cell r="L244">
            <v>0</v>
          </cell>
          <cell r="M244">
            <v>0.35</v>
          </cell>
          <cell r="N244">
            <v>0.62</v>
          </cell>
          <cell r="O244">
            <v>0</v>
          </cell>
          <cell r="P244">
            <v>0</v>
          </cell>
          <cell r="Q244">
            <v>0</v>
          </cell>
          <cell r="R244">
            <v>1.1200000000000001</v>
          </cell>
          <cell r="S244">
            <v>1.3125</v>
          </cell>
          <cell r="T244">
            <v>0</v>
          </cell>
          <cell r="U244">
            <v>0</v>
          </cell>
          <cell r="V244">
            <v>0.90700000000000003</v>
          </cell>
          <cell r="W244">
            <v>0</v>
          </cell>
          <cell r="X244">
            <v>0</v>
          </cell>
          <cell r="Y244">
            <v>0.41299999999999998</v>
          </cell>
          <cell r="Z244">
            <v>6.47</v>
          </cell>
          <cell r="AA244">
            <v>0</v>
          </cell>
          <cell r="AB244">
            <v>11.2</v>
          </cell>
          <cell r="AC244">
            <v>0</v>
          </cell>
          <cell r="AD244">
            <v>14.4</v>
          </cell>
          <cell r="AE244">
            <v>10.199999999999999</v>
          </cell>
          <cell r="AF244">
            <v>4.6500000000000004</v>
          </cell>
          <cell r="AG244">
            <v>2.4700000000000002</v>
          </cell>
          <cell r="AH244">
            <v>1.24</v>
          </cell>
          <cell r="AI244">
            <v>26.7</v>
          </cell>
          <cell r="AJ244">
            <v>10.1</v>
          </cell>
          <cell r="AK244">
            <v>6.65</v>
          </cell>
          <cell r="AL244">
            <v>2.0099999999999998</v>
          </cell>
          <cell r="AM244">
            <v>0</v>
          </cell>
          <cell r="AN244">
            <v>0.753</v>
          </cell>
          <cell r="AO244">
            <v>0.98099999999999998</v>
          </cell>
          <cell r="AP244">
            <v>0</v>
          </cell>
          <cell r="AQ244">
            <v>0</v>
          </cell>
          <cell r="AR244">
            <v>0</v>
          </cell>
          <cell r="AS244">
            <v>0</v>
          </cell>
          <cell r="AT244">
            <v>0</v>
          </cell>
          <cell r="AU244">
            <v>2.4300000000000002</v>
          </cell>
          <cell r="AV244">
            <v>0.94</v>
          </cell>
          <cell r="AW244">
            <v>0</v>
          </cell>
          <cell r="AX244">
            <v>1</v>
          </cell>
          <cell r="AY244" t="str">
            <v>WT125X33.5</v>
          </cell>
          <cell r="AZ244" t="str">
            <v>WT125X33.5</v>
          </cell>
          <cell r="BA244">
            <v>33.5</v>
          </cell>
          <cell r="BB244">
            <v>4280</v>
          </cell>
          <cell r="BC244">
            <v>128</v>
          </cell>
          <cell r="BD244">
            <v>0</v>
          </cell>
          <cell r="BE244">
            <v>0</v>
          </cell>
          <cell r="BF244">
            <v>204</v>
          </cell>
          <cell r="BG244">
            <v>0</v>
          </cell>
          <cell r="BH244">
            <v>0</v>
          </cell>
          <cell r="BI244">
            <v>8.89</v>
          </cell>
          <cell r="BJ244">
            <v>15.7</v>
          </cell>
          <cell r="BK244">
            <v>0</v>
          </cell>
          <cell r="BL244">
            <v>0</v>
          </cell>
          <cell r="BM244">
            <v>0</v>
          </cell>
          <cell r="BN244">
            <v>28.4</v>
          </cell>
          <cell r="BO244">
            <v>33.299999999999997</v>
          </cell>
          <cell r="BP244">
            <v>0</v>
          </cell>
          <cell r="BQ244">
            <v>23</v>
          </cell>
          <cell r="BR244">
            <v>0</v>
          </cell>
          <cell r="BS244">
            <v>0</v>
          </cell>
          <cell r="BT244">
            <v>10.5</v>
          </cell>
          <cell r="BU244">
            <v>33.5</v>
          </cell>
          <cell r="BV244">
            <v>0</v>
          </cell>
          <cell r="BW244">
            <v>0</v>
          </cell>
          <cell r="BX244">
            <v>11.2</v>
          </cell>
          <cell r="BY244">
            <v>14.4</v>
          </cell>
          <cell r="BZ244">
            <v>4.25</v>
          </cell>
          <cell r="CA244">
            <v>76.2</v>
          </cell>
          <cell r="CB244">
            <v>40.5</v>
          </cell>
          <cell r="CC244">
            <v>31.5</v>
          </cell>
          <cell r="CD244">
            <v>11.1</v>
          </cell>
          <cell r="CE244">
            <v>166</v>
          </cell>
          <cell r="CF244">
            <v>109</v>
          </cell>
          <cell r="CG244">
            <v>51.1</v>
          </cell>
          <cell r="CH244">
            <v>0</v>
          </cell>
          <cell r="CI244">
            <v>313</v>
          </cell>
          <cell r="CJ244">
            <v>0.26300000000000001</v>
          </cell>
          <cell r="CK244">
            <v>0</v>
          </cell>
          <cell r="CL244">
            <v>0</v>
          </cell>
          <cell r="CM244">
            <v>0</v>
          </cell>
          <cell r="CN244">
            <v>0</v>
          </cell>
          <cell r="CO244">
            <v>0</v>
          </cell>
          <cell r="CP244">
            <v>61.7</v>
          </cell>
          <cell r="CQ244">
            <v>0.94</v>
          </cell>
          <cell r="CR244">
            <v>0</v>
          </cell>
          <cell r="CS244">
            <v>1</v>
          </cell>
        </row>
        <row r="245">
          <cell r="C245" t="str">
            <v>WT5X19.5</v>
          </cell>
          <cell r="D245" t="str">
            <v>F</v>
          </cell>
          <cell r="E245">
            <v>19.5</v>
          </cell>
          <cell r="F245">
            <v>5.73</v>
          </cell>
          <cell r="G245">
            <v>4.96</v>
          </cell>
          <cell r="H245">
            <v>0</v>
          </cell>
          <cell r="I245">
            <v>0</v>
          </cell>
          <cell r="J245">
            <v>7.99</v>
          </cell>
          <cell r="K245">
            <v>0</v>
          </cell>
          <cell r="L245">
            <v>0</v>
          </cell>
          <cell r="M245">
            <v>0.315</v>
          </cell>
          <cell r="N245">
            <v>0.53</v>
          </cell>
          <cell r="O245">
            <v>0</v>
          </cell>
          <cell r="P245">
            <v>0</v>
          </cell>
          <cell r="Q245">
            <v>0</v>
          </cell>
          <cell r="R245">
            <v>1.03</v>
          </cell>
          <cell r="S245">
            <v>1.1875</v>
          </cell>
          <cell r="T245">
            <v>0</v>
          </cell>
          <cell r="U245">
            <v>0</v>
          </cell>
          <cell r="V245">
            <v>0.876</v>
          </cell>
          <cell r="W245">
            <v>0</v>
          </cell>
          <cell r="X245">
            <v>0</v>
          </cell>
          <cell r="Y245">
            <v>0.35899999999999999</v>
          </cell>
          <cell r="Z245">
            <v>7.53</v>
          </cell>
          <cell r="AA245">
            <v>0</v>
          </cell>
          <cell r="AB245">
            <v>12.5</v>
          </cell>
          <cell r="AC245">
            <v>0</v>
          </cell>
          <cell r="AD245">
            <v>15.7</v>
          </cell>
          <cell r="AE245">
            <v>8.84</v>
          </cell>
          <cell r="AF245">
            <v>3.99</v>
          </cell>
          <cell r="AG245">
            <v>2.16</v>
          </cell>
          <cell r="AH245">
            <v>1.24</v>
          </cell>
          <cell r="AI245">
            <v>22.5</v>
          </cell>
          <cell r="AJ245">
            <v>8.57</v>
          </cell>
          <cell r="AK245">
            <v>5.64</v>
          </cell>
          <cell r="AL245">
            <v>1.98</v>
          </cell>
          <cell r="AM245">
            <v>0</v>
          </cell>
          <cell r="AN245">
            <v>0.48699999999999999</v>
          </cell>
          <cell r="AO245">
            <v>0.61599999999999999</v>
          </cell>
          <cell r="AP245">
            <v>0</v>
          </cell>
          <cell r="AQ245">
            <v>0</v>
          </cell>
          <cell r="AR245">
            <v>0</v>
          </cell>
          <cell r="AS245">
            <v>0</v>
          </cell>
          <cell r="AT245">
            <v>0</v>
          </cell>
          <cell r="AU245">
            <v>2.42</v>
          </cell>
          <cell r="AV245">
            <v>0.93600000000000005</v>
          </cell>
          <cell r="AW245">
            <v>0</v>
          </cell>
          <cell r="AX245">
            <v>1</v>
          </cell>
          <cell r="AY245" t="str">
            <v>WT125X29</v>
          </cell>
          <cell r="AZ245" t="str">
            <v>WT125X29</v>
          </cell>
          <cell r="BA245">
            <v>29</v>
          </cell>
          <cell r="BB245">
            <v>3700</v>
          </cell>
          <cell r="BC245">
            <v>126</v>
          </cell>
          <cell r="BD245">
            <v>0</v>
          </cell>
          <cell r="BE245">
            <v>0</v>
          </cell>
          <cell r="BF245">
            <v>203</v>
          </cell>
          <cell r="BG245">
            <v>0</v>
          </cell>
          <cell r="BH245">
            <v>0</v>
          </cell>
          <cell r="BI245">
            <v>8</v>
          </cell>
          <cell r="BJ245">
            <v>13.5</v>
          </cell>
          <cell r="BK245">
            <v>0</v>
          </cell>
          <cell r="BL245">
            <v>0</v>
          </cell>
          <cell r="BM245">
            <v>0</v>
          </cell>
          <cell r="BN245">
            <v>26.2</v>
          </cell>
          <cell r="BO245">
            <v>30.2</v>
          </cell>
          <cell r="BP245">
            <v>0</v>
          </cell>
          <cell r="BQ245">
            <v>22.3</v>
          </cell>
          <cell r="BR245">
            <v>0</v>
          </cell>
          <cell r="BS245">
            <v>0</v>
          </cell>
          <cell r="BT245">
            <v>9.1199999999999992</v>
          </cell>
          <cell r="BU245">
            <v>29</v>
          </cell>
          <cell r="BV245">
            <v>0</v>
          </cell>
          <cell r="BW245">
            <v>0</v>
          </cell>
          <cell r="BX245">
            <v>12.5</v>
          </cell>
          <cell r="BY245">
            <v>15.7</v>
          </cell>
          <cell r="BZ245">
            <v>3.68</v>
          </cell>
          <cell r="CA245">
            <v>65.400000000000006</v>
          </cell>
          <cell r="CB245">
            <v>35.4</v>
          </cell>
          <cell r="CC245">
            <v>31.5</v>
          </cell>
          <cell r="CD245">
            <v>9.3699999999999992</v>
          </cell>
          <cell r="CE245">
            <v>140</v>
          </cell>
          <cell r="CF245">
            <v>92.4</v>
          </cell>
          <cell r="CG245">
            <v>50.3</v>
          </cell>
          <cell r="CH245">
            <v>0</v>
          </cell>
          <cell r="CI245">
            <v>203</v>
          </cell>
          <cell r="CJ245">
            <v>0.16500000000000001</v>
          </cell>
          <cell r="CK245">
            <v>0</v>
          </cell>
          <cell r="CL245">
            <v>0</v>
          </cell>
          <cell r="CM245">
            <v>0</v>
          </cell>
          <cell r="CN245">
            <v>0</v>
          </cell>
          <cell r="CO245">
            <v>0</v>
          </cell>
          <cell r="CP245">
            <v>61.5</v>
          </cell>
          <cell r="CQ245">
            <v>0.93600000000000005</v>
          </cell>
          <cell r="CR245">
            <v>0</v>
          </cell>
          <cell r="CS245">
            <v>1</v>
          </cell>
        </row>
        <row r="246">
          <cell r="C246" t="str">
            <v>WT5X16.5</v>
          </cell>
          <cell r="D246" t="str">
            <v>F</v>
          </cell>
          <cell r="E246">
            <v>16.5</v>
          </cell>
          <cell r="F246">
            <v>4.8499999999999996</v>
          </cell>
          <cell r="G246">
            <v>4.87</v>
          </cell>
          <cell r="H246">
            <v>0</v>
          </cell>
          <cell r="I246">
            <v>0</v>
          </cell>
          <cell r="J246">
            <v>7.96</v>
          </cell>
          <cell r="K246">
            <v>0</v>
          </cell>
          <cell r="L246">
            <v>0</v>
          </cell>
          <cell r="M246">
            <v>0.28999999999999998</v>
          </cell>
          <cell r="N246">
            <v>0.435</v>
          </cell>
          <cell r="O246">
            <v>0</v>
          </cell>
          <cell r="P246">
            <v>0</v>
          </cell>
          <cell r="Q246">
            <v>0</v>
          </cell>
          <cell r="R246">
            <v>0.93500000000000005</v>
          </cell>
          <cell r="S246">
            <v>1.125</v>
          </cell>
          <cell r="T246">
            <v>0</v>
          </cell>
          <cell r="U246">
            <v>0</v>
          </cell>
          <cell r="V246">
            <v>0.86899999999999999</v>
          </cell>
          <cell r="W246">
            <v>0</v>
          </cell>
          <cell r="X246">
            <v>0</v>
          </cell>
          <cell r="Y246">
            <v>0.30499999999999999</v>
          </cell>
          <cell r="Z246">
            <v>9.15</v>
          </cell>
          <cell r="AA246">
            <v>0</v>
          </cell>
          <cell r="AB246">
            <v>13.6</v>
          </cell>
          <cell r="AC246">
            <v>0</v>
          </cell>
          <cell r="AD246">
            <v>16.8</v>
          </cell>
          <cell r="AE246">
            <v>7.71</v>
          </cell>
          <cell r="AF246">
            <v>3.48</v>
          </cell>
          <cell r="AG246">
            <v>1.93</v>
          </cell>
          <cell r="AH246">
            <v>1.26</v>
          </cell>
          <cell r="AI246">
            <v>18.3</v>
          </cell>
          <cell r="AJ246">
            <v>7</v>
          </cell>
          <cell r="AK246">
            <v>4.5999999999999996</v>
          </cell>
          <cell r="AL246">
            <v>1.94</v>
          </cell>
          <cell r="AM246">
            <v>0</v>
          </cell>
          <cell r="AN246">
            <v>0.29099999999999998</v>
          </cell>
          <cell r="AO246">
            <v>0.35599999999999998</v>
          </cell>
          <cell r="AP246">
            <v>0</v>
          </cell>
          <cell r="AQ246">
            <v>0</v>
          </cell>
          <cell r="AR246">
            <v>0</v>
          </cell>
          <cell r="AS246">
            <v>0</v>
          </cell>
          <cell r="AT246">
            <v>0</v>
          </cell>
          <cell r="AU246">
            <v>2.4</v>
          </cell>
          <cell r="AV246">
            <v>0.92700000000000005</v>
          </cell>
          <cell r="AW246">
            <v>0</v>
          </cell>
          <cell r="AX246">
            <v>1</v>
          </cell>
          <cell r="AY246" t="str">
            <v>WT125X24.55</v>
          </cell>
          <cell r="AZ246" t="str">
            <v>WT125X24.55</v>
          </cell>
          <cell r="BA246">
            <v>24.6</v>
          </cell>
          <cell r="BB246">
            <v>3130</v>
          </cell>
          <cell r="BC246">
            <v>124</v>
          </cell>
          <cell r="BD246">
            <v>0</v>
          </cell>
          <cell r="BE246">
            <v>0</v>
          </cell>
          <cell r="BF246">
            <v>202</v>
          </cell>
          <cell r="BG246">
            <v>0</v>
          </cell>
          <cell r="BH246">
            <v>0</v>
          </cell>
          <cell r="BI246">
            <v>7.37</v>
          </cell>
          <cell r="BJ246">
            <v>11</v>
          </cell>
          <cell r="BK246">
            <v>0</v>
          </cell>
          <cell r="BL246">
            <v>0</v>
          </cell>
          <cell r="BM246">
            <v>0</v>
          </cell>
          <cell r="BN246">
            <v>23.7</v>
          </cell>
          <cell r="BO246">
            <v>28.6</v>
          </cell>
          <cell r="BP246">
            <v>0</v>
          </cell>
          <cell r="BQ246">
            <v>22.1</v>
          </cell>
          <cell r="BR246">
            <v>0</v>
          </cell>
          <cell r="BS246">
            <v>0</v>
          </cell>
          <cell r="BT246">
            <v>7.75</v>
          </cell>
          <cell r="BU246">
            <v>24.6</v>
          </cell>
          <cell r="BV246">
            <v>0</v>
          </cell>
          <cell r="BW246">
            <v>0</v>
          </cell>
          <cell r="BX246">
            <v>13.6</v>
          </cell>
          <cell r="BY246">
            <v>16.8</v>
          </cell>
          <cell r="BZ246">
            <v>3.21</v>
          </cell>
          <cell r="CA246">
            <v>57</v>
          </cell>
          <cell r="CB246">
            <v>31.6</v>
          </cell>
          <cell r="CC246">
            <v>32</v>
          </cell>
          <cell r="CD246">
            <v>7.62</v>
          </cell>
          <cell r="CE246">
            <v>115</v>
          </cell>
          <cell r="CF246">
            <v>75.400000000000006</v>
          </cell>
          <cell r="CG246">
            <v>49.3</v>
          </cell>
          <cell r="CH246">
            <v>0</v>
          </cell>
          <cell r="CI246">
            <v>121</v>
          </cell>
          <cell r="CJ246">
            <v>9.5600000000000004E-2</v>
          </cell>
          <cell r="CK246">
            <v>0</v>
          </cell>
          <cell r="CL246">
            <v>0</v>
          </cell>
          <cell r="CM246">
            <v>0</v>
          </cell>
          <cell r="CN246">
            <v>0</v>
          </cell>
          <cell r="CO246">
            <v>0</v>
          </cell>
          <cell r="CP246">
            <v>61</v>
          </cell>
          <cell r="CQ246">
            <v>0.92700000000000005</v>
          </cell>
          <cell r="CR246">
            <v>0</v>
          </cell>
          <cell r="CS246">
            <v>1</v>
          </cell>
        </row>
        <row r="247">
          <cell r="C247" t="str">
            <v>WT5X15</v>
          </cell>
          <cell r="D247" t="str">
            <v>F</v>
          </cell>
          <cell r="E247">
            <v>15</v>
          </cell>
          <cell r="F247">
            <v>4.42</v>
          </cell>
          <cell r="G247">
            <v>5.24</v>
          </cell>
          <cell r="H247">
            <v>0</v>
          </cell>
          <cell r="I247">
            <v>0</v>
          </cell>
          <cell r="J247">
            <v>5.81</v>
          </cell>
          <cell r="K247">
            <v>0</v>
          </cell>
          <cell r="L247">
            <v>0</v>
          </cell>
          <cell r="M247">
            <v>0.3</v>
          </cell>
          <cell r="N247">
            <v>0.51</v>
          </cell>
          <cell r="O247">
            <v>0</v>
          </cell>
          <cell r="P247">
            <v>0</v>
          </cell>
          <cell r="Q247">
            <v>0</v>
          </cell>
          <cell r="R247">
            <v>0.81</v>
          </cell>
          <cell r="S247">
            <v>1.125</v>
          </cell>
          <cell r="T247">
            <v>0</v>
          </cell>
          <cell r="U247">
            <v>0</v>
          </cell>
          <cell r="V247">
            <v>1.1000000000000001</v>
          </cell>
          <cell r="W247">
            <v>0</v>
          </cell>
          <cell r="X247">
            <v>0</v>
          </cell>
          <cell r="Y247">
            <v>0.38</v>
          </cell>
          <cell r="Z247">
            <v>5.7</v>
          </cell>
          <cell r="AA247">
            <v>0</v>
          </cell>
          <cell r="AB247">
            <v>14.8</v>
          </cell>
          <cell r="AC247">
            <v>0</v>
          </cell>
          <cell r="AD247">
            <v>17.5</v>
          </cell>
          <cell r="AE247">
            <v>9.2799999999999994</v>
          </cell>
          <cell r="AF247">
            <v>4.01</v>
          </cell>
          <cell r="AG247">
            <v>2.2400000000000002</v>
          </cell>
          <cell r="AH247">
            <v>1.45</v>
          </cell>
          <cell r="AI247">
            <v>8.35</v>
          </cell>
          <cell r="AJ247">
            <v>4.41</v>
          </cell>
          <cell r="AK247">
            <v>2.87</v>
          </cell>
          <cell r="AL247">
            <v>1.37</v>
          </cell>
          <cell r="AM247">
            <v>0</v>
          </cell>
          <cell r="AN247">
            <v>0.31</v>
          </cell>
          <cell r="AO247">
            <v>0.27300000000000002</v>
          </cell>
          <cell r="AP247">
            <v>0</v>
          </cell>
          <cell r="AQ247">
            <v>0</v>
          </cell>
          <cell r="AR247">
            <v>0</v>
          </cell>
          <cell r="AS247">
            <v>0</v>
          </cell>
          <cell r="AT247">
            <v>0</v>
          </cell>
          <cell r="AU247">
            <v>2.17</v>
          </cell>
          <cell r="AV247">
            <v>0.84899999999999998</v>
          </cell>
          <cell r="AW247">
            <v>0</v>
          </cell>
          <cell r="AX247">
            <v>1</v>
          </cell>
          <cell r="AY247" t="str">
            <v>WT125X22.4</v>
          </cell>
          <cell r="AZ247" t="str">
            <v>WT125X22.4</v>
          </cell>
          <cell r="BA247">
            <v>22.4</v>
          </cell>
          <cell r="BB247">
            <v>2850</v>
          </cell>
          <cell r="BC247">
            <v>133</v>
          </cell>
          <cell r="BD247">
            <v>0</v>
          </cell>
          <cell r="BE247">
            <v>0</v>
          </cell>
          <cell r="BF247">
            <v>148</v>
          </cell>
          <cell r="BG247">
            <v>0</v>
          </cell>
          <cell r="BH247">
            <v>0</v>
          </cell>
          <cell r="BI247">
            <v>7.62</v>
          </cell>
          <cell r="BJ247">
            <v>13</v>
          </cell>
          <cell r="BK247">
            <v>0</v>
          </cell>
          <cell r="BL247">
            <v>0</v>
          </cell>
          <cell r="BM247">
            <v>0</v>
          </cell>
          <cell r="BN247">
            <v>20.6</v>
          </cell>
          <cell r="BO247">
            <v>28.6</v>
          </cell>
          <cell r="BP247">
            <v>0</v>
          </cell>
          <cell r="BQ247">
            <v>27.9</v>
          </cell>
          <cell r="BR247">
            <v>0</v>
          </cell>
          <cell r="BS247">
            <v>0</v>
          </cell>
          <cell r="BT247">
            <v>9.65</v>
          </cell>
          <cell r="BU247">
            <v>22.4</v>
          </cell>
          <cell r="BV247">
            <v>0</v>
          </cell>
          <cell r="BW247">
            <v>0</v>
          </cell>
          <cell r="BX247">
            <v>14.8</v>
          </cell>
          <cell r="BY247">
            <v>17.5</v>
          </cell>
          <cell r="BZ247">
            <v>3.86</v>
          </cell>
          <cell r="CA247">
            <v>65.7</v>
          </cell>
          <cell r="CB247">
            <v>36.700000000000003</v>
          </cell>
          <cell r="CC247">
            <v>36.799999999999997</v>
          </cell>
          <cell r="CD247">
            <v>3.48</v>
          </cell>
          <cell r="CE247">
            <v>72.3</v>
          </cell>
          <cell r="CF247">
            <v>47</v>
          </cell>
          <cell r="CG247">
            <v>34.799999999999997</v>
          </cell>
          <cell r="CH247">
            <v>0</v>
          </cell>
          <cell r="CI247">
            <v>129</v>
          </cell>
          <cell r="CJ247">
            <v>7.3300000000000004E-2</v>
          </cell>
          <cell r="CK247">
            <v>0</v>
          </cell>
          <cell r="CL247">
            <v>0</v>
          </cell>
          <cell r="CM247">
            <v>0</v>
          </cell>
          <cell r="CN247">
            <v>0</v>
          </cell>
          <cell r="CO247">
            <v>0</v>
          </cell>
          <cell r="CP247">
            <v>55.1</v>
          </cell>
          <cell r="CQ247">
            <v>0.84899999999999998</v>
          </cell>
          <cell r="CR247">
            <v>0</v>
          </cell>
          <cell r="CS247">
            <v>1</v>
          </cell>
        </row>
        <row r="248">
          <cell r="C248" t="str">
            <v>WT5X13</v>
          </cell>
          <cell r="D248" t="str">
            <v>F</v>
          </cell>
          <cell r="E248">
            <v>13</v>
          </cell>
          <cell r="F248">
            <v>3.81</v>
          </cell>
          <cell r="G248">
            <v>5.17</v>
          </cell>
          <cell r="H248">
            <v>0</v>
          </cell>
          <cell r="I248">
            <v>0</v>
          </cell>
          <cell r="J248">
            <v>5.77</v>
          </cell>
          <cell r="K248">
            <v>0</v>
          </cell>
          <cell r="L248">
            <v>0</v>
          </cell>
          <cell r="M248">
            <v>0.26</v>
          </cell>
          <cell r="N248">
            <v>0.44</v>
          </cell>
          <cell r="O248">
            <v>0</v>
          </cell>
          <cell r="P248">
            <v>0</v>
          </cell>
          <cell r="Q248">
            <v>0</v>
          </cell>
          <cell r="R248">
            <v>0.74</v>
          </cell>
          <cell r="S248">
            <v>1.0625</v>
          </cell>
          <cell r="T248">
            <v>0</v>
          </cell>
          <cell r="U248">
            <v>0</v>
          </cell>
          <cell r="V248">
            <v>1.06</v>
          </cell>
          <cell r="W248">
            <v>0</v>
          </cell>
          <cell r="X248">
            <v>0</v>
          </cell>
          <cell r="Y248">
            <v>0.33</v>
          </cell>
          <cell r="Z248">
            <v>6.56</v>
          </cell>
          <cell r="AA248">
            <v>0</v>
          </cell>
          <cell r="AB248">
            <v>17</v>
          </cell>
          <cell r="AC248">
            <v>0</v>
          </cell>
          <cell r="AD248">
            <v>19.899999999999999</v>
          </cell>
          <cell r="AE248">
            <v>7.86</v>
          </cell>
          <cell r="AF248">
            <v>3.39</v>
          </cell>
          <cell r="AG248">
            <v>1.91</v>
          </cell>
          <cell r="AH248">
            <v>1.44</v>
          </cell>
          <cell r="AI248">
            <v>7.05</v>
          </cell>
          <cell r="AJ248">
            <v>3.75</v>
          </cell>
          <cell r="AK248">
            <v>2.44</v>
          </cell>
          <cell r="AL248">
            <v>1.36</v>
          </cell>
          <cell r="AM248">
            <v>0</v>
          </cell>
          <cell r="AN248">
            <v>0.20100000000000001</v>
          </cell>
          <cell r="AO248">
            <v>0.17299999999999999</v>
          </cell>
          <cell r="AP248">
            <v>0</v>
          </cell>
          <cell r="AQ248">
            <v>0</v>
          </cell>
          <cell r="AR248">
            <v>0</v>
          </cell>
          <cell r="AS248">
            <v>0</v>
          </cell>
          <cell r="AT248">
            <v>0</v>
          </cell>
          <cell r="AU248">
            <v>2.15</v>
          </cell>
          <cell r="AV248">
            <v>0.84799999999999998</v>
          </cell>
          <cell r="AW248">
            <v>0</v>
          </cell>
          <cell r="AX248">
            <v>0.90400000000000003</v>
          </cell>
          <cell r="AY248" t="str">
            <v>WT125X19.25</v>
          </cell>
          <cell r="AZ248" t="str">
            <v>WT125X19.25</v>
          </cell>
          <cell r="BA248">
            <v>19.3</v>
          </cell>
          <cell r="BB248">
            <v>2460</v>
          </cell>
          <cell r="BC248">
            <v>131</v>
          </cell>
          <cell r="BD248">
            <v>0</v>
          </cell>
          <cell r="BE248">
            <v>0</v>
          </cell>
          <cell r="BF248">
            <v>147</v>
          </cell>
          <cell r="BG248">
            <v>0</v>
          </cell>
          <cell r="BH248">
            <v>0</v>
          </cell>
          <cell r="BI248">
            <v>6.6</v>
          </cell>
          <cell r="BJ248">
            <v>11.2</v>
          </cell>
          <cell r="BK248">
            <v>0</v>
          </cell>
          <cell r="BL248">
            <v>0</v>
          </cell>
          <cell r="BM248">
            <v>0</v>
          </cell>
          <cell r="BN248">
            <v>18.8</v>
          </cell>
          <cell r="BO248">
            <v>27</v>
          </cell>
          <cell r="BP248">
            <v>0</v>
          </cell>
          <cell r="BQ248">
            <v>26.9</v>
          </cell>
          <cell r="BR248">
            <v>0</v>
          </cell>
          <cell r="BS248">
            <v>0</v>
          </cell>
          <cell r="BT248">
            <v>8.3800000000000008</v>
          </cell>
          <cell r="BU248">
            <v>19.3</v>
          </cell>
          <cell r="BV248">
            <v>0</v>
          </cell>
          <cell r="BW248">
            <v>0</v>
          </cell>
          <cell r="BX248">
            <v>17</v>
          </cell>
          <cell r="BY248">
            <v>19.899999999999999</v>
          </cell>
          <cell r="BZ248">
            <v>3.27</v>
          </cell>
          <cell r="CA248">
            <v>55.6</v>
          </cell>
          <cell r="CB248">
            <v>31.3</v>
          </cell>
          <cell r="CC248">
            <v>36.6</v>
          </cell>
          <cell r="CD248">
            <v>2.93</v>
          </cell>
          <cell r="CE248">
            <v>61.5</v>
          </cell>
          <cell r="CF248">
            <v>40</v>
          </cell>
          <cell r="CG248">
            <v>34.5</v>
          </cell>
          <cell r="CH248">
            <v>0</v>
          </cell>
          <cell r="CI248">
            <v>83.7</v>
          </cell>
          <cell r="CJ248">
            <v>4.65E-2</v>
          </cell>
          <cell r="CK248">
            <v>0</v>
          </cell>
          <cell r="CL248">
            <v>0</v>
          </cell>
          <cell r="CM248">
            <v>0</v>
          </cell>
          <cell r="CN248">
            <v>0</v>
          </cell>
          <cell r="CO248">
            <v>0</v>
          </cell>
          <cell r="CP248">
            <v>54.6</v>
          </cell>
          <cell r="CQ248">
            <v>0.84799999999999998</v>
          </cell>
          <cell r="CR248">
            <v>0</v>
          </cell>
          <cell r="CS248">
            <v>0.90400000000000003</v>
          </cell>
        </row>
        <row r="249">
          <cell r="C249" t="str">
            <v>WT5X11</v>
          </cell>
          <cell r="D249" t="str">
            <v>F</v>
          </cell>
          <cell r="E249">
            <v>11</v>
          </cell>
          <cell r="F249">
            <v>3.24</v>
          </cell>
          <cell r="G249">
            <v>5.09</v>
          </cell>
          <cell r="H249">
            <v>0</v>
          </cell>
          <cell r="I249">
            <v>0</v>
          </cell>
          <cell r="J249">
            <v>5.75</v>
          </cell>
          <cell r="K249">
            <v>0</v>
          </cell>
          <cell r="L249">
            <v>0</v>
          </cell>
          <cell r="M249">
            <v>0.24</v>
          </cell>
          <cell r="N249">
            <v>0.36</v>
          </cell>
          <cell r="O249">
            <v>0</v>
          </cell>
          <cell r="P249">
            <v>0</v>
          </cell>
          <cell r="Q249">
            <v>0</v>
          </cell>
          <cell r="R249">
            <v>0.66</v>
          </cell>
          <cell r="S249">
            <v>0.9375</v>
          </cell>
          <cell r="T249">
            <v>0</v>
          </cell>
          <cell r="U249">
            <v>0</v>
          </cell>
          <cell r="V249">
            <v>1.07</v>
          </cell>
          <cell r="W249">
            <v>0</v>
          </cell>
          <cell r="X249">
            <v>0</v>
          </cell>
          <cell r="Y249">
            <v>0.28199999999999997</v>
          </cell>
          <cell r="Z249">
            <v>7.99</v>
          </cell>
          <cell r="AA249">
            <v>0</v>
          </cell>
          <cell r="AB249">
            <v>18.399999999999999</v>
          </cell>
          <cell r="AC249">
            <v>0</v>
          </cell>
          <cell r="AD249">
            <v>21.2</v>
          </cell>
          <cell r="AE249">
            <v>6.88</v>
          </cell>
          <cell r="AF249">
            <v>3.02</v>
          </cell>
          <cell r="AG249">
            <v>1.72</v>
          </cell>
          <cell r="AH249">
            <v>1.46</v>
          </cell>
          <cell r="AI249">
            <v>5.71</v>
          </cell>
          <cell r="AJ249">
            <v>3.05</v>
          </cell>
          <cell r="AK249">
            <v>1.99</v>
          </cell>
          <cell r="AL249">
            <v>1.33</v>
          </cell>
          <cell r="AM249">
            <v>0</v>
          </cell>
          <cell r="AN249">
            <v>0.11899999999999999</v>
          </cell>
          <cell r="AO249">
            <v>0.107</v>
          </cell>
          <cell r="AP249">
            <v>0</v>
          </cell>
          <cell r="AQ249">
            <v>0</v>
          </cell>
          <cell r="AR249">
            <v>0</v>
          </cell>
          <cell r="AS249">
            <v>0</v>
          </cell>
          <cell r="AT249">
            <v>0</v>
          </cell>
          <cell r="AU249">
            <v>2.16</v>
          </cell>
          <cell r="AV249">
            <v>0.83</v>
          </cell>
          <cell r="AW249">
            <v>0</v>
          </cell>
          <cell r="AX249">
            <v>0.83699999999999997</v>
          </cell>
          <cell r="AY249" t="str">
            <v>WT125X16.35</v>
          </cell>
          <cell r="AZ249" t="str">
            <v>WT125X16.35</v>
          </cell>
          <cell r="BA249">
            <v>16.399999999999999</v>
          </cell>
          <cell r="BB249">
            <v>2090</v>
          </cell>
          <cell r="BC249">
            <v>129</v>
          </cell>
          <cell r="BD249">
            <v>0</v>
          </cell>
          <cell r="BE249">
            <v>0</v>
          </cell>
          <cell r="BF249">
            <v>146</v>
          </cell>
          <cell r="BG249">
            <v>0</v>
          </cell>
          <cell r="BH249">
            <v>0</v>
          </cell>
          <cell r="BI249">
            <v>6.1</v>
          </cell>
          <cell r="BJ249">
            <v>9.14</v>
          </cell>
          <cell r="BK249">
            <v>0</v>
          </cell>
          <cell r="BL249">
            <v>0</v>
          </cell>
          <cell r="BM249">
            <v>0</v>
          </cell>
          <cell r="BN249">
            <v>16.8</v>
          </cell>
          <cell r="BO249">
            <v>23.8</v>
          </cell>
          <cell r="BP249">
            <v>0</v>
          </cell>
          <cell r="BQ249">
            <v>27.2</v>
          </cell>
          <cell r="BR249">
            <v>0</v>
          </cell>
          <cell r="BS249">
            <v>0</v>
          </cell>
          <cell r="BT249">
            <v>7.16</v>
          </cell>
          <cell r="BU249">
            <v>16.399999999999999</v>
          </cell>
          <cell r="BV249">
            <v>0</v>
          </cell>
          <cell r="BW249">
            <v>0</v>
          </cell>
          <cell r="BX249">
            <v>18.399999999999999</v>
          </cell>
          <cell r="BY249">
            <v>21.2</v>
          </cell>
          <cell r="BZ249">
            <v>2.86</v>
          </cell>
          <cell r="CA249">
            <v>49.5</v>
          </cell>
          <cell r="CB249">
            <v>28.2</v>
          </cell>
          <cell r="CC249">
            <v>37.1</v>
          </cell>
          <cell r="CD249">
            <v>2.38</v>
          </cell>
          <cell r="CE249">
            <v>50</v>
          </cell>
          <cell r="CF249">
            <v>32.6</v>
          </cell>
          <cell r="CG249">
            <v>33.799999999999997</v>
          </cell>
          <cell r="CH249">
            <v>0</v>
          </cell>
          <cell r="CI249">
            <v>49.5</v>
          </cell>
          <cell r="CJ249">
            <v>2.87E-2</v>
          </cell>
          <cell r="CK249">
            <v>0</v>
          </cell>
          <cell r="CL249">
            <v>0</v>
          </cell>
          <cell r="CM249">
            <v>0</v>
          </cell>
          <cell r="CN249">
            <v>0</v>
          </cell>
          <cell r="CO249">
            <v>0</v>
          </cell>
          <cell r="CP249">
            <v>54.9</v>
          </cell>
          <cell r="CQ249">
            <v>0.83</v>
          </cell>
          <cell r="CR249">
            <v>0</v>
          </cell>
          <cell r="CS249">
            <v>0.83699999999999997</v>
          </cell>
        </row>
        <row r="250">
          <cell r="C250" t="str">
            <v>WT5X9.5</v>
          </cell>
          <cell r="D250" t="str">
            <v>F</v>
          </cell>
          <cell r="E250">
            <v>9.5</v>
          </cell>
          <cell r="F250">
            <v>2.81</v>
          </cell>
          <cell r="G250">
            <v>5.12</v>
          </cell>
          <cell r="H250">
            <v>0</v>
          </cell>
          <cell r="I250">
            <v>0</v>
          </cell>
          <cell r="J250">
            <v>4.0199999999999996</v>
          </cell>
          <cell r="K250">
            <v>0</v>
          </cell>
          <cell r="L250">
            <v>0</v>
          </cell>
          <cell r="M250">
            <v>0.25</v>
          </cell>
          <cell r="N250">
            <v>0.39500000000000002</v>
          </cell>
          <cell r="O250">
            <v>0</v>
          </cell>
          <cell r="P250">
            <v>0</v>
          </cell>
          <cell r="Q250">
            <v>0</v>
          </cell>
          <cell r="R250">
            <v>0.69499999999999995</v>
          </cell>
          <cell r="S250">
            <v>0.9375</v>
          </cell>
          <cell r="T250">
            <v>0</v>
          </cell>
          <cell r="U250">
            <v>0</v>
          </cell>
          <cell r="V250">
            <v>1.28</v>
          </cell>
          <cell r="W250">
            <v>0</v>
          </cell>
          <cell r="X250">
            <v>0</v>
          </cell>
          <cell r="Y250">
            <v>0.34899999999999998</v>
          </cell>
          <cell r="Z250">
            <v>5.09</v>
          </cell>
          <cell r="AA250">
            <v>0</v>
          </cell>
          <cell r="AB250">
            <v>17.7</v>
          </cell>
          <cell r="AC250">
            <v>0</v>
          </cell>
          <cell r="AD250">
            <v>20.5</v>
          </cell>
          <cell r="AE250">
            <v>6.68</v>
          </cell>
          <cell r="AF250">
            <v>3.1</v>
          </cell>
          <cell r="AG250">
            <v>1.74</v>
          </cell>
          <cell r="AH250">
            <v>1.54</v>
          </cell>
          <cell r="AI250">
            <v>2.15</v>
          </cell>
          <cell r="AJ250">
            <v>1.67</v>
          </cell>
          <cell r="AK250">
            <v>1.07</v>
          </cell>
          <cell r="AL250">
            <v>0.874</v>
          </cell>
          <cell r="AM250">
            <v>0</v>
          </cell>
          <cell r="AN250">
            <v>0.11600000000000001</v>
          </cell>
          <cell r="AO250">
            <v>7.9600000000000004E-2</v>
          </cell>
          <cell r="AP250">
            <v>0</v>
          </cell>
          <cell r="AQ250">
            <v>0</v>
          </cell>
          <cell r="AR250">
            <v>0</v>
          </cell>
          <cell r="AS250">
            <v>0</v>
          </cell>
          <cell r="AT250">
            <v>0</v>
          </cell>
          <cell r="AU250">
            <v>2.08</v>
          </cell>
          <cell r="AV250">
            <v>0.72899999999999998</v>
          </cell>
          <cell r="AW250">
            <v>0</v>
          </cell>
          <cell r="AX250">
            <v>0.873</v>
          </cell>
          <cell r="AY250" t="str">
            <v>WT125X14.2</v>
          </cell>
          <cell r="AZ250" t="str">
            <v>WT125X14.2</v>
          </cell>
          <cell r="BA250">
            <v>14.2</v>
          </cell>
          <cell r="BB250">
            <v>1810</v>
          </cell>
          <cell r="BC250">
            <v>130</v>
          </cell>
          <cell r="BD250">
            <v>0</v>
          </cell>
          <cell r="BE250">
            <v>0</v>
          </cell>
          <cell r="BF250">
            <v>102</v>
          </cell>
          <cell r="BG250">
            <v>0</v>
          </cell>
          <cell r="BH250">
            <v>0</v>
          </cell>
          <cell r="BI250">
            <v>6.35</v>
          </cell>
          <cell r="BJ250">
            <v>10</v>
          </cell>
          <cell r="BK250">
            <v>0</v>
          </cell>
          <cell r="BL250">
            <v>0</v>
          </cell>
          <cell r="BM250">
            <v>0</v>
          </cell>
          <cell r="BN250">
            <v>17.7</v>
          </cell>
          <cell r="BO250">
            <v>23.8</v>
          </cell>
          <cell r="BP250">
            <v>0</v>
          </cell>
          <cell r="BQ250">
            <v>32.5</v>
          </cell>
          <cell r="BR250">
            <v>0</v>
          </cell>
          <cell r="BS250">
            <v>0</v>
          </cell>
          <cell r="BT250">
            <v>8.86</v>
          </cell>
          <cell r="BU250">
            <v>14.2</v>
          </cell>
          <cell r="BV250">
            <v>0</v>
          </cell>
          <cell r="BW250">
            <v>0</v>
          </cell>
          <cell r="BX250">
            <v>17.7</v>
          </cell>
          <cell r="BY250">
            <v>20.5</v>
          </cell>
          <cell r="BZ250">
            <v>2.78</v>
          </cell>
          <cell r="CA250">
            <v>50.8</v>
          </cell>
          <cell r="CB250">
            <v>28.5</v>
          </cell>
          <cell r="CC250">
            <v>39.1</v>
          </cell>
          <cell r="CD250">
            <v>0.89500000000000002</v>
          </cell>
          <cell r="CE250">
            <v>27.4</v>
          </cell>
          <cell r="CF250">
            <v>17.5</v>
          </cell>
          <cell r="CG250">
            <v>22.2</v>
          </cell>
          <cell r="CH250">
            <v>0</v>
          </cell>
          <cell r="CI250">
            <v>48.3</v>
          </cell>
          <cell r="CJ250">
            <v>2.1399999999999999E-2</v>
          </cell>
          <cell r="CK250">
            <v>0</v>
          </cell>
          <cell r="CL250">
            <v>0</v>
          </cell>
          <cell r="CM250">
            <v>0</v>
          </cell>
          <cell r="CN250">
            <v>0</v>
          </cell>
          <cell r="CO250">
            <v>0</v>
          </cell>
          <cell r="CP250">
            <v>52.8</v>
          </cell>
          <cell r="CQ250">
            <v>0.72899999999999998</v>
          </cell>
          <cell r="CR250">
            <v>0</v>
          </cell>
          <cell r="CS250">
            <v>0.873</v>
          </cell>
        </row>
        <row r="251">
          <cell r="C251" t="str">
            <v>WT5X8.5</v>
          </cell>
          <cell r="D251" t="str">
            <v>F</v>
          </cell>
          <cell r="E251">
            <v>8.5</v>
          </cell>
          <cell r="F251">
            <v>2.5</v>
          </cell>
          <cell r="G251">
            <v>5.0599999999999996</v>
          </cell>
          <cell r="H251">
            <v>0</v>
          </cell>
          <cell r="I251">
            <v>0</v>
          </cell>
          <cell r="J251">
            <v>4.01</v>
          </cell>
          <cell r="K251">
            <v>0</v>
          </cell>
          <cell r="L251">
            <v>0</v>
          </cell>
          <cell r="M251">
            <v>0.24</v>
          </cell>
          <cell r="N251">
            <v>0.33</v>
          </cell>
          <cell r="O251">
            <v>0</v>
          </cell>
          <cell r="P251">
            <v>0</v>
          </cell>
          <cell r="Q251">
            <v>0</v>
          </cell>
          <cell r="R251">
            <v>0.63</v>
          </cell>
          <cell r="S251">
            <v>0.875</v>
          </cell>
          <cell r="T251">
            <v>0</v>
          </cell>
          <cell r="U251">
            <v>0</v>
          </cell>
          <cell r="V251">
            <v>1.32</v>
          </cell>
          <cell r="W251">
            <v>0</v>
          </cell>
          <cell r="X251">
            <v>0</v>
          </cell>
          <cell r="Y251">
            <v>0.311</v>
          </cell>
          <cell r="Z251">
            <v>6.08</v>
          </cell>
          <cell r="AA251">
            <v>0</v>
          </cell>
          <cell r="AB251">
            <v>18.399999999999999</v>
          </cell>
          <cell r="AC251">
            <v>0</v>
          </cell>
          <cell r="AD251">
            <v>21.1</v>
          </cell>
          <cell r="AE251">
            <v>6.06</v>
          </cell>
          <cell r="AF251">
            <v>2.9</v>
          </cell>
          <cell r="AG251">
            <v>1.62</v>
          </cell>
          <cell r="AH251">
            <v>1.56</v>
          </cell>
          <cell r="AI251">
            <v>1.78</v>
          </cell>
          <cell r="AJ251">
            <v>1.4</v>
          </cell>
          <cell r="AK251">
            <v>0.88700000000000001</v>
          </cell>
          <cell r="AL251">
            <v>0.84399999999999997</v>
          </cell>
          <cell r="AM251">
            <v>0</v>
          </cell>
          <cell r="AN251">
            <v>7.7600000000000002E-2</v>
          </cell>
          <cell r="AO251">
            <v>6.0999999999999999E-2</v>
          </cell>
          <cell r="AP251">
            <v>0</v>
          </cell>
          <cell r="AQ251">
            <v>0</v>
          </cell>
          <cell r="AR251">
            <v>0</v>
          </cell>
          <cell r="AS251">
            <v>0</v>
          </cell>
          <cell r="AT251">
            <v>0</v>
          </cell>
          <cell r="AU251">
            <v>2.11</v>
          </cell>
          <cell r="AV251">
            <v>0.70299999999999996</v>
          </cell>
          <cell r="AW251">
            <v>0</v>
          </cell>
          <cell r="AX251">
            <v>0.84299999999999997</v>
          </cell>
          <cell r="AY251" t="str">
            <v>WT125X12.65</v>
          </cell>
          <cell r="AZ251" t="str">
            <v>WT125X12.65</v>
          </cell>
          <cell r="BA251">
            <v>12.7</v>
          </cell>
          <cell r="BB251">
            <v>1610</v>
          </cell>
          <cell r="BC251">
            <v>129</v>
          </cell>
          <cell r="BD251">
            <v>0</v>
          </cell>
          <cell r="BE251">
            <v>0</v>
          </cell>
          <cell r="BF251">
            <v>102</v>
          </cell>
          <cell r="BG251">
            <v>0</v>
          </cell>
          <cell r="BH251">
            <v>0</v>
          </cell>
          <cell r="BI251">
            <v>6.1</v>
          </cell>
          <cell r="BJ251">
            <v>8.3800000000000008</v>
          </cell>
          <cell r="BK251">
            <v>0</v>
          </cell>
          <cell r="BL251">
            <v>0</v>
          </cell>
          <cell r="BM251">
            <v>0</v>
          </cell>
          <cell r="BN251">
            <v>16</v>
          </cell>
          <cell r="BO251">
            <v>22.2</v>
          </cell>
          <cell r="BP251">
            <v>0</v>
          </cell>
          <cell r="BQ251">
            <v>33.5</v>
          </cell>
          <cell r="BR251">
            <v>0</v>
          </cell>
          <cell r="BS251">
            <v>0</v>
          </cell>
          <cell r="BT251">
            <v>7.9</v>
          </cell>
          <cell r="BU251">
            <v>12.7</v>
          </cell>
          <cell r="BV251">
            <v>0</v>
          </cell>
          <cell r="BW251">
            <v>0</v>
          </cell>
          <cell r="BX251">
            <v>18.399999999999999</v>
          </cell>
          <cell r="BY251">
            <v>21.1</v>
          </cell>
          <cell r="BZ251">
            <v>2.52</v>
          </cell>
          <cell r="CA251">
            <v>47.5</v>
          </cell>
          <cell r="CB251">
            <v>26.5</v>
          </cell>
          <cell r="CC251">
            <v>39.6</v>
          </cell>
          <cell r="CD251">
            <v>0.74099999999999999</v>
          </cell>
          <cell r="CE251">
            <v>22.9</v>
          </cell>
          <cell r="CF251">
            <v>14.5</v>
          </cell>
          <cell r="CG251">
            <v>21.4</v>
          </cell>
          <cell r="CH251">
            <v>0</v>
          </cell>
          <cell r="CI251">
            <v>32.299999999999997</v>
          </cell>
          <cell r="CJ251">
            <v>1.6400000000000001E-2</v>
          </cell>
          <cell r="CK251">
            <v>0</v>
          </cell>
          <cell r="CL251">
            <v>0</v>
          </cell>
          <cell r="CM251">
            <v>0</v>
          </cell>
          <cell r="CN251">
            <v>0</v>
          </cell>
          <cell r="CO251">
            <v>0</v>
          </cell>
          <cell r="CP251">
            <v>53.6</v>
          </cell>
          <cell r="CQ251">
            <v>0.70299999999999996</v>
          </cell>
          <cell r="CR251">
            <v>0</v>
          </cell>
          <cell r="CS251">
            <v>0.84299999999999997</v>
          </cell>
        </row>
        <row r="252">
          <cell r="C252" t="str">
            <v>WT5X7.5</v>
          </cell>
          <cell r="D252" t="str">
            <v>F</v>
          </cell>
          <cell r="E252">
            <v>7.5</v>
          </cell>
          <cell r="F252">
            <v>2.21</v>
          </cell>
          <cell r="G252">
            <v>5</v>
          </cell>
          <cell r="H252">
            <v>0</v>
          </cell>
          <cell r="I252">
            <v>0</v>
          </cell>
          <cell r="J252">
            <v>4</v>
          </cell>
          <cell r="K252">
            <v>0</v>
          </cell>
          <cell r="L252">
            <v>0</v>
          </cell>
          <cell r="M252">
            <v>0.23</v>
          </cell>
          <cell r="N252">
            <v>0.27</v>
          </cell>
          <cell r="O252">
            <v>0</v>
          </cell>
          <cell r="P252">
            <v>0</v>
          </cell>
          <cell r="Q252">
            <v>0</v>
          </cell>
          <cell r="R252">
            <v>0.56999999999999995</v>
          </cell>
          <cell r="S252">
            <v>0.8125</v>
          </cell>
          <cell r="T252">
            <v>0</v>
          </cell>
          <cell r="U252">
            <v>0</v>
          </cell>
          <cell r="V252">
            <v>1.37</v>
          </cell>
          <cell r="W252">
            <v>0</v>
          </cell>
          <cell r="X252">
            <v>0</v>
          </cell>
          <cell r="Y252">
            <v>0.30499999999999999</v>
          </cell>
          <cell r="Z252">
            <v>7.41</v>
          </cell>
          <cell r="AA252">
            <v>0</v>
          </cell>
          <cell r="AB252">
            <v>19.2</v>
          </cell>
          <cell r="AC252">
            <v>0</v>
          </cell>
          <cell r="AD252">
            <v>21.7</v>
          </cell>
          <cell r="AE252">
            <v>5.45</v>
          </cell>
          <cell r="AF252">
            <v>2.71</v>
          </cell>
          <cell r="AG252">
            <v>1.5</v>
          </cell>
          <cell r="AH252">
            <v>1.57</v>
          </cell>
          <cell r="AI252">
            <v>1.45</v>
          </cell>
          <cell r="AJ252">
            <v>1.1499999999999999</v>
          </cell>
          <cell r="AK252">
            <v>0.72299999999999998</v>
          </cell>
          <cell r="AL252">
            <v>0.81</v>
          </cell>
          <cell r="AM252">
            <v>0</v>
          </cell>
          <cell r="AN252">
            <v>5.1799999999999999E-2</v>
          </cell>
          <cell r="AO252">
            <v>4.7500000000000001E-2</v>
          </cell>
          <cell r="AP252">
            <v>0</v>
          </cell>
          <cell r="AQ252">
            <v>0</v>
          </cell>
          <cell r="AR252">
            <v>0</v>
          </cell>
          <cell r="AS252">
            <v>0</v>
          </cell>
          <cell r="AT252">
            <v>0</v>
          </cell>
          <cell r="AU252">
            <v>2.16</v>
          </cell>
          <cell r="AV252">
            <v>0.67200000000000004</v>
          </cell>
          <cell r="AW252">
            <v>0</v>
          </cell>
          <cell r="AX252">
            <v>0.81</v>
          </cell>
          <cell r="AY252" t="str">
            <v>WT125X11.15</v>
          </cell>
          <cell r="AZ252" t="str">
            <v>WT125X11.15</v>
          </cell>
          <cell r="BA252">
            <v>11.2</v>
          </cell>
          <cell r="BB252">
            <v>1430</v>
          </cell>
          <cell r="BC252">
            <v>127</v>
          </cell>
          <cell r="BD252">
            <v>0</v>
          </cell>
          <cell r="BE252">
            <v>0</v>
          </cell>
          <cell r="BF252">
            <v>102</v>
          </cell>
          <cell r="BG252">
            <v>0</v>
          </cell>
          <cell r="BH252">
            <v>0</v>
          </cell>
          <cell r="BI252">
            <v>5.84</v>
          </cell>
          <cell r="BJ252">
            <v>6.86</v>
          </cell>
          <cell r="BK252">
            <v>0</v>
          </cell>
          <cell r="BL252">
            <v>0</v>
          </cell>
          <cell r="BM252">
            <v>0</v>
          </cell>
          <cell r="BN252">
            <v>14.5</v>
          </cell>
          <cell r="BO252">
            <v>20.6</v>
          </cell>
          <cell r="BP252">
            <v>0</v>
          </cell>
          <cell r="BQ252">
            <v>34.799999999999997</v>
          </cell>
          <cell r="BR252">
            <v>0</v>
          </cell>
          <cell r="BS252">
            <v>0</v>
          </cell>
          <cell r="BT252">
            <v>7.75</v>
          </cell>
          <cell r="BU252">
            <v>11.2</v>
          </cell>
          <cell r="BV252">
            <v>0</v>
          </cell>
          <cell r="BW252">
            <v>0</v>
          </cell>
          <cell r="BX252">
            <v>19.2</v>
          </cell>
          <cell r="BY252">
            <v>21.7</v>
          </cell>
          <cell r="BZ252">
            <v>2.27</v>
          </cell>
          <cell r="CA252">
            <v>44.4</v>
          </cell>
          <cell r="CB252">
            <v>24.6</v>
          </cell>
          <cell r="CC252">
            <v>39.9</v>
          </cell>
          <cell r="CD252">
            <v>0.60399999999999998</v>
          </cell>
          <cell r="CE252">
            <v>18.8</v>
          </cell>
          <cell r="CF252">
            <v>11.8</v>
          </cell>
          <cell r="CG252">
            <v>20.6</v>
          </cell>
          <cell r="CH252">
            <v>0</v>
          </cell>
          <cell r="CI252">
            <v>21.6</v>
          </cell>
          <cell r="CJ252">
            <v>1.2800000000000001E-2</v>
          </cell>
          <cell r="CK252">
            <v>0</v>
          </cell>
          <cell r="CL252">
            <v>0</v>
          </cell>
          <cell r="CM252">
            <v>0</v>
          </cell>
          <cell r="CN252">
            <v>0</v>
          </cell>
          <cell r="CO252">
            <v>0</v>
          </cell>
          <cell r="CP252">
            <v>54.9</v>
          </cell>
          <cell r="CQ252">
            <v>0.67200000000000004</v>
          </cell>
          <cell r="CR252">
            <v>0</v>
          </cell>
          <cell r="CS252">
            <v>0.81</v>
          </cell>
        </row>
        <row r="253">
          <cell r="C253" t="str">
            <v>WT5X6</v>
          </cell>
          <cell r="D253" t="str">
            <v>F</v>
          </cell>
          <cell r="E253">
            <v>6</v>
          </cell>
          <cell r="F253">
            <v>1.77</v>
          </cell>
          <cell r="G253">
            <v>4.9400000000000004</v>
          </cell>
          <cell r="H253">
            <v>0</v>
          </cell>
          <cell r="I253">
            <v>0</v>
          </cell>
          <cell r="J253">
            <v>3.96</v>
          </cell>
          <cell r="K253">
            <v>0</v>
          </cell>
          <cell r="L253">
            <v>0</v>
          </cell>
          <cell r="M253">
            <v>0.19</v>
          </cell>
          <cell r="N253">
            <v>0.21</v>
          </cell>
          <cell r="O253">
            <v>0</v>
          </cell>
          <cell r="P253">
            <v>0</v>
          </cell>
          <cell r="Q253">
            <v>0</v>
          </cell>
          <cell r="R253">
            <v>0.51</v>
          </cell>
          <cell r="S253">
            <v>0.75</v>
          </cell>
          <cell r="T253">
            <v>0</v>
          </cell>
          <cell r="U253">
            <v>0</v>
          </cell>
          <cell r="V253">
            <v>1.36</v>
          </cell>
          <cell r="W253">
            <v>0</v>
          </cell>
          <cell r="X253">
            <v>0</v>
          </cell>
          <cell r="Y253">
            <v>0.32200000000000001</v>
          </cell>
          <cell r="Z253">
            <v>9.43</v>
          </cell>
          <cell r="AA253">
            <v>0</v>
          </cell>
          <cell r="AB253">
            <v>23.3</v>
          </cell>
          <cell r="AC253">
            <v>0</v>
          </cell>
          <cell r="AD253">
            <v>26</v>
          </cell>
          <cell r="AE253">
            <v>4.3499999999999996</v>
          </cell>
          <cell r="AF253">
            <v>2.2000000000000002</v>
          </cell>
          <cell r="AG253">
            <v>1.22</v>
          </cell>
          <cell r="AH253">
            <v>1.57</v>
          </cell>
          <cell r="AI253">
            <v>1.0900000000000001</v>
          </cell>
          <cell r="AJ253">
            <v>0.86899999999999999</v>
          </cell>
          <cell r="AK253">
            <v>0.55100000000000005</v>
          </cell>
          <cell r="AL253">
            <v>0.78500000000000003</v>
          </cell>
          <cell r="AM253">
            <v>0</v>
          </cell>
          <cell r="AN253">
            <v>2.7199999999999998E-2</v>
          </cell>
          <cell r="AO253">
            <v>2.5499999999999998E-2</v>
          </cell>
          <cell r="AP253">
            <v>0</v>
          </cell>
          <cell r="AQ253">
            <v>0</v>
          </cell>
          <cell r="AR253">
            <v>0</v>
          </cell>
          <cell r="AS253">
            <v>0</v>
          </cell>
          <cell r="AT253">
            <v>0</v>
          </cell>
          <cell r="AU253">
            <v>2.16</v>
          </cell>
          <cell r="AV253">
            <v>0.66100000000000003</v>
          </cell>
          <cell r="AW253">
            <v>0</v>
          </cell>
          <cell r="AX253">
            <v>0.59299999999999997</v>
          </cell>
          <cell r="AY253" t="str">
            <v>WT125X8.95</v>
          </cell>
          <cell r="AZ253" t="str">
            <v>WT125X8.95</v>
          </cell>
          <cell r="BA253">
            <v>8.9499999999999993</v>
          </cell>
          <cell r="BB253">
            <v>1140</v>
          </cell>
          <cell r="BC253">
            <v>125</v>
          </cell>
          <cell r="BD253">
            <v>0</v>
          </cell>
          <cell r="BE253">
            <v>0</v>
          </cell>
          <cell r="BF253">
            <v>101</v>
          </cell>
          <cell r="BG253">
            <v>0</v>
          </cell>
          <cell r="BH253">
            <v>0</v>
          </cell>
          <cell r="BI253">
            <v>4.83</v>
          </cell>
          <cell r="BJ253">
            <v>5.33</v>
          </cell>
          <cell r="BK253">
            <v>0</v>
          </cell>
          <cell r="BL253">
            <v>0</v>
          </cell>
          <cell r="BM253">
            <v>0</v>
          </cell>
          <cell r="BN253">
            <v>13</v>
          </cell>
          <cell r="BO253">
            <v>19.100000000000001</v>
          </cell>
          <cell r="BP253">
            <v>0</v>
          </cell>
          <cell r="BQ253">
            <v>34.5</v>
          </cell>
          <cell r="BR253">
            <v>0</v>
          </cell>
          <cell r="BS253">
            <v>0</v>
          </cell>
          <cell r="BT253">
            <v>8.18</v>
          </cell>
          <cell r="BU253">
            <v>8.9499999999999993</v>
          </cell>
          <cell r="BV253">
            <v>0</v>
          </cell>
          <cell r="BW253">
            <v>0</v>
          </cell>
          <cell r="BX253">
            <v>23.3</v>
          </cell>
          <cell r="BY253">
            <v>26</v>
          </cell>
          <cell r="BZ253">
            <v>1.81</v>
          </cell>
          <cell r="CA253">
            <v>36.1</v>
          </cell>
          <cell r="CB253">
            <v>20</v>
          </cell>
          <cell r="CC253">
            <v>39.9</v>
          </cell>
          <cell r="CD253">
            <v>0.45400000000000001</v>
          </cell>
          <cell r="CE253">
            <v>14.2</v>
          </cell>
          <cell r="CF253">
            <v>9.0299999999999994</v>
          </cell>
          <cell r="CG253">
            <v>19.899999999999999</v>
          </cell>
          <cell r="CH253">
            <v>0</v>
          </cell>
          <cell r="CI253">
            <v>11.3</v>
          </cell>
          <cell r="CJ253">
            <v>6.8500000000000002E-3</v>
          </cell>
          <cell r="CK253">
            <v>0</v>
          </cell>
          <cell r="CL253">
            <v>0</v>
          </cell>
          <cell r="CM253">
            <v>0</v>
          </cell>
          <cell r="CN253">
            <v>0</v>
          </cell>
          <cell r="CO253">
            <v>0</v>
          </cell>
          <cell r="CP253">
            <v>54.9</v>
          </cell>
          <cell r="CQ253">
            <v>0.66100000000000003</v>
          </cell>
          <cell r="CR253">
            <v>0</v>
          </cell>
          <cell r="CS253">
            <v>0.59299999999999997</v>
          </cell>
        </row>
        <row r="254">
          <cell r="C254" t="str">
            <v>WT4X33.5</v>
          </cell>
          <cell r="D254" t="str">
            <v>F</v>
          </cell>
          <cell r="E254">
            <v>33.5</v>
          </cell>
          <cell r="F254">
            <v>9.84</v>
          </cell>
          <cell r="G254">
            <v>4.5</v>
          </cell>
          <cell r="H254">
            <v>0</v>
          </cell>
          <cell r="I254">
            <v>0</v>
          </cell>
          <cell r="J254">
            <v>8.2799999999999994</v>
          </cell>
          <cell r="K254">
            <v>0</v>
          </cell>
          <cell r="L254">
            <v>0</v>
          </cell>
          <cell r="M254">
            <v>0.56999999999999995</v>
          </cell>
          <cell r="N254">
            <v>0.93500000000000005</v>
          </cell>
          <cell r="O254">
            <v>0</v>
          </cell>
          <cell r="P254">
            <v>0</v>
          </cell>
          <cell r="Q254">
            <v>0</v>
          </cell>
          <cell r="R254">
            <v>1.33</v>
          </cell>
          <cell r="S254">
            <v>1.625</v>
          </cell>
          <cell r="T254">
            <v>0</v>
          </cell>
          <cell r="U254">
            <v>0</v>
          </cell>
          <cell r="V254">
            <v>0.93600000000000005</v>
          </cell>
          <cell r="W254">
            <v>0</v>
          </cell>
          <cell r="X254">
            <v>0</v>
          </cell>
          <cell r="Y254">
            <v>0.59399999999999997</v>
          </cell>
          <cell r="Z254">
            <v>4.43</v>
          </cell>
          <cell r="AA254">
            <v>0</v>
          </cell>
          <cell r="AB254">
            <v>5.56</v>
          </cell>
          <cell r="AC254">
            <v>0</v>
          </cell>
          <cell r="AD254">
            <v>7.89</v>
          </cell>
          <cell r="AE254">
            <v>10.9</v>
          </cell>
          <cell r="AF254">
            <v>6.29</v>
          </cell>
          <cell r="AG254">
            <v>3.05</v>
          </cell>
          <cell r="AH254">
            <v>1.05</v>
          </cell>
          <cell r="AI254">
            <v>44.3</v>
          </cell>
          <cell r="AJ254">
            <v>16.3</v>
          </cell>
          <cell r="AK254">
            <v>10.7</v>
          </cell>
          <cell r="AL254">
            <v>2.12</v>
          </cell>
          <cell r="AM254">
            <v>0</v>
          </cell>
          <cell r="AN254">
            <v>2.5099999999999998</v>
          </cell>
          <cell r="AO254">
            <v>3.56</v>
          </cell>
          <cell r="AP254">
            <v>0</v>
          </cell>
          <cell r="AQ254">
            <v>0</v>
          </cell>
          <cell r="AR254">
            <v>0</v>
          </cell>
          <cell r="AS254">
            <v>0</v>
          </cell>
          <cell r="AT254">
            <v>0</v>
          </cell>
          <cell r="AU254">
            <v>2.41</v>
          </cell>
          <cell r="AV254">
            <v>0.96199999999999997</v>
          </cell>
          <cell r="AW254">
            <v>0</v>
          </cell>
          <cell r="AX254">
            <v>1</v>
          </cell>
          <cell r="AY254" t="str">
            <v>WT100X50</v>
          </cell>
          <cell r="AZ254" t="str">
            <v>WT100X50</v>
          </cell>
          <cell r="BA254">
            <v>50</v>
          </cell>
          <cell r="BB254">
            <v>6350</v>
          </cell>
          <cell r="BC254">
            <v>114</v>
          </cell>
          <cell r="BD254">
            <v>0</v>
          </cell>
          <cell r="BE254">
            <v>0</v>
          </cell>
          <cell r="BF254">
            <v>210</v>
          </cell>
          <cell r="BG254">
            <v>0</v>
          </cell>
          <cell r="BH254">
            <v>0</v>
          </cell>
          <cell r="BI254">
            <v>14.5</v>
          </cell>
          <cell r="BJ254">
            <v>23.7</v>
          </cell>
          <cell r="BK254">
            <v>0</v>
          </cell>
          <cell r="BL254">
            <v>0</v>
          </cell>
          <cell r="BM254">
            <v>0</v>
          </cell>
          <cell r="BN254">
            <v>33.799999999999997</v>
          </cell>
          <cell r="BO254">
            <v>41.3</v>
          </cell>
          <cell r="BP254">
            <v>0</v>
          </cell>
          <cell r="BQ254">
            <v>23.8</v>
          </cell>
          <cell r="BR254">
            <v>0</v>
          </cell>
          <cell r="BS254">
            <v>0</v>
          </cell>
          <cell r="BT254">
            <v>15.1</v>
          </cell>
          <cell r="BU254">
            <v>50</v>
          </cell>
          <cell r="BV254">
            <v>0</v>
          </cell>
          <cell r="BW254">
            <v>0</v>
          </cell>
          <cell r="BX254">
            <v>5.56</v>
          </cell>
          <cell r="BY254">
            <v>7.89</v>
          </cell>
          <cell r="BZ254">
            <v>4.54</v>
          </cell>
          <cell r="CA254">
            <v>103</v>
          </cell>
          <cell r="CB254">
            <v>50</v>
          </cell>
          <cell r="CC254">
            <v>26.7</v>
          </cell>
          <cell r="CD254">
            <v>18.399999999999999</v>
          </cell>
          <cell r="CE254">
            <v>267</v>
          </cell>
          <cell r="CF254">
            <v>175</v>
          </cell>
          <cell r="CG254">
            <v>53.8</v>
          </cell>
          <cell r="CH254">
            <v>0</v>
          </cell>
          <cell r="CI254">
            <v>1040</v>
          </cell>
          <cell r="CJ254">
            <v>0.95599999999999996</v>
          </cell>
          <cell r="CK254">
            <v>0</v>
          </cell>
          <cell r="CL254">
            <v>0</v>
          </cell>
          <cell r="CM254">
            <v>0</v>
          </cell>
          <cell r="CN254">
            <v>0</v>
          </cell>
          <cell r="CO254">
            <v>0</v>
          </cell>
          <cell r="CP254">
            <v>61.2</v>
          </cell>
          <cell r="CQ254">
            <v>0.96199999999999997</v>
          </cell>
          <cell r="CR254">
            <v>0</v>
          </cell>
          <cell r="CS254">
            <v>1</v>
          </cell>
        </row>
        <row r="255">
          <cell r="C255" t="str">
            <v>WT4X29</v>
          </cell>
          <cell r="D255" t="str">
            <v>F</v>
          </cell>
          <cell r="E255">
            <v>29</v>
          </cell>
          <cell r="F255">
            <v>8.5399999999999991</v>
          </cell>
          <cell r="G255">
            <v>4.38</v>
          </cell>
          <cell r="H255">
            <v>0</v>
          </cell>
          <cell r="I255">
            <v>0</v>
          </cell>
          <cell r="J255">
            <v>8.2200000000000006</v>
          </cell>
          <cell r="K255">
            <v>0</v>
          </cell>
          <cell r="L255">
            <v>0</v>
          </cell>
          <cell r="M255">
            <v>0.51</v>
          </cell>
          <cell r="N255">
            <v>0.81</v>
          </cell>
          <cell r="O255">
            <v>0</v>
          </cell>
          <cell r="P255">
            <v>0</v>
          </cell>
          <cell r="Q255">
            <v>0</v>
          </cell>
          <cell r="R255">
            <v>1.2</v>
          </cell>
          <cell r="S255">
            <v>1.5</v>
          </cell>
          <cell r="T255">
            <v>0</v>
          </cell>
          <cell r="U255">
            <v>0</v>
          </cell>
          <cell r="V255">
            <v>0.874</v>
          </cell>
          <cell r="W255">
            <v>0</v>
          </cell>
          <cell r="X255">
            <v>0</v>
          </cell>
          <cell r="Y255">
            <v>0.52</v>
          </cell>
          <cell r="Z255">
            <v>5.07</v>
          </cell>
          <cell r="AA255">
            <v>0</v>
          </cell>
          <cell r="AB255">
            <v>6.22</v>
          </cell>
          <cell r="AC255">
            <v>0</v>
          </cell>
          <cell r="AD255">
            <v>8.58</v>
          </cell>
          <cell r="AE255">
            <v>9.1199999999999992</v>
          </cell>
          <cell r="AF255">
            <v>5.25</v>
          </cell>
          <cell r="AG255">
            <v>2.61</v>
          </cell>
          <cell r="AH255">
            <v>1.03</v>
          </cell>
          <cell r="AI255">
            <v>37.5</v>
          </cell>
          <cell r="AJ255">
            <v>13.9</v>
          </cell>
          <cell r="AK255">
            <v>9.1300000000000008</v>
          </cell>
          <cell r="AL255">
            <v>2.1</v>
          </cell>
          <cell r="AM255">
            <v>0</v>
          </cell>
          <cell r="AN255">
            <v>1.66</v>
          </cell>
          <cell r="AO255">
            <v>2.2799999999999998</v>
          </cell>
          <cell r="AP255">
            <v>0</v>
          </cell>
          <cell r="AQ255">
            <v>0</v>
          </cell>
          <cell r="AR255">
            <v>0</v>
          </cell>
          <cell r="AS255">
            <v>0</v>
          </cell>
          <cell r="AT255">
            <v>0</v>
          </cell>
          <cell r="AU255">
            <v>2.38</v>
          </cell>
          <cell r="AV255">
            <v>0.96099999999999997</v>
          </cell>
          <cell r="AW255">
            <v>0</v>
          </cell>
          <cell r="AX255">
            <v>1</v>
          </cell>
          <cell r="AY255" t="str">
            <v>WT100X43</v>
          </cell>
          <cell r="AZ255" t="str">
            <v>WT100X43</v>
          </cell>
          <cell r="BA255">
            <v>43</v>
          </cell>
          <cell r="BB255">
            <v>5510</v>
          </cell>
          <cell r="BC255">
            <v>111</v>
          </cell>
          <cell r="BD255">
            <v>0</v>
          </cell>
          <cell r="BE255">
            <v>0</v>
          </cell>
          <cell r="BF255">
            <v>209</v>
          </cell>
          <cell r="BG255">
            <v>0</v>
          </cell>
          <cell r="BH255">
            <v>0</v>
          </cell>
          <cell r="BI255">
            <v>13</v>
          </cell>
          <cell r="BJ255">
            <v>20.6</v>
          </cell>
          <cell r="BK255">
            <v>0</v>
          </cell>
          <cell r="BL255">
            <v>0</v>
          </cell>
          <cell r="BM255">
            <v>0</v>
          </cell>
          <cell r="BN255">
            <v>30.5</v>
          </cell>
          <cell r="BO255">
            <v>38.1</v>
          </cell>
          <cell r="BP255">
            <v>0</v>
          </cell>
          <cell r="BQ255">
            <v>22.2</v>
          </cell>
          <cell r="BR255">
            <v>0</v>
          </cell>
          <cell r="BS255">
            <v>0</v>
          </cell>
          <cell r="BT255">
            <v>13.2</v>
          </cell>
          <cell r="BU255">
            <v>43</v>
          </cell>
          <cell r="BV255">
            <v>0</v>
          </cell>
          <cell r="BW255">
            <v>0</v>
          </cell>
          <cell r="BX255">
            <v>6.22</v>
          </cell>
          <cell r="BY255">
            <v>8.58</v>
          </cell>
          <cell r="BZ255">
            <v>3.8</v>
          </cell>
          <cell r="CA255">
            <v>86</v>
          </cell>
          <cell r="CB255">
            <v>42.8</v>
          </cell>
          <cell r="CC255">
            <v>26.2</v>
          </cell>
          <cell r="CD255">
            <v>15.6</v>
          </cell>
          <cell r="CE255">
            <v>228</v>
          </cell>
          <cell r="CF255">
            <v>150</v>
          </cell>
          <cell r="CG255">
            <v>53.3</v>
          </cell>
          <cell r="CH255">
            <v>0</v>
          </cell>
          <cell r="CI255">
            <v>691</v>
          </cell>
          <cell r="CJ255">
            <v>0.61199999999999999</v>
          </cell>
          <cell r="CK255">
            <v>0</v>
          </cell>
          <cell r="CL255">
            <v>0</v>
          </cell>
          <cell r="CM255">
            <v>0</v>
          </cell>
          <cell r="CN255">
            <v>0</v>
          </cell>
          <cell r="CO255">
            <v>0</v>
          </cell>
          <cell r="CP255">
            <v>60.5</v>
          </cell>
          <cell r="CQ255">
            <v>0.96099999999999997</v>
          </cell>
          <cell r="CR255">
            <v>0</v>
          </cell>
          <cell r="CS255">
            <v>1</v>
          </cell>
        </row>
        <row r="256">
          <cell r="C256" t="str">
            <v>WT4X24</v>
          </cell>
          <cell r="D256" t="str">
            <v>F</v>
          </cell>
          <cell r="E256">
            <v>24</v>
          </cell>
          <cell r="F256">
            <v>7.05</v>
          </cell>
          <cell r="G256">
            <v>4.25</v>
          </cell>
          <cell r="H256">
            <v>0</v>
          </cell>
          <cell r="I256">
            <v>0</v>
          </cell>
          <cell r="J256">
            <v>8.11</v>
          </cell>
          <cell r="K256">
            <v>0</v>
          </cell>
          <cell r="L256">
            <v>0</v>
          </cell>
          <cell r="M256">
            <v>0.4</v>
          </cell>
          <cell r="N256">
            <v>0.68500000000000005</v>
          </cell>
          <cell r="O256">
            <v>0</v>
          </cell>
          <cell r="P256">
            <v>0</v>
          </cell>
          <cell r="Q256">
            <v>0</v>
          </cell>
          <cell r="R256">
            <v>1.08</v>
          </cell>
          <cell r="S256">
            <v>1.375</v>
          </cell>
          <cell r="T256">
            <v>0</v>
          </cell>
          <cell r="U256">
            <v>0</v>
          </cell>
          <cell r="V256">
            <v>0.77700000000000002</v>
          </cell>
          <cell r="W256">
            <v>0</v>
          </cell>
          <cell r="X256">
            <v>0</v>
          </cell>
          <cell r="Y256">
            <v>0.435</v>
          </cell>
          <cell r="Z256">
            <v>5.92</v>
          </cell>
          <cell r="AA256">
            <v>0</v>
          </cell>
          <cell r="AB256">
            <v>7.93</v>
          </cell>
          <cell r="AC256">
            <v>0</v>
          </cell>
          <cell r="AD256">
            <v>10.6</v>
          </cell>
          <cell r="AE256">
            <v>6.85</v>
          </cell>
          <cell r="AF256">
            <v>3.94</v>
          </cell>
          <cell r="AG256">
            <v>1.97</v>
          </cell>
          <cell r="AH256">
            <v>0.98599999999999999</v>
          </cell>
          <cell r="AI256">
            <v>30.5</v>
          </cell>
          <cell r="AJ256">
            <v>11.4</v>
          </cell>
          <cell r="AK256">
            <v>7.51</v>
          </cell>
          <cell r="AL256">
            <v>2.08</v>
          </cell>
          <cell r="AM256">
            <v>0</v>
          </cell>
          <cell r="AN256">
            <v>0.97699999999999998</v>
          </cell>
          <cell r="AO256">
            <v>1.3</v>
          </cell>
          <cell r="AP256">
            <v>0</v>
          </cell>
          <cell r="AQ256">
            <v>0</v>
          </cell>
          <cell r="AR256">
            <v>0</v>
          </cell>
          <cell r="AS256">
            <v>0</v>
          </cell>
          <cell r="AT256">
            <v>0</v>
          </cell>
          <cell r="AU256">
            <v>2.34</v>
          </cell>
          <cell r="AV256">
            <v>0.96599999999999997</v>
          </cell>
          <cell r="AW256">
            <v>0</v>
          </cell>
          <cell r="AX256">
            <v>1</v>
          </cell>
          <cell r="AY256" t="str">
            <v>WT100X35.5</v>
          </cell>
          <cell r="AZ256" t="str">
            <v>WT100X35.5</v>
          </cell>
          <cell r="BA256">
            <v>35.5</v>
          </cell>
          <cell r="BB256">
            <v>4550</v>
          </cell>
          <cell r="BC256">
            <v>108</v>
          </cell>
          <cell r="BD256">
            <v>0</v>
          </cell>
          <cell r="BE256">
            <v>0</v>
          </cell>
          <cell r="BF256">
            <v>206</v>
          </cell>
          <cell r="BG256">
            <v>0</v>
          </cell>
          <cell r="BH256">
            <v>0</v>
          </cell>
          <cell r="BI256">
            <v>10.199999999999999</v>
          </cell>
          <cell r="BJ256">
            <v>17.399999999999999</v>
          </cell>
          <cell r="BK256">
            <v>0</v>
          </cell>
          <cell r="BL256">
            <v>0</v>
          </cell>
          <cell r="BM256">
            <v>0</v>
          </cell>
          <cell r="BN256">
            <v>27.4</v>
          </cell>
          <cell r="BO256">
            <v>34.9</v>
          </cell>
          <cell r="BP256">
            <v>0</v>
          </cell>
          <cell r="BQ256">
            <v>19.7</v>
          </cell>
          <cell r="BR256">
            <v>0</v>
          </cell>
          <cell r="BS256">
            <v>0</v>
          </cell>
          <cell r="BT256">
            <v>11</v>
          </cell>
          <cell r="BU256">
            <v>35.5</v>
          </cell>
          <cell r="BV256">
            <v>0</v>
          </cell>
          <cell r="BW256">
            <v>0</v>
          </cell>
          <cell r="BX256">
            <v>7.93</v>
          </cell>
          <cell r="BY256">
            <v>10.6</v>
          </cell>
          <cell r="BZ256">
            <v>2.85</v>
          </cell>
          <cell r="CA256">
            <v>64.599999999999994</v>
          </cell>
          <cell r="CB256">
            <v>32.299999999999997</v>
          </cell>
          <cell r="CC256">
            <v>25</v>
          </cell>
          <cell r="CD256">
            <v>12.7</v>
          </cell>
          <cell r="CE256">
            <v>187</v>
          </cell>
          <cell r="CF256">
            <v>123</v>
          </cell>
          <cell r="CG256">
            <v>52.8</v>
          </cell>
          <cell r="CH256">
            <v>0</v>
          </cell>
          <cell r="CI256">
            <v>407</v>
          </cell>
          <cell r="CJ256">
            <v>0.34899999999999998</v>
          </cell>
          <cell r="CK256">
            <v>0</v>
          </cell>
          <cell r="CL256">
            <v>0</v>
          </cell>
          <cell r="CM256">
            <v>0</v>
          </cell>
          <cell r="CN256">
            <v>0</v>
          </cell>
          <cell r="CO256">
            <v>0</v>
          </cell>
          <cell r="CP256">
            <v>59.4</v>
          </cell>
          <cell r="CQ256">
            <v>0.96599999999999997</v>
          </cell>
          <cell r="CR256">
            <v>0</v>
          </cell>
          <cell r="CS256">
            <v>1</v>
          </cell>
        </row>
        <row r="257">
          <cell r="C257" t="str">
            <v>WT4X20</v>
          </cell>
          <cell r="D257" t="str">
            <v>F</v>
          </cell>
          <cell r="E257">
            <v>20</v>
          </cell>
          <cell r="F257">
            <v>5.87</v>
          </cell>
          <cell r="G257">
            <v>4.13</v>
          </cell>
          <cell r="H257">
            <v>0</v>
          </cell>
          <cell r="I257">
            <v>0</v>
          </cell>
          <cell r="J257">
            <v>8.07</v>
          </cell>
          <cell r="K257">
            <v>0</v>
          </cell>
          <cell r="L257">
            <v>0</v>
          </cell>
          <cell r="M257">
            <v>0.36</v>
          </cell>
          <cell r="N257">
            <v>0.56000000000000005</v>
          </cell>
          <cell r="O257">
            <v>0</v>
          </cell>
          <cell r="P257">
            <v>0</v>
          </cell>
          <cell r="Q257">
            <v>0</v>
          </cell>
          <cell r="R257">
            <v>0.95399999999999996</v>
          </cell>
          <cell r="S257">
            <v>1.25</v>
          </cell>
          <cell r="T257">
            <v>0</v>
          </cell>
          <cell r="U257">
            <v>0</v>
          </cell>
          <cell r="V257">
            <v>0.73499999999999999</v>
          </cell>
          <cell r="W257">
            <v>0</v>
          </cell>
          <cell r="X257">
            <v>0</v>
          </cell>
          <cell r="Y257">
            <v>0.36399999999999999</v>
          </cell>
          <cell r="Z257">
            <v>7.21</v>
          </cell>
          <cell r="AA257">
            <v>0</v>
          </cell>
          <cell r="AB257">
            <v>8.81</v>
          </cell>
          <cell r="AC257">
            <v>0</v>
          </cell>
          <cell r="AD257">
            <v>11.5</v>
          </cell>
          <cell r="AE257">
            <v>5.73</v>
          </cell>
          <cell r="AF257">
            <v>3.25</v>
          </cell>
          <cell r="AG257">
            <v>1.69</v>
          </cell>
          <cell r="AH257">
            <v>0.98799999999999999</v>
          </cell>
          <cell r="AI257">
            <v>24.5</v>
          </cell>
          <cell r="AJ257">
            <v>9.24</v>
          </cell>
          <cell r="AK257">
            <v>6.08</v>
          </cell>
          <cell r="AL257">
            <v>2.04</v>
          </cell>
          <cell r="AM257">
            <v>0</v>
          </cell>
          <cell r="AN257">
            <v>0.55800000000000005</v>
          </cell>
          <cell r="AO257">
            <v>0.71499999999999997</v>
          </cell>
          <cell r="AP257">
            <v>0</v>
          </cell>
          <cell r="AQ257">
            <v>0</v>
          </cell>
          <cell r="AR257">
            <v>0</v>
          </cell>
          <cell r="AS257">
            <v>0</v>
          </cell>
          <cell r="AT257">
            <v>0</v>
          </cell>
          <cell r="AU257">
            <v>2.3199999999999998</v>
          </cell>
          <cell r="AV257">
            <v>0.96099999999999997</v>
          </cell>
          <cell r="AW257">
            <v>0</v>
          </cell>
          <cell r="AX257">
            <v>1</v>
          </cell>
          <cell r="AY257" t="str">
            <v>WT100X29.5</v>
          </cell>
          <cell r="AZ257" t="str">
            <v>WT100X29.5</v>
          </cell>
          <cell r="BA257">
            <v>29.5</v>
          </cell>
          <cell r="BB257">
            <v>3790</v>
          </cell>
          <cell r="BC257">
            <v>105</v>
          </cell>
          <cell r="BD257">
            <v>0</v>
          </cell>
          <cell r="BE257">
            <v>0</v>
          </cell>
          <cell r="BF257">
            <v>205</v>
          </cell>
          <cell r="BG257">
            <v>0</v>
          </cell>
          <cell r="BH257">
            <v>0</v>
          </cell>
          <cell r="BI257">
            <v>9.14</v>
          </cell>
          <cell r="BJ257">
            <v>14.2</v>
          </cell>
          <cell r="BK257">
            <v>0</v>
          </cell>
          <cell r="BL257">
            <v>0</v>
          </cell>
          <cell r="BM257">
            <v>0</v>
          </cell>
          <cell r="BN257">
            <v>24.2</v>
          </cell>
          <cell r="BO257">
            <v>31.8</v>
          </cell>
          <cell r="BP257">
            <v>0</v>
          </cell>
          <cell r="BQ257">
            <v>18.7</v>
          </cell>
          <cell r="BR257">
            <v>0</v>
          </cell>
          <cell r="BS257">
            <v>0</v>
          </cell>
          <cell r="BT257">
            <v>9.25</v>
          </cell>
          <cell r="BU257">
            <v>29.5</v>
          </cell>
          <cell r="BV257">
            <v>0</v>
          </cell>
          <cell r="BW257">
            <v>0</v>
          </cell>
          <cell r="BX257">
            <v>8.81</v>
          </cell>
          <cell r="BY257">
            <v>11.5</v>
          </cell>
          <cell r="BZ257">
            <v>2.39</v>
          </cell>
          <cell r="CA257">
            <v>53.3</v>
          </cell>
          <cell r="CB257">
            <v>27.7</v>
          </cell>
          <cell r="CC257">
            <v>25.1</v>
          </cell>
          <cell r="CD257">
            <v>10.199999999999999</v>
          </cell>
          <cell r="CE257">
            <v>151</v>
          </cell>
          <cell r="CF257">
            <v>100</v>
          </cell>
          <cell r="CG257">
            <v>51.8</v>
          </cell>
          <cell r="CH257">
            <v>0</v>
          </cell>
          <cell r="CI257">
            <v>232</v>
          </cell>
          <cell r="CJ257">
            <v>0.192</v>
          </cell>
          <cell r="CK257">
            <v>0</v>
          </cell>
          <cell r="CL257">
            <v>0</v>
          </cell>
          <cell r="CM257">
            <v>0</v>
          </cell>
          <cell r="CN257">
            <v>0</v>
          </cell>
          <cell r="CO257">
            <v>0</v>
          </cell>
          <cell r="CP257">
            <v>58.9</v>
          </cell>
          <cell r="CQ257">
            <v>0.96099999999999997</v>
          </cell>
          <cell r="CR257">
            <v>0</v>
          </cell>
          <cell r="CS257">
            <v>1</v>
          </cell>
        </row>
        <row r="258">
          <cell r="C258" t="str">
            <v>WT4X17.5</v>
          </cell>
          <cell r="D258" t="str">
            <v>F</v>
          </cell>
          <cell r="E258">
            <v>17.5</v>
          </cell>
          <cell r="F258">
            <v>5.14</v>
          </cell>
          <cell r="G258">
            <v>4.0599999999999996</v>
          </cell>
          <cell r="H258">
            <v>0</v>
          </cell>
          <cell r="I258">
            <v>0</v>
          </cell>
          <cell r="J258">
            <v>8.02</v>
          </cell>
          <cell r="K258">
            <v>0</v>
          </cell>
          <cell r="L258">
            <v>0</v>
          </cell>
          <cell r="M258">
            <v>0.31</v>
          </cell>
          <cell r="N258">
            <v>0.495</v>
          </cell>
          <cell r="O258">
            <v>0</v>
          </cell>
          <cell r="P258">
            <v>0</v>
          </cell>
          <cell r="Q258">
            <v>0</v>
          </cell>
          <cell r="R258">
            <v>0.88900000000000001</v>
          </cell>
          <cell r="S258">
            <v>1.1875</v>
          </cell>
          <cell r="T258">
            <v>0</v>
          </cell>
          <cell r="U258">
            <v>0</v>
          </cell>
          <cell r="V258">
            <v>0.68799999999999994</v>
          </cell>
          <cell r="W258">
            <v>0</v>
          </cell>
          <cell r="X258">
            <v>0</v>
          </cell>
          <cell r="Y258">
            <v>0.32100000000000001</v>
          </cell>
          <cell r="Z258">
            <v>8.1</v>
          </cell>
          <cell r="AA258">
            <v>0</v>
          </cell>
          <cell r="AB258">
            <v>10.199999999999999</v>
          </cell>
          <cell r="AC258">
            <v>0</v>
          </cell>
          <cell r="AD258">
            <v>13.1</v>
          </cell>
          <cell r="AE258">
            <v>4.82</v>
          </cell>
          <cell r="AF258">
            <v>2.71</v>
          </cell>
          <cell r="AG258">
            <v>1.43</v>
          </cell>
          <cell r="AH258">
            <v>0.96799999999999997</v>
          </cell>
          <cell r="AI258">
            <v>21.3</v>
          </cell>
          <cell r="AJ258">
            <v>8.0500000000000007</v>
          </cell>
          <cell r="AK258">
            <v>5.31</v>
          </cell>
          <cell r="AL258">
            <v>2.0299999999999998</v>
          </cell>
          <cell r="AM258">
            <v>0</v>
          </cell>
          <cell r="AN258">
            <v>0.38400000000000001</v>
          </cell>
          <cell r="AO258">
            <v>0.48</v>
          </cell>
          <cell r="AP258">
            <v>0</v>
          </cell>
          <cell r="AQ258">
            <v>0</v>
          </cell>
          <cell r="AR258">
            <v>0</v>
          </cell>
          <cell r="AS258">
            <v>0</v>
          </cell>
          <cell r="AT258">
            <v>0</v>
          </cell>
          <cell r="AU258">
            <v>2.2999999999999998</v>
          </cell>
          <cell r="AV258">
            <v>0.96299999999999997</v>
          </cell>
          <cell r="AW258">
            <v>0</v>
          </cell>
          <cell r="AX258">
            <v>1</v>
          </cell>
          <cell r="AY258" t="str">
            <v>WT100X26</v>
          </cell>
          <cell r="AZ258" t="str">
            <v>WT100X26</v>
          </cell>
          <cell r="BA258">
            <v>26</v>
          </cell>
          <cell r="BB258">
            <v>3320</v>
          </cell>
          <cell r="BC258">
            <v>103</v>
          </cell>
          <cell r="BD258">
            <v>0</v>
          </cell>
          <cell r="BE258">
            <v>0</v>
          </cell>
          <cell r="BF258">
            <v>204</v>
          </cell>
          <cell r="BG258">
            <v>0</v>
          </cell>
          <cell r="BH258">
            <v>0</v>
          </cell>
          <cell r="BI258">
            <v>7.87</v>
          </cell>
          <cell r="BJ258">
            <v>12.6</v>
          </cell>
          <cell r="BK258">
            <v>0</v>
          </cell>
          <cell r="BL258">
            <v>0</v>
          </cell>
          <cell r="BM258">
            <v>0</v>
          </cell>
          <cell r="BN258">
            <v>22.6</v>
          </cell>
          <cell r="BO258">
            <v>30.2</v>
          </cell>
          <cell r="BP258">
            <v>0</v>
          </cell>
          <cell r="BQ258">
            <v>17.5</v>
          </cell>
          <cell r="BR258">
            <v>0</v>
          </cell>
          <cell r="BS258">
            <v>0</v>
          </cell>
          <cell r="BT258">
            <v>8.15</v>
          </cell>
          <cell r="BU258">
            <v>26</v>
          </cell>
          <cell r="BV258">
            <v>0</v>
          </cell>
          <cell r="BW258">
            <v>0</v>
          </cell>
          <cell r="BX258">
            <v>10.199999999999999</v>
          </cell>
          <cell r="BY258">
            <v>13.1</v>
          </cell>
          <cell r="BZ258">
            <v>2.0099999999999998</v>
          </cell>
          <cell r="CA258">
            <v>44.4</v>
          </cell>
          <cell r="CB258">
            <v>23.4</v>
          </cell>
          <cell r="CC258">
            <v>24.6</v>
          </cell>
          <cell r="CD258">
            <v>8.8699999999999992</v>
          </cell>
          <cell r="CE258">
            <v>132</v>
          </cell>
          <cell r="CF258">
            <v>87</v>
          </cell>
          <cell r="CG258">
            <v>51.6</v>
          </cell>
          <cell r="CH258">
            <v>0</v>
          </cell>
          <cell r="CI258">
            <v>160</v>
          </cell>
          <cell r="CJ258">
            <v>0.129</v>
          </cell>
          <cell r="CK258">
            <v>0</v>
          </cell>
          <cell r="CL258">
            <v>0</v>
          </cell>
          <cell r="CM258">
            <v>0</v>
          </cell>
          <cell r="CN258">
            <v>0</v>
          </cell>
          <cell r="CO258">
            <v>0</v>
          </cell>
          <cell r="CP258">
            <v>58.4</v>
          </cell>
          <cell r="CQ258">
            <v>0.96299999999999997</v>
          </cell>
          <cell r="CR258">
            <v>0</v>
          </cell>
          <cell r="CS258">
            <v>1</v>
          </cell>
        </row>
        <row r="259">
          <cell r="C259" t="str">
            <v>WT4X15.5</v>
          </cell>
          <cell r="D259" t="str">
            <v>F</v>
          </cell>
          <cell r="E259">
            <v>15.5</v>
          </cell>
          <cell r="F259">
            <v>4.5599999999999996</v>
          </cell>
          <cell r="G259">
            <v>4</v>
          </cell>
          <cell r="H259">
            <v>0</v>
          </cell>
          <cell r="I259">
            <v>0</v>
          </cell>
          <cell r="J259">
            <v>8</v>
          </cell>
          <cell r="K259">
            <v>0</v>
          </cell>
          <cell r="L259">
            <v>0</v>
          </cell>
          <cell r="M259">
            <v>0.28499999999999998</v>
          </cell>
          <cell r="N259">
            <v>0.435</v>
          </cell>
          <cell r="O259">
            <v>0</v>
          </cell>
          <cell r="P259">
            <v>0</v>
          </cell>
          <cell r="Q259">
            <v>0</v>
          </cell>
          <cell r="R259">
            <v>0.82899999999999996</v>
          </cell>
          <cell r="S259">
            <v>1.125</v>
          </cell>
          <cell r="T259">
            <v>0</v>
          </cell>
          <cell r="U259">
            <v>0</v>
          </cell>
          <cell r="V259">
            <v>0.66800000000000004</v>
          </cell>
          <cell r="W259">
            <v>0</v>
          </cell>
          <cell r="X259">
            <v>0</v>
          </cell>
          <cell r="Y259">
            <v>0.28499999999999998</v>
          </cell>
          <cell r="Z259">
            <v>9.19</v>
          </cell>
          <cell r="AA259">
            <v>0</v>
          </cell>
          <cell r="AB259">
            <v>11.1</v>
          </cell>
          <cell r="AC259">
            <v>0</v>
          </cell>
          <cell r="AD259">
            <v>14</v>
          </cell>
          <cell r="AE259">
            <v>4.28</v>
          </cell>
          <cell r="AF259">
            <v>2.39</v>
          </cell>
          <cell r="AG259">
            <v>1.28</v>
          </cell>
          <cell r="AH259">
            <v>0.96899999999999997</v>
          </cell>
          <cell r="AI259">
            <v>18.5</v>
          </cell>
          <cell r="AJ259">
            <v>7.03</v>
          </cell>
          <cell r="AK259">
            <v>4.6399999999999997</v>
          </cell>
          <cell r="AL259">
            <v>2.02</v>
          </cell>
          <cell r="AM259">
            <v>0</v>
          </cell>
          <cell r="AN259">
            <v>0.26700000000000002</v>
          </cell>
          <cell r="AO259">
            <v>0.32700000000000001</v>
          </cell>
          <cell r="AP259">
            <v>0</v>
          </cell>
          <cell r="AQ259">
            <v>0</v>
          </cell>
          <cell r="AR259">
            <v>0</v>
          </cell>
          <cell r="AS259">
            <v>0</v>
          </cell>
          <cell r="AT259">
            <v>0</v>
          </cell>
          <cell r="AU259">
            <v>2.2799999999999998</v>
          </cell>
          <cell r="AV259">
            <v>0.96099999999999997</v>
          </cell>
          <cell r="AW259">
            <v>0</v>
          </cell>
          <cell r="AX259">
            <v>1</v>
          </cell>
          <cell r="AY259" t="str">
            <v>WT100X23.05</v>
          </cell>
          <cell r="AZ259" t="str">
            <v>WT100X23.05</v>
          </cell>
          <cell r="BA259">
            <v>23.1</v>
          </cell>
          <cell r="BB259">
            <v>2940</v>
          </cell>
          <cell r="BC259">
            <v>102</v>
          </cell>
          <cell r="BD259">
            <v>0</v>
          </cell>
          <cell r="BE259">
            <v>0</v>
          </cell>
          <cell r="BF259">
            <v>203</v>
          </cell>
          <cell r="BG259">
            <v>0</v>
          </cell>
          <cell r="BH259">
            <v>0</v>
          </cell>
          <cell r="BI259">
            <v>7.24</v>
          </cell>
          <cell r="BJ259">
            <v>11</v>
          </cell>
          <cell r="BK259">
            <v>0</v>
          </cell>
          <cell r="BL259">
            <v>0</v>
          </cell>
          <cell r="BM259">
            <v>0</v>
          </cell>
          <cell r="BN259">
            <v>21.1</v>
          </cell>
          <cell r="BO259">
            <v>28.6</v>
          </cell>
          <cell r="BP259">
            <v>0</v>
          </cell>
          <cell r="BQ259">
            <v>17</v>
          </cell>
          <cell r="BR259">
            <v>0</v>
          </cell>
          <cell r="BS259">
            <v>0</v>
          </cell>
          <cell r="BT259">
            <v>7.24</v>
          </cell>
          <cell r="BU259">
            <v>23.1</v>
          </cell>
          <cell r="BV259">
            <v>0</v>
          </cell>
          <cell r="BW259">
            <v>0</v>
          </cell>
          <cell r="BX259">
            <v>11.1</v>
          </cell>
          <cell r="BY259">
            <v>14</v>
          </cell>
          <cell r="BZ259">
            <v>1.78</v>
          </cell>
          <cell r="CA259">
            <v>39.200000000000003</v>
          </cell>
          <cell r="CB259">
            <v>21</v>
          </cell>
          <cell r="CC259">
            <v>24.6</v>
          </cell>
          <cell r="CD259">
            <v>7.7</v>
          </cell>
          <cell r="CE259">
            <v>115</v>
          </cell>
          <cell r="CF259">
            <v>76</v>
          </cell>
          <cell r="CG259">
            <v>51.3</v>
          </cell>
          <cell r="CH259">
            <v>0</v>
          </cell>
          <cell r="CI259">
            <v>111</v>
          </cell>
          <cell r="CJ259">
            <v>8.7800000000000003E-2</v>
          </cell>
          <cell r="CK259">
            <v>0</v>
          </cell>
          <cell r="CL259">
            <v>0</v>
          </cell>
          <cell r="CM259">
            <v>0</v>
          </cell>
          <cell r="CN259">
            <v>0</v>
          </cell>
          <cell r="CO259">
            <v>0</v>
          </cell>
          <cell r="CP259">
            <v>57.9</v>
          </cell>
          <cell r="CQ259">
            <v>0.96099999999999997</v>
          </cell>
          <cell r="CR259">
            <v>0</v>
          </cell>
          <cell r="CS259">
            <v>1</v>
          </cell>
        </row>
        <row r="260">
          <cell r="C260" t="str">
            <v>WT4X14</v>
          </cell>
          <cell r="D260" t="str">
            <v>F</v>
          </cell>
          <cell r="E260">
            <v>14</v>
          </cell>
          <cell r="F260">
            <v>4.12</v>
          </cell>
          <cell r="G260">
            <v>4.03</v>
          </cell>
          <cell r="H260">
            <v>0</v>
          </cell>
          <cell r="I260">
            <v>0</v>
          </cell>
          <cell r="J260">
            <v>6.54</v>
          </cell>
          <cell r="K260">
            <v>0</v>
          </cell>
          <cell r="L260">
            <v>0</v>
          </cell>
          <cell r="M260">
            <v>0.28499999999999998</v>
          </cell>
          <cell r="N260">
            <v>0.46500000000000002</v>
          </cell>
          <cell r="O260">
            <v>0</v>
          </cell>
          <cell r="P260">
            <v>0</v>
          </cell>
          <cell r="Q260">
            <v>0</v>
          </cell>
          <cell r="R260">
            <v>0.85899999999999999</v>
          </cell>
          <cell r="S260">
            <v>0.9375</v>
          </cell>
          <cell r="T260">
            <v>0</v>
          </cell>
          <cell r="U260">
            <v>0</v>
          </cell>
          <cell r="V260">
            <v>0.73399999999999999</v>
          </cell>
          <cell r="W260">
            <v>0</v>
          </cell>
          <cell r="X260">
            <v>0</v>
          </cell>
          <cell r="Y260">
            <v>0.315</v>
          </cell>
          <cell r="Z260">
            <v>7.03</v>
          </cell>
          <cell r="AA260">
            <v>0</v>
          </cell>
          <cell r="AB260">
            <v>11.1</v>
          </cell>
          <cell r="AC260">
            <v>0</v>
          </cell>
          <cell r="AD260">
            <v>14.1</v>
          </cell>
          <cell r="AE260">
            <v>4.2300000000000004</v>
          </cell>
          <cell r="AF260">
            <v>2.38</v>
          </cell>
          <cell r="AG260">
            <v>1.28</v>
          </cell>
          <cell r="AH260">
            <v>1.01</v>
          </cell>
          <cell r="AI260">
            <v>10.8</v>
          </cell>
          <cell r="AJ260">
            <v>5.04</v>
          </cell>
          <cell r="AK260">
            <v>3.31</v>
          </cell>
          <cell r="AL260">
            <v>1.62</v>
          </cell>
          <cell r="AM260">
            <v>0</v>
          </cell>
          <cell r="AN260">
            <v>0.26800000000000002</v>
          </cell>
          <cell r="AO260">
            <v>0.23</v>
          </cell>
          <cell r="AP260">
            <v>0</v>
          </cell>
          <cell r="AQ260">
            <v>0</v>
          </cell>
          <cell r="AR260">
            <v>0</v>
          </cell>
          <cell r="AS260">
            <v>0</v>
          </cell>
          <cell r="AT260">
            <v>0</v>
          </cell>
          <cell r="AU260">
            <v>1.98</v>
          </cell>
          <cell r="AV260">
            <v>0.93500000000000005</v>
          </cell>
          <cell r="AW260">
            <v>0</v>
          </cell>
          <cell r="AX260">
            <v>1</v>
          </cell>
          <cell r="AY260" t="str">
            <v>WT100X20.85</v>
          </cell>
          <cell r="AZ260" t="str">
            <v>WT100X20.85</v>
          </cell>
          <cell r="BA260">
            <v>20.9</v>
          </cell>
          <cell r="BB260">
            <v>2660</v>
          </cell>
          <cell r="BC260">
            <v>102</v>
          </cell>
          <cell r="BD260">
            <v>0</v>
          </cell>
          <cell r="BE260">
            <v>0</v>
          </cell>
          <cell r="BF260">
            <v>166</v>
          </cell>
          <cell r="BG260">
            <v>0</v>
          </cell>
          <cell r="BH260">
            <v>0</v>
          </cell>
          <cell r="BI260">
            <v>7.24</v>
          </cell>
          <cell r="BJ260">
            <v>11.8</v>
          </cell>
          <cell r="BK260">
            <v>0</v>
          </cell>
          <cell r="BL260">
            <v>0</v>
          </cell>
          <cell r="BM260">
            <v>0</v>
          </cell>
          <cell r="BN260">
            <v>21.8</v>
          </cell>
          <cell r="BO260">
            <v>23.8</v>
          </cell>
          <cell r="BP260">
            <v>0</v>
          </cell>
          <cell r="BQ260">
            <v>18.600000000000001</v>
          </cell>
          <cell r="BR260">
            <v>0</v>
          </cell>
          <cell r="BS260">
            <v>0</v>
          </cell>
          <cell r="BT260">
            <v>8</v>
          </cell>
          <cell r="BU260">
            <v>20.9</v>
          </cell>
          <cell r="BV260">
            <v>0</v>
          </cell>
          <cell r="BW260">
            <v>0</v>
          </cell>
          <cell r="BX260">
            <v>11.1</v>
          </cell>
          <cell r="BY260">
            <v>14.1</v>
          </cell>
          <cell r="BZ260">
            <v>1.76</v>
          </cell>
          <cell r="CA260">
            <v>39</v>
          </cell>
          <cell r="CB260">
            <v>21</v>
          </cell>
          <cell r="CC260">
            <v>25.7</v>
          </cell>
          <cell r="CD260">
            <v>4.5</v>
          </cell>
          <cell r="CE260">
            <v>82.6</v>
          </cell>
          <cell r="CF260">
            <v>54.2</v>
          </cell>
          <cell r="CG260">
            <v>41.1</v>
          </cell>
          <cell r="CH260">
            <v>0</v>
          </cell>
          <cell r="CI260">
            <v>112</v>
          </cell>
          <cell r="CJ260">
            <v>6.1800000000000001E-2</v>
          </cell>
          <cell r="CK260">
            <v>0</v>
          </cell>
          <cell r="CL260">
            <v>0</v>
          </cell>
          <cell r="CM260">
            <v>0</v>
          </cell>
          <cell r="CN260">
            <v>0</v>
          </cell>
          <cell r="CO260">
            <v>0</v>
          </cell>
          <cell r="CP260">
            <v>50.3</v>
          </cell>
          <cell r="CQ260">
            <v>0.93500000000000005</v>
          </cell>
          <cell r="CR260">
            <v>0</v>
          </cell>
          <cell r="CS260">
            <v>1</v>
          </cell>
        </row>
        <row r="261">
          <cell r="C261" t="str">
            <v>WT4X12</v>
          </cell>
          <cell r="D261" t="str">
            <v>F</v>
          </cell>
          <cell r="E261">
            <v>12</v>
          </cell>
          <cell r="F261">
            <v>3.54</v>
          </cell>
          <cell r="G261">
            <v>3.97</v>
          </cell>
          <cell r="H261">
            <v>0</v>
          </cell>
          <cell r="I261">
            <v>0</v>
          </cell>
          <cell r="J261">
            <v>6.5</v>
          </cell>
          <cell r="K261">
            <v>0</v>
          </cell>
          <cell r="L261">
            <v>0</v>
          </cell>
          <cell r="M261">
            <v>0.245</v>
          </cell>
          <cell r="N261">
            <v>0.4</v>
          </cell>
          <cell r="O261">
            <v>0</v>
          </cell>
          <cell r="P261">
            <v>0</v>
          </cell>
          <cell r="Q261">
            <v>0</v>
          </cell>
          <cell r="R261">
            <v>0.79400000000000004</v>
          </cell>
          <cell r="S261">
            <v>0.875</v>
          </cell>
          <cell r="T261">
            <v>0</v>
          </cell>
          <cell r="U261">
            <v>0</v>
          </cell>
          <cell r="V261">
            <v>0.69499999999999995</v>
          </cell>
          <cell r="W261">
            <v>0</v>
          </cell>
          <cell r="X261">
            <v>0</v>
          </cell>
          <cell r="Y261">
            <v>0.27200000000000002</v>
          </cell>
          <cell r="Z261">
            <v>8.1199999999999992</v>
          </cell>
          <cell r="AA261">
            <v>0</v>
          </cell>
          <cell r="AB261">
            <v>12.9</v>
          </cell>
          <cell r="AC261">
            <v>0</v>
          </cell>
          <cell r="AD261">
            <v>16.2</v>
          </cell>
          <cell r="AE261">
            <v>3.53</v>
          </cell>
          <cell r="AF261">
            <v>1.98</v>
          </cell>
          <cell r="AG261">
            <v>1.08</v>
          </cell>
          <cell r="AH261">
            <v>0.999</v>
          </cell>
          <cell r="AI261">
            <v>9.14</v>
          </cell>
          <cell r="AJ261">
            <v>4.28</v>
          </cell>
          <cell r="AK261">
            <v>2.81</v>
          </cell>
          <cell r="AL261">
            <v>1.61</v>
          </cell>
          <cell r="AM261">
            <v>0</v>
          </cell>
          <cell r="AN261">
            <v>0.17299999999999999</v>
          </cell>
          <cell r="AO261">
            <v>0.14399999999999999</v>
          </cell>
          <cell r="AP261">
            <v>0</v>
          </cell>
          <cell r="AQ261">
            <v>0</v>
          </cell>
          <cell r="AR261">
            <v>0</v>
          </cell>
          <cell r="AS261">
            <v>0</v>
          </cell>
          <cell r="AT261">
            <v>0</v>
          </cell>
          <cell r="AU261">
            <v>1.96</v>
          </cell>
          <cell r="AV261">
            <v>0.93600000000000005</v>
          </cell>
          <cell r="AW261">
            <v>0</v>
          </cell>
          <cell r="AX261">
            <v>1</v>
          </cell>
          <cell r="AY261" t="str">
            <v>WT100X17.95</v>
          </cell>
          <cell r="AZ261" t="str">
            <v>WT100X17.95</v>
          </cell>
          <cell r="BA261">
            <v>18</v>
          </cell>
          <cell r="BB261">
            <v>2280</v>
          </cell>
          <cell r="BC261">
            <v>101</v>
          </cell>
          <cell r="BD261">
            <v>0</v>
          </cell>
          <cell r="BE261">
            <v>0</v>
          </cell>
          <cell r="BF261">
            <v>165</v>
          </cell>
          <cell r="BG261">
            <v>0</v>
          </cell>
          <cell r="BH261">
            <v>0</v>
          </cell>
          <cell r="BI261">
            <v>6.22</v>
          </cell>
          <cell r="BJ261">
            <v>10.199999999999999</v>
          </cell>
          <cell r="BK261">
            <v>0</v>
          </cell>
          <cell r="BL261">
            <v>0</v>
          </cell>
          <cell r="BM261">
            <v>0</v>
          </cell>
          <cell r="BN261">
            <v>20.2</v>
          </cell>
          <cell r="BO261">
            <v>22.2</v>
          </cell>
          <cell r="BP261">
            <v>0</v>
          </cell>
          <cell r="BQ261">
            <v>17.7</v>
          </cell>
          <cell r="BR261">
            <v>0</v>
          </cell>
          <cell r="BS261">
            <v>0</v>
          </cell>
          <cell r="BT261">
            <v>6.91</v>
          </cell>
          <cell r="BU261">
            <v>18</v>
          </cell>
          <cell r="BV261">
            <v>0</v>
          </cell>
          <cell r="BW261">
            <v>0</v>
          </cell>
          <cell r="BX261">
            <v>12.9</v>
          </cell>
          <cell r="BY261">
            <v>16.2</v>
          </cell>
          <cell r="BZ261">
            <v>1.47</v>
          </cell>
          <cell r="CA261">
            <v>32.4</v>
          </cell>
          <cell r="CB261">
            <v>17.7</v>
          </cell>
          <cell r="CC261">
            <v>25.4</v>
          </cell>
          <cell r="CD261">
            <v>3.8</v>
          </cell>
          <cell r="CE261">
            <v>70.099999999999994</v>
          </cell>
          <cell r="CF261">
            <v>46</v>
          </cell>
          <cell r="CG261">
            <v>40.9</v>
          </cell>
          <cell r="CH261">
            <v>0</v>
          </cell>
          <cell r="CI261">
            <v>72</v>
          </cell>
          <cell r="CJ261">
            <v>3.8699999999999998E-2</v>
          </cell>
          <cell r="CK261">
            <v>0</v>
          </cell>
          <cell r="CL261">
            <v>0</v>
          </cell>
          <cell r="CM261">
            <v>0</v>
          </cell>
          <cell r="CN261">
            <v>0</v>
          </cell>
          <cell r="CO261">
            <v>0</v>
          </cell>
          <cell r="CP261">
            <v>49.8</v>
          </cell>
          <cell r="CQ261">
            <v>0.93600000000000005</v>
          </cell>
          <cell r="CR261">
            <v>0</v>
          </cell>
          <cell r="CS261">
            <v>1</v>
          </cell>
        </row>
        <row r="262">
          <cell r="C262" t="str">
            <v>WT4X10.5</v>
          </cell>
          <cell r="D262" t="str">
            <v>F</v>
          </cell>
          <cell r="E262">
            <v>10.5</v>
          </cell>
          <cell r="F262">
            <v>3.08</v>
          </cell>
          <cell r="G262">
            <v>4.1399999999999997</v>
          </cell>
          <cell r="H262">
            <v>0</v>
          </cell>
          <cell r="I262">
            <v>0</v>
          </cell>
          <cell r="J262">
            <v>5.27</v>
          </cell>
          <cell r="K262">
            <v>0</v>
          </cell>
          <cell r="L262">
            <v>0</v>
          </cell>
          <cell r="M262">
            <v>0.25</v>
          </cell>
          <cell r="N262">
            <v>0.4</v>
          </cell>
          <cell r="O262">
            <v>0</v>
          </cell>
          <cell r="P262">
            <v>0</v>
          </cell>
          <cell r="Q262">
            <v>0</v>
          </cell>
          <cell r="R262">
            <v>0.7</v>
          </cell>
          <cell r="S262">
            <v>0.875</v>
          </cell>
          <cell r="T262">
            <v>0</v>
          </cell>
          <cell r="U262">
            <v>0</v>
          </cell>
          <cell r="V262">
            <v>0.83099999999999996</v>
          </cell>
          <cell r="W262">
            <v>0</v>
          </cell>
          <cell r="X262">
            <v>0</v>
          </cell>
          <cell r="Y262">
            <v>0.29199999999999998</v>
          </cell>
          <cell r="Z262">
            <v>6.59</v>
          </cell>
          <cell r="AA262">
            <v>0</v>
          </cell>
          <cell r="AB262">
            <v>13.8</v>
          </cell>
          <cell r="AC262">
            <v>0</v>
          </cell>
          <cell r="AD262">
            <v>16.600000000000001</v>
          </cell>
          <cell r="AE262">
            <v>3.9</v>
          </cell>
          <cell r="AF262">
            <v>2.11</v>
          </cell>
          <cell r="AG262">
            <v>1.18</v>
          </cell>
          <cell r="AH262">
            <v>1.1200000000000001</v>
          </cell>
          <cell r="AI262">
            <v>4.88</v>
          </cell>
          <cell r="AJ262">
            <v>2.84</v>
          </cell>
          <cell r="AK262">
            <v>1.85</v>
          </cell>
          <cell r="AL262">
            <v>1.26</v>
          </cell>
          <cell r="AM262">
            <v>0</v>
          </cell>
          <cell r="AN262">
            <v>0.14099999999999999</v>
          </cell>
          <cell r="AO262">
            <v>9.1600000000000001E-2</v>
          </cell>
          <cell r="AP262">
            <v>0</v>
          </cell>
          <cell r="AQ262">
            <v>0</v>
          </cell>
          <cell r="AR262">
            <v>0</v>
          </cell>
          <cell r="AS262">
            <v>0</v>
          </cell>
          <cell r="AT262">
            <v>0</v>
          </cell>
          <cell r="AU262">
            <v>1.8</v>
          </cell>
          <cell r="AV262">
            <v>0.877</v>
          </cell>
          <cell r="AW262">
            <v>0</v>
          </cell>
          <cell r="AX262">
            <v>1</v>
          </cell>
          <cell r="AY262" t="str">
            <v>WT100X15.65</v>
          </cell>
          <cell r="AZ262" t="str">
            <v>WT100X15.65</v>
          </cell>
          <cell r="BA262">
            <v>15.7</v>
          </cell>
          <cell r="BB262">
            <v>1990</v>
          </cell>
          <cell r="BC262">
            <v>105</v>
          </cell>
          <cell r="BD262">
            <v>0</v>
          </cell>
          <cell r="BE262">
            <v>0</v>
          </cell>
          <cell r="BF262">
            <v>134</v>
          </cell>
          <cell r="BG262">
            <v>0</v>
          </cell>
          <cell r="BH262">
            <v>0</v>
          </cell>
          <cell r="BI262">
            <v>6.35</v>
          </cell>
          <cell r="BJ262">
            <v>10.199999999999999</v>
          </cell>
          <cell r="BK262">
            <v>0</v>
          </cell>
          <cell r="BL262">
            <v>0</v>
          </cell>
          <cell r="BM262">
            <v>0</v>
          </cell>
          <cell r="BN262">
            <v>17.8</v>
          </cell>
          <cell r="BO262">
            <v>22.2</v>
          </cell>
          <cell r="BP262">
            <v>0</v>
          </cell>
          <cell r="BQ262">
            <v>21.1</v>
          </cell>
          <cell r="BR262">
            <v>0</v>
          </cell>
          <cell r="BS262">
            <v>0</v>
          </cell>
          <cell r="BT262">
            <v>7.42</v>
          </cell>
          <cell r="BU262">
            <v>15.7</v>
          </cell>
          <cell r="BV262">
            <v>0</v>
          </cell>
          <cell r="BW262">
            <v>0</v>
          </cell>
          <cell r="BX262">
            <v>13.8</v>
          </cell>
          <cell r="BY262">
            <v>16.600000000000001</v>
          </cell>
          <cell r="BZ262">
            <v>1.62</v>
          </cell>
          <cell r="CA262">
            <v>34.6</v>
          </cell>
          <cell r="CB262">
            <v>19.3</v>
          </cell>
          <cell r="CC262">
            <v>28.4</v>
          </cell>
          <cell r="CD262">
            <v>2.0299999999999998</v>
          </cell>
          <cell r="CE262">
            <v>46.5</v>
          </cell>
          <cell r="CF262">
            <v>30.3</v>
          </cell>
          <cell r="CG262">
            <v>32</v>
          </cell>
          <cell r="CH262">
            <v>0</v>
          </cell>
          <cell r="CI262">
            <v>58.7</v>
          </cell>
          <cell r="CJ262">
            <v>2.46E-2</v>
          </cell>
          <cell r="CK262">
            <v>0</v>
          </cell>
          <cell r="CL262">
            <v>0</v>
          </cell>
          <cell r="CM262">
            <v>0</v>
          </cell>
          <cell r="CN262">
            <v>0</v>
          </cell>
          <cell r="CO262">
            <v>0</v>
          </cell>
          <cell r="CP262">
            <v>45.7</v>
          </cell>
          <cell r="CQ262">
            <v>0.877</v>
          </cell>
          <cell r="CR262">
            <v>0</v>
          </cell>
          <cell r="CS262">
            <v>1</v>
          </cell>
        </row>
        <row r="263">
          <cell r="C263" t="str">
            <v>WT4X9</v>
          </cell>
          <cell r="D263" t="str">
            <v>F</v>
          </cell>
          <cell r="E263">
            <v>9</v>
          </cell>
          <cell r="F263">
            <v>2.63</v>
          </cell>
          <cell r="G263">
            <v>4.07</v>
          </cell>
          <cell r="H263">
            <v>0</v>
          </cell>
          <cell r="I263">
            <v>0</v>
          </cell>
          <cell r="J263">
            <v>5.25</v>
          </cell>
          <cell r="K263">
            <v>0</v>
          </cell>
          <cell r="L263">
            <v>0</v>
          </cell>
          <cell r="M263">
            <v>0.23</v>
          </cell>
          <cell r="N263">
            <v>0.33</v>
          </cell>
          <cell r="O263">
            <v>0</v>
          </cell>
          <cell r="P263">
            <v>0</v>
          </cell>
          <cell r="Q263">
            <v>0</v>
          </cell>
          <cell r="R263">
            <v>0.63</v>
          </cell>
          <cell r="S263">
            <v>0.8125</v>
          </cell>
          <cell r="T263">
            <v>0</v>
          </cell>
          <cell r="U263">
            <v>0</v>
          </cell>
          <cell r="V263">
            <v>0.83399999999999996</v>
          </cell>
          <cell r="W263">
            <v>0</v>
          </cell>
          <cell r="X263">
            <v>0</v>
          </cell>
          <cell r="Y263">
            <v>0.251</v>
          </cell>
          <cell r="Z263">
            <v>7.95</v>
          </cell>
          <cell r="AA263">
            <v>0</v>
          </cell>
          <cell r="AB263">
            <v>15</v>
          </cell>
          <cell r="AC263">
            <v>0</v>
          </cell>
          <cell r="AD263">
            <v>17.7</v>
          </cell>
          <cell r="AE263">
            <v>3.41</v>
          </cell>
          <cell r="AF263">
            <v>1.86</v>
          </cell>
          <cell r="AG263">
            <v>1.05</v>
          </cell>
          <cell r="AH263">
            <v>1.1399999999999999</v>
          </cell>
          <cell r="AI263">
            <v>3.98</v>
          </cell>
          <cell r="AJ263">
            <v>2.33</v>
          </cell>
          <cell r="AK263">
            <v>1.52</v>
          </cell>
          <cell r="AL263">
            <v>1.23</v>
          </cell>
          <cell r="AM263">
            <v>0</v>
          </cell>
          <cell r="AN263">
            <v>8.5500000000000007E-2</v>
          </cell>
          <cell r="AO263">
            <v>5.62E-2</v>
          </cell>
          <cell r="AP263">
            <v>0</v>
          </cell>
          <cell r="AQ263">
            <v>0</v>
          </cell>
          <cell r="AR263">
            <v>0</v>
          </cell>
          <cell r="AS263">
            <v>0</v>
          </cell>
          <cell r="AT263">
            <v>0</v>
          </cell>
          <cell r="AU263">
            <v>1.8</v>
          </cell>
          <cell r="AV263">
            <v>0.86299999999999999</v>
          </cell>
          <cell r="AW263">
            <v>0</v>
          </cell>
          <cell r="AX263">
            <v>1</v>
          </cell>
          <cell r="AY263" t="str">
            <v>WT100X13.3</v>
          </cell>
          <cell r="AZ263" t="str">
            <v>WT100X13.3</v>
          </cell>
          <cell r="BA263">
            <v>13.3</v>
          </cell>
          <cell r="BB263">
            <v>1700</v>
          </cell>
          <cell r="BC263">
            <v>103</v>
          </cell>
          <cell r="BD263">
            <v>0</v>
          </cell>
          <cell r="BE263">
            <v>0</v>
          </cell>
          <cell r="BF263">
            <v>133</v>
          </cell>
          <cell r="BG263">
            <v>0</v>
          </cell>
          <cell r="BH263">
            <v>0</v>
          </cell>
          <cell r="BI263">
            <v>5.84</v>
          </cell>
          <cell r="BJ263">
            <v>8.3800000000000008</v>
          </cell>
          <cell r="BK263">
            <v>0</v>
          </cell>
          <cell r="BL263">
            <v>0</v>
          </cell>
          <cell r="BM263">
            <v>0</v>
          </cell>
          <cell r="BN263">
            <v>16</v>
          </cell>
          <cell r="BO263">
            <v>20.6</v>
          </cell>
          <cell r="BP263">
            <v>0</v>
          </cell>
          <cell r="BQ263">
            <v>21.2</v>
          </cell>
          <cell r="BR263">
            <v>0</v>
          </cell>
          <cell r="BS263">
            <v>0</v>
          </cell>
          <cell r="BT263">
            <v>6.38</v>
          </cell>
          <cell r="BU263">
            <v>13.3</v>
          </cell>
          <cell r="BV263">
            <v>0</v>
          </cell>
          <cell r="BW263">
            <v>0</v>
          </cell>
          <cell r="BX263">
            <v>15</v>
          </cell>
          <cell r="BY263">
            <v>17.7</v>
          </cell>
          <cell r="BZ263">
            <v>1.42</v>
          </cell>
          <cell r="CA263">
            <v>30.5</v>
          </cell>
          <cell r="CB263">
            <v>17.2</v>
          </cell>
          <cell r="CC263">
            <v>29</v>
          </cell>
          <cell r="CD263">
            <v>1.66</v>
          </cell>
          <cell r="CE263">
            <v>38.200000000000003</v>
          </cell>
          <cell r="CF263">
            <v>24.9</v>
          </cell>
          <cell r="CG263">
            <v>31.2</v>
          </cell>
          <cell r="CH263">
            <v>0</v>
          </cell>
          <cell r="CI263">
            <v>35.6</v>
          </cell>
          <cell r="CJ263">
            <v>1.5100000000000001E-2</v>
          </cell>
          <cell r="CK263">
            <v>0</v>
          </cell>
          <cell r="CL263">
            <v>0</v>
          </cell>
          <cell r="CM263">
            <v>0</v>
          </cell>
          <cell r="CN263">
            <v>0</v>
          </cell>
          <cell r="CO263">
            <v>0</v>
          </cell>
          <cell r="CP263">
            <v>45.7</v>
          </cell>
          <cell r="CQ263">
            <v>0.86299999999999999</v>
          </cell>
          <cell r="CR263">
            <v>0</v>
          </cell>
          <cell r="CS263">
            <v>1</v>
          </cell>
        </row>
        <row r="264">
          <cell r="C264" t="str">
            <v>WT4X7.5</v>
          </cell>
          <cell r="D264" t="str">
            <v>F</v>
          </cell>
          <cell r="E264">
            <v>7.5</v>
          </cell>
          <cell r="F264">
            <v>2.2200000000000002</v>
          </cell>
          <cell r="G264">
            <v>4.0599999999999996</v>
          </cell>
          <cell r="H264">
            <v>0</v>
          </cell>
          <cell r="I264">
            <v>0</v>
          </cell>
          <cell r="J264">
            <v>4.0199999999999996</v>
          </cell>
          <cell r="K264">
            <v>0</v>
          </cell>
          <cell r="L264">
            <v>0</v>
          </cell>
          <cell r="M264">
            <v>0.245</v>
          </cell>
          <cell r="N264">
            <v>0.315</v>
          </cell>
          <cell r="O264">
            <v>0</v>
          </cell>
          <cell r="P264">
            <v>0</v>
          </cell>
          <cell r="Q264">
            <v>0</v>
          </cell>
          <cell r="R264">
            <v>0.61499999999999999</v>
          </cell>
          <cell r="S264">
            <v>0.8125</v>
          </cell>
          <cell r="T264">
            <v>0</v>
          </cell>
          <cell r="U264">
            <v>0</v>
          </cell>
          <cell r="V264">
            <v>0.998</v>
          </cell>
          <cell r="W264">
            <v>0</v>
          </cell>
          <cell r="X264">
            <v>0</v>
          </cell>
          <cell r="Y264">
            <v>0.27600000000000002</v>
          </cell>
          <cell r="Z264">
            <v>6.37</v>
          </cell>
          <cell r="AA264">
            <v>0</v>
          </cell>
          <cell r="AB264">
            <v>14</v>
          </cell>
          <cell r="AC264">
            <v>0</v>
          </cell>
          <cell r="AD264">
            <v>16.600000000000001</v>
          </cell>
          <cell r="AE264">
            <v>3.28</v>
          </cell>
          <cell r="AF264">
            <v>1.91</v>
          </cell>
          <cell r="AG264">
            <v>1.07</v>
          </cell>
          <cell r="AH264">
            <v>1.22</v>
          </cell>
          <cell r="AI264">
            <v>1.7</v>
          </cell>
          <cell r="AJ264">
            <v>1.33</v>
          </cell>
          <cell r="AK264">
            <v>0.84899999999999998</v>
          </cell>
          <cell r="AL264">
            <v>0.876</v>
          </cell>
          <cell r="AM264">
            <v>0</v>
          </cell>
          <cell r="AN264">
            <v>6.7900000000000002E-2</v>
          </cell>
          <cell r="AO264">
            <v>3.8199999999999998E-2</v>
          </cell>
          <cell r="AP264">
            <v>0</v>
          </cell>
          <cell r="AQ264">
            <v>0</v>
          </cell>
          <cell r="AR264">
            <v>0</v>
          </cell>
          <cell r="AS264">
            <v>0</v>
          </cell>
          <cell r="AT264">
            <v>0</v>
          </cell>
          <cell r="AU264">
            <v>1.72</v>
          </cell>
          <cell r="AV264">
            <v>0.76</v>
          </cell>
          <cell r="AW264">
            <v>0</v>
          </cell>
          <cell r="AX264">
            <v>1</v>
          </cell>
          <cell r="AY264" t="str">
            <v>WT100X11.25</v>
          </cell>
          <cell r="AZ264" t="str">
            <v>WT100X11.25</v>
          </cell>
          <cell r="BA264">
            <v>11.3</v>
          </cell>
          <cell r="BB264">
            <v>1430</v>
          </cell>
          <cell r="BC264">
            <v>103</v>
          </cell>
          <cell r="BD264">
            <v>0</v>
          </cell>
          <cell r="BE264">
            <v>0</v>
          </cell>
          <cell r="BF264">
            <v>102</v>
          </cell>
          <cell r="BG264">
            <v>0</v>
          </cell>
          <cell r="BH264">
            <v>0</v>
          </cell>
          <cell r="BI264">
            <v>6.22</v>
          </cell>
          <cell r="BJ264">
            <v>8</v>
          </cell>
          <cell r="BK264">
            <v>0</v>
          </cell>
          <cell r="BL264">
            <v>0</v>
          </cell>
          <cell r="BM264">
            <v>0</v>
          </cell>
          <cell r="BN264">
            <v>15.6</v>
          </cell>
          <cell r="BO264">
            <v>20.6</v>
          </cell>
          <cell r="BP264">
            <v>0</v>
          </cell>
          <cell r="BQ264">
            <v>25.3</v>
          </cell>
          <cell r="BR264">
            <v>0</v>
          </cell>
          <cell r="BS264">
            <v>0</v>
          </cell>
          <cell r="BT264">
            <v>7.01</v>
          </cell>
          <cell r="BU264">
            <v>11.3</v>
          </cell>
          <cell r="BV264">
            <v>0</v>
          </cell>
          <cell r="BW264">
            <v>0</v>
          </cell>
          <cell r="BX264">
            <v>14</v>
          </cell>
          <cell r="BY264">
            <v>16.600000000000001</v>
          </cell>
          <cell r="BZ264">
            <v>1.37</v>
          </cell>
          <cell r="CA264">
            <v>31.3</v>
          </cell>
          <cell r="CB264">
            <v>17.5</v>
          </cell>
          <cell r="CC264">
            <v>31</v>
          </cell>
          <cell r="CD264">
            <v>0.70799999999999996</v>
          </cell>
          <cell r="CE264">
            <v>21.8</v>
          </cell>
          <cell r="CF264">
            <v>13.9</v>
          </cell>
          <cell r="CG264">
            <v>22.3</v>
          </cell>
          <cell r="CH264">
            <v>0</v>
          </cell>
          <cell r="CI264">
            <v>28.3</v>
          </cell>
          <cell r="CJ264">
            <v>1.03E-2</v>
          </cell>
          <cell r="CK264">
            <v>0</v>
          </cell>
          <cell r="CL264">
            <v>0</v>
          </cell>
          <cell r="CM264">
            <v>0</v>
          </cell>
          <cell r="CN264">
            <v>0</v>
          </cell>
          <cell r="CO264">
            <v>0</v>
          </cell>
          <cell r="CP264">
            <v>43.7</v>
          </cell>
          <cell r="CQ264">
            <v>0.76</v>
          </cell>
          <cell r="CR264">
            <v>0</v>
          </cell>
          <cell r="CS264">
            <v>1</v>
          </cell>
        </row>
        <row r="265">
          <cell r="C265" t="str">
            <v>WT4X6.5</v>
          </cell>
          <cell r="D265" t="str">
            <v>F</v>
          </cell>
          <cell r="E265">
            <v>6.5</v>
          </cell>
          <cell r="F265">
            <v>1.92</v>
          </cell>
          <cell r="G265">
            <v>4</v>
          </cell>
          <cell r="H265">
            <v>0</v>
          </cell>
          <cell r="I265">
            <v>0</v>
          </cell>
          <cell r="J265">
            <v>4</v>
          </cell>
          <cell r="K265">
            <v>0</v>
          </cell>
          <cell r="L265">
            <v>0</v>
          </cell>
          <cell r="M265">
            <v>0.23</v>
          </cell>
          <cell r="N265">
            <v>0.255</v>
          </cell>
          <cell r="O265">
            <v>0</v>
          </cell>
          <cell r="P265">
            <v>0</v>
          </cell>
          <cell r="Q265">
            <v>0</v>
          </cell>
          <cell r="R265">
            <v>0.55500000000000005</v>
          </cell>
          <cell r="S265">
            <v>0.75</v>
          </cell>
          <cell r="T265">
            <v>0</v>
          </cell>
          <cell r="U265">
            <v>0</v>
          </cell>
          <cell r="V265">
            <v>1.03</v>
          </cell>
          <cell r="W265">
            <v>0</v>
          </cell>
          <cell r="X265">
            <v>0</v>
          </cell>
          <cell r="Y265">
            <v>0.24</v>
          </cell>
          <cell r="Z265">
            <v>7.84</v>
          </cell>
          <cell r="AA265">
            <v>0</v>
          </cell>
          <cell r="AB265">
            <v>15</v>
          </cell>
          <cell r="AC265">
            <v>0</v>
          </cell>
          <cell r="AD265">
            <v>17.399999999999999</v>
          </cell>
          <cell r="AE265">
            <v>2.89</v>
          </cell>
          <cell r="AF265">
            <v>1.74</v>
          </cell>
          <cell r="AG265">
            <v>0.97399999999999998</v>
          </cell>
          <cell r="AH265">
            <v>1.23</v>
          </cell>
          <cell r="AI265">
            <v>1.36</v>
          </cell>
          <cell r="AJ265">
            <v>1.07</v>
          </cell>
          <cell r="AK265">
            <v>0.68200000000000005</v>
          </cell>
          <cell r="AL265">
            <v>0.84299999999999997</v>
          </cell>
          <cell r="AM265">
            <v>0</v>
          </cell>
          <cell r="AN265">
            <v>4.3299999999999998E-2</v>
          </cell>
          <cell r="AO265">
            <v>2.69E-2</v>
          </cell>
          <cell r="AP265">
            <v>0</v>
          </cell>
          <cell r="AQ265">
            <v>0</v>
          </cell>
          <cell r="AR265">
            <v>0</v>
          </cell>
          <cell r="AS265">
            <v>0</v>
          </cell>
          <cell r="AT265">
            <v>0</v>
          </cell>
          <cell r="AU265">
            <v>1.74</v>
          </cell>
          <cell r="AV265">
            <v>0.73299999999999998</v>
          </cell>
          <cell r="AW265">
            <v>0</v>
          </cell>
          <cell r="AX265">
            <v>1</v>
          </cell>
          <cell r="AY265" t="str">
            <v>WT100X9.65</v>
          </cell>
          <cell r="AZ265" t="str">
            <v>WT100X9.65</v>
          </cell>
          <cell r="BA265">
            <v>9.65</v>
          </cell>
          <cell r="BB265">
            <v>1240</v>
          </cell>
          <cell r="BC265">
            <v>102</v>
          </cell>
          <cell r="BD265">
            <v>0</v>
          </cell>
          <cell r="BE265">
            <v>0</v>
          </cell>
          <cell r="BF265">
            <v>102</v>
          </cell>
          <cell r="BG265">
            <v>0</v>
          </cell>
          <cell r="BH265">
            <v>0</v>
          </cell>
          <cell r="BI265">
            <v>5.84</v>
          </cell>
          <cell r="BJ265">
            <v>6.48</v>
          </cell>
          <cell r="BK265">
            <v>0</v>
          </cell>
          <cell r="BL265">
            <v>0</v>
          </cell>
          <cell r="BM265">
            <v>0</v>
          </cell>
          <cell r="BN265">
            <v>14.1</v>
          </cell>
          <cell r="BO265">
            <v>19.100000000000001</v>
          </cell>
          <cell r="BP265">
            <v>0</v>
          </cell>
          <cell r="BQ265">
            <v>26.2</v>
          </cell>
          <cell r="BR265">
            <v>0</v>
          </cell>
          <cell r="BS265">
            <v>0</v>
          </cell>
          <cell r="BT265">
            <v>6.1</v>
          </cell>
          <cell r="BU265">
            <v>9.65</v>
          </cell>
          <cell r="BV265">
            <v>0</v>
          </cell>
          <cell r="BW265">
            <v>0</v>
          </cell>
          <cell r="BX265">
            <v>15</v>
          </cell>
          <cell r="BY265">
            <v>17.399999999999999</v>
          </cell>
          <cell r="BZ265">
            <v>1.2</v>
          </cell>
          <cell r="CA265">
            <v>28.5</v>
          </cell>
          <cell r="CB265">
            <v>16</v>
          </cell>
          <cell r="CC265">
            <v>31.2</v>
          </cell>
          <cell r="CD265">
            <v>0.56599999999999995</v>
          </cell>
          <cell r="CE265">
            <v>17.5</v>
          </cell>
          <cell r="CF265">
            <v>11.2</v>
          </cell>
          <cell r="CG265">
            <v>21.4</v>
          </cell>
          <cell r="CH265">
            <v>0</v>
          </cell>
          <cell r="CI265">
            <v>18</v>
          </cell>
          <cell r="CJ265">
            <v>7.2199999999999999E-3</v>
          </cell>
          <cell r="CK265">
            <v>0</v>
          </cell>
          <cell r="CL265">
            <v>0</v>
          </cell>
          <cell r="CM265">
            <v>0</v>
          </cell>
          <cell r="CN265">
            <v>0</v>
          </cell>
          <cell r="CO265">
            <v>0</v>
          </cell>
          <cell r="CP265">
            <v>44.2</v>
          </cell>
          <cell r="CQ265">
            <v>0.73299999999999998</v>
          </cell>
          <cell r="CR265">
            <v>0</v>
          </cell>
          <cell r="CS265">
            <v>1</v>
          </cell>
        </row>
        <row r="266">
          <cell r="C266" t="str">
            <v>WT4X5</v>
          </cell>
          <cell r="D266" t="str">
            <v>F</v>
          </cell>
          <cell r="E266">
            <v>5</v>
          </cell>
          <cell r="F266">
            <v>1.48</v>
          </cell>
          <cell r="G266">
            <v>3.95</v>
          </cell>
          <cell r="H266">
            <v>0</v>
          </cell>
          <cell r="I266">
            <v>0</v>
          </cell>
          <cell r="J266">
            <v>3.94</v>
          </cell>
          <cell r="K266">
            <v>0</v>
          </cell>
          <cell r="L266">
            <v>0</v>
          </cell>
          <cell r="M266">
            <v>0.17</v>
          </cell>
          <cell r="N266">
            <v>0.20499999999999999</v>
          </cell>
          <cell r="O266">
            <v>0</v>
          </cell>
          <cell r="P266">
            <v>0</v>
          </cell>
          <cell r="Q266">
            <v>0</v>
          </cell>
          <cell r="R266">
            <v>0.505</v>
          </cell>
          <cell r="S266">
            <v>0.6875</v>
          </cell>
          <cell r="T266">
            <v>0</v>
          </cell>
          <cell r="U266">
            <v>0</v>
          </cell>
          <cell r="V266">
            <v>0.95299999999999996</v>
          </cell>
          <cell r="W266">
            <v>0</v>
          </cell>
          <cell r="X266">
            <v>0</v>
          </cell>
          <cell r="Y266">
            <v>0.188</v>
          </cell>
          <cell r="Z266">
            <v>9.61</v>
          </cell>
          <cell r="AA266">
            <v>0</v>
          </cell>
          <cell r="AB266">
            <v>20.2</v>
          </cell>
          <cell r="AC266">
            <v>0</v>
          </cell>
          <cell r="AD266">
            <v>23.2</v>
          </cell>
          <cell r="AE266">
            <v>2.15</v>
          </cell>
          <cell r="AF266">
            <v>1.27</v>
          </cell>
          <cell r="AG266">
            <v>0.71699999999999997</v>
          </cell>
          <cell r="AH266">
            <v>1.2</v>
          </cell>
          <cell r="AI266">
            <v>1.05</v>
          </cell>
          <cell r="AJ266">
            <v>0.82599999999999996</v>
          </cell>
          <cell r="AK266">
            <v>0.53100000000000003</v>
          </cell>
          <cell r="AL266">
            <v>0.84</v>
          </cell>
          <cell r="AM266">
            <v>0</v>
          </cell>
          <cell r="AN266">
            <v>2.12E-2</v>
          </cell>
          <cell r="AO266">
            <v>1.14E-2</v>
          </cell>
          <cell r="AP266">
            <v>0</v>
          </cell>
          <cell r="AQ266">
            <v>0</v>
          </cell>
          <cell r="AR266">
            <v>0</v>
          </cell>
          <cell r="AS266">
            <v>0</v>
          </cell>
          <cell r="AT266">
            <v>0</v>
          </cell>
          <cell r="AU266">
            <v>1.7</v>
          </cell>
          <cell r="AV266">
            <v>0.749</v>
          </cell>
          <cell r="AW266">
            <v>0</v>
          </cell>
          <cell r="AX266">
            <v>0.73499999999999999</v>
          </cell>
          <cell r="AY266" t="str">
            <v>WT100X7.5</v>
          </cell>
          <cell r="AZ266" t="str">
            <v>WT100X7.5</v>
          </cell>
          <cell r="BA266">
            <v>7.5</v>
          </cell>
          <cell r="BB266">
            <v>955</v>
          </cell>
          <cell r="BC266">
            <v>100</v>
          </cell>
          <cell r="BD266">
            <v>0</v>
          </cell>
          <cell r="BE266">
            <v>0</v>
          </cell>
          <cell r="BF266">
            <v>100</v>
          </cell>
          <cell r="BG266">
            <v>0</v>
          </cell>
          <cell r="BH266">
            <v>0</v>
          </cell>
          <cell r="BI266">
            <v>4.32</v>
          </cell>
          <cell r="BJ266">
            <v>5.21</v>
          </cell>
          <cell r="BK266">
            <v>0</v>
          </cell>
          <cell r="BL266">
            <v>0</v>
          </cell>
          <cell r="BM266">
            <v>0</v>
          </cell>
          <cell r="BN266">
            <v>12.8</v>
          </cell>
          <cell r="BO266">
            <v>17.5</v>
          </cell>
          <cell r="BP266">
            <v>0</v>
          </cell>
          <cell r="BQ266">
            <v>24.2</v>
          </cell>
          <cell r="BR266">
            <v>0</v>
          </cell>
          <cell r="BS266">
            <v>0</v>
          </cell>
          <cell r="BT266">
            <v>4.78</v>
          </cell>
          <cell r="BU266">
            <v>7.5</v>
          </cell>
          <cell r="BV266">
            <v>0</v>
          </cell>
          <cell r="BW266">
            <v>0</v>
          </cell>
          <cell r="BX266">
            <v>20.2</v>
          </cell>
          <cell r="BY266">
            <v>23.2</v>
          </cell>
          <cell r="BZ266">
            <v>0.89500000000000002</v>
          </cell>
          <cell r="CA266">
            <v>20.8</v>
          </cell>
          <cell r="CB266">
            <v>11.7</v>
          </cell>
          <cell r="CC266">
            <v>30.5</v>
          </cell>
          <cell r="CD266">
            <v>0.437</v>
          </cell>
          <cell r="CE266">
            <v>13.5</v>
          </cell>
          <cell r="CF266">
            <v>8.6999999999999993</v>
          </cell>
          <cell r="CG266">
            <v>21.3</v>
          </cell>
          <cell r="CH266">
            <v>0</v>
          </cell>
          <cell r="CI266">
            <v>8.82</v>
          </cell>
          <cell r="CJ266">
            <v>3.0599999999999998E-3</v>
          </cell>
          <cell r="CK266">
            <v>0</v>
          </cell>
          <cell r="CL266">
            <v>0</v>
          </cell>
          <cell r="CM266">
            <v>0</v>
          </cell>
          <cell r="CN266">
            <v>0</v>
          </cell>
          <cell r="CO266">
            <v>0</v>
          </cell>
          <cell r="CP266">
            <v>43.2</v>
          </cell>
          <cell r="CQ266">
            <v>0.749</v>
          </cell>
          <cell r="CR266">
            <v>0</v>
          </cell>
          <cell r="CS266">
            <v>0.73499999999999999</v>
          </cell>
        </row>
        <row r="267">
          <cell r="C267" t="str">
            <v>WT3X12.5</v>
          </cell>
          <cell r="D267" t="str">
            <v>F</v>
          </cell>
          <cell r="E267">
            <v>12.5</v>
          </cell>
          <cell r="F267">
            <v>3.67</v>
          </cell>
          <cell r="G267">
            <v>3.19</v>
          </cell>
          <cell r="H267">
            <v>0</v>
          </cell>
          <cell r="I267">
            <v>0</v>
          </cell>
          <cell r="J267">
            <v>6.08</v>
          </cell>
          <cell r="K267">
            <v>0</v>
          </cell>
          <cell r="L267">
            <v>0</v>
          </cell>
          <cell r="M267">
            <v>0.32</v>
          </cell>
          <cell r="N267">
            <v>0.45500000000000002</v>
          </cell>
          <cell r="O267">
            <v>0</v>
          </cell>
          <cell r="P267">
            <v>0</v>
          </cell>
          <cell r="Q267">
            <v>0</v>
          </cell>
          <cell r="R267">
            <v>0.70499999999999996</v>
          </cell>
          <cell r="S267">
            <v>0.9375</v>
          </cell>
          <cell r="T267">
            <v>0</v>
          </cell>
          <cell r="U267">
            <v>0</v>
          </cell>
          <cell r="V267">
            <v>0.61</v>
          </cell>
          <cell r="W267">
            <v>0</v>
          </cell>
          <cell r="X267">
            <v>0</v>
          </cell>
          <cell r="Y267">
            <v>0.30199999999999999</v>
          </cell>
          <cell r="Z267">
            <v>6.68</v>
          </cell>
          <cell r="AA267">
            <v>0</v>
          </cell>
          <cell r="AB267">
            <v>7.61</v>
          </cell>
          <cell r="AC267">
            <v>0</v>
          </cell>
          <cell r="AD267">
            <v>10</v>
          </cell>
          <cell r="AE267">
            <v>2.29</v>
          </cell>
          <cell r="AF267">
            <v>1.68</v>
          </cell>
          <cell r="AG267">
            <v>0.88600000000000001</v>
          </cell>
          <cell r="AH267">
            <v>0.78900000000000003</v>
          </cell>
          <cell r="AI267">
            <v>8.5299999999999994</v>
          </cell>
          <cell r="AJ267">
            <v>4.28</v>
          </cell>
          <cell r="AK267">
            <v>2.81</v>
          </cell>
          <cell r="AL267">
            <v>1.52</v>
          </cell>
          <cell r="AM267">
            <v>0</v>
          </cell>
          <cell r="AN267">
            <v>0.22900000000000001</v>
          </cell>
          <cell r="AO267">
            <v>0.17100000000000001</v>
          </cell>
          <cell r="AP267">
            <v>0</v>
          </cell>
          <cell r="AQ267">
            <v>0</v>
          </cell>
          <cell r="AR267">
            <v>0</v>
          </cell>
          <cell r="AS267">
            <v>0</v>
          </cell>
          <cell r="AT267">
            <v>0</v>
          </cell>
          <cell r="AU267">
            <v>1.76</v>
          </cell>
          <cell r="AV267">
            <v>0.95299999999999996</v>
          </cell>
          <cell r="AW267">
            <v>0</v>
          </cell>
          <cell r="AX267">
            <v>1</v>
          </cell>
          <cell r="AY267" t="str">
            <v>WT75X18.55</v>
          </cell>
          <cell r="AZ267" t="str">
            <v>WT75X18.55</v>
          </cell>
          <cell r="BA267">
            <v>18.600000000000001</v>
          </cell>
          <cell r="BB267">
            <v>2370</v>
          </cell>
          <cell r="BC267">
            <v>81</v>
          </cell>
          <cell r="BD267">
            <v>0</v>
          </cell>
          <cell r="BE267">
            <v>0</v>
          </cell>
          <cell r="BF267">
            <v>154</v>
          </cell>
          <cell r="BG267">
            <v>0</v>
          </cell>
          <cell r="BH267">
            <v>0</v>
          </cell>
          <cell r="BI267">
            <v>8.1300000000000008</v>
          </cell>
          <cell r="BJ267">
            <v>11.6</v>
          </cell>
          <cell r="BK267">
            <v>0</v>
          </cell>
          <cell r="BL267">
            <v>0</v>
          </cell>
          <cell r="BM267">
            <v>0</v>
          </cell>
          <cell r="BN267">
            <v>17.899999999999999</v>
          </cell>
          <cell r="BO267">
            <v>23.8</v>
          </cell>
          <cell r="BP267">
            <v>0</v>
          </cell>
          <cell r="BQ267">
            <v>15.5</v>
          </cell>
          <cell r="BR267">
            <v>0</v>
          </cell>
          <cell r="BS267">
            <v>0</v>
          </cell>
          <cell r="BT267">
            <v>7.67</v>
          </cell>
          <cell r="BU267">
            <v>18.600000000000001</v>
          </cell>
          <cell r="BV267">
            <v>0</v>
          </cell>
          <cell r="BW267">
            <v>0</v>
          </cell>
          <cell r="BX267">
            <v>7.61</v>
          </cell>
          <cell r="BY267">
            <v>10</v>
          </cell>
          <cell r="BZ267">
            <v>0.95299999999999996</v>
          </cell>
          <cell r="CA267">
            <v>27.5</v>
          </cell>
          <cell r="CB267">
            <v>14.5</v>
          </cell>
          <cell r="CC267">
            <v>20</v>
          </cell>
          <cell r="CD267">
            <v>3.55</v>
          </cell>
          <cell r="CE267">
            <v>70.099999999999994</v>
          </cell>
          <cell r="CF267">
            <v>46</v>
          </cell>
          <cell r="CG267">
            <v>38.6</v>
          </cell>
          <cell r="CH267">
            <v>0</v>
          </cell>
          <cell r="CI267">
            <v>95.3</v>
          </cell>
          <cell r="CJ267">
            <v>4.5900000000000003E-2</v>
          </cell>
          <cell r="CK267">
            <v>0</v>
          </cell>
          <cell r="CL267">
            <v>0</v>
          </cell>
          <cell r="CM267">
            <v>0</v>
          </cell>
          <cell r="CN267">
            <v>0</v>
          </cell>
          <cell r="CO267">
            <v>0</v>
          </cell>
          <cell r="CP267">
            <v>44.7</v>
          </cell>
          <cell r="CQ267">
            <v>0.95299999999999996</v>
          </cell>
          <cell r="CR267">
            <v>0</v>
          </cell>
          <cell r="CS267">
            <v>1</v>
          </cell>
        </row>
        <row r="268">
          <cell r="C268" t="str">
            <v>WT3X10</v>
          </cell>
          <cell r="D268" t="str">
            <v>F</v>
          </cell>
          <cell r="E268">
            <v>10</v>
          </cell>
          <cell r="F268">
            <v>2.94</v>
          </cell>
          <cell r="G268">
            <v>3.1</v>
          </cell>
          <cell r="H268">
            <v>0</v>
          </cell>
          <cell r="I268">
            <v>0</v>
          </cell>
          <cell r="J268">
            <v>6.02</v>
          </cell>
          <cell r="K268">
            <v>0</v>
          </cell>
          <cell r="L268">
            <v>0</v>
          </cell>
          <cell r="M268">
            <v>0.26</v>
          </cell>
          <cell r="N268">
            <v>0.36499999999999999</v>
          </cell>
          <cell r="O268">
            <v>0</v>
          </cell>
          <cell r="P268">
            <v>0</v>
          </cell>
          <cell r="Q268">
            <v>0</v>
          </cell>
          <cell r="R268">
            <v>0.66400000000000003</v>
          </cell>
          <cell r="S268">
            <v>0.875</v>
          </cell>
          <cell r="T268">
            <v>0</v>
          </cell>
          <cell r="U268">
            <v>0</v>
          </cell>
          <cell r="V268">
            <v>0.56000000000000005</v>
          </cell>
          <cell r="W268">
            <v>0</v>
          </cell>
          <cell r="X268">
            <v>0</v>
          </cell>
          <cell r="Y268">
            <v>0.24399999999999999</v>
          </cell>
          <cell r="Z268">
            <v>8.25</v>
          </cell>
          <cell r="AA268">
            <v>0</v>
          </cell>
          <cell r="AB268">
            <v>9.3699999999999992</v>
          </cell>
          <cell r="AC268">
            <v>0</v>
          </cell>
          <cell r="AD268">
            <v>11.9</v>
          </cell>
          <cell r="AE268">
            <v>1.76</v>
          </cell>
          <cell r="AF268">
            <v>1.29</v>
          </cell>
          <cell r="AG268">
            <v>0.69299999999999995</v>
          </cell>
          <cell r="AH268">
            <v>0.77400000000000002</v>
          </cell>
          <cell r="AI268">
            <v>6.64</v>
          </cell>
          <cell r="AJ268">
            <v>3.36</v>
          </cell>
          <cell r="AK268">
            <v>2.21</v>
          </cell>
          <cell r="AL268">
            <v>1.5</v>
          </cell>
          <cell r="AM268">
            <v>0</v>
          </cell>
          <cell r="AN268">
            <v>0.12</v>
          </cell>
          <cell r="AO268">
            <v>8.5800000000000001E-2</v>
          </cell>
          <cell r="AP268">
            <v>0</v>
          </cell>
          <cell r="AQ268">
            <v>0</v>
          </cell>
          <cell r="AR268">
            <v>0</v>
          </cell>
          <cell r="AS268">
            <v>0</v>
          </cell>
          <cell r="AT268">
            <v>0</v>
          </cell>
          <cell r="AU268">
            <v>1.73</v>
          </cell>
          <cell r="AV268">
            <v>0.95299999999999996</v>
          </cell>
          <cell r="AW268">
            <v>0</v>
          </cell>
          <cell r="AX268">
            <v>1</v>
          </cell>
          <cell r="AY268" t="str">
            <v>WT75X14.9</v>
          </cell>
          <cell r="AZ268" t="str">
            <v>WT75X14.9</v>
          </cell>
          <cell r="BA268">
            <v>14.9</v>
          </cell>
          <cell r="BB268">
            <v>1900</v>
          </cell>
          <cell r="BC268">
            <v>78.7</v>
          </cell>
          <cell r="BD268">
            <v>0</v>
          </cell>
          <cell r="BE268">
            <v>0</v>
          </cell>
          <cell r="BF268">
            <v>153</v>
          </cell>
          <cell r="BG268">
            <v>0</v>
          </cell>
          <cell r="BH268">
            <v>0</v>
          </cell>
          <cell r="BI268">
            <v>6.6</v>
          </cell>
          <cell r="BJ268">
            <v>9.27</v>
          </cell>
          <cell r="BK268">
            <v>0</v>
          </cell>
          <cell r="BL268">
            <v>0</v>
          </cell>
          <cell r="BM268">
            <v>0</v>
          </cell>
          <cell r="BN268">
            <v>16.899999999999999</v>
          </cell>
          <cell r="BO268">
            <v>22.2</v>
          </cell>
          <cell r="BP268">
            <v>0</v>
          </cell>
          <cell r="BQ268">
            <v>14.2</v>
          </cell>
          <cell r="BR268">
            <v>0</v>
          </cell>
          <cell r="BS268">
            <v>0</v>
          </cell>
          <cell r="BT268">
            <v>6.2</v>
          </cell>
          <cell r="BU268">
            <v>14.9</v>
          </cell>
          <cell r="BV268">
            <v>0</v>
          </cell>
          <cell r="BW268">
            <v>0</v>
          </cell>
          <cell r="BX268">
            <v>9.3699999999999992</v>
          </cell>
          <cell r="BY268">
            <v>11.9</v>
          </cell>
          <cell r="BZ268">
            <v>0.73299999999999998</v>
          </cell>
          <cell r="CA268">
            <v>21.1</v>
          </cell>
          <cell r="CB268">
            <v>11.4</v>
          </cell>
          <cell r="CC268">
            <v>19.7</v>
          </cell>
          <cell r="CD268">
            <v>2.76</v>
          </cell>
          <cell r="CE268">
            <v>55.1</v>
          </cell>
          <cell r="CF268">
            <v>36.200000000000003</v>
          </cell>
          <cell r="CG268">
            <v>38.1</v>
          </cell>
          <cell r="CH268">
            <v>0</v>
          </cell>
          <cell r="CI268">
            <v>49.9</v>
          </cell>
          <cell r="CJ268">
            <v>2.3E-2</v>
          </cell>
          <cell r="CK268">
            <v>0</v>
          </cell>
          <cell r="CL268">
            <v>0</v>
          </cell>
          <cell r="CM268">
            <v>0</v>
          </cell>
          <cell r="CN268">
            <v>0</v>
          </cell>
          <cell r="CO268">
            <v>0</v>
          </cell>
          <cell r="CP268">
            <v>43.9</v>
          </cell>
          <cell r="CQ268">
            <v>0.95299999999999996</v>
          </cell>
          <cell r="CR268">
            <v>0</v>
          </cell>
          <cell r="CS268">
            <v>1</v>
          </cell>
        </row>
        <row r="269">
          <cell r="C269" t="str">
            <v>WT3X7.5</v>
          </cell>
          <cell r="D269" t="str">
            <v>F</v>
          </cell>
          <cell r="E269">
            <v>7.5</v>
          </cell>
          <cell r="F269">
            <v>2.21</v>
          </cell>
          <cell r="G269">
            <v>3</v>
          </cell>
          <cell r="H269">
            <v>0</v>
          </cell>
          <cell r="I269">
            <v>0</v>
          </cell>
          <cell r="J269">
            <v>5.99</v>
          </cell>
          <cell r="K269">
            <v>0</v>
          </cell>
          <cell r="L269">
            <v>0</v>
          </cell>
          <cell r="M269">
            <v>0.23</v>
          </cell>
          <cell r="N269">
            <v>0.26</v>
          </cell>
          <cell r="O269">
            <v>0</v>
          </cell>
          <cell r="P269">
            <v>0</v>
          </cell>
          <cell r="Q269">
            <v>0</v>
          </cell>
          <cell r="R269">
            <v>0.55900000000000005</v>
          </cell>
          <cell r="S269">
            <v>0.75</v>
          </cell>
          <cell r="T269">
            <v>0</v>
          </cell>
          <cell r="U269">
            <v>0</v>
          </cell>
          <cell r="V269">
            <v>0.55800000000000005</v>
          </cell>
          <cell r="W269">
            <v>0</v>
          </cell>
          <cell r="X269">
            <v>0</v>
          </cell>
          <cell r="Y269">
            <v>0.185</v>
          </cell>
          <cell r="Z269">
            <v>11.5</v>
          </cell>
          <cell r="AA269">
            <v>0</v>
          </cell>
          <cell r="AB269">
            <v>10.6</v>
          </cell>
          <cell r="AC269">
            <v>0</v>
          </cell>
          <cell r="AD269">
            <v>13</v>
          </cell>
          <cell r="AE269">
            <v>1.41</v>
          </cell>
          <cell r="AF269">
            <v>1.03</v>
          </cell>
          <cell r="AG269">
            <v>0.57699999999999996</v>
          </cell>
          <cell r="AH269">
            <v>0.79700000000000004</v>
          </cell>
          <cell r="AI269">
            <v>4.66</v>
          </cell>
          <cell r="AJ269">
            <v>2.37</v>
          </cell>
          <cell r="AK269">
            <v>1.56</v>
          </cell>
          <cell r="AL269">
            <v>1.45</v>
          </cell>
          <cell r="AM269">
            <v>0</v>
          </cell>
          <cell r="AN269">
            <v>5.04E-2</v>
          </cell>
          <cell r="AO269">
            <v>3.4200000000000001E-2</v>
          </cell>
          <cell r="AP269">
            <v>0</v>
          </cell>
          <cell r="AQ269">
            <v>0</v>
          </cell>
          <cell r="AR269">
            <v>0</v>
          </cell>
          <cell r="AS269">
            <v>0</v>
          </cell>
          <cell r="AT269">
            <v>0</v>
          </cell>
          <cell r="AU269">
            <v>1.71</v>
          </cell>
          <cell r="AV269">
            <v>0.93700000000000006</v>
          </cell>
          <cell r="AW269">
            <v>0</v>
          </cell>
          <cell r="AX269">
            <v>1</v>
          </cell>
          <cell r="AY269" t="str">
            <v>WT75X11.25</v>
          </cell>
          <cell r="AZ269" t="str">
            <v>WT75X11.25</v>
          </cell>
          <cell r="BA269">
            <v>11.3</v>
          </cell>
          <cell r="BB269">
            <v>1430</v>
          </cell>
          <cell r="BC269">
            <v>76.2</v>
          </cell>
          <cell r="BD269">
            <v>0</v>
          </cell>
          <cell r="BE269">
            <v>0</v>
          </cell>
          <cell r="BF269">
            <v>152</v>
          </cell>
          <cell r="BG269">
            <v>0</v>
          </cell>
          <cell r="BH269">
            <v>0</v>
          </cell>
          <cell r="BI269">
            <v>5.84</v>
          </cell>
          <cell r="BJ269">
            <v>6.6</v>
          </cell>
          <cell r="BK269">
            <v>0</v>
          </cell>
          <cell r="BL269">
            <v>0</v>
          </cell>
          <cell r="BM269">
            <v>0</v>
          </cell>
          <cell r="BN269">
            <v>14.2</v>
          </cell>
          <cell r="BO269">
            <v>19.100000000000001</v>
          </cell>
          <cell r="BP269">
            <v>0</v>
          </cell>
          <cell r="BQ269">
            <v>14.2</v>
          </cell>
          <cell r="BR269">
            <v>0</v>
          </cell>
          <cell r="BS269">
            <v>0</v>
          </cell>
          <cell r="BT269">
            <v>4.7</v>
          </cell>
          <cell r="BU269">
            <v>11.3</v>
          </cell>
          <cell r="BV269">
            <v>0</v>
          </cell>
          <cell r="BW269">
            <v>0</v>
          </cell>
          <cell r="BX269">
            <v>10.6</v>
          </cell>
          <cell r="BY269">
            <v>13</v>
          </cell>
          <cell r="BZ269">
            <v>0.58699999999999997</v>
          </cell>
          <cell r="CA269">
            <v>16.899999999999999</v>
          </cell>
          <cell r="CB269">
            <v>9.4600000000000009</v>
          </cell>
          <cell r="CC269">
            <v>20.2</v>
          </cell>
          <cell r="CD269">
            <v>1.94</v>
          </cell>
          <cell r="CE269">
            <v>38.799999999999997</v>
          </cell>
          <cell r="CF269">
            <v>25.6</v>
          </cell>
          <cell r="CG269">
            <v>36.799999999999997</v>
          </cell>
          <cell r="CH269">
            <v>0</v>
          </cell>
          <cell r="CI269">
            <v>21</v>
          </cell>
          <cell r="CJ269">
            <v>9.1800000000000007E-3</v>
          </cell>
          <cell r="CK269">
            <v>0</v>
          </cell>
          <cell r="CL269">
            <v>0</v>
          </cell>
          <cell r="CM269">
            <v>0</v>
          </cell>
          <cell r="CN269">
            <v>0</v>
          </cell>
          <cell r="CO269">
            <v>0</v>
          </cell>
          <cell r="CP269">
            <v>43.4</v>
          </cell>
          <cell r="CQ269">
            <v>0.93700000000000006</v>
          </cell>
          <cell r="CR269">
            <v>0</v>
          </cell>
          <cell r="CS269">
            <v>1</v>
          </cell>
        </row>
        <row r="270">
          <cell r="C270" t="str">
            <v>WT3X8</v>
          </cell>
          <cell r="D270" t="str">
            <v>F</v>
          </cell>
          <cell r="E270">
            <v>8</v>
          </cell>
          <cell r="F270">
            <v>2.37</v>
          </cell>
          <cell r="G270">
            <v>3.14</v>
          </cell>
          <cell r="H270">
            <v>0</v>
          </cell>
          <cell r="I270">
            <v>0</v>
          </cell>
          <cell r="J270">
            <v>4.03</v>
          </cell>
          <cell r="K270">
            <v>0</v>
          </cell>
          <cell r="L270">
            <v>0</v>
          </cell>
          <cell r="M270">
            <v>0.26</v>
          </cell>
          <cell r="N270">
            <v>0.40500000000000003</v>
          </cell>
          <cell r="O270">
            <v>0</v>
          </cell>
          <cell r="P270">
            <v>0</v>
          </cell>
          <cell r="Q270">
            <v>0</v>
          </cell>
          <cell r="R270">
            <v>0.65500000000000003</v>
          </cell>
          <cell r="S270">
            <v>0.875</v>
          </cell>
          <cell r="T270">
            <v>0</v>
          </cell>
          <cell r="U270">
            <v>0</v>
          </cell>
          <cell r="V270">
            <v>0.67600000000000005</v>
          </cell>
          <cell r="W270">
            <v>0</v>
          </cell>
          <cell r="X270">
            <v>0</v>
          </cell>
          <cell r="Y270">
            <v>0.29399999999999998</v>
          </cell>
          <cell r="Z270">
            <v>4.9800000000000004</v>
          </cell>
          <cell r="AA270">
            <v>0</v>
          </cell>
          <cell r="AB270">
            <v>9.56</v>
          </cell>
          <cell r="AC270">
            <v>0</v>
          </cell>
          <cell r="AD270">
            <v>12.1</v>
          </cell>
          <cell r="AE270">
            <v>1.69</v>
          </cell>
          <cell r="AF270">
            <v>1.25</v>
          </cell>
          <cell r="AG270">
            <v>0.68500000000000005</v>
          </cell>
          <cell r="AH270">
            <v>0.84399999999999997</v>
          </cell>
          <cell r="AI270">
            <v>2.21</v>
          </cell>
          <cell r="AJ270">
            <v>1.69</v>
          </cell>
          <cell r="AK270">
            <v>1.1000000000000001</v>
          </cell>
          <cell r="AL270">
            <v>0.96599999999999997</v>
          </cell>
          <cell r="AM270">
            <v>0</v>
          </cell>
          <cell r="AN270">
            <v>0.111</v>
          </cell>
          <cell r="AO270">
            <v>4.2599999999999999E-2</v>
          </cell>
          <cell r="AP270">
            <v>0</v>
          </cell>
          <cell r="AQ270">
            <v>0</v>
          </cell>
          <cell r="AR270">
            <v>0</v>
          </cell>
          <cell r="AS270">
            <v>0</v>
          </cell>
          <cell r="AT270">
            <v>0</v>
          </cell>
          <cell r="AU270">
            <v>1.37</v>
          </cell>
          <cell r="AV270">
            <v>0.88</v>
          </cell>
          <cell r="AW270">
            <v>0</v>
          </cell>
          <cell r="AX270">
            <v>1</v>
          </cell>
          <cell r="AY270" t="str">
            <v>WT75X12</v>
          </cell>
          <cell r="AZ270" t="str">
            <v>WT75X12</v>
          </cell>
          <cell r="BA270">
            <v>12</v>
          </cell>
          <cell r="BB270">
            <v>1530</v>
          </cell>
          <cell r="BC270">
            <v>79.8</v>
          </cell>
          <cell r="BD270">
            <v>0</v>
          </cell>
          <cell r="BE270">
            <v>0</v>
          </cell>
          <cell r="BF270">
            <v>102</v>
          </cell>
          <cell r="BG270">
            <v>0</v>
          </cell>
          <cell r="BH270">
            <v>0</v>
          </cell>
          <cell r="BI270">
            <v>6.6</v>
          </cell>
          <cell r="BJ270">
            <v>10.3</v>
          </cell>
          <cell r="BK270">
            <v>0</v>
          </cell>
          <cell r="BL270">
            <v>0</v>
          </cell>
          <cell r="BM270">
            <v>0</v>
          </cell>
          <cell r="BN270">
            <v>16.600000000000001</v>
          </cell>
          <cell r="BO270">
            <v>22.2</v>
          </cell>
          <cell r="BP270">
            <v>0</v>
          </cell>
          <cell r="BQ270">
            <v>17.2</v>
          </cell>
          <cell r="BR270">
            <v>0</v>
          </cell>
          <cell r="BS270">
            <v>0</v>
          </cell>
          <cell r="BT270">
            <v>7.47</v>
          </cell>
          <cell r="BU270">
            <v>12</v>
          </cell>
          <cell r="BV270">
            <v>0</v>
          </cell>
          <cell r="BW270">
            <v>0</v>
          </cell>
          <cell r="BX270">
            <v>9.56</v>
          </cell>
          <cell r="BY270">
            <v>12.1</v>
          </cell>
          <cell r="BZ270">
            <v>0.70299999999999996</v>
          </cell>
          <cell r="CA270">
            <v>20.5</v>
          </cell>
          <cell r="CB270">
            <v>11.2</v>
          </cell>
          <cell r="CC270">
            <v>21.4</v>
          </cell>
          <cell r="CD270">
            <v>0.92</v>
          </cell>
          <cell r="CE270">
            <v>27.7</v>
          </cell>
          <cell r="CF270">
            <v>18</v>
          </cell>
          <cell r="CG270">
            <v>24.5</v>
          </cell>
          <cell r="CH270">
            <v>0</v>
          </cell>
          <cell r="CI270">
            <v>46.2</v>
          </cell>
          <cell r="CJ270">
            <v>1.14E-2</v>
          </cell>
          <cell r="CK270">
            <v>0</v>
          </cell>
          <cell r="CL270">
            <v>0</v>
          </cell>
          <cell r="CM270">
            <v>0</v>
          </cell>
          <cell r="CN270">
            <v>0</v>
          </cell>
          <cell r="CO270">
            <v>0</v>
          </cell>
          <cell r="CP270">
            <v>34.799999999999997</v>
          </cell>
          <cell r="CQ270">
            <v>0.88</v>
          </cell>
          <cell r="CR270">
            <v>0</v>
          </cell>
          <cell r="CS270">
            <v>1</v>
          </cell>
        </row>
        <row r="271">
          <cell r="C271" t="str">
            <v>WT3X6</v>
          </cell>
          <cell r="D271" t="str">
            <v>F</v>
          </cell>
          <cell r="E271">
            <v>6</v>
          </cell>
          <cell r="F271">
            <v>1.78</v>
          </cell>
          <cell r="G271">
            <v>3.02</v>
          </cell>
          <cell r="H271">
            <v>0</v>
          </cell>
          <cell r="I271">
            <v>0</v>
          </cell>
          <cell r="J271">
            <v>4</v>
          </cell>
          <cell r="K271">
            <v>0</v>
          </cell>
          <cell r="L271">
            <v>0</v>
          </cell>
          <cell r="M271">
            <v>0.23</v>
          </cell>
          <cell r="N271">
            <v>0.28000000000000003</v>
          </cell>
          <cell r="O271">
            <v>0</v>
          </cell>
          <cell r="P271">
            <v>0</v>
          </cell>
          <cell r="Q271">
            <v>0</v>
          </cell>
          <cell r="R271">
            <v>0.53</v>
          </cell>
          <cell r="S271">
            <v>0.75</v>
          </cell>
          <cell r="T271">
            <v>0</v>
          </cell>
          <cell r="U271">
            <v>0</v>
          </cell>
          <cell r="V271">
            <v>0.67700000000000005</v>
          </cell>
          <cell r="W271">
            <v>0</v>
          </cell>
          <cell r="X271">
            <v>0</v>
          </cell>
          <cell r="Y271">
            <v>0.222</v>
          </cell>
          <cell r="Z271">
            <v>7.14</v>
          </cell>
          <cell r="AA271">
            <v>0</v>
          </cell>
          <cell r="AB271">
            <v>10.8</v>
          </cell>
          <cell r="AC271">
            <v>0</v>
          </cell>
          <cell r="AD271">
            <v>13.1</v>
          </cell>
          <cell r="AE271">
            <v>1.32</v>
          </cell>
          <cell r="AF271">
            <v>1.01</v>
          </cell>
          <cell r="AG271">
            <v>0.56399999999999995</v>
          </cell>
          <cell r="AH271">
            <v>0.86199999999999999</v>
          </cell>
          <cell r="AI271">
            <v>1.5</v>
          </cell>
          <cell r="AJ271">
            <v>1.1599999999999999</v>
          </cell>
          <cell r="AK271">
            <v>0.748</v>
          </cell>
          <cell r="AL271">
            <v>0.91800000000000004</v>
          </cell>
          <cell r="AM271">
            <v>0</v>
          </cell>
          <cell r="AN271">
            <v>4.4900000000000002E-2</v>
          </cell>
          <cell r="AO271">
            <v>1.78E-2</v>
          </cell>
          <cell r="AP271">
            <v>0</v>
          </cell>
          <cell r="AQ271">
            <v>0</v>
          </cell>
          <cell r="AR271">
            <v>0</v>
          </cell>
          <cell r="AS271">
            <v>0</v>
          </cell>
          <cell r="AT271">
            <v>0</v>
          </cell>
          <cell r="AU271">
            <v>1.37</v>
          </cell>
          <cell r="AV271">
            <v>0.84599999999999997</v>
          </cell>
          <cell r="AW271">
            <v>0</v>
          </cell>
          <cell r="AX271">
            <v>1</v>
          </cell>
          <cell r="AY271" t="str">
            <v>WT75X9</v>
          </cell>
          <cell r="AZ271" t="str">
            <v>WT75X9</v>
          </cell>
          <cell r="BA271">
            <v>9</v>
          </cell>
          <cell r="BB271">
            <v>1150</v>
          </cell>
          <cell r="BC271">
            <v>76.7</v>
          </cell>
          <cell r="BD271">
            <v>0</v>
          </cell>
          <cell r="BE271">
            <v>0</v>
          </cell>
          <cell r="BF271">
            <v>102</v>
          </cell>
          <cell r="BG271">
            <v>0</v>
          </cell>
          <cell r="BH271">
            <v>0</v>
          </cell>
          <cell r="BI271">
            <v>5.84</v>
          </cell>
          <cell r="BJ271">
            <v>7.11</v>
          </cell>
          <cell r="BK271">
            <v>0</v>
          </cell>
          <cell r="BL271">
            <v>0</v>
          </cell>
          <cell r="BM271">
            <v>0</v>
          </cell>
          <cell r="BN271">
            <v>13.5</v>
          </cell>
          <cell r="BO271">
            <v>19.100000000000001</v>
          </cell>
          <cell r="BP271">
            <v>0</v>
          </cell>
          <cell r="BQ271">
            <v>17.2</v>
          </cell>
          <cell r="BR271">
            <v>0</v>
          </cell>
          <cell r="BS271">
            <v>0</v>
          </cell>
          <cell r="BT271">
            <v>5.64</v>
          </cell>
          <cell r="BU271">
            <v>9</v>
          </cell>
          <cell r="BV271">
            <v>0</v>
          </cell>
          <cell r="BW271">
            <v>0</v>
          </cell>
          <cell r="BX271">
            <v>10.8</v>
          </cell>
          <cell r="BY271">
            <v>13.1</v>
          </cell>
          <cell r="BZ271">
            <v>0.54900000000000004</v>
          </cell>
          <cell r="CA271">
            <v>16.600000000000001</v>
          </cell>
          <cell r="CB271">
            <v>9.24</v>
          </cell>
          <cell r="CC271">
            <v>21.9</v>
          </cell>
          <cell r="CD271">
            <v>0.624</v>
          </cell>
          <cell r="CE271">
            <v>19</v>
          </cell>
          <cell r="CF271">
            <v>12.3</v>
          </cell>
          <cell r="CG271">
            <v>23.3</v>
          </cell>
          <cell r="CH271">
            <v>0</v>
          </cell>
          <cell r="CI271">
            <v>18.7</v>
          </cell>
          <cell r="CJ271">
            <v>4.7800000000000004E-3</v>
          </cell>
          <cell r="CK271">
            <v>0</v>
          </cell>
          <cell r="CL271">
            <v>0</v>
          </cell>
          <cell r="CM271">
            <v>0</v>
          </cell>
          <cell r="CN271">
            <v>0</v>
          </cell>
          <cell r="CO271">
            <v>0</v>
          </cell>
          <cell r="CP271">
            <v>34.799999999999997</v>
          </cell>
          <cell r="CQ271">
            <v>0.84599999999999997</v>
          </cell>
          <cell r="CR271">
            <v>0</v>
          </cell>
          <cell r="CS271">
            <v>1</v>
          </cell>
        </row>
        <row r="272">
          <cell r="C272" t="str">
            <v>WT3X4.5</v>
          </cell>
          <cell r="D272" t="str">
            <v>F</v>
          </cell>
          <cell r="E272">
            <v>4.5</v>
          </cell>
          <cell r="F272">
            <v>1.34</v>
          </cell>
          <cell r="G272">
            <v>2.95</v>
          </cell>
          <cell r="H272">
            <v>0</v>
          </cell>
          <cell r="I272">
            <v>0</v>
          </cell>
          <cell r="J272">
            <v>3.94</v>
          </cell>
          <cell r="K272">
            <v>0</v>
          </cell>
          <cell r="L272">
            <v>0</v>
          </cell>
          <cell r="M272">
            <v>0.17</v>
          </cell>
          <cell r="N272">
            <v>0.215</v>
          </cell>
          <cell r="O272">
            <v>0</v>
          </cell>
          <cell r="P272">
            <v>0</v>
          </cell>
          <cell r="Q272">
            <v>0</v>
          </cell>
          <cell r="R272">
            <v>0.46500000000000002</v>
          </cell>
          <cell r="S272">
            <v>0.6875</v>
          </cell>
          <cell r="T272">
            <v>0</v>
          </cell>
          <cell r="U272">
            <v>0</v>
          </cell>
          <cell r="V272">
            <v>0.623</v>
          </cell>
          <cell r="W272">
            <v>0</v>
          </cell>
          <cell r="X272">
            <v>0</v>
          </cell>
          <cell r="Y272">
            <v>0.17</v>
          </cell>
          <cell r="Z272">
            <v>9.16</v>
          </cell>
          <cell r="AA272">
            <v>0</v>
          </cell>
          <cell r="AB272">
            <v>14.6</v>
          </cell>
          <cell r="AC272">
            <v>0</v>
          </cell>
          <cell r="AD272">
            <v>17.399999999999999</v>
          </cell>
          <cell r="AE272">
            <v>0.95</v>
          </cell>
          <cell r="AF272">
            <v>0.72</v>
          </cell>
          <cell r="AG272">
            <v>0.40799999999999997</v>
          </cell>
          <cell r="AH272">
            <v>0.84199999999999997</v>
          </cell>
          <cell r="AI272">
            <v>1.1000000000000001</v>
          </cell>
          <cell r="AJ272">
            <v>0.85599999999999998</v>
          </cell>
          <cell r="AK272">
            <v>0.55700000000000005</v>
          </cell>
          <cell r="AL272">
            <v>0.90500000000000003</v>
          </cell>
          <cell r="AM272">
            <v>0</v>
          </cell>
          <cell r="AN272">
            <v>2.0199999999999999E-2</v>
          </cell>
          <cell r="AO272">
            <v>7.3600000000000002E-3</v>
          </cell>
          <cell r="AP272">
            <v>0</v>
          </cell>
          <cell r="AQ272">
            <v>0</v>
          </cell>
          <cell r="AR272">
            <v>0</v>
          </cell>
          <cell r="AS272">
            <v>0</v>
          </cell>
          <cell r="AT272">
            <v>0</v>
          </cell>
          <cell r="AU272">
            <v>1.34</v>
          </cell>
          <cell r="AV272">
            <v>0.85199999999999998</v>
          </cell>
          <cell r="AW272">
            <v>0</v>
          </cell>
          <cell r="AX272">
            <v>1</v>
          </cell>
          <cell r="AY272" t="str">
            <v>WT75X6.75</v>
          </cell>
          <cell r="AZ272" t="str">
            <v>WT75X6.75</v>
          </cell>
          <cell r="BA272">
            <v>6.75</v>
          </cell>
          <cell r="BB272">
            <v>865</v>
          </cell>
          <cell r="BC272">
            <v>74.900000000000006</v>
          </cell>
          <cell r="BD272">
            <v>0</v>
          </cell>
          <cell r="BE272">
            <v>0</v>
          </cell>
          <cell r="BF272">
            <v>100</v>
          </cell>
          <cell r="BG272">
            <v>0</v>
          </cell>
          <cell r="BH272">
            <v>0</v>
          </cell>
          <cell r="BI272">
            <v>4.32</v>
          </cell>
          <cell r="BJ272">
            <v>5.46</v>
          </cell>
          <cell r="BK272">
            <v>0</v>
          </cell>
          <cell r="BL272">
            <v>0</v>
          </cell>
          <cell r="BM272">
            <v>0</v>
          </cell>
          <cell r="BN272">
            <v>11.8</v>
          </cell>
          <cell r="BO272">
            <v>17.5</v>
          </cell>
          <cell r="BP272">
            <v>0</v>
          </cell>
          <cell r="BQ272">
            <v>15.8</v>
          </cell>
          <cell r="BR272">
            <v>0</v>
          </cell>
          <cell r="BS272">
            <v>0</v>
          </cell>
          <cell r="BT272">
            <v>4.32</v>
          </cell>
          <cell r="BU272">
            <v>6.75</v>
          </cell>
          <cell r="BV272">
            <v>0</v>
          </cell>
          <cell r="BW272">
            <v>0</v>
          </cell>
          <cell r="BX272">
            <v>14.6</v>
          </cell>
          <cell r="BY272">
            <v>17.399999999999999</v>
          </cell>
          <cell r="BZ272">
            <v>0.39500000000000002</v>
          </cell>
          <cell r="CA272">
            <v>11.8</v>
          </cell>
          <cell r="CB272">
            <v>6.69</v>
          </cell>
          <cell r="CC272">
            <v>21.4</v>
          </cell>
          <cell r="CD272">
            <v>0.45800000000000002</v>
          </cell>
          <cell r="CE272">
            <v>14</v>
          </cell>
          <cell r="CF272">
            <v>9.1300000000000008</v>
          </cell>
          <cell r="CG272">
            <v>23</v>
          </cell>
          <cell r="CH272">
            <v>0</v>
          </cell>
          <cell r="CI272">
            <v>8.41</v>
          </cell>
          <cell r="CJ272">
            <v>1.98E-3</v>
          </cell>
          <cell r="CK272">
            <v>0</v>
          </cell>
          <cell r="CL272">
            <v>0</v>
          </cell>
          <cell r="CM272">
            <v>0</v>
          </cell>
          <cell r="CN272">
            <v>0</v>
          </cell>
          <cell r="CO272">
            <v>0</v>
          </cell>
          <cell r="CP272">
            <v>34</v>
          </cell>
          <cell r="CQ272">
            <v>0.85199999999999998</v>
          </cell>
          <cell r="CR272">
            <v>0</v>
          </cell>
          <cell r="CS272">
            <v>1</v>
          </cell>
        </row>
        <row r="273">
          <cell r="C273" t="str">
            <v>WT3X4.25</v>
          </cell>
          <cell r="D273" t="str">
            <v>F</v>
          </cell>
          <cell r="E273">
            <v>4.25</v>
          </cell>
          <cell r="F273">
            <v>1.26</v>
          </cell>
          <cell r="G273">
            <v>2.92</v>
          </cell>
          <cell r="H273">
            <v>0</v>
          </cell>
          <cell r="I273">
            <v>0</v>
          </cell>
          <cell r="J273">
            <v>3.94</v>
          </cell>
          <cell r="K273">
            <v>0</v>
          </cell>
          <cell r="L273">
            <v>0</v>
          </cell>
          <cell r="M273">
            <v>0.17</v>
          </cell>
          <cell r="N273">
            <v>0.19500000000000001</v>
          </cell>
          <cell r="O273">
            <v>0</v>
          </cell>
          <cell r="P273">
            <v>0</v>
          </cell>
          <cell r="Q273">
            <v>0</v>
          </cell>
          <cell r="R273">
            <v>0.44400000000000001</v>
          </cell>
          <cell r="S273">
            <v>0.6875</v>
          </cell>
          <cell r="T273">
            <v>0</v>
          </cell>
          <cell r="U273">
            <v>0</v>
          </cell>
          <cell r="V273">
            <v>0.63700000000000001</v>
          </cell>
          <cell r="W273">
            <v>0</v>
          </cell>
          <cell r="X273">
            <v>0</v>
          </cell>
          <cell r="Y273">
            <v>0.16</v>
          </cell>
          <cell r="Z273">
            <v>10.1</v>
          </cell>
          <cell r="AA273">
            <v>0</v>
          </cell>
          <cell r="AB273">
            <v>14.5</v>
          </cell>
          <cell r="AC273">
            <v>0</v>
          </cell>
          <cell r="AD273">
            <v>17.100000000000001</v>
          </cell>
          <cell r="AE273">
            <v>0.90500000000000003</v>
          </cell>
          <cell r="AF273">
            <v>0.7</v>
          </cell>
          <cell r="AG273">
            <v>0.39700000000000002</v>
          </cell>
          <cell r="AH273">
            <v>0.84799999999999998</v>
          </cell>
          <cell r="AI273">
            <v>0.995</v>
          </cell>
          <cell r="AJ273">
            <v>0.77800000000000002</v>
          </cell>
          <cell r="AK273">
            <v>0.505</v>
          </cell>
          <cell r="AL273">
            <v>0.89</v>
          </cell>
          <cell r="AM273">
            <v>0</v>
          </cell>
          <cell r="AN273">
            <v>1.66E-2</v>
          </cell>
          <cell r="AO273">
            <v>6.1999999999999998E-3</v>
          </cell>
          <cell r="AP273">
            <v>0</v>
          </cell>
          <cell r="AQ273">
            <v>0</v>
          </cell>
          <cell r="AR273">
            <v>0</v>
          </cell>
          <cell r="AS273">
            <v>0</v>
          </cell>
          <cell r="AT273">
            <v>0</v>
          </cell>
          <cell r="AU273">
            <v>1.34</v>
          </cell>
          <cell r="AV273">
            <v>0.83899999999999997</v>
          </cell>
          <cell r="AW273">
            <v>0</v>
          </cell>
          <cell r="AX273">
            <v>1</v>
          </cell>
          <cell r="AY273" t="str">
            <v>WT75X6.5</v>
          </cell>
          <cell r="AZ273" t="str">
            <v>WT75X6.5</v>
          </cell>
          <cell r="BA273">
            <v>5</v>
          </cell>
          <cell r="BB273">
            <v>813</v>
          </cell>
          <cell r="BC273">
            <v>74.2</v>
          </cell>
          <cell r="BD273">
            <v>0</v>
          </cell>
          <cell r="BE273">
            <v>0</v>
          </cell>
          <cell r="BF273">
            <v>100</v>
          </cell>
          <cell r="BG273">
            <v>0</v>
          </cell>
          <cell r="BH273">
            <v>0</v>
          </cell>
          <cell r="BI273">
            <v>4.32</v>
          </cell>
          <cell r="BJ273">
            <v>4.95</v>
          </cell>
          <cell r="BK273">
            <v>0</v>
          </cell>
          <cell r="BL273">
            <v>0</v>
          </cell>
          <cell r="BM273">
            <v>0</v>
          </cell>
          <cell r="BN273">
            <v>11.3</v>
          </cell>
          <cell r="BO273">
            <v>17.5</v>
          </cell>
          <cell r="BP273">
            <v>0</v>
          </cell>
          <cell r="BQ273">
            <v>16.2</v>
          </cell>
          <cell r="BR273">
            <v>0</v>
          </cell>
          <cell r="BS273">
            <v>0</v>
          </cell>
          <cell r="BT273">
            <v>4.0599999999999996</v>
          </cell>
          <cell r="BU273">
            <v>5</v>
          </cell>
          <cell r="BV273">
            <v>0</v>
          </cell>
          <cell r="BW273">
            <v>0</v>
          </cell>
          <cell r="BX273">
            <v>14.5</v>
          </cell>
          <cell r="BY273">
            <v>17.100000000000001</v>
          </cell>
          <cell r="BZ273">
            <v>0.377</v>
          </cell>
          <cell r="CA273">
            <v>11.5</v>
          </cell>
          <cell r="CB273">
            <v>6.51</v>
          </cell>
          <cell r="CC273">
            <v>21.5</v>
          </cell>
          <cell r="CD273">
            <v>0.41399999999999998</v>
          </cell>
          <cell r="CE273">
            <v>12.7</v>
          </cell>
          <cell r="CF273">
            <v>8.2799999999999994</v>
          </cell>
          <cell r="CG273">
            <v>22.6</v>
          </cell>
          <cell r="CH273">
            <v>0</v>
          </cell>
          <cell r="CI273">
            <v>6.91</v>
          </cell>
          <cell r="CJ273">
            <v>1.66E-3</v>
          </cell>
          <cell r="CK273">
            <v>0</v>
          </cell>
          <cell r="CL273">
            <v>0</v>
          </cell>
          <cell r="CM273">
            <v>0</v>
          </cell>
          <cell r="CN273">
            <v>0</v>
          </cell>
          <cell r="CO273">
            <v>0</v>
          </cell>
          <cell r="CP273">
            <v>34</v>
          </cell>
          <cell r="CQ273">
            <v>0.83899999999999997</v>
          </cell>
          <cell r="CR273">
            <v>0</v>
          </cell>
          <cell r="CS273">
            <v>1</v>
          </cell>
        </row>
        <row r="274">
          <cell r="C274" t="str">
            <v>WT2.5X9.5</v>
          </cell>
          <cell r="D274" t="str">
            <v>F</v>
          </cell>
          <cell r="E274">
            <v>9.5</v>
          </cell>
          <cell r="F274">
            <v>2.78</v>
          </cell>
          <cell r="G274">
            <v>2.58</v>
          </cell>
          <cell r="H274">
            <v>0</v>
          </cell>
          <cell r="I274">
            <v>0</v>
          </cell>
          <cell r="J274">
            <v>5.03</v>
          </cell>
          <cell r="K274">
            <v>0</v>
          </cell>
          <cell r="L274">
            <v>0</v>
          </cell>
          <cell r="M274">
            <v>0.27</v>
          </cell>
          <cell r="N274">
            <v>0.43</v>
          </cell>
          <cell r="O274">
            <v>0</v>
          </cell>
          <cell r="P274">
            <v>0</v>
          </cell>
          <cell r="Q274">
            <v>0</v>
          </cell>
          <cell r="R274">
            <v>0.73</v>
          </cell>
          <cell r="S274">
            <v>0.8125</v>
          </cell>
          <cell r="T274">
            <v>0</v>
          </cell>
          <cell r="U274">
            <v>0</v>
          </cell>
          <cell r="V274">
            <v>0.48699999999999999</v>
          </cell>
          <cell r="W274">
            <v>0</v>
          </cell>
          <cell r="X274">
            <v>0</v>
          </cell>
          <cell r="Y274">
            <v>0.27600000000000002</v>
          </cell>
          <cell r="Z274">
            <v>5.85</v>
          </cell>
          <cell r="AA274">
            <v>0</v>
          </cell>
          <cell r="AB274">
            <v>6.83</v>
          </cell>
          <cell r="AC274">
            <v>0</v>
          </cell>
          <cell r="AD274">
            <v>9.5399999999999991</v>
          </cell>
          <cell r="AE274">
            <v>1.01</v>
          </cell>
          <cell r="AF274">
            <v>0.97</v>
          </cell>
          <cell r="AG274">
            <v>0.48499999999999999</v>
          </cell>
          <cell r="AH274">
            <v>0.60399999999999998</v>
          </cell>
          <cell r="AI274">
            <v>4.5599999999999996</v>
          </cell>
          <cell r="AJ274">
            <v>2.76</v>
          </cell>
          <cell r="AK274">
            <v>1.81</v>
          </cell>
          <cell r="AL274">
            <v>1.28</v>
          </cell>
          <cell r="AM274">
            <v>0</v>
          </cell>
          <cell r="AN274">
            <v>0.157</v>
          </cell>
          <cell r="AO274">
            <v>7.7499999999999999E-2</v>
          </cell>
          <cell r="AP274">
            <v>0</v>
          </cell>
          <cell r="AQ274">
            <v>0</v>
          </cell>
          <cell r="AR274">
            <v>0</v>
          </cell>
          <cell r="AS274">
            <v>0</v>
          </cell>
          <cell r="AT274">
            <v>0</v>
          </cell>
          <cell r="AU274">
            <v>1.44</v>
          </cell>
          <cell r="AV274">
            <v>0.96399999999999997</v>
          </cell>
          <cell r="AW274">
            <v>0</v>
          </cell>
          <cell r="AX274">
            <v>1</v>
          </cell>
          <cell r="AY274" t="str">
            <v>WT65X14.05</v>
          </cell>
          <cell r="AZ274" t="str">
            <v>WT65X14.05</v>
          </cell>
          <cell r="BA274">
            <v>14.1</v>
          </cell>
          <cell r="BB274">
            <v>1790</v>
          </cell>
          <cell r="BC274">
            <v>65.5</v>
          </cell>
          <cell r="BD274">
            <v>0</v>
          </cell>
          <cell r="BE274">
            <v>0</v>
          </cell>
          <cell r="BF274">
            <v>128</v>
          </cell>
          <cell r="BG274">
            <v>0</v>
          </cell>
          <cell r="BH274">
            <v>0</v>
          </cell>
          <cell r="BI274">
            <v>6.86</v>
          </cell>
          <cell r="BJ274">
            <v>10.9</v>
          </cell>
          <cell r="BK274">
            <v>0</v>
          </cell>
          <cell r="BL274">
            <v>0</v>
          </cell>
          <cell r="BM274">
            <v>0</v>
          </cell>
          <cell r="BN274">
            <v>18.5</v>
          </cell>
          <cell r="BO274">
            <v>20.6</v>
          </cell>
          <cell r="BP274">
            <v>0</v>
          </cell>
          <cell r="BQ274">
            <v>12.4</v>
          </cell>
          <cell r="BR274">
            <v>0</v>
          </cell>
          <cell r="BS274">
            <v>0</v>
          </cell>
          <cell r="BT274">
            <v>7.01</v>
          </cell>
          <cell r="BU274">
            <v>14.1</v>
          </cell>
          <cell r="BV274">
            <v>0</v>
          </cell>
          <cell r="BW274">
            <v>0</v>
          </cell>
          <cell r="BX274">
            <v>6.83</v>
          </cell>
          <cell r="BY274">
            <v>9.5399999999999991</v>
          </cell>
          <cell r="BZ274">
            <v>0.42</v>
          </cell>
          <cell r="CA274">
            <v>15.9</v>
          </cell>
          <cell r="CB274">
            <v>7.95</v>
          </cell>
          <cell r="CC274">
            <v>15.3</v>
          </cell>
          <cell r="CD274">
            <v>1.9</v>
          </cell>
          <cell r="CE274">
            <v>45.2</v>
          </cell>
          <cell r="CF274">
            <v>29.7</v>
          </cell>
          <cell r="CG274">
            <v>32.5</v>
          </cell>
          <cell r="CH274">
            <v>0</v>
          </cell>
          <cell r="CI274">
            <v>65.3</v>
          </cell>
          <cell r="CJ274">
            <v>2.0799999999999999E-2</v>
          </cell>
          <cell r="CK274">
            <v>0</v>
          </cell>
          <cell r="CL274">
            <v>0</v>
          </cell>
          <cell r="CM274">
            <v>0</v>
          </cell>
          <cell r="CN274">
            <v>0</v>
          </cell>
          <cell r="CO274">
            <v>0</v>
          </cell>
          <cell r="CP274">
            <v>36.6</v>
          </cell>
          <cell r="CQ274">
            <v>0.96399999999999997</v>
          </cell>
          <cell r="CR274">
            <v>0</v>
          </cell>
          <cell r="CS274">
            <v>1</v>
          </cell>
        </row>
        <row r="275">
          <cell r="C275" t="str">
            <v>WT2.5X8</v>
          </cell>
          <cell r="D275" t="str">
            <v>F</v>
          </cell>
          <cell r="E275">
            <v>8</v>
          </cell>
          <cell r="F275">
            <v>2.35</v>
          </cell>
          <cell r="G275">
            <v>2.5099999999999998</v>
          </cell>
          <cell r="H275">
            <v>0</v>
          </cell>
          <cell r="I275">
            <v>0</v>
          </cell>
          <cell r="J275">
            <v>5</v>
          </cell>
          <cell r="K275">
            <v>0</v>
          </cell>
          <cell r="L275">
            <v>0</v>
          </cell>
          <cell r="M275">
            <v>0.24</v>
          </cell>
          <cell r="N275">
            <v>0.36</v>
          </cell>
          <cell r="O275">
            <v>0</v>
          </cell>
          <cell r="P275">
            <v>0</v>
          </cell>
          <cell r="Q275">
            <v>0</v>
          </cell>
          <cell r="R275">
            <v>0.66</v>
          </cell>
          <cell r="S275">
            <v>0.75</v>
          </cell>
          <cell r="T275">
            <v>0</v>
          </cell>
          <cell r="U275">
            <v>0</v>
          </cell>
          <cell r="V275">
            <v>0.45800000000000002</v>
          </cell>
          <cell r="W275">
            <v>0</v>
          </cell>
          <cell r="X275">
            <v>0</v>
          </cell>
          <cell r="Y275">
            <v>0.23499999999999999</v>
          </cell>
          <cell r="Z275">
            <v>6.94</v>
          </cell>
          <cell r="AA275">
            <v>0</v>
          </cell>
          <cell r="AB275">
            <v>7.69</v>
          </cell>
          <cell r="AC275">
            <v>0</v>
          </cell>
          <cell r="AD275">
            <v>10.4</v>
          </cell>
          <cell r="AE275">
            <v>0.84499999999999997</v>
          </cell>
          <cell r="AF275">
            <v>0.80100000000000005</v>
          </cell>
          <cell r="AG275">
            <v>0.41299999999999998</v>
          </cell>
          <cell r="AH275">
            <v>0.59899999999999998</v>
          </cell>
          <cell r="AI275">
            <v>3.75</v>
          </cell>
          <cell r="AJ275">
            <v>2.2799999999999998</v>
          </cell>
          <cell r="AK275">
            <v>1.5</v>
          </cell>
          <cell r="AL275">
            <v>1.26</v>
          </cell>
          <cell r="AM275">
            <v>0</v>
          </cell>
          <cell r="AN275">
            <v>9.5799999999999996E-2</v>
          </cell>
          <cell r="AO275">
            <v>4.53E-2</v>
          </cell>
          <cell r="AP275">
            <v>0</v>
          </cell>
          <cell r="AQ275">
            <v>0</v>
          </cell>
          <cell r="AR275">
            <v>0</v>
          </cell>
          <cell r="AS275">
            <v>0</v>
          </cell>
          <cell r="AT275">
            <v>0</v>
          </cell>
          <cell r="AU275">
            <v>1.43</v>
          </cell>
          <cell r="AV275">
            <v>0.96199999999999997</v>
          </cell>
          <cell r="AW275">
            <v>0</v>
          </cell>
          <cell r="AX275">
            <v>1</v>
          </cell>
          <cell r="AY275" t="str">
            <v>WT65X11.9</v>
          </cell>
          <cell r="AZ275" t="str">
            <v>WT65X11.9</v>
          </cell>
          <cell r="BA275">
            <v>11.9</v>
          </cell>
          <cell r="BB275">
            <v>1520</v>
          </cell>
          <cell r="BC275">
            <v>63.8</v>
          </cell>
          <cell r="BD275">
            <v>0</v>
          </cell>
          <cell r="BE275">
            <v>0</v>
          </cell>
          <cell r="BF275">
            <v>127</v>
          </cell>
          <cell r="BG275">
            <v>0</v>
          </cell>
          <cell r="BH275">
            <v>0</v>
          </cell>
          <cell r="BI275">
            <v>6.1</v>
          </cell>
          <cell r="BJ275">
            <v>9.14</v>
          </cell>
          <cell r="BK275">
            <v>0</v>
          </cell>
          <cell r="BL275">
            <v>0</v>
          </cell>
          <cell r="BM275">
            <v>0</v>
          </cell>
          <cell r="BN275">
            <v>16.8</v>
          </cell>
          <cell r="BO275">
            <v>19.100000000000001</v>
          </cell>
          <cell r="BP275">
            <v>0</v>
          </cell>
          <cell r="BQ275">
            <v>11.6</v>
          </cell>
          <cell r="BR275">
            <v>0</v>
          </cell>
          <cell r="BS275">
            <v>0</v>
          </cell>
          <cell r="BT275">
            <v>5.97</v>
          </cell>
          <cell r="BU275">
            <v>11.9</v>
          </cell>
          <cell r="BV275">
            <v>0</v>
          </cell>
          <cell r="BW275">
            <v>0</v>
          </cell>
          <cell r="BX275">
            <v>7.69</v>
          </cell>
          <cell r="BY275">
            <v>10.4</v>
          </cell>
          <cell r="BZ275">
            <v>0.35199999999999998</v>
          </cell>
          <cell r="CA275">
            <v>13.1</v>
          </cell>
          <cell r="CB275">
            <v>6.77</v>
          </cell>
          <cell r="CC275">
            <v>15.2</v>
          </cell>
          <cell r="CD275">
            <v>1.56</v>
          </cell>
          <cell r="CE275">
            <v>37.4</v>
          </cell>
          <cell r="CF275">
            <v>24.6</v>
          </cell>
          <cell r="CG275">
            <v>32</v>
          </cell>
          <cell r="CH275">
            <v>0</v>
          </cell>
          <cell r="CI275">
            <v>39.9</v>
          </cell>
          <cell r="CJ275">
            <v>1.2200000000000001E-2</v>
          </cell>
          <cell r="CK275">
            <v>0</v>
          </cell>
          <cell r="CL275">
            <v>0</v>
          </cell>
          <cell r="CM275">
            <v>0</v>
          </cell>
          <cell r="CN275">
            <v>0</v>
          </cell>
          <cell r="CO275">
            <v>0</v>
          </cell>
          <cell r="CP275">
            <v>36.299999999999997</v>
          </cell>
          <cell r="CQ275">
            <v>0.96199999999999997</v>
          </cell>
          <cell r="CR275">
            <v>0</v>
          </cell>
          <cell r="CS275">
            <v>1</v>
          </cell>
        </row>
        <row r="276">
          <cell r="C276" t="str">
            <v>WT2X6.5</v>
          </cell>
          <cell r="D276" t="str">
            <v>F</v>
          </cell>
          <cell r="E276">
            <v>6.5</v>
          </cell>
          <cell r="F276">
            <v>1.91</v>
          </cell>
          <cell r="G276">
            <v>2.08</v>
          </cell>
          <cell r="H276">
            <v>0</v>
          </cell>
          <cell r="I276">
            <v>0</v>
          </cell>
          <cell r="J276">
            <v>4.0599999999999996</v>
          </cell>
          <cell r="K276">
            <v>0</v>
          </cell>
          <cell r="L276">
            <v>0</v>
          </cell>
          <cell r="M276">
            <v>0.28000000000000003</v>
          </cell>
          <cell r="N276">
            <v>0.34499999999999997</v>
          </cell>
          <cell r="O276">
            <v>0</v>
          </cell>
          <cell r="P276">
            <v>0</v>
          </cell>
          <cell r="Q276">
            <v>0</v>
          </cell>
          <cell r="R276">
            <v>0.59499999999999997</v>
          </cell>
          <cell r="S276">
            <v>0.75</v>
          </cell>
          <cell r="T276">
            <v>0</v>
          </cell>
          <cell r="U276">
            <v>0</v>
          </cell>
          <cell r="V276">
            <v>0.44</v>
          </cell>
          <cell r="W276">
            <v>0</v>
          </cell>
          <cell r="X276">
            <v>0</v>
          </cell>
          <cell r="Y276">
            <v>0.23599999999999999</v>
          </cell>
          <cell r="Z276">
            <v>5.88</v>
          </cell>
          <cell r="AA276">
            <v>0</v>
          </cell>
          <cell r="AB276">
            <v>5.3</v>
          </cell>
          <cell r="AC276">
            <v>0</v>
          </cell>
          <cell r="AD276">
            <v>7.43</v>
          </cell>
          <cell r="AE276">
            <v>0.52600000000000002</v>
          </cell>
          <cell r="AF276">
            <v>0.61599999999999999</v>
          </cell>
          <cell r="AG276">
            <v>0.32100000000000001</v>
          </cell>
          <cell r="AH276">
            <v>0.52400000000000002</v>
          </cell>
          <cell r="AI276">
            <v>1.93</v>
          </cell>
          <cell r="AJ276">
            <v>1.46</v>
          </cell>
          <cell r="AK276">
            <v>0.95</v>
          </cell>
          <cell r="AL276">
            <v>1</v>
          </cell>
          <cell r="AM276">
            <v>0</v>
          </cell>
          <cell r="AN276">
            <v>7.4999999999999997E-2</v>
          </cell>
          <cell r="AO276">
            <v>2.3300000000000001E-2</v>
          </cell>
          <cell r="AP276">
            <v>0</v>
          </cell>
          <cell r="AQ276">
            <v>0</v>
          </cell>
          <cell r="AR276">
            <v>0</v>
          </cell>
          <cell r="AS276">
            <v>0</v>
          </cell>
          <cell r="AT276">
            <v>0</v>
          </cell>
          <cell r="AU276">
            <v>1.1599999999999999</v>
          </cell>
          <cell r="AV276">
            <v>0.94699999999999995</v>
          </cell>
          <cell r="AW276">
            <v>0</v>
          </cell>
          <cell r="AX276">
            <v>1</v>
          </cell>
          <cell r="AY276" t="str">
            <v>WT50X9.65</v>
          </cell>
          <cell r="AZ276" t="str">
            <v>WT50X9.65</v>
          </cell>
          <cell r="BA276">
            <v>9.65</v>
          </cell>
          <cell r="BB276">
            <v>1230</v>
          </cell>
          <cell r="BC276">
            <v>52.8</v>
          </cell>
          <cell r="BD276">
            <v>0</v>
          </cell>
          <cell r="BE276">
            <v>0</v>
          </cell>
          <cell r="BF276">
            <v>103</v>
          </cell>
          <cell r="BG276">
            <v>0</v>
          </cell>
          <cell r="BH276">
            <v>0</v>
          </cell>
          <cell r="BI276">
            <v>7.11</v>
          </cell>
          <cell r="BJ276">
            <v>8.76</v>
          </cell>
          <cell r="BK276">
            <v>0</v>
          </cell>
          <cell r="BL276">
            <v>0</v>
          </cell>
          <cell r="BM276">
            <v>0</v>
          </cell>
          <cell r="BN276">
            <v>15.1</v>
          </cell>
          <cell r="BO276">
            <v>19.100000000000001</v>
          </cell>
          <cell r="BP276">
            <v>0</v>
          </cell>
          <cell r="BQ276">
            <v>11.2</v>
          </cell>
          <cell r="BR276">
            <v>0</v>
          </cell>
          <cell r="BS276">
            <v>0</v>
          </cell>
          <cell r="BT276">
            <v>5.99</v>
          </cell>
          <cell r="BU276">
            <v>9.65</v>
          </cell>
          <cell r="BV276">
            <v>0</v>
          </cell>
          <cell r="BW276">
            <v>0</v>
          </cell>
          <cell r="BX276">
            <v>5.3</v>
          </cell>
          <cell r="BY276">
            <v>7.43</v>
          </cell>
          <cell r="BZ276">
            <v>0.219</v>
          </cell>
          <cell r="CA276">
            <v>10.1</v>
          </cell>
          <cell r="CB276">
            <v>5.26</v>
          </cell>
          <cell r="CC276">
            <v>13.3</v>
          </cell>
          <cell r="CD276">
            <v>0.80300000000000005</v>
          </cell>
          <cell r="CE276">
            <v>23.9</v>
          </cell>
          <cell r="CF276">
            <v>15.6</v>
          </cell>
          <cell r="CG276">
            <v>25.4</v>
          </cell>
          <cell r="CH276">
            <v>0</v>
          </cell>
          <cell r="CI276">
            <v>31.2</v>
          </cell>
          <cell r="CJ276">
            <v>6.2599999999999999E-3</v>
          </cell>
          <cell r="CK276">
            <v>0</v>
          </cell>
          <cell r="CL276">
            <v>0</v>
          </cell>
          <cell r="CM276">
            <v>0</v>
          </cell>
          <cell r="CN276">
            <v>0</v>
          </cell>
          <cell r="CO276">
            <v>0</v>
          </cell>
          <cell r="CP276">
            <v>29.5</v>
          </cell>
          <cell r="CQ276">
            <v>0.94699999999999995</v>
          </cell>
          <cell r="CR276">
            <v>0</v>
          </cell>
          <cell r="CS276">
            <v>1</v>
          </cell>
        </row>
        <row r="277">
          <cell r="C277" t="str">
            <v>None</v>
          </cell>
          <cell r="D277" t="str">
            <v>F</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t="str">
            <v>None</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
      <sheetName val="HW2"/>
      <sheetName val="Input"/>
      <sheetName val="Flexural Members"/>
      <sheetName val="Info &amp; Loads"/>
      <sheetName val="Steps"/>
      <sheetName val="Load Combination"/>
      <sheetName val="283"/>
      <sheetName val="W"/>
      <sheetName val="C"/>
      <sheetName val="WT"/>
    </sheetNames>
    <sheetDataSet>
      <sheetData sheetId="0"/>
      <sheetData sheetId="1"/>
      <sheetData sheetId="2"/>
      <sheetData sheetId="3"/>
      <sheetData sheetId="4"/>
      <sheetData sheetId="5"/>
      <sheetData sheetId="6"/>
      <sheetData sheetId="7"/>
      <sheetData sheetId="8">
        <row r="3">
          <cell r="C3" t="str">
            <v>W44X335</v>
          </cell>
          <cell r="D3" t="str">
            <v>F</v>
          </cell>
          <cell r="E3">
            <v>335</v>
          </cell>
          <cell r="F3">
            <v>98.5</v>
          </cell>
          <cell r="G3">
            <v>44</v>
          </cell>
          <cell r="H3">
            <v>0</v>
          </cell>
          <cell r="I3">
            <v>0</v>
          </cell>
          <cell r="J3">
            <v>15.9</v>
          </cell>
          <cell r="K3">
            <v>0</v>
          </cell>
          <cell r="L3">
            <v>0</v>
          </cell>
          <cell r="M3">
            <v>1.03</v>
          </cell>
          <cell r="N3">
            <v>1.77</v>
          </cell>
          <cell r="O3">
            <v>0</v>
          </cell>
          <cell r="P3">
            <v>0</v>
          </cell>
          <cell r="Q3">
            <v>0</v>
          </cell>
          <cell r="R3">
            <v>2.56</v>
          </cell>
          <cell r="S3">
            <v>2.625</v>
          </cell>
          <cell r="T3">
            <v>1.3125</v>
          </cell>
          <cell r="U3">
            <v>0</v>
          </cell>
          <cell r="V3">
            <v>0</v>
          </cell>
          <cell r="W3">
            <v>0</v>
          </cell>
          <cell r="X3">
            <v>0</v>
          </cell>
          <cell r="Y3">
            <v>0</v>
          </cell>
          <cell r="Z3">
            <v>4.5</v>
          </cell>
          <cell r="AA3">
            <v>0</v>
          </cell>
          <cell r="AB3">
            <v>38</v>
          </cell>
          <cell r="AC3">
            <v>0</v>
          </cell>
          <cell r="AD3">
            <v>0</v>
          </cell>
          <cell r="AE3">
            <v>31100</v>
          </cell>
          <cell r="AF3">
            <v>1620</v>
          </cell>
          <cell r="AG3">
            <v>1410</v>
          </cell>
          <cell r="AH3">
            <v>17.8</v>
          </cell>
          <cell r="AI3">
            <v>1200</v>
          </cell>
          <cell r="AJ3">
            <v>236</v>
          </cell>
          <cell r="AK3">
            <v>150</v>
          </cell>
          <cell r="AL3">
            <v>3.49</v>
          </cell>
          <cell r="AM3">
            <v>0</v>
          </cell>
          <cell r="AN3">
            <v>74.7</v>
          </cell>
          <cell r="AO3">
            <v>535000</v>
          </cell>
          <cell r="AP3">
            <v>0</v>
          </cell>
          <cell r="AQ3">
            <v>168</v>
          </cell>
          <cell r="AR3">
            <v>1180</v>
          </cell>
          <cell r="AS3">
            <v>278</v>
          </cell>
          <cell r="AT3">
            <v>805</v>
          </cell>
          <cell r="AU3">
            <v>0</v>
          </cell>
          <cell r="AV3">
            <v>0</v>
          </cell>
          <cell r="AW3">
            <v>0</v>
          </cell>
          <cell r="AX3">
            <v>0</v>
          </cell>
          <cell r="AY3" t="str">
            <v>W1100X499</v>
          </cell>
          <cell r="AZ3" t="str">
            <v>W1100X499</v>
          </cell>
          <cell r="BA3">
            <v>499</v>
          </cell>
          <cell r="BB3">
            <v>63500</v>
          </cell>
          <cell r="BC3">
            <v>1120</v>
          </cell>
          <cell r="BD3">
            <v>0</v>
          </cell>
          <cell r="BE3">
            <v>0</v>
          </cell>
          <cell r="BF3">
            <v>404</v>
          </cell>
          <cell r="BG3">
            <v>0</v>
          </cell>
          <cell r="BH3">
            <v>0</v>
          </cell>
          <cell r="BI3">
            <v>26.2</v>
          </cell>
          <cell r="BJ3">
            <v>45</v>
          </cell>
          <cell r="BK3">
            <v>0</v>
          </cell>
          <cell r="BL3">
            <v>0</v>
          </cell>
          <cell r="BM3">
            <v>0</v>
          </cell>
          <cell r="BN3">
            <v>65</v>
          </cell>
          <cell r="BO3">
            <v>66.7</v>
          </cell>
          <cell r="BP3">
            <v>0</v>
          </cell>
          <cell r="BQ3">
            <v>0</v>
          </cell>
          <cell r="BR3">
            <v>0</v>
          </cell>
          <cell r="BS3">
            <v>0</v>
          </cell>
          <cell r="BT3">
            <v>0</v>
          </cell>
          <cell r="BU3">
            <v>499</v>
          </cell>
          <cell r="BV3">
            <v>0</v>
          </cell>
          <cell r="BW3">
            <v>0</v>
          </cell>
          <cell r="BX3">
            <v>38</v>
          </cell>
          <cell r="BY3">
            <v>0</v>
          </cell>
          <cell r="BZ3">
            <v>12900</v>
          </cell>
          <cell r="CA3">
            <v>26500</v>
          </cell>
          <cell r="CB3">
            <v>23100</v>
          </cell>
          <cell r="CC3">
            <v>452</v>
          </cell>
          <cell r="CD3">
            <v>499</v>
          </cell>
          <cell r="CE3">
            <v>3870</v>
          </cell>
          <cell r="CF3">
            <v>2460</v>
          </cell>
          <cell r="CG3">
            <v>88.6</v>
          </cell>
          <cell r="CH3">
            <v>0</v>
          </cell>
          <cell r="CI3">
            <v>31100</v>
          </cell>
          <cell r="CJ3">
            <v>144000</v>
          </cell>
          <cell r="CK3">
            <v>0</v>
          </cell>
          <cell r="CL3">
            <v>108000</v>
          </cell>
          <cell r="CM3">
            <v>491</v>
          </cell>
          <cell r="CN3">
            <v>4560</v>
          </cell>
          <cell r="CO3">
            <v>13200</v>
          </cell>
          <cell r="CP3">
            <v>0</v>
          </cell>
          <cell r="CQ3">
            <v>0</v>
          </cell>
          <cell r="CR3">
            <v>0</v>
          </cell>
          <cell r="CS3">
            <v>0</v>
          </cell>
        </row>
        <row r="4">
          <cell r="C4" t="str">
            <v>W44X290</v>
          </cell>
          <cell r="D4" t="str">
            <v>F</v>
          </cell>
          <cell r="E4">
            <v>290</v>
          </cell>
          <cell r="F4">
            <v>85.4</v>
          </cell>
          <cell r="G4">
            <v>43.6</v>
          </cell>
          <cell r="H4">
            <v>0</v>
          </cell>
          <cell r="I4">
            <v>0</v>
          </cell>
          <cell r="J4">
            <v>15.8</v>
          </cell>
          <cell r="K4">
            <v>0</v>
          </cell>
          <cell r="L4">
            <v>0</v>
          </cell>
          <cell r="M4">
            <v>0.86499999999999999</v>
          </cell>
          <cell r="N4">
            <v>1.58</v>
          </cell>
          <cell r="O4">
            <v>0</v>
          </cell>
          <cell r="P4">
            <v>0</v>
          </cell>
          <cell r="Q4">
            <v>0</v>
          </cell>
          <cell r="R4">
            <v>2.36</v>
          </cell>
          <cell r="S4">
            <v>2.4375</v>
          </cell>
          <cell r="T4">
            <v>1.25</v>
          </cell>
          <cell r="U4">
            <v>0</v>
          </cell>
          <cell r="V4">
            <v>0</v>
          </cell>
          <cell r="W4">
            <v>0</v>
          </cell>
          <cell r="X4">
            <v>0</v>
          </cell>
          <cell r="Y4">
            <v>0</v>
          </cell>
          <cell r="Z4">
            <v>5.0199999999999996</v>
          </cell>
          <cell r="AA4">
            <v>0</v>
          </cell>
          <cell r="AB4">
            <v>45</v>
          </cell>
          <cell r="AC4">
            <v>0</v>
          </cell>
          <cell r="AD4">
            <v>0</v>
          </cell>
          <cell r="AE4">
            <v>27000</v>
          </cell>
          <cell r="AF4">
            <v>1410</v>
          </cell>
          <cell r="AG4">
            <v>1240</v>
          </cell>
          <cell r="AH4">
            <v>17.8</v>
          </cell>
          <cell r="AI4">
            <v>1040</v>
          </cell>
          <cell r="AJ4">
            <v>205</v>
          </cell>
          <cell r="AK4">
            <v>132</v>
          </cell>
          <cell r="AL4">
            <v>3.49</v>
          </cell>
          <cell r="AM4">
            <v>0</v>
          </cell>
          <cell r="AN4">
            <v>50.9</v>
          </cell>
          <cell r="AO4">
            <v>461000</v>
          </cell>
          <cell r="AP4">
            <v>0</v>
          </cell>
          <cell r="AQ4">
            <v>166</v>
          </cell>
          <cell r="AR4">
            <v>1040</v>
          </cell>
          <cell r="AS4">
            <v>248</v>
          </cell>
          <cell r="AT4">
            <v>701</v>
          </cell>
          <cell r="AU4">
            <v>0</v>
          </cell>
          <cell r="AV4">
            <v>0</v>
          </cell>
          <cell r="AW4">
            <v>0</v>
          </cell>
          <cell r="AX4">
            <v>0</v>
          </cell>
          <cell r="AY4" t="str">
            <v>W1100X433</v>
          </cell>
          <cell r="AZ4" t="str">
            <v>W1100X433</v>
          </cell>
          <cell r="BA4">
            <v>433</v>
          </cell>
          <cell r="BB4">
            <v>55100</v>
          </cell>
          <cell r="BC4">
            <v>1110</v>
          </cell>
          <cell r="BD4">
            <v>0</v>
          </cell>
          <cell r="BE4">
            <v>0</v>
          </cell>
          <cell r="BF4">
            <v>401</v>
          </cell>
          <cell r="BG4">
            <v>0</v>
          </cell>
          <cell r="BH4">
            <v>0</v>
          </cell>
          <cell r="BI4">
            <v>22</v>
          </cell>
          <cell r="BJ4">
            <v>40.1</v>
          </cell>
          <cell r="BK4">
            <v>0</v>
          </cell>
          <cell r="BL4">
            <v>0</v>
          </cell>
          <cell r="BM4">
            <v>0</v>
          </cell>
          <cell r="BN4">
            <v>59.9</v>
          </cell>
          <cell r="BO4">
            <v>61.9</v>
          </cell>
          <cell r="BP4">
            <v>0</v>
          </cell>
          <cell r="BQ4">
            <v>0</v>
          </cell>
          <cell r="BR4">
            <v>0</v>
          </cell>
          <cell r="BS4">
            <v>0</v>
          </cell>
          <cell r="BT4">
            <v>0</v>
          </cell>
          <cell r="BU4">
            <v>433</v>
          </cell>
          <cell r="BV4">
            <v>0</v>
          </cell>
          <cell r="BW4">
            <v>0</v>
          </cell>
          <cell r="BX4">
            <v>45</v>
          </cell>
          <cell r="BY4">
            <v>0</v>
          </cell>
          <cell r="BZ4">
            <v>11200</v>
          </cell>
          <cell r="CA4">
            <v>23100</v>
          </cell>
          <cell r="CB4">
            <v>20300</v>
          </cell>
          <cell r="CC4">
            <v>452</v>
          </cell>
          <cell r="CD4">
            <v>433</v>
          </cell>
          <cell r="CE4">
            <v>3360</v>
          </cell>
          <cell r="CF4">
            <v>2160</v>
          </cell>
          <cell r="CG4">
            <v>88.6</v>
          </cell>
          <cell r="CH4">
            <v>0</v>
          </cell>
          <cell r="CI4">
            <v>21200</v>
          </cell>
          <cell r="CJ4">
            <v>124000</v>
          </cell>
          <cell r="CK4">
            <v>0</v>
          </cell>
          <cell r="CL4">
            <v>107000</v>
          </cell>
          <cell r="CM4">
            <v>433</v>
          </cell>
          <cell r="CN4">
            <v>4060</v>
          </cell>
          <cell r="CO4">
            <v>11500</v>
          </cell>
          <cell r="CP4">
            <v>0</v>
          </cell>
          <cell r="CQ4">
            <v>0</v>
          </cell>
          <cell r="CR4">
            <v>0</v>
          </cell>
          <cell r="CS4">
            <v>0</v>
          </cell>
        </row>
        <row r="5">
          <cell r="C5" t="str">
            <v>W44X262</v>
          </cell>
          <cell r="D5" t="str">
            <v>F</v>
          </cell>
          <cell r="E5">
            <v>262</v>
          </cell>
          <cell r="F5">
            <v>76.900000000000006</v>
          </cell>
          <cell r="G5">
            <v>43.3</v>
          </cell>
          <cell r="H5">
            <v>0</v>
          </cell>
          <cell r="I5">
            <v>0</v>
          </cell>
          <cell r="J5">
            <v>15.8</v>
          </cell>
          <cell r="K5">
            <v>0</v>
          </cell>
          <cell r="L5">
            <v>0</v>
          </cell>
          <cell r="M5">
            <v>0.78500000000000003</v>
          </cell>
          <cell r="N5">
            <v>1.42</v>
          </cell>
          <cell r="O5">
            <v>0</v>
          </cell>
          <cell r="P5">
            <v>0</v>
          </cell>
          <cell r="Q5">
            <v>0</v>
          </cell>
          <cell r="R5">
            <v>2.2000000000000002</v>
          </cell>
          <cell r="S5">
            <v>2.25</v>
          </cell>
          <cell r="T5">
            <v>1.1875</v>
          </cell>
          <cell r="U5">
            <v>0</v>
          </cell>
          <cell r="V5">
            <v>0</v>
          </cell>
          <cell r="W5">
            <v>0</v>
          </cell>
          <cell r="X5">
            <v>0</v>
          </cell>
          <cell r="Y5">
            <v>0</v>
          </cell>
          <cell r="Z5">
            <v>5.57</v>
          </cell>
          <cell r="AA5">
            <v>0</v>
          </cell>
          <cell r="AB5">
            <v>49.6</v>
          </cell>
          <cell r="AC5">
            <v>0</v>
          </cell>
          <cell r="AD5">
            <v>0</v>
          </cell>
          <cell r="AE5">
            <v>24100</v>
          </cell>
          <cell r="AF5">
            <v>1270</v>
          </cell>
          <cell r="AG5">
            <v>1110</v>
          </cell>
          <cell r="AH5">
            <v>17.7</v>
          </cell>
          <cell r="AI5">
            <v>923</v>
          </cell>
          <cell r="AJ5">
            <v>182</v>
          </cell>
          <cell r="AK5">
            <v>117</v>
          </cell>
          <cell r="AL5">
            <v>3.47</v>
          </cell>
          <cell r="AM5">
            <v>0</v>
          </cell>
          <cell r="AN5">
            <v>37.299999999999997</v>
          </cell>
          <cell r="AO5">
            <v>405000</v>
          </cell>
          <cell r="AP5">
            <v>0</v>
          </cell>
          <cell r="AQ5">
            <v>165</v>
          </cell>
          <cell r="AR5">
            <v>928</v>
          </cell>
          <cell r="AS5">
            <v>223</v>
          </cell>
          <cell r="AT5">
            <v>630</v>
          </cell>
          <cell r="AU5">
            <v>0</v>
          </cell>
          <cell r="AV5">
            <v>0</v>
          </cell>
          <cell r="AW5">
            <v>0</v>
          </cell>
          <cell r="AX5">
            <v>0</v>
          </cell>
          <cell r="AY5" t="str">
            <v>W1100X390</v>
          </cell>
          <cell r="AZ5" t="str">
            <v>W1100X390</v>
          </cell>
          <cell r="BA5">
            <v>390</v>
          </cell>
          <cell r="BB5">
            <v>49600</v>
          </cell>
          <cell r="BC5">
            <v>1100</v>
          </cell>
          <cell r="BD5">
            <v>0</v>
          </cell>
          <cell r="BE5">
            <v>0</v>
          </cell>
          <cell r="BF5">
            <v>401</v>
          </cell>
          <cell r="BG5">
            <v>0</v>
          </cell>
          <cell r="BH5">
            <v>0</v>
          </cell>
          <cell r="BI5">
            <v>19.899999999999999</v>
          </cell>
          <cell r="BJ5">
            <v>36.1</v>
          </cell>
          <cell r="BK5">
            <v>0</v>
          </cell>
          <cell r="BL5">
            <v>0</v>
          </cell>
          <cell r="BM5">
            <v>0</v>
          </cell>
          <cell r="BN5">
            <v>55.9</v>
          </cell>
          <cell r="BO5">
            <v>57.2</v>
          </cell>
          <cell r="BP5">
            <v>0</v>
          </cell>
          <cell r="BQ5">
            <v>0</v>
          </cell>
          <cell r="BR5">
            <v>0</v>
          </cell>
          <cell r="BS5">
            <v>0</v>
          </cell>
          <cell r="BT5">
            <v>0</v>
          </cell>
          <cell r="BU5">
            <v>390</v>
          </cell>
          <cell r="BV5">
            <v>0</v>
          </cell>
          <cell r="BW5">
            <v>0</v>
          </cell>
          <cell r="BX5">
            <v>49.6</v>
          </cell>
          <cell r="BY5">
            <v>0</v>
          </cell>
          <cell r="BZ5">
            <v>10000</v>
          </cell>
          <cell r="CA5">
            <v>20800</v>
          </cell>
          <cell r="CB5">
            <v>18200</v>
          </cell>
          <cell r="CC5">
            <v>450</v>
          </cell>
          <cell r="CD5">
            <v>384</v>
          </cell>
          <cell r="CE5">
            <v>2980</v>
          </cell>
          <cell r="CF5">
            <v>1920</v>
          </cell>
          <cell r="CG5">
            <v>88.1</v>
          </cell>
          <cell r="CH5">
            <v>0</v>
          </cell>
          <cell r="CI5">
            <v>15500</v>
          </cell>
          <cell r="CJ5">
            <v>109000</v>
          </cell>
          <cell r="CK5">
            <v>0</v>
          </cell>
          <cell r="CL5">
            <v>106000</v>
          </cell>
          <cell r="CM5">
            <v>386</v>
          </cell>
          <cell r="CN5">
            <v>3650</v>
          </cell>
          <cell r="CO5">
            <v>10300</v>
          </cell>
          <cell r="CP5">
            <v>0</v>
          </cell>
          <cell r="CQ5">
            <v>0</v>
          </cell>
          <cell r="CR5">
            <v>0</v>
          </cell>
          <cell r="CS5">
            <v>0</v>
          </cell>
        </row>
        <row r="6">
          <cell r="C6" t="str">
            <v>W44X230</v>
          </cell>
          <cell r="D6" t="str">
            <v>F</v>
          </cell>
          <cell r="E6">
            <v>230</v>
          </cell>
          <cell r="F6">
            <v>67.7</v>
          </cell>
          <cell r="G6">
            <v>42.9</v>
          </cell>
          <cell r="H6">
            <v>0</v>
          </cell>
          <cell r="I6">
            <v>0</v>
          </cell>
          <cell r="J6">
            <v>15.8</v>
          </cell>
          <cell r="K6">
            <v>0</v>
          </cell>
          <cell r="L6">
            <v>0</v>
          </cell>
          <cell r="M6">
            <v>0.71</v>
          </cell>
          <cell r="N6">
            <v>1.22</v>
          </cell>
          <cell r="O6">
            <v>0</v>
          </cell>
          <cell r="P6">
            <v>0</v>
          </cell>
          <cell r="Q6">
            <v>0</v>
          </cell>
          <cell r="R6">
            <v>2.0099999999999998</v>
          </cell>
          <cell r="S6">
            <v>2.0625</v>
          </cell>
          <cell r="T6">
            <v>1.1875</v>
          </cell>
          <cell r="U6">
            <v>0</v>
          </cell>
          <cell r="V6">
            <v>0</v>
          </cell>
          <cell r="W6">
            <v>0</v>
          </cell>
          <cell r="X6">
            <v>0</v>
          </cell>
          <cell r="Y6">
            <v>0</v>
          </cell>
          <cell r="Z6">
            <v>6.45</v>
          </cell>
          <cell r="AA6">
            <v>0</v>
          </cell>
          <cell r="AB6">
            <v>54.8</v>
          </cell>
          <cell r="AC6">
            <v>0</v>
          </cell>
          <cell r="AD6">
            <v>0</v>
          </cell>
          <cell r="AE6">
            <v>20800</v>
          </cell>
          <cell r="AF6">
            <v>1100</v>
          </cell>
          <cell r="AG6">
            <v>971</v>
          </cell>
          <cell r="AH6">
            <v>17.5</v>
          </cell>
          <cell r="AI6">
            <v>796</v>
          </cell>
          <cell r="AJ6">
            <v>157</v>
          </cell>
          <cell r="AK6">
            <v>101</v>
          </cell>
          <cell r="AL6">
            <v>3.43</v>
          </cell>
          <cell r="AM6">
            <v>0</v>
          </cell>
          <cell r="AN6">
            <v>24.9</v>
          </cell>
          <cell r="AO6">
            <v>346000</v>
          </cell>
          <cell r="AP6">
            <v>0</v>
          </cell>
          <cell r="AQ6">
            <v>165</v>
          </cell>
          <cell r="AR6">
            <v>793</v>
          </cell>
          <cell r="AS6">
            <v>192</v>
          </cell>
          <cell r="AT6">
            <v>547</v>
          </cell>
          <cell r="AU6">
            <v>0</v>
          </cell>
          <cell r="AV6">
            <v>0</v>
          </cell>
          <cell r="AW6">
            <v>0</v>
          </cell>
          <cell r="AX6">
            <v>0</v>
          </cell>
          <cell r="AY6" t="str">
            <v>W1100X343</v>
          </cell>
          <cell r="AZ6" t="str">
            <v>W1100X343</v>
          </cell>
          <cell r="BA6">
            <v>343</v>
          </cell>
          <cell r="BB6">
            <v>43700</v>
          </cell>
          <cell r="BC6">
            <v>1090</v>
          </cell>
          <cell r="BD6">
            <v>0</v>
          </cell>
          <cell r="BE6">
            <v>0</v>
          </cell>
          <cell r="BF6">
            <v>401</v>
          </cell>
          <cell r="BG6">
            <v>0</v>
          </cell>
          <cell r="BH6">
            <v>0</v>
          </cell>
          <cell r="BI6">
            <v>18</v>
          </cell>
          <cell r="BJ6">
            <v>31</v>
          </cell>
          <cell r="BK6">
            <v>0</v>
          </cell>
          <cell r="BL6">
            <v>0</v>
          </cell>
          <cell r="BM6">
            <v>0</v>
          </cell>
          <cell r="BN6">
            <v>51.1</v>
          </cell>
          <cell r="BO6">
            <v>52.4</v>
          </cell>
          <cell r="BP6">
            <v>0</v>
          </cell>
          <cell r="BQ6">
            <v>0</v>
          </cell>
          <cell r="BR6">
            <v>0</v>
          </cell>
          <cell r="BS6">
            <v>0</v>
          </cell>
          <cell r="BT6">
            <v>0</v>
          </cell>
          <cell r="BU6">
            <v>343</v>
          </cell>
          <cell r="BV6">
            <v>0</v>
          </cell>
          <cell r="BW6">
            <v>0</v>
          </cell>
          <cell r="BX6">
            <v>54.8</v>
          </cell>
          <cell r="BY6">
            <v>0</v>
          </cell>
          <cell r="BZ6">
            <v>8660</v>
          </cell>
          <cell r="CA6">
            <v>18000</v>
          </cell>
          <cell r="CB6">
            <v>15900</v>
          </cell>
          <cell r="CC6">
            <v>445</v>
          </cell>
          <cell r="CD6">
            <v>331</v>
          </cell>
          <cell r="CE6">
            <v>2570</v>
          </cell>
          <cell r="CF6">
            <v>1660</v>
          </cell>
          <cell r="CG6">
            <v>87.1</v>
          </cell>
          <cell r="CH6">
            <v>0</v>
          </cell>
          <cell r="CI6">
            <v>10400</v>
          </cell>
          <cell r="CJ6">
            <v>92900</v>
          </cell>
          <cell r="CK6">
            <v>0</v>
          </cell>
          <cell r="CL6">
            <v>106000</v>
          </cell>
          <cell r="CM6">
            <v>330</v>
          </cell>
          <cell r="CN6">
            <v>3150</v>
          </cell>
          <cell r="CO6">
            <v>8960</v>
          </cell>
          <cell r="CP6">
            <v>0</v>
          </cell>
          <cell r="CQ6">
            <v>0</v>
          </cell>
          <cell r="CR6">
            <v>0</v>
          </cell>
          <cell r="CS6">
            <v>0</v>
          </cell>
        </row>
        <row r="7">
          <cell r="C7" t="str">
            <v>W40X593</v>
          </cell>
          <cell r="D7" t="str">
            <v>T</v>
          </cell>
          <cell r="E7">
            <v>593</v>
          </cell>
          <cell r="F7">
            <v>174</v>
          </cell>
          <cell r="G7">
            <v>43</v>
          </cell>
          <cell r="H7">
            <v>0</v>
          </cell>
          <cell r="I7">
            <v>0</v>
          </cell>
          <cell r="J7">
            <v>16.7</v>
          </cell>
          <cell r="K7">
            <v>0</v>
          </cell>
          <cell r="L7">
            <v>0</v>
          </cell>
          <cell r="M7">
            <v>1.79</v>
          </cell>
          <cell r="N7">
            <v>3.23</v>
          </cell>
          <cell r="O7">
            <v>0</v>
          </cell>
          <cell r="P7">
            <v>0</v>
          </cell>
          <cell r="Q7">
            <v>0</v>
          </cell>
          <cell r="R7">
            <v>4.41</v>
          </cell>
          <cell r="S7">
            <v>4.5</v>
          </cell>
          <cell r="T7">
            <v>2.125</v>
          </cell>
          <cell r="U7">
            <v>0</v>
          </cell>
          <cell r="V7">
            <v>0</v>
          </cell>
          <cell r="W7">
            <v>0</v>
          </cell>
          <cell r="X7">
            <v>0</v>
          </cell>
          <cell r="Y7">
            <v>0</v>
          </cell>
          <cell r="Z7">
            <v>2.58</v>
          </cell>
          <cell r="AA7">
            <v>0</v>
          </cell>
          <cell r="AB7">
            <v>19.100000000000001</v>
          </cell>
          <cell r="AC7">
            <v>0</v>
          </cell>
          <cell r="AD7">
            <v>0</v>
          </cell>
          <cell r="AE7">
            <v>50400</v>
          </cell>
          <cell r="AF7">
            <v>2760</v>
          </cell>
          <cell r="AG7">
            <v>2340</v>
          </cell>
          <cell r="AH7">
            <v>17</v>
          </cell>
          <cell r="AI7">
            <v>2520</v>
          </cell>
          <cell r="AJ7">
            <v>481</v>
          </cell>
          <cell r="AK7">
            <v>302</v>
          </cell>
          <cell r="AL7">
            <v>3.8</v>
          </cell>
          <cell r="AM7">
            <v>0</v>
          </cell>
          <cell r="AN7">
            <v>445</v>
          </cell>
          <cell r="AO7">
            <v>997000</v>
          </cell>
          <cell r="AP7">
            <v>0</v>
          </cell>
          <cell r="AQ7">
            <v>166</v>
          </cell>
          <cell r="AR7">
            <v>2240</v>
          </cell>
          <cell r="AS7">
            <v>479</v>
          </cell>
          <cell r="AT7">
            <v>1370</v>
          </cell>
          <cell r="AU7">
            <v>0</v>
          </cell>
          <cell r="AV7">
            <v>0</v>
          </cell>
          <cell r="AW7">
            <v>0</v>
          </cell>
          <cell r="AX7">
            <v>0</v>
          </cell>
          <cell r="AY7" t="str">
            <v>W1000X883</v>
          </cell>
          <cell r="AZ7" t="str">
            <v>W1000X883</v>
          </cell>
          <cell r="BA7">
            <v>883</v>
          </cell>
          <cell r="BB7">
            <v>112000</v>
          </cell>
          <cell r="BC7">
            <v>1090</v>
          </cell>
          <cell r="BD7">
            <v>0</v>
          </cell>
          <cell r="BE7">
            <v>0</v>
          </cell>
          <cell r="BF7">
            <v>424</v>
          </cell>
          <cell r="BG7">
            <v>0</v>
          </cell>
          <cell r="BH7">
            <v>0</v>
          </cell>
          <cell r="BI7">
            <v>45.5</v>
          </cell>
          <cell r="BJ7">
            <v>82</v>
          </cell>
          <cell r="BK7">
            <v>0</v>
          </cell>
          <cell r="BL7">
            <v>0</v>
          </cell>
          <cell r="BM7">
            <v>0</v>
          </cell>
          <cell r="BN7">
            <v>112</v>
          </cell>
          <cell r="BO7">
            <v>114</v>
          </cell>
          <cell r="BP7">
            <v>0</v>
          </cell>
          <cell r="BQ7">
            <v>0</v>
          </cell>
          <cell r="BR7">
            <v>0</v>
          </cell>
          <cell r="BS7">
            <v>0</v>
          </cell>
          <cell r="BT7">
            <v>0</v>
          </cell>
          <cell r="BU7">
            <v>883</v>
          </cell>
          <cell r="BV7">
            <v>0</v>
          </cell>
          <cell r="BW7">
            <v>0</v>
          </cell>
          <cell r="BX7">
            <v>19.100000000000001</v>
          </cell>
          <cell r="BY7">
            <v>0</v>
          </cell>
          <cell r="BZ7">
            <v>21000</v>
          </cell>
          <cell r="CA7">
            <v>45200</v>
          </cell>
          <cell r="CB7">
            <v>38300</v>
          </cell>
          <cell r="CC7">
            <v>432</v>
          </cell>
          <cell r="CD7">
            <v>1050</v>
          </cell>
          <cell r="CE7">
            <v>7880</v>
          </cell>
          <cell r="CF7">
            <v>4950</v>
          </cell>
          <cell r="CG7">
            <v>96.5</v>
          </cell>
          <cell r="CH7">
            <v>0</v>
          </cell>
          <cell r="CI7">
            <v>185000</v>
          </cell>
          <cell r="CJ7">
            <v>268000</v>
          </cell>
          <cell r="CK7">
            <v>0</v>
          </cell>
          <cell r="CL7">
            <v>107000</v>
          </cell>
          <cell r="CM7">
            <v>932</v>
          </cell>
          <cell r="CN7">
            <v>7850</v>
          </cell>
          <cell r="CO7">
            <v>22500</v>
          </cell>
          <cell r="CP7">
            <v>0</v>
          </cell>
          <cell r="CQ7">
            <v>0</v>
          </cell>
          <cell r="CR7">
            <v>0</v>
          </cell>
          <cell r="CS7">
            <v>0</v>
          </cell>
        </row>
        <row r="8">
          <cell r="C8" t="str">
            <v>W40X503</v>
          </cell>
          <cell r="D8" t="str">
            <v>T</v>
          </cell>
          <cell r="E8">
            <v>503</v>
          </cell>
          <cell r="F8">
            <v>148</v>
          </cell>
          <cell r="G8">
            <v>42.1</v>
          </cell>
          <cell r="H8">
            <v>0</v>
          </cell>
          <cell r="I8">
            <v>0</v>
          </cell>
          <cell r="J8">
            <v>16.399999999999999</v>
          </cell>
          <cell r="K8">
            <v>0</v>
          </cell>
          <cell r="L8">
            <v>0</v>
          </cell>
          <cell r="M8">
            <v>1.54</v>
          </cell>
          <cell r="N8">
            <v>2.76</v>
          </cell>
          <cell r="O8">
            <v>0</v>
          </cell>
          <cell r="P8">
            <v>0</v>
          </cell>
          <cell r="Q8">
            <v>0</v>
          </cell>
          <cell r="R8">
            <v>3.94</v>
          </cell>
          <cell r="S8">
            <v>4</v>
          </cell>
          <cell r="T8">
            <v>2</v>
          </cell>
          <cell r="U8">
            <v>0</v>
          </cell>
          <cell r="V8">
            <v>0</v>
          </cell>
          <cell r="W8">
            <v>0</v>
          </cell>
          <cell r="X8">
            <v>0</v>
          </cell>
          <cell r="Y8">
            <v>0</v>
          </cell>
          <cell r="Z8">
            <v>2.98</v>
          </cell>
          <cell r="AA8">
            <v>0</v>
          </cell>
          <cell r="AB8">
            <v>22.3</v>
          </cell>
          <cell r="AC8">
            <v>0</v>
          </cell>
          <cell r="AD8">
            <v>0</v>
          </cell>
          <cell r="AE8">
            <v>41600</v>
          </cell>
          <cell r="AF8">
            <v>2320</v>
          </cell>
          <cell r="AG8">
            <v>1980</v>
          </cell>
          <cell r="AH8">
            <v>16.8</v>
          </cell>
          <cell r="AI8">
            <v>2040</v>
          </cell>
          <cell r="AJ8">
            <v>394</v>
          </cell>
          <cell r="AK8">
            <v>249</v>
          </cell>
          <cell r="AL8">
            <v>3.72</v>
          </cell>
          <cell r="AM8">
            <v>0</v>
          </cell>
          <cell r="AN8">
            <v>277</v>
          </cell>
          <cell r="AO8">
            <v>789000</v>
          </cell>
          <cell r="AP8">
            <v>0</v>
          </cell>
          <cell r="AQ8">
            <v>161</v>
          </cell>
          <cell r="AR8">
            <v>1830</v>
          </cell>
          <cell r="AS8">
            <v>403</v>
          </cell>
          <cell r="AT8">
            <v>1150</v>
          </cell>
          <cell r="AU8">
            <v>0</v>
          </cell>
          <cell r="AV8">
            <v>0</v>
          </cell>
          <cell r="AW8">
            <v>0</v>
          </cell>
          <cell r="AX8">
            <v>0</v>
          </cell>
          <cell r="AY8" t="str">
            <v>W1000X748</v>
          </cell>
          <cell r="AZ8" t="str">
            <v>W1000X748</v>
          </cell>
          <cell r="BA8">
            <v>748</v>
          </cell>
          <cell r="BB8">
            <v>95500</v>
          </cell>
          <cell r="BC8">
            <v>1070</v>
          </cell>
          <cell r="BD8">
            <v>0</v>
          </cell>
          <cell r="BE8">
            <v>0</v>
          </cell>
          <cell r="BF8">
            <v>417</v>
          </cell>
          <cell r="BG8">
            <v>0</v>
          </cell>
          <cell r="BH8">
            <v>0</v>
          </cell>
          <cell r="BI8">
            <v>39.1</v>
          </cell>
          <cell r="BJ8">
            <v>70.099999999999994</v>
          </cell>
          <cell r="BK8">
            <v>0</v>
          </cell>
          <cell r="BL8">
            <v>0</v>
          </cell>
          <cell r="BM8">
            <v>0</v>
          </cell>
          <cell r="BN8">
            <v>100</v>
          </cell>
          <cell r="BO8">
            <v>102</v>
          </cell>
          <cell r="BP8">
            <v>0</v>
          </cell>
          <cell r="BQ8">
            <v>0</v>
          </cell>
          <cell r="BR8">
            <v>0</v>
          </cell>
          <cell r="BS8">
            <v>0</v>
          </cell>
          <cell r="BT8">
            <v>0</v>
          </cell>
          <cell r="BU8">
            <v>748</v>
          </cell>
          <cell r="BV8">
            <v>0</v>
          </cell>
          <cell r="BW8">
            <v>0</v>
          </cell>
          <cell r="BX8">
            <v>22.3</v>
          </cell>
          <cell r="BY8">
            <v>0</v>
          </cell>
          <cell r="BZ8">
            <v>17300</v>
          </cell>
          <cell r="CA8">
            <v>38000</v>
          </cell>
          <cell r="CB8">
            <v>32400</v>
          </cell>
          <cell r="CC8">
            <v>427</v>
          </cell>
          <cell r="CD8">
            <v>849</v>
          </cell>
          <cell r="CE8">
            <v>6460</v>
          </cell>
          <cell r="CF8">
            <v>4080</v>
          </cell>
          <cell r="CG8">
            <v>94.5</v>
          </cell>
          <cell r="CH8">
            <v>0</v>
          </cell>
          <cell r="CI8">
            <v>115000</v>
          </cell>
          <cell r="CJ8">
            <v>212000</v>
          </cell>
          <cell r="CK8">
            <v>0</v>
          </cell>
          <cell r="CL8">
            <v>104000</v>
          </cell>
          <cell r="CM8">
            <v>762</v>
          </cell>
          <cell r="CN8">
            <v>6600</v>
          </cell>
          <cell r="CO8">
            <v>18800</v>
          </cell>
          <cell r="CP8">
            <v>0</v>
          </cell>
          <cell r="CQ8">
            <v>0</v>
          </cell>
          <cell r="CR8">
            <v>0</v>
          </cell>
          <cell r="CS8">
            <v>0</v>
          </cell>
        </row>
        <row r="9">
          <cell r="C9" t="str">
            <v>W40X431</v>
          </cell>
          <cell r="D9" t="str">
            <v>T</v>
          </cell>
          <cell r="E9">
            <v>431</v>
          </cell>
          <cell r="F9">
            <v>127</v>
          </cell>
          <cell r="G9">
            <v>41.3</v>
          </cell>
          <cell r="H9">
            <v>0</v>
          </cell>
          <cell r="I9">
            <v>0</v>
          </cell>
          <cell r="J9">
            <v>16.2</v>
          </cell>
          <cell r="K9">
            <v>0</v>
          </cell>
          <cell r="L9">
            <v>0</v>
          </cell>
          <cell r="M9">
            <v>1.34</v>
          </cell>
          <cell r="N9">
            <v>2.36</v>
          </cell>
          <cell r="O9">
            <v>0</v>
          </cell>
          <cell r="P9">
            <v>0</v>
          </cell>
          <cell r="Q9">
            <v>0</v>
          </cell>
          <cell r="R9">
            <v>3.54</v>
          </cell>
          <cell r="S9">
            <v>3.625</v>
          </cell>
          <cell r="T9">
            <v>1.875</v>
          </cell>
          <cell r="U9">
            <v>0</v>
          </cell>
          <cell r="V9">
            <v>0</v>
          </cell>
          <cell r="W9">
            <v>0</v>
          </cell>
          <cell r="X9">
            <v>0</v>
          </cell>
          <cell r="Y9">
            <v>0</v>
          </cell>
          <cell r="Z9">
            <v>3.44</v>
          </cell>
          <cell r="AA9">
            <v>0</v>
          </cell>
          <cell r="AB9">
            <v>25.5</v>
          </cell>
          <cell r="AC9">
            <v>0</v>
          </cell>
          <cell r="AD9">
            <v>0</v>
          </cell>
          <cell r="AE9">
            <v>34800</v>
          </cell>
          <cell r="AF9">
            <v>1960</v>
          </cell>
          <cell r="AG9">
            <v>1690</v>
          </cell>
          <cell r="AH9">
            <v>16.600000000000001</v>
          </cell>
          <cell r="AI9">
            <v>1690</v>
          </cell>
          <cell r="AJ9">
            <v>328</v>
          </cell>
          <cell r="AK9">
            <v>208</v>
          </cell>
          <cell r="AL9">
            <v>3.65</v>
          </cell>
          <cell r="AM9">
            <v>0</v>
          </cell>
          <cell r="AN9">
            <v>177</v>
          </cell>
          <cell r="AO9">
            <v>638000</v>
          </cell>
          <cell r="AP9">
            <v>0</v>
          </cell>
          <cell r="AQ9">
            <v>158</v>
          </cell>
          <cell r="AR9">
            <v>1510</v>
          </cell>
          <cell r="AS9">
            <v>341</v>
          </cell>
          <cell r="AT9">
            <v>969</v>
          </cell>
          <cell r="AU9">
            <v>0</v>
          </cell>
          <cell r="AV9">
            <v>0</v>
          </cell>
          <cell r="AW9">
            <v>0</v>
          </cell>
          <cell r="AX9">
            <v>0</v>
          </cell>
          <cell r="AY9" t="str">
            <v>W1000X642</v>
          </cell>
          <cell r="AZ9" t="str">
            <v>W1000X642</v>
          </cell>
          <cell r="BA9">
            <v>642</v>
          </cell>
          <cell r="BB9">
            <v>81900</v>
          </cell>
          <cell r="BC9">
            <v>1050</v>
          </cell>
          <cell r="BD9">
            <v>0</v>
          </cell>
          <cell r="BE9">
            <v>0</v>
          </cell>
          <cell r="BF9">
            <v>411</v>
          </cell>
          <cell r="BG9">
            <v>0</v>
          </cell>
          <cell r="BH9">
            <v>0</v>
          </cell>
          <cell r="BI9">
            <v>34</v>
          </cell>
          <cell r="BJ9">
            <v>59.9</v>
          </cell>
          <cell r="BK9">
            <v>0</v>
          </cell>
          <cell r="BL9">
            <v>0</v>
          </cell>
          <cell r="BM9">
            <v>0</v>
          </cell>
          <cell r="BN9">
            <v>89.9</v>
          </cell>
          <cell r="BO9">
            <v>92.1</v>
          </cell>
          <cell r="BP9">
            <v>0</v>
          </cell>
          <cell r="BQ9">
            <v>0</v>
          </cell>
          <cell r="BR9">
            <v>0</v>
          </cell>
          <cell r="BS9">
            <v>0</v>
          </cell>
          <cell r="BT9">
            <v>0</v>
          </cell>
          <cell r="BU9">
            <v>642</v>
          </cell>
          <cell r="BV9">
            <v>0</v>
          </cell>
          <cell r="BW9">
            <v>0</v>
          </cell>
          <cell r="BX9">
            <v>25.5</v>
          </cell>
          <cell r="BY9">
            <v>0</v>
          </cell>
          <cell r="BZ9">
            <v>14500</v>
          </cell>
          <cell r="CA9">
            <v>32100</v>
          </cell>
          <cell r="CB9">
            <v>27700</v>
          </cell>
          <cell r="CC9">
            <v>422</v>
          </cell>
          <cell r="CD9">
            <v>703</v>
          </cell>
          <cell r="CE9">
            <v>5370</v>
          </cell>
          <cell r="CF9">
            <v>3410</v>
          </cell>
          <cell r="CG9">
            <v>92.7</v>
          </cell>
          <cell r="CH9">
            <v>0</v>
          </cell>
          <cell r="CI9">
            <v>73700</v>
          </cell>
          <cell r="CJ9">
            <v>171000</v>
          </cell>
          <cell r="CK9">
            <v>0</v>
          </cell>
          <cell r="CL9">
            <v>102000</v>
          </cell>
          <cell r="CM9">
            <v>629</v>
          </cell>
          <cell r="CN9">
            <v>5590</v>
          </cell>
          <cell r="CO9">
            <v>15900</v>
          </cell>
          <cell r="CP9">
            <v>0</v>
          </cell>
          <cell r="CQ9">
            <v>0</v>
          </cell>
          <cell r="CR9">
            <v>0</v>
          </cell>
          <cell r="CS9">
            <v>0</v>
          </cell>
        </row>
        <row r="10">
          <cell r="C10" t="str">
            <v>W40X397</v>
          </cell>
          <cell r="D10" t="str">
            <v>T</v>
          </cell>
          <cell r="E10">
            <v>397</v>
          </cell>
          <cell r="F10">
            <v>117</v>
          </cell>
          <cell r="G10">
            <v>41</v>
          </cell>
          <cell r="H10">
            <v>0</v>
          </cell>
          <cell r="I10">
            <v>0</v>
          </cell>
          <cell r="J10">
            <v>16.100000000000001</v>
          </cell>
          <cell r="K10">
            <v>0</v>
          </cell>
          <cell r="L10">
            <v>0</v>
          </cell>
          <cell r="M10">
            <v>1.22</v>
          </cell>
          <cell r="N10">
            <v>2.2000000000000002</v>
          </cell>
          <cell r="O10">
            <v>0</v>
          </cell>
          <cell r="P10">
            <v>0</v>
          </cell>
          <cell r="Q10">
            <v>0</v>
          </cell>
          <cell r="R10">
            <v>3.38</v>
          </cell>
          <cell r="S10">
            <v>3.5</v>
          </cell>
          <cell r="T10">
            <v>1.8125</v>
          </cell>
          <cell r="U10">
            <v>0</v>
          </cell>
          <cell r="V10">
            <v>0</v>
          </cell>
          <cell r="W10">
            <v>0</v>
          </cell>
          <cell r="X10">
            <v>0</v>
          </cell>
          <cell r="Y10">
            <v>0</v>
          </cell>
          <cell r="Z10">
            <v>3.66</v>
          </cell>
          <cell r="AA10">
            <v>0</v>
          </cell>
          <cell r="AB10">
            <v>28</v>
          </cell>
          <cell r="AC10">
            <v>0</v>
          </cell>
          <cell r="AD10">
            <v>0</v>
          </cell>
          <cell r="AE10">
            <v>32000</v>
          </cell>
          <cell r="AF10">
            <v>1800</v>
          </cell>
          <cell r="AG10">
            <v>1560</v>
          </cell>
          <cell r="AH10">
            <v>16.600000000000001</v>
          </cell>
          <cell r="AI10">
            <v>1540</v>
          </cell>
          <cell r="AJ10">
            <v>300</v>
          </cell>
          <cell r="AK10">
            <v>191</v>
          </cell>
          <cell r="AL10">
            <v>3.64</v>
          </cell>
          <cell r="AM10">
            <v>0</v>
          </cell>
          <cell r="AN10">
            <v>142</v>
          </cell>
          <cell r="AO10">
            <v>579000</v>
          </cell>
          <cell r="AP10">
            <v>0</v>
          </cell>
          <cell r="AQ10">
            <v>156</v>
          </cell>
          <cell r="AR10">
            <v>1380</v>
          </cell>
          <cell r="AS10">
            <v>318</v>
          </cell>
          <cell r="AT10">
            <v>891</v>
          </cell>
          <cell r="AU10">
            <v>0</v>
          </cell>
          <cell r="AV10">
            <v>0</v>
          </cell>
          <cell r="AW10">
            <v>0</v>
          </cell>
          <cell r="AX10">
            <v>0</v>
          </cell>
          <cell r="AY10" t="str">
            <v>W1000X591</v>
          </cell>
          <cell r="AZ10" t="str">
            <v>W1000X591</v>
          </cell>
          <cell r="BA10">
            <v>591</v>
          </cell>
          <cell r="BB10">
            <v>75500</v>
          </cell>
          <cell r="BC10">
            <v>1040</v>
          </cell>
          <cell r="BD10">
            <v>0</v>
          </cell>
          <cell r="BE10">
            <v>0</v>
          </cell>
          <cell r="BF10">
            <v>409</v>
          </cell>
          <cell r="BG10">
            <v>0</v>
          </cell>
          <cell r="BH10">
            <v>0</v>
          </cell>
          <cell r="BI10">
            <v>31</v>
          </cell>
          <cell r="BJ10">
            <v>55.9</v>
          </cell>
          <cell r="BK10">
            <v>0</v>
          </cell>
          <cell r="BL10">
            <v>0</v>
          </cell>
          <cell r="BM10">
            <v>0</v>
          </cell>
          <cell r="BN10">
            <v>85.9</v>
          </cell>
          <cell r="BO10">
            <v>88.9</v>
          </cell>
          <cell r="BP10">
            <v>0</v>
          </cell>
          <cell r="BQ10">
            <v>0</v>
          </cell>
          <cell r="BR10">
            <v>0</v>
          </cell>
          <cell r="BS10">
            <v>0</v>
          </cell>
          <cell r="BT10">
            <v>0</v>
          </cell>
          <cell r="BU10">
            <v>591</v>
          </cell>
          <cell r="BV10">
            <v>0</v>
          </cell>
          <cell r="BW10">
            <v>0</v>
          </cell>
          <cell r="BX10">
            <v>28</v>
          </cell>
          <cell r="BY10">
            <v>0</v>
          </cell>
          <cell r="BZ10">
            <v>13300</v>
          </cell>
          <cell r="CA10">
            <v>29500</v>
          </cell>
          <cell r="CB10">
            <v>25600</v>
          </cell>
          <cell r="CC10">
            <v>422</v>
          </cell>
          <cell r="CD10">
            <v>641</v>
          </cell>
          <cell r="CE10">
            <v>4920</v>
          </cell>
          <cell r="CF10">
            <v>3130</v>
          </cell>
          <cell r="CG10">
            <v>92.5</v>
          </cell>
          <cell r="CH10">
            <v>0</v>
          </cell>
          <cell r="CI10">
            <v>59100</v>
          </cell>
          <cell r="CJ10">
            <v>155000</v>
          </cell>
          <cell r="CK10">
            <v>0</v>
          </cell>
          <cell r="CL10">
            <v>101000</v>
          </cell>
          <cell r="CM10">
            <v>574</v>
          </cell>
          <cell r="CN10">
            <v>5210</v>
          </cell>
          <cell r="CO10">
            <v>14600</v>
          </cell>
          <cell r="CP10">
            <v>0</v>
          </cell>
          <cell r="CQ10">
            <v>0</v>
          </cell>
          <cell r="CR10">
            <v>0</v>
          </cell>
          <cell r="CS10">
            <v>0</v>
          </cell>
        </row>
        <row r="11">
          <cell r="C11" t="str">
            <v>W40X372</v>
          </cell>
          <cell r="D11" t="str">
            <v>T</v>
          </cell>
          <cell r="E11">
            <v>372</v>
          </cell>
          <cell r="F11">
            <v>109</v>
          </cell>
          <cell r="G11">
            <v>40.6</v>
          </cell>
          <cell r="H11">
            <v>0</v>
          </cell>
          <cell r="I11">
            <v>0</v>
          </cell>
          <cell r="J11">
            <v>16.100000000000001</v>
          </cell>
          <cell r="K11">
            <v>0</v>
          </cell>
          <cell r="L11">
            <v>0</v>
          </cell>
          <cell r="M11">
            <v>1.1599999999999999</v>
          </cell>
          <cell r="N11">
            <v>2.0499999999999998</v>
          </cell>
          <cell r="O11">
            <v>0</v>
          </cell>
          <cell r="P11">
            <v>0</v>
          </cell>
          <cell r="Q11">
            <v>0</v>
          </cell>
          <cell r="R11">
            <v>3.23</v>
          </cell>
          <cell r="S11">
            <v>3.3125</v>
          </cell>
          <cell r="T11">
            <v>1.8125</v>
          </cell>
          <cell r="U11">
            <v>0</v>
          </cell>
          <cell r="V11">
            <v>0</v>
          </cell>
          <cell r="W11">
            <v>0</v>
          </cell>
          <cell r="X11">
            <v>0</v>
          </cell>
          <cell r="Y11">
            <v>0</v>
          </cell>
          <cell r="Z11">
            <v>3.93</v>
          </cell>
          <cell r="AA11">
            <v>0</v>
          </cell>
          <cell r="AB11">
            <v>29.5</v>
          </cell>
          <cell r="AC11">
            <v>0</v>
          </cell>
          <cell r="AD11">
            <v>0</v>
          </cell>
          <cell r="AE11">
            <v>29600</v>
          </cell>
          <cell r="AF11">
            <v>1680</v>
          </cell>
          <cell r="AG11">
            <v>1460</v>
          </cell>
          <cell r="AH11">
            <v>16.5</v>
          </cell>
          <cell r="AI11">
            <v>1420</v>
          </cell>
          <cell r="AJ11">
            <v>277</v>
          </cell>
          <cell r="AK11">
            <v>177</v>
          </cell>
          <cell r="AL11">
            <v>3.6</v>
          </cell>
          <cell r="AM11">
            <v>0</v>
          </cell>
          <cell r="AN11">
            <v>116</v>
          </cell>
          <cell r="AO11">
            <v>528000</v>
          </cell>
          <cell r="AP11">
            <v>0</v>
          </cell>
          <cell r="AQ11">
            <v>155</v>
          </cell>
          <cell r="AR11">
            <v>1280</v>
          </cell>
          <cell r="AS11">
            <v>295</v>
          </cell>
          <cell r="AT11">
            <v>829</v>
          </cell>
          <cell r="AU11">
            <v>0</v>
          </cell>
          <cell r="AV11">
            <v>0</v>
          </cell>
          <cell r="AW11">
            <v>0</v>
          </cell>
          <cell r="AX11">
            <v>0</v>
          </cell>
          <cell r="AY11" t="str">
            <v>W1000X554</v>
          </cell>
          <cell r="AZ11" t="str">
            <v>W1000X554</v>
          </cell>
          <cell r="BA11">
            <v>554</v>
          </cell>
          <cell r="BB11">
            <v>70300</v>
          </cell>
          <cell r="BC11">
            <v>1030</v>
          </cell>
          <cell r="BD11">
            <v>0</v>
          </cell>
          <cell r="BE11">
            <v>0</v>
          </cell>
          <cell r="BF11">
            <v>409</v>
          </cell>
          <cell r="BG11">
            <v>0</v>
          </cell>
          <cell r="BH11">
            <v>0</v>
          </cell>
          <cell r="BI11">
            <v>29.5</v>
          </cell>
          <cell r="BJ11">
            <v>52.1</v>
          </cell>
          <cell r="BK11">
            <v>0</v>
          </cell>
          <cell r="BL11">
            <v>0</v>
          </cell>
          <cell r="BM11">
            <v>0</v>
          </cell>
          <cell r="BN11">
            <v>82</v>
          </cell>
          <cell r="BO11">
            <v>84.1</v>
          </cell>
          <cell r="BP11">
            <v>0</v>
          </cell>
          <cell r="BQ11">
            <v>0</v>
          </cell>
          <cell r="BR11">
            <v>0</v>
          </cell>
          <cell r="BS11">
            <v>0</v>
          </cell>
          <cell r="BT11">
            <v>0</v>
          </cell>
          <cell r="BU11">
            <v>554</v>
          </cell>
          <cell r="BV11">
            <v>0</v>
          </cell>
          <cell r="BW11">
            <v>0</v>
          </cell>
          <cell r="BX11">
            <v>29.5</v>
          </cell>
          <cell r="BY11">
            <v>0</v>
          </cell>
          <cell r="BZ11">
            <v>12300</v>
          </cell>
          <cell r="CA11">
            <v>27500</v>
          </cell>
          <cell r="CB11">
            <v>23900</v>
          </cell>
          <cell r="CC11">
            <v>419</v>
          </cell>
          <cell r="CD11">
            <v>591</v>
          </cell>
          <cell r="CE11">
            <v>4540</v>
          </cell>
          <cell r="CF11">
            <v>2900</v>
          </cell>
          <cell r="CG11">
            <v>91.4</v>
          </cell>
          <cell r="CH11">
            <v>0</v>
          </cell>
          <cell r="CI11">
            <v>48300</v>
          </cell>
          <cell r="CJ11">
            <v>142000</v>
          </cell>
          <cell r="CK11">
            <v>0</v>
          </cell>
          <cell r="CL11">
            <v>100000</v>
          </cell>
          <cell r="CM11">
            <v>533</v>
          </cell>
          <cell r="CN11">
            <v>4830</v>
          </cell>
          <cell r="CO11">
            <v>13600</v>
          </cell>
          <cell r="CP11">
            <v>0</v>
          </cell>
          <cell r="CQ11">
            <v>0</v>
          </cell>
          <cell r="CR11">
            <v>0</v>
          </cell>
          <cell r="CS11">
            <v>0</v>
          </cell>
        </row>
        <row r="12">
          <cell r="C12" t="str">
            <v>W40X362</v>
          </cell>
          <cell r="D12" t="str">
            <v>T</v>
          </cell>
          <cell r="E12">
            <v>362</v>
          </cell>
          <cell r="F12">
            <v>107</v>
          </cell>
          <cell r="G12">
            <v>40.6</v>
          </cell>
          <cell r="H12">
            <v>0</v>
          </cell>
          <cell r="I12">
            <v>0</v>
          </cell>
          <cell r="J12">
            <v>16</v>
          </cell>
          <cell r="K12">
            <v>0</v>
          </cell>
          <cell r="L12">
            <v>0</v>
          </cell>
          <cell r="M12">
            <v>1.1200000000000001</v>
          </cell>
          <cell r="N12">
            <v>2.0099999999999998</v>
          </cell>
          <cell r="O12">
            <v>0</v>
          </cell>
          <cell r="P12">
            <v>0</v>
          </cell>
          <cell r="Q12">
            <v>0</v>
          </cell>
          <cell r="R12">
            <v>3.19</v>
          </cell>
          <cell r="S12">
            <v>3.25</v>
          </cell>
          <cell r="T12">
            <v>1.75</v>
          </cell>
          <cell r="U12">
            <v>0</v>
          </cell>
          <cell r="V12">
            <v>0</v>
          </cell>
          <cell r="W12">
            <v>0</v>
          </cell>
          <cell r="X12">
            <v>0</v>
          </cell>
          <cell r="Y12">
            <v>0</v>
          </cell>
          <cell r="Z12">
            <v>3.99</v>
          </cell>
          <cell r="AA12">
            <v>0</v>
          </cell>
          <cell r="AB12">
            <v>30.5</v>
          </cell>
          <cell r="AC12">
            <v>0</v>
          </cell>
          <cell r="AD12">
            <v>0</v>
          </cell>
          <cell r="AE12">
            <v>28900</v>
          </cell>
          <cell r="AF12">
            <v>1640</v>
          </cell>
          <cell r="AG12">
            <v>1420</v>
          </cell>
          <cell r="AH12">
            <v>16.5</v>
          </cell>
          <cell r="AI12">
            <v>1380</v>
          </cell>
          <cell r="AJ12">
            <v>270</v>
          </cell>
          <cell r="AK12">
            <v>173</v>
          </cell>
          <cell r="AL12">
            <v>3.6</v>
          </cell>
          <cell r="AM12">
            <v>0</v>
          </cell>
          <cell r="AN12">
            <v>109</v>
          </cell>
          <cell r="AO12">
            <v>513000</v>
          </cell>
          <cell r="AP12">
            <v>0</v>
          </cell>
          <cell r="AQ12">
            <v>154</v>
          </cell>
          <cell r="AR12">
            <v>1240</v>
          </cell>
          <cell r="AS12">
            <v>289</v>
          </cell>
          <cell r="AT12">
            <v>808</v>
          </cell>
          <cell r="AU12">
            <v>0</v>
          </cell>
          <cell r="AV12">
            <v>0</v>
          </cell>
          <cell r="AW12">
            <v>0</v>
          </cell>
          <cell r="AX12">
            <v>0</v>
          </cell>
          <cell r="AY12" t="str">
            <v>W1000X539</v>
          </cell>
          <cell r="AZ12" t="str">
            <v>W1000X539</v>
          </cell>
          <cell r="BA12">
            <v>539</v>
          </cell>
          <cell r="BB12">
            <v>69000</v>
          </cell>
          <cell r="BC12">
            <v>1030</v>
          </cell>
          <cell r="BD12">
            <v>0</v>
          </cell>
          <cell r="BE12">
            <v>0</v>
          </cell>
          <cell r="BF12">
            <v>406</v>
          </cell>
          <cell r="BG12">
            <v>0</v>
          </cell>
          <cell r="BH12">
            <v>0</v>
          </cell>
          <cell r="BI12">
            <v>28.4</v>
          </cell>
          <cell r="BJ12">
            <v>51.1</v>
          </cell>
          <cell r="BK12">
            <v>0</v>
          </cell>
          <cell r="BL12">
            <v>0</v>
          </cell>
          <cell r="BM12">
            <v>0</v>
          </cell>
          <cell r="BN12">
            <v>81</v>
          </cell>
          <cell r="BO12">
            <v>82.6</v>
          </cell>
          <cell r="BP12">
            <v>0</v>
          </cell>
          <cell r="BQ12">
            <v>0</v>
          </cell>
          <cell r="BR12">
            <v>0</v>
          </cell>
          <cell r="BS12">
            <v>0</v>
          </cell>
          <cell r="BT12">
            <v>0</v>
          </cell>
          <cell r="BU12">
            <v>539</v>
          </cell>
          <cell r="BV12">
            <v>0</v>
          </cell>
          <cell r="BW12">
            <v>0</v>
          </cell>
          <cell r="BX12">
            <v>30.5</v>
          </cell>
          <cell r="BY12">
            <v>0</v>
          </cell>
          <cell r="BZ12">
            <v>12000</v>
          </cell>
          <cell r="CA12">
            <v>26900</v>
          </cell>
          <cell r="CB12">
            <v>23300</v>
          </cell>
          <cell r="CC12">
            <v>419</v>
          </cell>
          <cell r="CD12">
            <v>574</v>
          </cell>
          <cell r="CE12">
            <v>4420</v>
          </cell>
          <cell r="CF12">
            <v>2830</v>
          </cell>
          <cell r="CG12">
            <v>91.4</v>
          </cell>
          <cell r="CH12">
            <v>0</v>
          </cell>
          <cell r="CI12">
            <v>45400</v>
          </cell>
          <cell r="CJ12">
            <v>138000</v>
          </cell>
          <cell r="CK12">
            <v>0</v>
          </cell>
          <cell r="CL12">
            <v>99400</v>
          </cell>
          <cell r="CM12">
            <v>516</v>
          </cell>
          <cell r="CN12">
            <v>4740</v>
          </cell>
          <cell r="CO12">
            <v>13200</v>
          </cell>
          <cell r="CP12">
            <v>0</v>
          </cell>
          <cell r="CQ12">
            <v>0</v>
          </cell>
          <cell r="CR12">
            <v>0</v>
          </cell>
          <cell r="CS12">
            <v>0</v>
          </cell>
        </row>
        <row r="13">
          <cell r="C13" t="str">
            <v>W40X324</v>
          </cell>
          <cell r="D13" t="str">
            <v>F</v>
          </cell>
          <cell r="E13">
            <v>324</v>
          </cell>
          <cell r="F13">
            <v>95.3</v>
          </cell>
          <cell r="G13">
            <v>40.200000000000003</v>
          </cell>
          <cell r="H13">
            <v>0</v>
          </cell>
          <cell r="I13">
            <v>0</v>
          </cell>
          <cell r="J13">
            <v>15.9</v>
          </cell>
          <cell r="K13">
            <v>0</v>
          </cell>
          <cell r="L13">
            <v>0</v>
          </cell>
          <cell r="M13">
            <v>1</v>
          </cell>
          <cell r="N13">
            <v>1.81</v>
          </cell>
          <cell r="O13">
            <v>0</v>
          </cell>
          <cell r="P13">
            <v>0</v>
          </cell>
          <cell r="Q13">
            <v>0</v>
          </cell>
          <cell r="R13">
            <v>2.99</v>
          </cell>
          <cell r="S13">
            <v>3.0625</v>
          </cell>
          <cell r="T13">
            <v>1.6875</v>
          </cell>
          <cell r="U13">
            <v>0</v>
          </cell>
          <cell r="V13">
            <v>0</v>
          </cell>
          <cell r="W13">
            <v>0</v>
          </cell>
          <cell r="X13">
            <v>0</v>
          </cell>
          <cell r="Y13">
            <v>0</v>
          </cell>
          <cell r="Z13">
            <v>4.4000000000000004</v>
          </cell>
          <cell r="AA13">
            <v>0</v>
          </cell>
          <cell r="AB13">
            <v>34.200000000000003</v>
          </cell>
          <cell r="AC13">
            <v>0</v>
          </cell>
          <cell r="AD13">
            <v>0</v>
          </cell>
          <cell r="AE13">
            <v>25600</v>
          </cell>
          <cell r="AF13">
            <v>1460</v>
          </cell>
          <cell r="AG13">
            <v>1280</v>
          </cell>
          <cell r="AH13">
            <v>16.399999999999999</v>
          </cell>
          <cell r="AI13">
            <v>1220</v>
          </cell>
          <cell r="AJ13">
            <v>239</v>
          </cell>
          <cell r="AK13">
            <v>153</v>
          </cell>
          <cell r="AL13">
            <v>3.58</v>
          </cell>
          <cell r="AM13">
            <v>0</v>
          </cell>
          <cell r="AN13">
            <v>79.400000000000006</v>
          </cell>
          <cell r="AO13">
            <v>448000</v>
          </cell>
          <cell r="AP13">
            <v>0</v>
          </cell>
          <cell r="AQ13">
            <v>153</v>
          </cell>
          <cell r="AR13">
            <v>1100</v>
          </cell>
          <cell r="AS13">
            <v>259</v>
          </cell>
          <cell r="AT13">
            <v>720</v>
          </cell>
          <cell r="AU13">
            <v>0</v>
          </cell>
          <cell r="AV13">
            <v>0</v>
          </cell>
          <cell r="AW13">
            <v>0</v>
          </cell>
          <cell r="AX13">
            <v>0</v>
          </cell>
          <cell r="AY13" t="str">
            <v>W1000X483</v>
          </cell>
          <cell r="AZ13" t="str">
            <v>W1000X483</v>
          </cell>
          <cell r="BA13">
            <v>483</v>
          </cell>
          <cell r="BB13">
            <v>61500</v>
          </cell>
          <cell r="BC13">
            <v>1020</v>
          </cell>
          <cell r="BD13">
            <v>0</v>
          </cell>
          <cell r="BE13">
            <v>0</v>
          </cell>
          <cell r="BF13">
            <v>404</v>
          </cell>
          <cell r="BG13">
            <v>0</v>
          </cell>
          <cell r="BH13">
            <v>0</v>
          </cell>
          <cell r="BI13">
            <v>25.4</v>
          </cell>
          <cell r="BJ13">
            <v>46</v>
          </cell>
          <cell r="BK13">
            <v>0</v>
          </cell>
          <cell r="BL13">
            <v>0</v>
          </cell>
          <cell r="BM13">
            <v>0</v>
          </cell>
          <cell r="BN13">
            <v>75.900000000000006</v>
          </cell>
          <cell r="BO13">
            <v>77.8</v>
          </cell>
          <cell r="BP13">
            <v>0</v>
          </cell>
          <cell r="BQ13">
            <v>0</v>
          </cell>
          <cell r="BR13">
            <v>0</v>
          </cell>
          <cell r="BS13">
            <v>0</v>
          </cell>
          <cell r="BT13">
            <v>0</v>
          </cell>
          <cell r="BU13">
            <v>483</v>
          </cell>
          <cell r="BV13">
            <v>0</v>
          </cell>
          <cell r="BW13">
            <v>0</v>
          </cell>
          <cell r="BX13">
            <v>34.200000000000003</v>
          </cell>
          <cell r="BY13">
            <v>0</v>
          </cell>
          <cell r="BZ13">
            <v>10700</v>
          </cell>
          <cell r="CA13">
            <v>23900</v>
          </cell>
          <cell r="CB13">
            <v>21000</v>
          </cell>
          <cell r="CC13">
            <v>417</v>
          </cell>
          <cell r="CD13">
            <v>508</v>
          </cell>
          <cell r="CE13">
            <v>3920</v>
          </cell>
          <cell r="CF13">
            <v>2510</v>
          </cell>
          <cell r="CG13">
            <v>90.9</v>
          </cell>
          <cell r="CH13">
            <v>0</v>
          </cell>
          <cell r="CI13">
            <v>33000</v>
          </cell>
          <cell r="CJ13">
            <v>120000</v>
          </cell>
          <cell r="CK13">
            <v>0</v>
          </cell>
          <cell r="CL13">
            <v>98700</v>
          </cell>
          <cell r="CM13">
            <v>458</v>
          </cell>
          <cell r="CN13">
            <v>4240</v>
          </cell>
          <cell r="CO13">
            <v>11800</v>
          </cell>
          <cell r="CP13">
            <v>0</v>
          </cell>
          <cell r="CQ13">
            <v>0</v>
          </cell>
          <cell r="CR13">
            <v>0</v>
          </cell>
          <cell r="CS13">
            <v>0</v>
          </cell>
        </row>
        <row r="14">
          <cell r="C14" t="str">
            <v>W40X297</v>
          </cell>
          <cell r="D14" t="str">
            <v>F</v>
          </cell>
          <cell r="E14">
            <v>297</v>
          </cell>
          <cell r="F14">
            <v>87.4</v>
          </cell>
          <cell r="G14">
            <v>39.799999999999997</v>
          </cell>
          <cell r="H14">
            <v>0</v>
          </cell>
          <cell r="I14">
            <v>0</v>
          </cell>
          <cell r="J14">
            <v>15.8</v>
          </cell>
          <cell r="K14">
            <v>0</v>
          </cell>
          <cell r="L14">
            <v>0</v>
          </cell>
          <cell r="M14">
            <v>0.93</v>
          </cell>
          <cell r="N14">
            <v>1.65</v>
          </cell>
          <cell r="O14">
            <v>0</v>
          </cell>
          <cell r="P14">
            <v>0</v>
          </cell>
          <cell r="Q14">
            <v>0</v>
          </cell>
          <cell r="R14">
            <v>2.83</v>
          </cell>
          <cell r="S14">
            <v>2.9375</v>
          </cell>
          <cell r="T14">
            <v>1.6875</v>
          </cell>
          <cell r="U14">
            <v>0</v>
          </cell>
          <cell r="V14">
            <v>0</v>
          </cell>
          <cell r="W14">
            <v>0</v>
          </cell>
          <cell r="X14">
            <v>0</v>
          </cell>
          <cell r="Y14">
            <v>0</v>
          </cell>
          <cell r="Z14">
            <v>4.8</v>
          </cell>
          <cell r="AA14">
            <v>0</v>
          </cell>
          <cell r="AB14">
            <v>36.799999999999997</v>
          </cell>
          <cell r="AC14">
            <v>0</v>
          </cell>
          <cell r="AD14">
            <v>0</v>
          </cell>
          <cell r="AE14">
            <v>23200</v>
          </cell>
          <cell r="AF14">
            <v>1330</v>
          </cell>
          <cell r="AG14">
            <v>1170</v>
          </cell>
          <cell r="AH14">
            <v>16.3</v>
          </cell>
          <cell r="AI14">
            <v>1090</v>
          </cell>
          <cell r="AJ14">
            <v>215</v>
          </cell>
          <cell r="AK14">
            <v>138</v>
          </cell>
          <cell r="AL14">
            <v>3.54</v>
          </cell>
          <cell r="AM14">
            <v>0</v>
          </cell>
          <cell r="AN14">
            <v>61.2</v>
          </cell>
          <cell r="AO14">
            <v>399000</v>
          </cell>
          <cell r="AP14">
            <v>0</v>
          </cell>
          <cell r="AQ14">
            <v>151</v>
          </cell>
          <cell r="AR14">
            <v>982</v>
          </cell>
          <cell r="AS14">
            <v>234</v>
          </cell>
          <cell r="AT14">
            <v>652</v>
          </cell>
          <cell r="AU14">
            <v>0</v>
          </cell>
          <cell r="AV14">
            <v>0</v>
          </cell>
          <cell r="AW14">
            <v>0</v>
          </cell>
          <cell r="AX14">
            <v>0</v>
          </cell>
          <cell r="AY14" t="str">
            <v>W1000X443</v>
          </cell>
          <cell r="AZ14" t="str">
            <v>W1000X443</v>
          </cell>
          <cell r="BA14">
            <v>443</v>
          </cell>
          <cell r="BB14">
            <v>56400</v>
          </cell>
          <cell r="BC14">
            <v>1010</v>
          </cell>
          <cell r="BD14">
            <v>0</v>
          </cell>
          <cell r="BE14">
            <v>0</v>
          </cell>
          <cell r="BF14">
            <v>401</v>
          </cell>
          <cell r="BG14">
            <v>0</v>
          </cell>
          <cell r="BH14">
            <v>0</v>
          </cell>
          <cell r="BI14">
            <v>23.6</v>
          </cell>
          <cell r="BJ14">
            <v>41.9</v>
          </cell>
          <cell r="BK14">
            <v>0</v>
          </cell>
          <cell r="BL14">
            <v>0</v>
          </cell>
          <cell r="BM14">
            <v>0</v>
          </cell>
          <cell r="BN14">
            <v>71.900000000000006</v>
          </cell>
          <cell r="BO14">
            <v>74.599999999999994</v>
          </cell>
          <cell r="BP14">
            <v>0</v>
          </cell>
          <cell r="BQ14">
            <v>0</v>
          </cell>
          <cell r="BR14">
            <v>0</v>
          </cell>
          <cell r="BS14">
            <v>0</v>
          </cell>
          <cell r="BT14">
            <v>0</v>
          </cell>
          <cell r="BU14">
            <v>443</v>
          </cell>
          <cell r="BV14">
            <v>0</v>
          </cell>
          <cell r="BW14">
            <v>0</v>
          </cell>
          <cell r="BX14">
            <v>36.799999999999997</v>
          </cell>
          <cell r="BY14">
            <v>0</v>
          </cell>
          <cell r="BZ14">
            <v>9660</v>
          </cell>
          <cell r="CA14">
            <v>21800</v>
          </cell>
          <cell r="CB14">
            <v>19200</v>
          </cell>
          <cell r="CC14">
            <v>414</v>
          </cell>
          <cell r="CD14">
            <v>454</v>
          </cell>
          <cell r="CE14">
            <v>3520</v>
          </cell>
          <cell r="CF14">
            <v>2260</v>
          </cell>
          <cell r="CG14">
            <v>89.9</v>
          </cell>
          <cell r="CH14">
            <v>0</v>
          </cell>
          <cell r="CI14">
            <v>25500</v>
          </cell>
          <cell r="CJ14">
            <v>107000</v>
          </cell>
          <cell r="CK14">
            <v>0</v>
          </cell>
          <cell r="CL14">
            <v>97400</v>
          </cell>
          <cell r="CM14">
            <v>409</v>
          </cell>
          <cell r="CN14">
            <v>3830</v>
          </cell>
          <cell r="CO14">
            <v>10700</v>
          </cell>
          <cell r="CP14">
            <v>0</v>
          </cell>
          <cell r="CQ14">
            <v>0</v>
          </cell>
          <cell r="CR14">
            <v>0</v>
          </cell>
          <cell r="CS14">
            <v>0</v>
          </cell>
        </row>
        <row r="15">
          <cell r="C15" t="str">
            <v>W40X277</v>
          </cell>
          <cell r="D15" t="str">
            <v>F</v>
          </cell>
          <cell r="E15">
            <v>277</v>
          </cell>
          <cell r="F15">
            <v>81.400000000000006</v>
          </cell>
          <cell r="G15">
            <v>39.700000000000003</v>
          </cell>
          <cell r="H15">
            <v>0</v>
          </cell>
          <cell r="I15">
            <v>0</v>
          </cell>
          <cell r="J15">
            <v>15.8</v>
          </cell>
          <cell r="K15">
            <v>0</v>
          </cell>
          <cell r="L15">
            <v>0</v>
          </cell>
          <cell r="M15">
            <v>0.83</v>
          </cell>
          <cell r="N15">
            <v>1.58</v>
          </cell>
          <cell r="O15">
            <v>0</v>
          </cell>
          <cell r="P15">
            <v>0</v>
          </cell>
          <cell r="Q15">
            <v>0</v>
          </cell>
          <cell r="R15">
            <v>2.76</v>
          </cell>
          <cell r="S15">
            <v>2.875</v>
          </cell>
          <cell r="T15">
            <v>1.625</v>
          </cell>
          <cell r="U15">
            <v>0</v>
          </cell>
          <cell r="V15">
            <v>0</v>
          </cell>
          <cell r="W15">
            <v>0</v>
          </cell>
          <cell r="X15">
            <v>0</v>
          </cell>
          <cell r="Y15">
            <v>0</v>
          </cell>
          <cell r="Z15">
            <v>5.03</v>
          </cell>
          <cell r="AA15">
            <v>0</v>
          </cell>
          <cell r="AB15">
            <v>41.2</v>
          </cell>
          <cell r="AC15">
            <v>0</v>
          </cell>
          <cell r="AD15">
            <v>0</v>
          </cell>
          <cell r="AE15">
            <v>21900</v>
          </cell>
          <cell r="AF15">
            <v>1250</v>
          </cell>
          <cell r="AG15">
            <v>1100</v>
          </cell>
          <cell r="AH15">
            <v>16.399999999999999</v>
          </cell>
          <cell r="AI15">
            <v>1040</v>
          </cell>
          <cell r="AJ15">
            <v>204</v>
          </cell>
          <cell r="AK15">
            <v>132</v>
          </cell>
          <cell r="AL15">
            <v>3.58</v>
          </cell>
          <cell r="AM15">
            <v>0</v>
          </cell>
          <cell r="AN15">
            <v>51.5</v>
          </cell>
          <cell r="AO15">
            <v>379000</v>
          </cell>
          <cell r="AP15">
            <v>0</v>
          </cell>
          <cell r="AQ15">
            <v>151</v>
          </cell>
          <cell r="AR15">
            <v>940</v>
          </cell>
          <cell r="AS15">
            <v>225</v>
          </cell>
          <cell r="AT15">
            <v>614</v>
          </cell>
          <cell r="AU15">
            <v>0</v>
          </cell>
          <cell r="AV15">
            <v>0</v>
          </cell>
          <cell r="AW15">
            <v>0</v>
          </cell>
          <cell r="AX15">
            <v>0</v>
          </cell>
          <cell r="AY15" t="str">
            <v>W1000X412</v>
          </cell>
          <cell r="AZ15" t="str">
            <v>W1000X412</v>
          </cell>
          <cell r="BA15">
            <v>412</v>
          </cell>
          <cell r="BB15">
            <v>52500</v>
          </cell>
          <cell r="BC15">
            <v>1010</v>
          </cell>
          <cell r="BD15">
            <v>0</v>
          </cell>
          <cell r="BE15">
            <v>0</v>
          </cell>
          <cell r="BF15">
            <v>401</v>
          </cell>
          <cell r="BG15">
            <v>0</v>
          </cell>
          <cell r="BH15">
            <v>0</v>
          </cell>
          <cell r="BI15">
            <v>21.1</v>
          </cell>
          <cell r="BJ15">
            <v>40.1</v>
          </cell>
          <cell r="BK15">
            <v>0</v>
          </cell>
          <cell r="BL15">
            <v>0</v>
          </cell>
          <cell r="BM15">
            <v>0</v>
          </cell>
          <cell r="BN15">
            <v>70.099999999999994</v>
          </cell>
          <cell r="BO15">
            <v>73</v>
          </cell>
          <cell r="BP15">
            <v>0</v>
          </cell>
          <cell r="BQ15">
            <v>0</v>
          </cell>
          <cell r="BR15">
            <v>0</v>
          </cell>
          <cell r="BS15">
            <v>0</v>
          </cell>
          <cell r="BT15">
            <v>0</v>
          </cell>
          <cell r="BU15">
            <v>412</v>
          </cell>
          <cell r="BV15">
            <v>0</v>
          </cell>
          <cell r="BW15">
            <v>0</v>
          </cell>
          <cell r="BX15">
            <v>41.2</v>
          </cell>
          <cell r="BY15">
            <v>0</v>
          </cell>
          <cell r="BZ15">
            <v>9120</v>
          </cell>
          <cell r="CA15">
            <v>20500</v>
          </cell>
          <cell r="CB15">
            <v>18000</v>
          </cell>
          <cell r="CC15">
            <v>417</v>
          </cell>
          <cell r="CD15">
            <v>433</v>
          </cell>
          <cell r="CE15">
            <v>3340</v>
          </cell>
          <cell r="CF15">
            <v>2160</v>
          </cell>
          <cell r="CG15">
            <v>90.9</v>
          </cell>
          <cell r="CH15">
            <v>0</v>
          </cell>
          <cell r="CI15">
            <v>21400</v>
          </cell>
          <cell r="CJ15">
            <v>102000</v>
          </cell>
          <cell r="CK15">
            <v>0</v>
          </cell>
          <cell r="CL15">
            <v>97400</v>
          </cell>
          <cell r="CM15">
            <v>391</v>
          </cell>
          <cell r="CN15">
            <v>3690</v>
          </cell>
          <cell r="CO15">
            <v>10100</v>
          </cell>
          <cell r="CP15">
            <v>0</v>
          </cell>
          <cell r="CQ15">
            <v>0</v>
          </cell>
          <cell r="CR15">
            <v>0</v>
          </cell>
          <cell r="CS15">
            <v>0</v>
          </cell>
        </row>
        <row r="16">
          <cell r="C16" t="str">
            <v>W40X249</v>
          </cell>
          <cell r="D16" t="str">
            <v>F</v>
          </cell>
          <cell r="E16">
            <v>249</v>
          </cell>
          <cell r="F16">
            <v>73.3</v>
          </cell>
          <cell r="G16">
            <v>39.4</v>
          </cell>
          <cell r="H16">
            <v>0</v>
          </cell>
          <cell r="I16">
            <v>0</v>
          </cell>
          <cell r="J16">
            <v>15.8</v>
          </cell>
          <cell r="K16">
            <v>0</v>
          </cell>
          <cell r="L16">
            <v>0</v>
          </cell>
          <cell r="M16">
            <v>0.75</v>
          </cell>
          <cell r="N16">
            <v>1.42</v>
          </cell>
          <cell r="O16">
            <v>0</v>
          </cell>
          <cell r="P16">
            <v>0</v>
          </cell>
          <cell r="Q16">
            <v>0</v>
          </cell>
          <cell r="R16">
            <v>2.6</v>
          </cell>
          <cell r="S16">
            <v>2.6875</v>
          </cell>
          <cell r="T16">
            <v>1.5625</v>
          </cell>
          <cell r="U16">
            <v>0</v>
          </cell>
          <cell r="V16">
            <v>0</v>
          </cell>
          <cell r="W16">
            <v>0</v>
          </cell>
          <cell r="X16">
            <v>0</v>
          </cell>
          <cell r="Y16">
            <v>0</v>
          </cell>
          <cell r="Z16">
            <v>5.55</v>
          </cell>
          <cell r="AA16">
            <v>0</v>
          </cell>
          <cell r="AB16">
            <v>45.6</v>
          </cell>
          <cell r="AC16">
            <v>0</v>
          </cell>
          <cell r="AD16">
            <v>0</v>
          </cell>
          <cell r="AE16">
            <v>19600</v>
          </cell>
          <cell r="AF16">
            <v>1120</v>
          </cell>
          <cell r="AG16">
            <v>993</v>
          </cell>
          <cell r="AH16">
            <v>16.3</v>
          </cell>
          <cell r="AI16">
            <v>926</v>
          </cell>
          <cell r="AJ16">
            <v>182</v>
          </cell>
          <cell r="AK16">
            <v>118</v>
          </cell>
          <cell r="AL16">
            <v>3.55</v>
          </cell>
          <cell r="AM16">
            <v>0</v>
          </cell>
          <cell r="AN16">
            <v>38.1</v>
          </cell>
          <cell r="AO16">
            <v>334000</v>
          </cell>
          <cell r="AP16">
            <v>0</v>
          </cell>
          <cell r="AQ16">
            <v>150</v>
          </cell>
          <cell r="AR16">
            <v>841</v>
          </cell>
          <cell r="AS16">
            <v>203</v>
          </cell>
          <cell r="AT16">
            <v>551</v>
          </cell>
          <cell r="AU16">
            <v>0</v>
          </cell>
          <cell r="AV16">
            <v>0</v>
          </cell>
          <cell r="AW16">
            <v>0</v>
          </cell>
          <cell r="AX16">
            <v>0</v>
          </cell>
          <cell r="AY16" t="str">
            <v>W1000X371</v>
          </cell>
          <cell r="AZ16" t="str">
            <v>W1000X371</v>
          </cell>
          <cell r="BA16">
            <v>371</v>
          </cell>
          <cell r="BB16">
            <v>47300</v>
          </cell>
          <cell r="BC16">
            <v>1000</v>
          </cell>
          <cell r="BD16">
            <v>0</v>
          </cell>
          <cell r="BE16">
            <v>0</v>
          </cell>
          <cell r="BF16">
            <v>401</v>
          </cell>
          <cell r="BG16">
            <v>0</v>
          </cell>
          <cell r="BH16">
            <v>0</v>
          </cell>
          <cell r="BI16">
            <v>19.100000000000001</v>
          </cell>
          <cell r="BJ16">
            <v>36.1</v>
          </cell>
          <cell r="BK16">
            <v>0</v>
          </cell>
          <cell r="BL16">
            <v>0</v>
          </cell>
          <cell r="BM16">
            <v>0</v>
          </cell>
          <cell r="BN16">
            <v>66</v>
          </cell>
          <cell r="BO16">
            <v>68.3</v>
          </cell>
          <cell r="BP16">
            <v>0</v>
          </cell>
          <cell r="BQ16">
            <v>0</v>
          </cell>
          <cell r="BR16">
            <v>0</v>
          </cell>
          <cell r="BS16">
            <v>0</v>
          </cell>
          <cell r="BT16">
            <v>0</v>
          </cell>
          <cell r="BU16">
            <v>371</v>
          </cell>
          <cell r="BV16">
            <v>0</v>
          </cell>
          <cell r="BW16">
            <v>0</v>
          </cell>
          <cell r="BX16">
            <v>45.6</v>
          </cell>
          <cell r="BY16">
            <v>0</v>
          </cell>
          <cell r="BZ16">
            <v>8160</v>
          </cell>
          <cell r="CA16">
            <v>18400</v>
          </cell>
          <cell r="CB16">
            <v>16300</v>
          </cell>
          <cell r="CC16">
            <v>414</v>
          </cell>
          <cell r="CD16">
            <v>385</v>
          </cell>
          <cell r="CE16">
            <v>2980</v>
          </cell>
          <cell r="CF16">
            <v>1930</v>
          </cell>
          <cell r="CG16">
            <v>90.2</v>
          </cell>
          <cell r="CH16">
            <v>0</v>
          </cell>
          <cell r="CI16">
            <v>15900</v>
          </cell>
          <cell r="CJ16">
            <v>89700</v>
          </cell>
          <cell r="CK16">
            <v>0</v>
          </cell>
          <cell r="CL16">
            <v>96800</v>
          </cell>
          <cell r="CM16">
            <v>350</v>
          </cell>
          <cell r="CN16">
            <v>3330</v>
          </cell>
          <cell r="CO16">
            <v>9030</v>
          </cell>
          <cell r="CP16">
            <v>0</v>
          </cell>
          <cell r="CQ16">
            <v>0</v>
          </cell>
          <cell r="CR16">
            <v>0</v>
          </cell>
          <cell r="CS16">
            <v>0</v>
          </cell>
        </row>
        <row r="17">
          <cell r="C17" t="str">
            <v>W40X215</v>
          </cell>
          <cell r="D17" t="str">
            <v>F</v>
          </cell>
          <cell r="E17">
            <v>215</v>
          </cell>
          <cell r="F17">
            <v>63.4</v>
          </cell>
          <cell r="G17">
            <v>39</v>
          </cell>
          <cell r="H17">
            <v>0</v>
          </cell>
          <cell r="I17">
            <v>0</v>
          </cell>
          <cell r="J17">
            <v>15.8</v>
          </cell>
          <cell r="K17">
            <v>0</v>
          </cell>
          <cell r="L17">
            <v>0</v>
          </cell>
          <cell r="M17">
            <v>0.65</v>
          </cell>
          <cell r="N17">
            <v>1.22</v>
          </cell>
          <cell r="O17">
            <v>0</v>
          </cell>
          <cell r="P17">
            <v>0</v>
          </cell>
          <cell r="Q17">
            <v>0</v>
          </cell>
          <cell r="R17">
            <v>2.4</v>
          </cell>
          <cell r="S17">
            <v>2.5</v>
          </cell>
          <cell r="T17">
            <v>1.5625</v>
          </cell>
          <cell r="U17">
            <v>0</v>
          </cell>
          <cell r="V17">
            <v>0</v>
          </cell>
          <cell r="W17">
            <v>0</v>
          </cell>
          <cell r="X17">
            <v>0</v>
          </cell>
          <cell r="Y17">
            <v>0</v>
          </cell>
          <cell r="Z17">
            <v>6.45</v>
          </cell>
          <cell r="AA17">
            <v>0</v>
          </cell>
          <cell r="AB17">
            <v>52.6</v>
          </cell>
          <cell r="AC17">
            <v>0</v>
          </cell>
          <cell r="AD17">
            <v>0</v>
          </cell>
          <cell r="AE17">
            <v>16700</v>
          </cell>
          <cell r="AF17">
            <v>964</v>
          </cell>
          <cell r="AG17">
            <v>859</v>
          </cell>
          <cell r="AH17">
            <v>16.2</v>
          </cell>
          <cell r="AI17">
            <v>796</v>
          </cell>
          <cell r="AJ17">
            <v>156</v>
          </cell>
          <cell r="AK17">
            <v>101</v>
          </cell>
          <cell r="AL17">
            <v>3.54</v>
          </cell>
          <cell r="AM17">
            <v>0</v>
          </cell>
          <cell r="AN17">
            <v>24.8</v>
          </cell>
          <cell r="AO17">
            <v>284000</v>
          </cell>
          <cell r="AP17">
            <v>0</v>
          </cell>
          <cell r="AQ17">
            <v>149</v>
          </cell>
          <cell r="AR17">
            <v>719</v>
          </cell>
          <cell r="AS17">
            <v>175</v>
          </cell>
          <cell r="AT17">
            <v>473</v>
          </cell>
          <cell r="AU17">
            <v>0</v>
          </cell>
          <cell r="AV17">
            <v>0</v>
          </cell>
          <cell r="AW17">
            <v>0</v>
          </cell>
          <cell r="AX17">
            <v>0</v>
          </cell>
          <cell r="AY17" t="str">
            <v>W1000X321</v>
          </cell>
          <cell r="AZ17" t="str">
            <v>W1000X321</v>
          </cell>
          <cell r="BA17">
            <v>321</v>
          </cell>
          <cell r="BB17">
            <v>40900</v>
          </cell>
          <cell r="BC17">
            <v>991</v>
          </cell>
          <cell r="BD17">
            <v>0</v>
          </cell>
          <cell r="BE17">
            <v>0</v>
          </cell>
          <cell r="BF17">
            <v>401</v>
          </cell>
          <cell r="BG17">
            <v>0</v>
          </cell>
          <cell r="BH17">
            <v>0</v>
          </cell>
          <cell r="BI17">
            <v>16.5</v>
          </cell>
          <cell r="BJ17">
            <v>31</v>
          </cell>
          <cell r="BK17">
            <v>0</v>
          </cell>
          <cell r="BL17">
            <v>0</v>
          </cell>
          <cell r="BM17">
            <v>0</v>
          </cell>
          <cell r="BN17">
            <v>61</v>
          </cell>
          <cell r="BO17">
            <v>63.5</v>
          </cell>
          <cell r="BP17">
            <v>0</v>
          </cell>
          <cell r="BQ17">
            <v>0</v>
          </cell>
          <cell r="BR17">
            <v>0</v>
          </cell>
          <cell r="BS17">
            <v>0</v>
          </cell>
          <cell r="BT17">
            <v>0</v>
          </cell>
          <cell r="BU17">
            <v>321</v>
          </cell>
          <cell r="BV17">
            <v>0</v>
          </cell>
          <cell r="BW17">
            <v>0</v>
          </cell>
          <cell r="BX17">
            <v>52.6</v>
          </cell>
          <cell r="BY17">
            <v>0</v>
          </cell>
          <cell r="BZ17">
            <v>6950</v>
          </cell>
          <cell r="CA17">
            <v>15800</v>
          </cell>
          <cell r="CB17">
            <v>14100</v>
          </cell>
          <cell r="CC17">
            <v>411</v>
          </cell>
          <cell r="CD17">
            <v>331</v>
          </cell>
          <cell r="CE17">
            <v>2560</v>
          </cell>
          <cell r="CF17">
            <v>1660</v>
          </cell>
          <cell r="CG17">
            <v>89.9</v>
          </cell>
          <cell r="CH17">
            <v>0</v>
          </cell>
          <cell r="CI17">
            <v>10300</v>
          </cell>
          <cell r="CJ17">
            <v>76300</v>
          </cell>
          <cell r="CK17">
            <v>0</v>
          </cell>
          <cell r="CL17">
            <v>96100</v>
          </cell>
          <cell r="CM17">
            <v>299</v>
          </cell>
          <cell r="CN17">
            <v>2870</v>
          </cell>
          <cell r="CO17">
            <v>7750</v>
          </cell>
          <cell r="CP17">
            <v>0</v>
          </cell>
          <cell r="CQ17">
            <v>0</v>
          </cell>
          <cell r="CR17">
            <v>0</v>
          </cell>
          <cell r="CS17">
            <v>0</v>
          </cell>
        </row>
        <row r="18">
          <cell r="C18" t="str">
            <v>W40X199</v>
          </cell>
          <cell r="D18" t="str">
            <v>F</v>
          </cell>
          <cell r="E18">
            <v>199</v>
          </cell>
          <cell r="F18">
            <v>58.5</v>
          </cell>
          <cell r="G18">
            <v>38.700000000000003</v>
          </cell>
          <cell r="H18">
            <v>0</v>
          </cell>
          <cell r="I18">
            <v>0</v>
          </cell>
          <cell r="J18">
            <v>15.8</v>
          </cell>
          <cell r="K18">
            <v>0</v>
          </cell>
          <cell r="L18">
            <v>0</v>
          </cell>
          <cell r="M18">
            <v>0.65</v>
          </cell>
          <cell r="N18">
            <v>1.07</v>
          </cell>
          <cell r="O18">
            <v>0</v>
          </cell>
          <cell r="P18">
            <v>0</v>
          </cell>
          <cell r="Q18">
            <v>0</v>
          </cell>
          <cell r="R18">
            <v>2.25</v>
          </cell>
          <cell r="S18">
            <v>2.3125</v>
          </cell>
          <cell r="T18">
            <v>1.5625</v>
          </cell>
          <cell r="U18">
            <v>0</v>
          </cell>
          <cell r="V18">
            <v>0</v>
          </cell>
          <cell r="W18">
            <v>0</v>
          </cell>
          <cell r="X18">
            <v>0</v>
          </cell>
          <cell r="Y18">
            <v>0</v>
          </cell>
          <cell r="Z18">
            <v>7.39</v>
          </cell>
          <cell r="AA18">
            <v>0</v>
          </cell>
          <cell r="AB18">
            <v>52.6</v>
          </cell>
          <cell r="AC18">
            <v>0</v>
          </cell>
          <cell r="AD18">
            <v>0</v>
          </cell>
          <cell r="AE18">
            <v>14900</v>
          </cell>
          <cell r="AF18">
            <v>869</v>
          </cell>
          <cell r="AG18">
            <v>770</v>
          </cell>
          <cell r="AH18">
            <v>16</v>
          </cell>
          <cell r="AI18">
            <v>695</v>
          </cell>
          <cell r="AJ18">
            <v>137</v>
          </cell>
          <cell r="AK18">
            <v>88.2</v>
          </cell>
          <cell r="AL18">
            <v>3.45</v>
          </cell>
          <cell r="AM18">
            <v>0</v>
          </cell>
          <cell r="AN18">
            <v>18.3</v>
          </cell>
          <cell r="AO18">
            <v>246000</v>
          </cell>
          <cell r="AP18">
            <v>0</v>
          </cell>
          <cell r="AQ18">
            <v>149</v>
          </cell>
          <cell r="AR18">
            <v>628</v>
          </cell>
          <cell r="AS18">
            <v>153</v>
          </cell>
          <cell r="AT18">
            <v>427</v>
          </cell>
          <cell r="AU18">
            <v>0</v>
          </cell>
          <cell r="AV18">
            <v>0</v>
          </cell>
          <cell r="AW18">
            <v>0</v>
          </cell>
          <cell r="AX18">
            <v>0</v>
          </cell>
          <cell r="AY18" t="str">
            <v>W1000X296</v>
          </cell>
          <cell r="AZ18" t="str">
            <v>W1000X296</v>
          </cell>
          <cell r="BA18">
            <v>296</v>
          </cell>
          <cell r="BB18">
            <v>37700</v>
          </cell>
          <cell r="BC18">
            <v>983</v>
          </cell>
          <cell r="BD18">
            <v>0</v>
          </cell>
          <cell r="BE18">
            <v>0</v>
          </cell>
          <cell r="BF18">
            <v>401</v>
          </cell>
          <cell r="BG18">
            <v>0</v>
          </cell>
          <cell r="BH18">
            <v>0</v>
          </cell>
          <cell r="BI18">
            <v>16.5</v>
          </cell>
          <cell r="BJ18">
            <v>27.2</v>
          </cell>
          <cell r="BK18">
            <v>0</v>
          </cell>
          <cell r="BL18">
            <v>0</v>
          </cell>
          <cell r="BM18">
            <v>0</v>
          </cell>
          <cell r="BN18">
            <v>57.2</v>
          </cell>
          <cell r="BO18">
            <v>58.7</v>
          </cell>
          <cell r="BP18">
            <v>0</v>
          </cell>
          <cell r="BQ18">
            <v>0</v>
          </cell>
          <cell r="BR18">
            <v>0</v>
          </cell>
          <cell r="BS18">
            <v>0</v>
          </cell>
          <cell r="BT18">
            <v>0</v>
          </cell>
          <cell r="BU18">
            <v>296</v>
          </cell>
          <cell r="BV18">
            <v>0</v>
          </cell>
          <cell r="BW18">
            <v>0</v>
          </cell>
          <cell r="BX18">
            <v>52.6</v>
          </cell>
          <cell r="BY18">
            <v>0</v>
          </cell>
          <cell r="BZ18">
            <v>6200</v>
          </cell>
          <cell r="CA18">
            <v>14200</v>
          </cell>
          <cell r="CB18">
            <v>12600</v>
          </cell>
          <cell r="CC18">
            <v>406</v>
          </cell>
          <cell r="CD18">
            <v>289</v>
          </cell>
          <cell r="CE18">
            <v>2250</v>
          </cell>
          <cell r="CF18">
            <v>1450</v>
          </cell>
          <cell r="CG18">
            <v>87.6</v>
          </cell>
          <cell r="CH18">
            <v>0</v>
          </cell>
          <cell r="CI18">
            <v>7620</v>
          </cell>
          <cell r="CJ18">
            <v>66100</v>
          </cell>
          <cell r="CK18">
            <v>0</v>
          </cell>
          <cell r="CL18">
            <v>96100</v>
          </cell>
          <cell r="CM18">
            <v>261</v>
          </cell>
          <cell r="CN18">
            <v>2510</v>
          </cell>
          <cell r="CO18">
            <v>7000</v>
          </cell>
          <cell r="CP18">
            <v>0</v>
          </cell>
          <cell r="CQ18">
            <v>0</v>
          </cell>
          <cell r="CR18">
            <v>0</v>
          </cell>
          <cell r="CS18">
            <v>0</v>
          </cell>
        </row>
        <row r="19">
          <cell r="C19" t="str">
            <v>W40X392</v>
          </cell>
          <cell r="D19" t="str">
            <v>T</v>
          </cell>
          <cell r="E19">
            <v>392</v>
          </cell>
          <cell r="F19">
            <v>115</v>
          </cell>
          <cell r="G19">
            <v>41.6</v>
          </cell>
          <cell r="H19">
            <v>0</v>
          </cell>
          <cell r="I19">
            <v>0</v>
          </cell>
          <cell r="J19">
            <v>12.4</v>
          </cell>
          <cell r="K19">
            <v>0</v>
          </cell>
          <cell r="L19">
            <v>0</v>
          </cell>
          <cell r="M19">
            <v>1.42</v>
          </cell>
          <cell r="N19">
            <v>2.52</v>
          </cell>
          <cell r="O19">
            <v>0</v>
          </cell>
          <cell r="P19">
            <v>0</v>
          </cell>
          <cell r="Q19">
            <v>0</v>
          </cell>
          <cell r="R19">
            <v>3.7</v>
          </cell>
          <cell r="S19">
            <v>3.8125</v>
          </cell>
          <cell r="T19">
            <v>1.9375</v>
          </cell>
          <cell r="U19">
            <v>0</v>
          </cell>
          <cell r="V19">
            <v>0</v>
          </cell>
          <cell r="W19">
            <v>0</v>
          </cell>
          <cell r="X19">
            <v>0</v>
          </cell>
          <cell r="Y19">
            <v>0</v>
          </cell>
          <cell r="Z19">
            <v>2.4500000000000002</v>
          </cell>
          <cell r="AA19">
            <v>0</v>
          </cell>
          <cell r="AB19">
            <v>24.1</v>
          </cell>
          <cell r="AC19">
            <v>0</v>
          </cell>
          <cell r="AD19">
            <v>0</v>
          </cell>
          <cell r="AE19">
            <v>29900</v>
          </cell>
          <cell r="AF19">
            <v>1710</v>
          </cell>
          <cell r="AG19">
            <v>1440</v>
          </cell>
          <cell r="AH19">
            <v>16.100000000000001</v>
          </cell>
          <cell r="AI19">
            <v>803</v>
          </cell>
          <cell r="AJ19">
            <v>212</v>
          </cell>
          <cell r="AK19">
            <v>130</v>
          </cell>
          <cell r="AL19">
            <v>2.64</v>
          </cell>
          <cell r="AM19">
            <v>0</v>
          </cell>
          <cell r="AN19">
            <v>172</v>
          </cell>
          <cell r="AO19">
            <v>306000</v>
          </cell>
          <cell r="AP19">
            <v>0</v>
          </cell>
          <cell r="AQ19">
            <v>121</v>
          </cell>
          <cell r="AR19">
            <v>946</v>
          </cell>
          <cell r="AS19">
            <v>270</v>
          </cell>
          <cell r="AT19">
            <v>848</v>
          </cell>
          <cell r="AU19">
            <v>0</v>
          </cell>
          <cell r="AV19">
            <v>0</v>
          </cell>
          <cell r="AW19">
            <v>0</v>
          </cell>
          <cell r="AX19">
            <v>0</v>
          </cell>
          <cell r="AY19" t="str">
            <v>W1000X584</v>
          </cell>
          <cell r="AZ19" t="str">
            <v>W1000X584</v>
          </cell>
          <cell r="BA19">
            <v>584</v>
          </cell>
          <cell r="BB19">
            <v>74200</v>
          </cell>
          <cell r="BC19">
            <v>1060</v>
          </cell>
          <cell r="BD19">
            <v>0</v>
          </cell>
          <cell r="BE19">
            <v>0</v>
          </cell>
          <cell r="BF19">
            <v>315</v>
          </cell>
          <cell r="BG19">
            <v>0</v>
          </cell>
          <cell r="BH19">
            <v>0</v>
          </cell>
          <cell r="BI19">
            <v>36.1</v>
          </cell>
          <cell r="BJ19">
            <v>64</v>
          </cell>
          <cell r="BK19">
            <v>0</v>
          </cell>
          <cell r="BL19">
            <v>0</v>
          </cell>
          <cell r="BM19">
            <v>0</v>
          </cell>
          <cell r="BN19">
            <v>94</v>
          </cell>
          <cell r="BO19">
            <v>96.8</v>
          </cell>
          <cell r="BP19">
            <v>0</v>
          </cell>
          <cell r="BQ19">
            <v>0</v>
          </cell>
          <cell r="BR19">
            <v>0</v>
          </cell>
          <cell r="BS19">
            <v>0</v>
          </cell>
          <cell r="BT19">
            <v>0</v>
          </cell>
          <cell r="BU19">
            <v>584</v>
          </cell>
          <cell r="BV19">
            <v>0</v>
          </cell>
          <cell r="BW19">
            <v>0</v>
          </cell>
          <cell r="BX19">
            <v>24.1</v>
          </cell>
          <cell r="BY19">
            <v>0</v>
          </cell>
          <cell r="BZ19">
            <v>12400</v>
          </cell>
          <cell r="CA19">
            <v>28000</v>
          </cell>
          <cell r="CB19">
            <v>23600</v>
          </cell>
          <cell r="CC19">
            <v>409</v>
          </cell>
          <cell r="CD19">
            <v>334</v>
          </cell>
          <cell r="CE19">
            <v>3470</v>
          </cell>
          <cell r="CF19">
            <v>2130</v>
          </cell>
          <cell r="CG19">
            <v>67.099999999999994</v>
          </cell>
          <cell r="CH19">
            <v>0</v>
          </cell>
          <cell r="CI19">
            <v>71600</v>
          </cell>
          <cell r="CJ19">
            <v>82200</v>
          </cell>
          <cell r="CK19">
            <v>0</v>
          </cell>
          <cell r="CL19">
            <v>78100</v>
          </cell>
          <cell r="CM19">
            <v>394</v>
          </cell>
          <cell r="CN19">
            <v>4420</v>
          </cell>
          <cell r="CO19">
            <v>13900</v>
          </cell>
          <cell r="CP19">
            <v>0</v>
          </cell>
          <cell r="CQ19">
            <v>0</v>
          </cell>
          <cell r="CR19">
            <v>0</v>
          </cell>
          <cell r="CS19">
            <v>0</v>
          </cell>
        </row>
        <row r="20">
          <cell r="C20" t="str">
            <v>W40X331</v>
          </cell>
          <cell r="D20" t="str">
            <v>T</v>
          </cell>
          <cell r="E20">
            <v>331</v>
          </cell>
          <cell r="F20">
            <v>97.5</v>
          </cell>
          <cell r="G20">
            <v>40.799999999999997</v>
          </cell>
          <cell r="H20">
            <v>0</v>
          </cell>
          <cell r="I20">
            <v>0</v>
          </cell>
          <cell r="J20">
            <v>12.2</v>
          </cell>
          <cell r="K20">
            <v>0</v>
          </cell>
          <cell r="L20">
            <v>0</v>
          </cell>
          <cell r="M20">
            <v>1.22</v>
          </cell>
          <cell r="N20">
            <v>2.13</v>
          </cell>
          <cell r="O20">
            <v>0</v>
          </cell>
          <cell r="P20">
            <v>0</v>
          </cell>
          <cell r="Q20">
            <v>0</v>
          </cell>
          <cell r="R20">
            <v>3.31</v>
          </cell>
          <cell r="S20">
            <v>3.375</v>
          </cell>
          <cell r="T20">
            <v>1.8125</v>
          </cell>
          <cell r="U20">
            <v>0</v>
          </cell>
          <cell r="V20">
            <v>0</v>
          </cell>
          <cell r="W20">
            <v>0</v>
          </cell>
          <cell r="X20">
            <v>0</v>
          </cell>
          <cell r="Y20">
            <v>0</v>
          </cell>
          <cell r="Z20">
            <v>2.86</v>
          </cell>
          <cell r="AA20">
            <v>0</v>
          </cell>
          <cell r="AB20">
            <v>28</v>
          </cell>
          <cell r="AC20">
            <v>0</v>
          </cell>
          <cell r="AD20">
            <v>0</v>
          </cell>
          <cell r="AE20">
            <v>24700</v>
          </cell>
          <cell r="AF20">
            <v>1430</v>
          </cell>
          <cell r="AG20">
            <v>1210</v>
          </cell>
          <cell r="AH20">
            <v>15.9</v>
          </cell>
          <cell r="AI20">
            <v>644</v>
          </cell>
          <cell r="AJ20">
            <v>172</v>
          </cell>
          <cell r="AK20">
            <v>106</v>
          </cell>
          <cell r="AL20">
            <v>2.57</v>
          </cell>
          <cell r="AM20">
            <v>0</v>
          </cell>
          <cell r="AN20">
            <v>105</v>
          </cell>
          <cell r="AO20">
            <v>241000</v>
          </cell>
          <cell r="AP20">
            <v>0</v>
          </cell>
          <cell r="AQ20">
            <v>118</v>
          </cell>
          <cell r="AR20">
            <v>766</v>
          </cell>
          <cell r="AS20">
            <v>226</v>
          </cell>
          <cell r="AT20">
            <v>706</v>
          </cell>
          <cell r="AU20">
            <v>0</v>
          </cell>
          <cell r="AV20">
            <v>0</v>
          </cell>
          <cell r="AW20">
            <v>0</v>
          </cell>
          <cell r="AX20">
            <v>0</v>
          </cell>
          <cell r="AY20" t="str">
            <v>W1000X494</v>
          </cell>
          <cell r="AZ20" t="str">
            <v>W1000X494</v>
          </cell>
          <cell r="BA20">
            <v>494</v>
          </cell>
          <cell r="BB20">
            <v>62900</v>
          </cell>
          <cell r="BC20">
            <v>1040</v>
          </cell>
          <cell r="BD20">
            <v>0</v>
          </cell>
          <cell r="BE20">
            <v>0</v>
          </cell>
          <cell r="BF20">
            <v>310</v>
          </cell>
          <cell r="BG20">
            <v>0</v>
          </cell>
          <cell r="BH20">
            <v>0</v>
          </cell>
          <cell r="BI20">
            <v>31</v>
          </cell>
          <cell r="BJ20">
            <v>54.1</v>
          </cell>
          <cell r="BK20">
            <v>0</v>
          </cell>
          <cell r="BL20">
            <v>0</v>
          </cell>
          <cell r="BM20">
            <v>0</v>
          </cell>
          <cell r="BN20">
            <v>84.1</v>
          </cell>
          <cell r="BO20">
            <v>85.7</v>
          </cell>
          <cell r="BP20">
            <v>0</v>
          </cell>
          <cell r="BQ20">
            <v>0</v>
          </cell>
          <cell r="BR20">
            <v>0</v>
          </cell>
          <cell r="BS20">
            <v>0</v>
          </cell>
          <cell r="BT20">
            <v>0</v>
          </cell>
          <cell r="BU20">
            <v>494</v>
          </cell>
          <cell r="BV20">
            <v>0</v>
          </cell>
          <cell r="BW20">
            <v>0</v>
          </cell>
          <cell r="BX20">
            <v>28</v>
          </cell>
          <cell r="BY20">
            <v>0</v>
          </cell>
          <cell r="BZ20">
            <v>10300</v>
          </cell>
          <cell r="CA20">
            <v>23400</v>
          </cell>
          <cell r="CB20">
            <v>19800</v>
          </cell>
          <cell r="CC20">
            <v>404</v>
          </cell>
          <cell r="CD20">
            <v>268</v>
          </cell>
          <cell r="CE20">
            <v>2820</v>
          </cell>
          <cell r="CF20">
            <v>1740</v>
          </cell>
          <cell r="CG20">
            <v>65.3</v>
          </cell>
          <cell r="CH20">
            <v>0</v>
          </cell>
          <cell r="CI20">
            <v>43700</v>
          </cell>
          <cell r="CJ20">
            <v>64700</v>
          </cell>
          <cell r="CK20">
            <v>0</v>
          </cell>
          <cell r="CL20">
            <v>76100</v>
          </cell>
          <cell r="CM20">
            <v>319</v>
          </cell>
          <cell r="CN20">
            <v>3700</v>
          </cell>
          <cell r="CO20">
            <v>11600</v>
          </cell>
          <cell r="CP20">
            <v>0</v>
          </cell>
          <cell r="CQ20">
            <v>0</v>
          </cell>
          <cell r="CR20">
            <v>0</v>
          </cell>
          <cell r="CS20">
            <v>0</v>
          </cell>
        </row>
        <row r="21">
          <cell r="C21" t="str">
            <v>W40X327</v>
          </cell>
          <cell r="D21" t="str">
            <v>T</v>
          </cell>
          <cell r="E21">
            <v>327</v>
          </cell>
          <cell r="F21">
            <v>96</v>
          </cell>
          <cell r="G21">
            <v>40.799999999999997</v>
          </cell>
          <cell r="H21">
            <v>0</v>
          </cell>
          <cell r="I21">
            <v>0</v>
          </cell>
          <cell r="J21">
            <v>12.1</v>
          </cell>
          <cell r="K21">
            <v>0</v>
          </cell>
          <cell r="L21">
            <v>0</v>
          </cell>
          <cell r="M21">
            <v>1.18</v>
          </cell>
          <cell r="N21">
            <v>2.13</v>
          </cell>
          <cell r="O21">
            <v>0</v>
          </cell>
          <cell r="P21">
            <v>0</v>
          </cell>
          <cell r="Q21">
            <v>0</v>
          </cell>
          <cell r="R21">
            <v>3.31</v>
          </cell>
          <cell r="S21">
            <v>3.375</v>
          </cell>
          <cell r="T21">
            <v>1.8125</v>
          </cell>
          <cell r="U21">
            <v>0</v>
          </cell>
          <cell r="V21">
            <v>0</v>
          </cell>
          <cell r="W21">
            <v>0</v>
          </cell>
          <cell r="X21">
            <v>0</v>
          </cell>
          <cell r="Y21">
            <v>0</v>
          </cell>
          <cell r="Z21">
            <v>2.85</v>
          </cell>
          <cell r="AA21">
            <v>0</v>
          </cell>
          <cell r="AB21">
            <v>29</v>
          </cell>
          <cell r="AC21">
            <v>0</v>
          </cell>
          <cell r="AD21">
            <v>0</v>
          </cell>
          <cell r="AE21">
            <v>24500</v>
          </cell>
          <cell r="AF21">
            <v>1410</v>
          </cell>
          <cell r="AG21">
            <v>1200</v>
          </cell>
          <cell r="AH21">
            <v>16</v>
          </cell>
          <cell r="AI21">
            <v>640</v>
          </cell>
          <cell r="AJ21">
            <v>170</v>
          </cell>
          <cell r="AK21">
            <v>105</v>
          </cell>
          <cell r="AL21">
            <v>2.58</v>
          </cell>
          <cell r="AM21">
            <v>0</v>
          </cell>
          <cell r="AN21">
            <v>103</v>
          </cell>
          <cell r="AO21">
            <v>239000</v>
          </cell>
          <cell r="AP21">
            <v>0</v>
          </cell>
          <cell r="AQ21">
            <v>117</v>
          </cell>
          <cell r="AR21">
            <v>754</v>
          </cell>
          <cell r="AS21">
            <v>225</v>
          </cell>
          <cell r="AT21">
            <v>695</v>
          </cell>
          <cell r="AU21">
            <v>0</v>
          </cell>
          <cell r="AV21">
            <v>0</v>
          </cell>
          <cell r="AW21">
            <v>0</v>
          </cell>
          <cell r="AX21">
            <v>0</v>
          </cell>
          <cell r="AY21" t="str">
            <v>W1000X486</v>
          </cell>
          <cell r="AZ21" t="str">
            <v>W1000X486</v>
          </cell>
          <cell r="BA21">
            <v>486</v>
          </cell>
          <cell r="BB21">
            <v>61900</v>
          </cell>
          <cell r="BC21">
            <v>1040</v>
          </cell>
          <cell r="BD21">
            <v>0</v>
          </cell>
          <cell r="BE21">
            <v>0</v>
          </cell>
          <cell r="BF21">
            <v>307</v>
          </cell>
          <cell r="BG21">
            <v>0</v>
          </cell>
          <cell r="BH21">
            <v>0</v>
          </cell>
          <cell r="BI21">
            <v>30</v>
          </cell>
          <cell r="BJ21">
            <v>54.1</v>
          </cell>
          <cell r="BK21">
            <v>0</v>
          </cell>
          <cell r="BL21">
            <v>0</v>
          </cell>
          <cell r="BM21">
            <v>0</v>
          </cell>
          <cell r="BN21">
            <v>84.1</v>
          </cell>
          <cell r="BO21">
            <v>85.7</v>
          </cell>
          <cell r="BP21">
            <v>0</v>
          </cell>
          <cell r="BQ21">
            <v>0</v>
          </cell>
          <cell r="BR21">
            <v>0</v>
          </cell>
          <cell r="BS21">
            <v>0</v>
          </cell>
          <cell r="BT21">
            <v>0</v>
          </cell>
          <cell r="BU21">
            <v>486</v>
          </cell>
          <cell r="BV21">
            <v>0</v>
          </cell>
          <cell r="BW21">
            <v>0</v>
          </cell>
          <cell r="BX21">
            <v>29</v>
          </cell>
          <cell r="BY21">
            <v>0</v>
          </cell>
          <cell r="BZ21">
            <v>10200</v>
          </cell>
          <cell r="CA21">
            <v>23100</v>
          </cell>
          <cell r="CB21">
            <v>19700</v>
          </cell>
          <cell r="CC21">
            <v>406</v>
          </cell>
          <cell r="CD21">
            <v>266</v>
          </cell>
          <cell r="CE21">
            <v>2790</v>
          </cell>
          <cell r="CF21">
            <v>1720</v>
          </cell>
          <cell r="CG21">
            <v>65.5</v>
          </cell>
          <cell r="CH21">
            <v>0</v>
          </cell>
          <cell r="CI21">
            <v>42900</v>
          </cell>
          <cell r="CJ21">
            <v>64200</v>
          </cell>
          <cell r="CK21">
            <v>0</v>
          </cell>
          <cell r="CL21">
            <v>75500</v>
          </cell>
          <cell r="CM21">
            <v>314</v>
          </cell>
          <cell r="CN21">
            <v>3690</v>
          </cell>
          <cell r="CO21">
            <v>11400</v>
          </cell>
          <cell r="CP21">
            <v>0</v>
          </cell>
          <cell r="CQ21">
            <v>0</v>
          </cell>
          <cell r="CR21">
            <v>0</v>
          </cell>
          <cell r="CS21">
            <v>0</v>
          </cell>
        </row>
        <row r="22">
          <cell r="C22" t="str">
            <v>W40X294</v>
          </cell>
          <cell r="D22" t="str">
            <v>F</v>
          </cell>
          <cell r="E22">
            <v>294</v>
          </cell>
          <cell r="F22">
            <v>86.3</v>
          </cell>
          <cell r="G22">
            <v>40.4</v>
          </cell>
          <cell r="H22">
            <v>0</v>
          </cell>
          <cell r="I22">
            <v>0</v>
          </cell>
          <cell r="J22">
            <v>12</v>
          </cell>
          <cell r="K22">
            <v>0</v>
          </cell>
          <cell r="L22">
            <v>0</v>
          </cell>
          <cell r="M22">
            <v>1.06</v>
          </cell>
          <cell r="N22">
            <v>1.93</v>
          </cell>
          <cell r="O22">
            <v>0</v>
          </cell>
          <cell r="P22">
            <v>0</v>
          </cell>
          <cell r="Q22">
            <v>0</v>
          </cell>
          <cell r="R22">
            <v>3.11</v>
          </cell>
          <cell r="S22">
            <v>3.1875</v>
          </cell>
          <cell r="T22">
            <v>1.75</v>
          </cell>
          <cell r="U22">
            <v>0</v>
          </cell>
          <cell r="V22">
            <v>0</v>
          </cell>
          <cell r="W22">
            <v>0</v>
          </cell>
          <cell r="X22">
            <v>0</v>
          </cell>
          <cell r="Y22">
            <v>0</v>
          </cell>
          <cell r="Z22">
            <v>3.11</v>
          </cell>
          <cell r="AA22">
            <v>0</v>
          </cell>
          <cell r="AB22">
            <v>32.200000000000003</v>
          </cell>
          <cell r="AC22">
            <v>0</v>
          </cell>
          <cell r="AD22">
            <v>0</v>
          </cell>
          <cell r="AE22">
            <v>21900</v>
          </cell>
          <cell r="AF22">
            <v>1270</v>
          </cell>
          <cell r="AG22">
            <v>1080</v>
          </cell>
          <cell r="AH22">
            <v>15.9</v>
          </cell>
          <cell r="AI22">
            <v>562</v>
          </cell>
          <cell r="AJ22">
            <v>150</v>
          </cell>
          <cell r="AK22">
            <v>93.5</v>
          </cell>
          <cell r="AL22">
            <v>2.5499999999999998</v>
          </cell>
          <cell r="AM22">
            <v>0</v>
          </cell>
          <cell r="AN22">
            <v>76.599999999999994</v>
          </cell>
          <cell r="AO22">
            <v>208000</v>
          </cell>
          <cell r="AP22">
            <v>0</v>
          </cell>
          <cell r="AQ22">
            <v>115</v>
          </cell>
          <cell r="AR22">
            <v>668</v>
          </cell>
          <cell r="AS22">
            <v>203</v>
          </cell>
          <cell r="AT22">
            <v>622</v>
          </cell>
          <cell r="AU22">
            <v>0</v>
          </cell>
          <cell r="AV22">
            <v>0</v>
          </cell>
          <cell r="AW22">
            <v>0</v>
          </cell>
          <cell r="AX22">
            <v>0</v>
          </cell>
          <cell r="AY22" t="str">
            <v>W1000X438</v>
          </cell>
          <cell r="AZ22" t="str">
            <v>W1000X438</v>
          </cell>
          <cell r="BA22">
            <v>438</v>
          </cell>
          <cell r="BB22">
            <v>55700</v>
          </cell>
          <cell r="BC22">
            <v>1030</v>
          </cell>
          <cell r="BD22">
            <v>0</v>
          </cell>
          <cell r="BE22">
            <v>0</v>
          </cell>
          <cell r="BF22">
            <v>305</v>
          </cell>
          <cell r="BG22">
            <v>0</v>
          </cell>
          <cell r="BH22">
            <v>0</v>
          </cell>
          <cell r="BI22">
            <v>26.9</v>
          </cell>
          <cell r="BJ22">
            <v>49</v>
          </cell>
          <cell r="BK22">
            <v>0</v>
          </cell>
          <cell r="BL22">
            <v>0</v>
          </cell>
          <cell r="BM22">
            <v>0</v>
          </cell>
          <cell r="BN22">
            <v>79</v>
          </cell>
          <cell r="BO22">
            <v>81</v>
          </cell>
          <cell r="BP22">
            <v>0</v>
          </cell>
          <cell r="BQ22">
            <v>0</v>
          </cell>
          <cell r="BR22">
            <v>0</v>
          </cell>
          <cell r="BS22">
            <v>0</v>
          </cell>
          <cell r="BT22">
            <v>0</v>
          </cell>
          <cell r="BU22">
            <v>438</v>
          </cell>
          <cell r="BV22">
            <v>0</v>
          </cell>
          <cell r="BW22">
            <v>0</v>
          </cell>
          <cell r="BX22">
            <v>32.200000000000003</v>
          </cell>
          <cell r="BY22">
            <v>0</v>
          </cell>
          <cell r="BZ22">
            <v>9120</v>
          </cell>
          <cell r="CA22">
            <v>261</v>
          </cell>
          <cell r="CB22">
            <v>17700</v>
          </cell>
          <cell r="CC22">
            <v>404</v>
          </cell>
          <cell r="CD22">
            <v>234</v>
          </cell>
          <cell r="CE22">
            <v>2460</v>
          </cell>
          <cell r="CF22">
            <v>1530</v>
          </cell>
          <cell r="CG22">
            <v>64.8</v>
          </cell>
          <cell r="CH22">
            <v>0</v>
          </cell>
          <cell r="CI22">
            <v>31900</v>
          </cell>
          <cell r="CJ22">
            <v>55900</v>
          </cell>
          <cell r="CK22">
            <v>0</v>
          </cell>
          <cell r="CL22">
            <v>74200</v>
          </cell>
          <cell r="CM22">
            <v>278</v>
          </cell>
          <cell r="CN22">
            <v>3330</v>
          </cell>
          <cell r="CO22">
            <v>10200</v>
          </cell>
          <cell r="CP22">
            <v>0</v>
          </cell>
          <cell r="CQ22">
            <v>0</v>
          </cell>
          <cell r="CR22">
            <v>0</v>
          </cell>
          <cell r="CS22">
            <v>0</v>
          </cell>
        </row>
        <row r="23">
          <cell r="C23" t="str">
            <v>W40X278</v>
          </cell>
          <cell r="D23" t="str">
            <v>F</v>
          </cell>
          <cell r="E23">
            <v>278</v>
          </cell>
          <cell r="F23">
            <v>82</v>
          </cell>
          <cell r="G23">
            <v>40.200000000000003</v>
          </cell>
          <cell r="H23">
            <v>0</v>
          </cell>
          <cell r="I23">
            <v>0</v>
          </cell>
          <cell r="J23">
            <v>12</v>
          </cell>
          <cell r="K23">
            <v>0</v>
          </cell>
          <cell r="L23">
            <v>0</v>
          </cell>
          <cell r="M23">
            <v>1.03</v>
          </cell>
          <cell r="N23">
            <v>1.81</v>
          </cell>
          <cell r="O23">
            <v>0</v>
          </cell>
          <cell r="P23">
            <v>0</v>
          </cell>
          <cell r="Q23">
            <v>0</v>
          </cell>
          <cell r="R23">
            <v>2.99</v>
          </cell>
          <cell r="S23">
            <v>3.0625</v>
          </cell>
          <cell r="T23">
            <v>1.75</v>
          </cell>
          <cell r="U23">
            <v>0</v>
          </cell>
          <cell r="V23">
            <v>0</v>
          </cell>
          <cell r="W23">
            <v>0</v>
          </cell>
          <cell r="X23">
            <v>0</v>
          </cell>
          <cell r="Y23">
            <v>0</v>
          </cell>
          <cell r="Z23">
            <v>3.31</v>
          </cell>
          <cell r="AA23">
            <v>0</v>
          </cell>
          <cell r="AB23">
            <v>33.299999999999997</v>
          </cell>
          <cell r="AC23">
            <v>0</v>
          </cell>
          <cell r="AD23">
            <v>0</v>
          </cell>
          <cell r="AE23">
            <v>20500</v>
          </cell>
          <cell r="AF23">
            <v>1190</v>
          </cell>
          <cell r="AG23">
            <v>1020</v>
          </cell>
          <cell r="AH23">
            <v>15.8</v>
          </cell>
          <cell r="AI23">
            <v>521</v>
          </cell>
          <cell r="AJ23">
            <v>140</v>
          </cell>
          <cell r="AK23">
            <v>87.1</v>
          </cell>
          <cell r="AL23">
            <v>2.52</v>
          </cell>
          <cell r="AM23">
            <v>0</v>
          </cell>
          <cell r="AN23">
            <v>65</v>
          </cell>
          <cell r="AO23">
            <v>192000</v>
          </cell>
          <cell r="AP23">
            <v>0</v>
          </cell>
          <cell r="AQ23">
            <v>115</v>
          </cell>
          <cell r="AR23">
            <v>622</v>
          </cell>
          <cell r="AS23">
            <v>190</v>
          </cell>
          <cell r="AT23">
            <v>587</v>
          </cell>
          <cell r="AU23">
            <v>0</v>
          </cell>
          <cell r="AV23">
            <v>0</v>
          </cell>
          <cell r="AW23">
            <v>0</v>
          </cell>
          <cell r="AX23">
            <v>0</v>
          </cell>
          <cell r="AY23" t="str">
            <v>W1000X415</v>
          </cell>
          <cell r="AZ23" t="str">
            <v>W1000X415</v>
          </cell>
          <cell r="BA23">
            <v>415</v>
          </cell>
          <cell r="BB23">
            <v>52900</v>
          </cell>
          <cell r="BC23">
            <v>1020</v>
          </cell>
          <cell r="BD23">
            <v>0</v>
          </cell>
          <cell r="BE23">
            <v>0</v>
          </cell>
          <cell r="BF23">
            <v>305</v>
          </cell>
          <cell r="BG23">
            <v>0</v>
          </cell>
          <cell r="BH23">
            <v>0</v>
          </cell>
          <cell r="BI23">
            <v>26.2</v>
          </cell>
          <cell r="BJ23">
            <v>46</v>
          </cell>
          <cell r="BK23">
            <v>0</v>
          </cell>
          <cell r="BL23">
            <v>0</v>
          </cell>
          <cell r="BM23">
            <v>0</v>
          </cell>
          <cell r="BN23">
            <v>75.900000000000006</v>
          </cell>
          <cell r="BO23">
            <v>77.8</v>
          </cell>
          <cell r="BP23">
            <v>0</v>
          </cell>
          <cell r="BQ23">
            <v>0</v>
          </cell>
          <cell r="BR23">
            <v>0</v>
          </cell>
          <cell r="BS23">
            <v>0</v>
          </cell>
          <cell r="BT23">
            <v>0</v>
          </cell>
          <cell r="BU23">
            <v>415</v>
          </cell>
          <cell r="BV23">
            <v>0</v>
          </cell>
          <cell r="BW23">
            <v>0</v>
          </cell>
          <cell r="BX23">
            <v>33.299999999999997</v>
          </cell>
          <cell r="BY23">
            <v>0</v>
          </cell>
          <cell r="BZ23">
            <v>8530</v>
          </cell>
          <cell r="CA23">
            <v>19500</v>
          </cell>
          <cell r="CB23">
            <v>16700</v>
          </cell>
          <cell r="CC23">
            <v>401</v>
          </cell>
          <cell r="CD23">
            <v>217</v>
          </cell>
          <cell r="CE23">
            <v>2290</v>
          </cell>
          <cell r="CF23">
            <v>1430</v>
          </cell>
          <cell r="CG23">
            <v>64</v>
          </cell>
          <cell r="CH23">
            <v>0</v>
          </cell>
          <cell r="CI23">
            <v>27100</v>
          </cell>
          <cell r="CJ23">
            <v>51600</v>
          </cell>
          <cell r="CK23">
            <v>0</v>
          </cell>
          <cell r="CL23">
            <v>74200</v>
          </cell>
          <cell r="CM23">
            <v>259</v>
          </cell>
          <cell r="CN23">
            <v>3110</v>
          </cell>
          <cell r="CO23">
            <v>9620</v>
          </cell>
          <cell r="CP23">
            <v>0</v>
          </cell>
          <cell r="CQ23">
            <v>0</v>
          </cell>
          <cell r="CR23">
            <v>0</v>
          </cell>
          <cell r="CS23">
            <v>0</v>
          </cell>
        </row>
        <row r="24">
          <cell r="C24" t="str">
            <v>W40X264</v>
          </cell>
          <cell r="D24" t="str">
            <v>F</v>
          </cell>
          <cell r="E24">
            <v>264</v>
          </cell>
          <cell r="F24">
            <v>77.599999999999994</v>
          </cell>
          <cell r="G24">
            <v>40</v>
          </cell>
          <cell r="H24">
            <v>0</v>
          </cell>
          <cell r="I24">
            <v>0</v>
          </cell>
          <cell r="J24">
            <v>11.9</v>
          </cell>
          <cell r="K24">
            <v>0</v>
          </cell>
          <cell r="L24">
            <v>0</v>
          </cell>
          <cell r="M24">
            <v>0.96</v>
          </cell>
          <cell r="N24">
            <v>1.73</v>
          </cell>
          <cell r="O24">
            <v>0</v>
          </cell>
          <cell r="P24">
            <v>0</v>
          </cell>
          <cell r="Q24">
            <v>0</v>
          </cell>
          <cell r="R24">
            <v>2.91</v>
          </cell>
          <cell r="S24">
            <v>3</v>
          </cell>
          <cell r="T24">
            <v>1.6875</v>
          </cell>
          <cell r="U24">
            <v>0</v>
          </cell>
          <cell r="V24">
            <v>0</v>
          </cell>
          <cell r="W24">
            <v>0</v>
          </cell>
          <cell r="X24">
            <v>0</v>
          </cell>
          <cell r="Y24">
            <v>0</v>
          </cell>
          <cell r="Z24">
            <v>3.45</v>
          </cell>
          <cell r="AA24">
            <v>0</v>
          </cell>
          <cell r="AB24">
            <v>35.6</v>
          </cell>
          <cell r="AC24">
            <v>0</v>
          </cell>
          <cell r="AD24">
            <v>0</v>
          </cell>
          <cell r="AE24">
            <v>19400</v>
          </cell>
          <cell r="AF24">
            <v>1130</v>
          </cell>
          <cell r="AG24">
            <v>971</v>
          </cell>
          <cell r="AH24">
            <v>15.8</v>
          </cell>
          <cell r="AI24">
            <v>493</v>
          </cell>
          <cell r="AJ24">
            <v>132</v>
          </cell>
          <cell r="AK24">
            <v>82.6</v>
          </cell>
          <cell r="AL24">
            <v>2.52</v>
          </cell>
          <cell r="AM24">
            <v>0</v>
          </cell>
          <cell r="AN24">
            <v>56.1</v>
          </cell>
          <cell r="AO24">
            <v>181000</v>
          </cell>
          <cell r="AP24">
            <v>0</v>
          </cell>
          <cell r="AQ24">
            <v>114</v>
          </cell>
          <cell r="AR24">
            <v>589</v>
          </cell>
          <cell r="AS24">
            <v>182</v>
          </cell>
          <cell r="AT24">
            <v>555</v>
          </cell>
          <cell r="AU24">
            <v>0</v>
          </cell>
          <cell r="AV24">
            <v>0</v>
          </cell>
          <cell r="AW24">
            <v>0</v>
          </cell>
          <cell r="AX24">
            <v>0</v>
          </cell>
          <cell r="AY24" t="str">
            <v>W1000X393</v>
          </cell>
          <cell r="AZ24" t="str">
            <v>W1000X393</v>
          </cell>
          <cell r="BA24">
            <v>393</v>
          </cell>
          <cell r="BB24">
            <v>50100</v>
          </cell>
          <cell r="BC24">
            <v>1020</v>
          </cell>
          <cell r="BD24">
            <v>0</v>
          </cell>
          <cell r="BE24">
            <v>0</v>
          </cell>
          <cell r="BF24">
            <v>302</v>
          </cell>
          <cell r="BG24">
            <v>0</v>
          </cell>
          <cell r="BH24">
            <v>0</v>
          </cell>
          <cell r="BI24">
            <v>24.4</v>
          </cell>
          <cell r="BJ24">
            <v>43.9</v>
          </cell>
          <cell r="BK24">
            <v>0</v>
          </cell>
          <cell r="BL24">
            <v>0</v>
          </cell>
          <cell r="BM24">
            <v>0</v>
          </cell>
          <cell r="BN24">
            <v>73.900000000000006</v>
          </cell>
          <cell r="BO24">
            <v>76.2</v>
          </cell>
          <cell r="BP24">
            <v>0</v>
          </cell>
          <cell r="BQ24">
            <v>0</v>
          </cell>
          <cell r="BR24">
            <v>0</v>
          </cell>
          <cell r="BS24">
            <v>0</v>
          </cell>
          <cell r="BT24">
            <v>0</v>
          </cell>
          <cell r="BU24">
            <v>393</v>
          </cell>
          <cell r="BV24">
            <v>0</v>
          </cell>
          <cell r="BW24">
            <v>0</v>
          </cell>
          <cell r="BX24">
            <v>35.6</v>
          </cell>
          <cell r="BY24">
            <v>0</v>
          </cell>
          <cell r="BZ24">
            <v>8070</v>
          </cell>
          <cell r="CA24">
            <v>18500</v>
          </cell>
          <cell r="CB24">
            <v>15900</v>
          </cell>
          <cell r="CC24">
            <v>401</v>
          </cell>
          <cell r="CD24">
            <v>205</v>
          </cell>
          <cell r="CE24">
            <v>2160</v>
          </cell>
          <cell r="CF24">
            <v>1350</v>
          </cell>
          <cell r="CG24">
            <v>64</v>
          </cell>
          <cell r="CH24">
            <v>0</v>
          </cell>
          <cell r="CI24">
            <v>23400</v>
          </cell>
          <cell r="CJ24">
            <v>48600</v>
          </cell>
          <cell r="CK24">
            <v>0</v>
          </cell>
          <cell r="CL24">
            <v>73500</v>
          </cell>
          <cell r="CM24">
            <v>245</v>
          </cell>
          <cell r="CN24">
            <v>2980</v>
          </cell>
          <cell r="CO24">
            <v>9090</v>
          </cell>
          <cell r="CP24">
            <v>0</v>
          </cell>
          <cell r="CQ24">
            <v>0</v>
          </cell>
          <cell r="CR24">
            <v>0</v>
          </cell>
          <cell r="CS24">
            <v>0</v>
          </cell>
        </row>
        <row r="25">
          <cell r="C25" t="str">
            <v>W40X235</v>
          </cell>
          <cell r="D25" t="str">
            <v>F</v>
          </cell>
          <cell r="E25">
            <v>235</v>
          </cell>
          <cell r="F25">
            <v>69</v>
          </cell>
          <cell r="G25">
            <v>39.700000000000003</v>
          </cell>
          <cell r="H25">
            <v>0</v>
          </cell>
          <cell r="I25">
            <v>0</v>
          </cell>
          <cell r="J25">
            <v>11.9</v>
          </cell>
          <cell r="K25">
            <v>0</v>
          </cell>
          <cell r="L25">
            <v>0</v>
          </cell>
          <cell r="M25">
            <v>0.83</v>
          </cell>
          <cell r="N25">
            <v>1.58</v>
          </cell>
          <cell r="O25">
            <v>0</v>
          </cell>
          <cell r="P25">
            <v>0</v>
          </cell>
          <cell r="Q25">
            <v>0</v>
          </cell>
          <cell r="R25">
            <v>2.76</v>
          </cell>
          <cell r="S25">
            <v>2.875</v>
          </cell>
          <cell r="T25">
            <v>1.625</v>
          </cell>
          <cell r="U25">
            <v>0</v>
          </cell>
          <cell r="V25">
            <v>0</v>
          </cell>
          <cell r="W25">
            <v>0</v>
          </cell>
          <cell r="X25">
            <v>0</v>
          </cell>
          <cell r="Y25">
            <v>0</v>
          </cell>
          <cell r="Z25">
            <v>3.77</v>
          </cell>
          <cell r="AA25">
            <v>0</v>
          </cell>
          <cell r="AB25">
            <v>41.2</v>
          </cell>
          <cell r="AC25">
            <v>0</v>
          </cell>
          <cell r="AD25">
            <v>0</v>
          </cell>
          <cell r="AE25">
            <v>17400</v>
          </cell>
          <cell r="AF25">
            <v>1010</v>
          </cell>
          <cell r="AG25">
            <v>875</v>
          </cell>
          <cell r="AH25">
            <v>15.9</v>
          </cell>
          <cell r="AI25">
            <v>444</v>
          </cell>
          <cell r="AJ25">
            <v>118</v>
          </cell>
          <cell r="AK25">
            <v>74.599999999999994</v>
          </cell>
          <cell r="AL25">
            <v>2.54</v>
          </cell>
          <cell r="AM25">
            <v>0</v>
          </cell>
          <cell r="AN25">
            <v>41.3</v>
          </cell>
          <cell r="AO25">
            <v>161000</v>
          </cell>
          <cell r="AP25">
            <v>0</v>
          </cell>
          <cell r="AQ25">
            <v>113</v>
          </cell>
          <cell r="AR25">
            <v>530</v>
          </cell>
          <cell r="AS25">
            <v>166</v>
          </cell>
          <cell r="AT25">
            <v>495</v>
          </cell>
          <cell r="AU25">
            <v>0</v>
          </cell>
          <cell r="AV25">
            <v>0</v>
          </cell>
          <cell r="AW25">
            <v>0</v>
          </cell>
          <cell r="AX25">
            <v>0</v>
          </cell>
          <cell r="AY25" t="str">
            <v>W1000X350</v>
          </cell>
          <cell r="AZ25" t="str">
            <v>W1000X350</v>
          </cell>
          <cell r="BA25">
            <v>350</v>
          </cell>
          <cell r="BB25">
            <v>44500</v>
          </cell>
          <cell r="BC25">
            <v>1010</v>
          </cell>
          <cell r="BD25">
            <v>0</v>
          </cell>
          <cell r="BE25">
            <v>0</v>
          </cell>
          <cell r="BF25">
            <v>302</v>
          </cell>
          <cell r="BG25">
            <v>0</v>
          </cell>
          <cell r="BH25">
            <v>0</v>
          </cell>
          <cell r="BI25">
            <v>21.1</v>
          </cell>
          <cell r="BJ25">
            <v>40.1</v>
          </cell>
          <cell r="BK25">
            <v>0</v>
          </cell>
          <cell r="BL25">
            <v>0</v>
          </cell>
          <cell r="BM25">
            <v>0</v>
          </cell>
          <cell r="BN25">
            <v>70.099999999999994</v>
          </cell>
          <cell r="BO25">
            <v>73</v>
          </cell>
          <cell r="BP25">
            <v>0</v>
          </cell>
          <cell r="BQ25">
            <v>0</v>
          </cell>
          <cell r="BR25">
            <v>0</v>
          </cell>
          <cell r="BS25">
            <v>0</v>
          </cell>
          <cell r="BT25">
            <v>0</v>
          </cell>
          <cell r="BU25">
            <v>350</v>
          </cell>
          <cell r="BV25">
            <v>0</v>
          </cell>
          <cell r="BW25">
            <v>0</v>
          </cell>
          <cell r="BX25">
            <v>41.2</v>
          </cell>
          <cell r="BY25">
            <v>0</v>
          </cell>
          <cell r="BZ25">
            <v>7240</v>
          </cell>
          <cell r="CA25">
            <v>16600</v>
          </cell>
          <cell r="CB25">
            <v>14300</v>
          </cell>
          <cell r="CC25">
            <v>404</v>
          </cell>
          <cell r="CD25">
            <v>185</v>
          </cell>
          <cell r="CE25">
            <v>1930</v>
          </cell>
          <cell r="CF25">
            <v>1220</v>
          </cell>
          <cell r="CG25">
            <v>64.5</v>
          </cell>
          <cell r="CH25">
            <v>0</v>
          </cell>
          <cell r="CI25">
            <v>17200</v>
          </cell>
          <cell r="CJ25">
            <v>43200</v>
          </cell>
          <cell r="CK25">
            <v>0</v>
          </cell>
          <cell r="CL25">
            <v>72900</v>
          </cell>
          <cell r="CM25">
            <v>221</v>
          </cell>
          <cell r="CN25">
            <v>2720</v>
          </cell>
          <cell r="CO25">
            <v>8110</v>
          </cell>
          <cell r="CP25">
            <v>0</v>
          </cell>
          <cell r="CQ25">
            <v>0</v>
          </cell>
          <cell r="CR25">
            <v>0</v>
          </cell>
          <cell r="CS25">
            <v>0</v>
          </cell>
        </row>
        <row r="26">
          <cell r="C26" t="str">
            <v>W40X211</v>
          </cell>
          <cell r="D26" t="str">
            <v>F</v>
          </cell>
          <cell r="E26">
            <v>211</v>
          </cell>
          <cell r="F26">
            <v>62</v>
          </cell>
          <cell r="G26">
            <v>39.4</v>
          </cell>
          <cell r="H26">
            <v>0</v>
          </cell>
          <cell r="I26">
            <v>0</v>
          </cell>
          <cell r="J26">
            <v>11.8</v>
          </cell>
          <cell r="K26">
            <v>0</v>
          </cell>
          <cell r="L26">
            <v>0</v>
          </cell>
          <cell r="M26">
            <v>0.75</v>
          </cell>
          <cell r="N26">
            <v>1.42</v>
          </cell>
          <cell r="O26">
            <v>0</v>
          </cell>
          <cell r="P26">
            <v>0</v>
          </cell>
          <cell r="Q26">
            <v>0</v>
          </cell>
          <cell r="R26">
            <v>2.6</v>
          </cell>
          <cell r="S26">
            <v>2.6875</v>
          </cell>
          <cell r="T26">
            <v>1.5625</v>
          </cell>
          <cell r="U26">
            <v>0</v>
          </cell>
          <cell r="V26">
            <v>0</v>
          </cell>
          <cell r="W26">
            <v>0</v>
          </cell>
          <cell r="X26">
            <v>0</v>
          </cell>
          <cell r="Y26">
            <v>0</v>
          </cell>
          <cell r="Z26">
            <v>4.17</v>
          </cell>
          <cell r="AA26">
            <v>0</v>
          </cell>
          <cell r="AB26">
            <v>45.6</v>
          </cell>
          <cell r="AC26">
            <v>0</v>
          </cell>
          <cell r="AD26">
            <v>0</v>
          </cell>
          <cell r="AE26">
            <v>15500</v>
          </cell>
          <cell r="AF26">
            <v>906</v>
          </cell>
          <cell r="AG26">
            <v>786</v>
          </cell>
          <cell r="AH26">
            <v>15.8</v>
          </cell>
          <cell r="AI26">
            <v>390</v>
          </cell>
          <cell r="AJ26">
            <v>105</v>
          </cell>
          <cell r="AK26">
            <v>66.099999999999994</v>
          </cell>
          <cell r="AL26">
            <v>2.5099999999999998</v>
          </cell>
          <cell r="AM26">
            <v>0</v>
          </cell>
          <cell r="AN26">
            <v>30.4</v>
          </cell>
          <cell r="AO26">
            <v>141000</v>
          </cell>
          <cell r="AP26">
            <v>0</v>
          </cell>
          <cell r="AQ26">
            <v>112</v>
          </cell>
          <cell r="AR26">
            <v>468</v>
          </cell>
          <cell r="AS26">
            <v>148</v>
          </cell>
          <cell r="AT26">
            <v>442</v>
          </cell>
          <cell r="AU26">
            <v>0</v>
          </cell>
          <cell r="AV26">
            <v>0</v>
          </cell>
          <cell r="AW26">
            <v>0</v>
          </cell>
          <cell r="AX26">
            <v>0</v>
          </cell>
          <cell r="AY26" t="str">
            <v>W1000X314</v>
          </cell>
          <cell r="AZ26" t="str">
            <v>W1000X314</v>
          </cell>
          <cell r="BA26">
            <v>314</v>
          </cell>
          <cell r="BB26">
            <v>40000</v>
          </cell>
          <cell r="BC26">
            <v>1000</v>
          </cell>
          <cell r="BD26">
            <v>0</v>
          </cell>
          <cell r="BE26">
            <v>0</v>
          </cell>
          <cell r="BF26">
            <v>300</v>
          </cell>
          <cell r="BG26">
            <v>0</v>
          </cell>
          <cell r="BH26">
            <v>0</v>
          </cell>
          <cell r="BI26">
            <v>19.100000000000001</v>
          </cell>
          <cell r="BJ26">
            <v>36.1</v>
          </cell>
          <cell r="BK26">
            <v>0</v>
          </cell>
          <cell r="BL26">
            <v>0</v>
          </cell>
          <cell r="BM26">
            <v>0</v>
          </cell>
          <cell r="BN26">
            <v>66</v>
          </cell>
          <cell r="BO26">
            <v>68.3</v>
          </cell>
          <cell r="BP26">
            <v>0</v>
          </cell>
          <cell r="BQ26">
            <v>0</v>
          </cell>
          <cell r="BR26">
            <v>0</v>
          </cell>
          <cell r="BS26">
            <v>0</v>
          </cell>
          <cell r="BT26">
            <v>0</v>
          </cell>
          <cell r="BU26">
            <v>314</v>
          </cell>
          <cell r="BV26">
            <v>0</v>
          </cell>
          <cell r="BW26">
            <v>0</v>
          </cell>
          <cell r="BX26">
            <v>45.6</v>
          </cell>
          <cell r="BY26">
            <v>0</v>
          </cell>
          <cell r="BZ26">
            <v>6450</v>
          </cell>
          <cell r="CA26">
            <v>14800</v>
          </cell>
          <cell r="CB26">
            <v>12900</v>
          </cell>
          <cell r="CC26">
            <v>401</v>
          </cell>
          <cell r="CD26">
            <v>162</v>
          </cell>
          <cell r="CE26">
            <v>1720</v>
          </cell>
          <cell r="CF26">
            <v>1080</v>
          </cell>
          <cell r="CG26">
            <v>63.8</v>
          </cell>
          <cell r="CH26">
            <v>0</v>
          </cell>
          <cell r="CI26">
            <v>12700</v>
          </cell>
          <cell r="CJ26">
            <v>37900</v>
          </cell>
          <cell r="CK26">
            <v>0</v>
          </cell>
          <cell r="CL26">
            <v>72300</v>
          </cell>
          <cell r="CM26">
            <v>195</v>
          </cell>
          <cell r="CN26">
            <v>2430</v>
          </cell>
          <cell r="CO26">
            <v>7240</v>
          </cell>
          <cell r="CP26">
            <v>0</v>
          </cell>
          <cell r="CQ26">
            <v>0</v>
          </cell>
          <cell r="CR26">
            <v>0</v>
          </cell>
          <cell r="CS26">
            <v>0</v>
          </cell>
        </row>
        <row r="27">
          <cell r="C27" t="str">
            <v>W40X183</v>
          </cell>
          <cell r="D27" t="str">
            <v>F</v>
          </cell>
          <cell r="E27">
            <v>183</v>
          </cell>
          <cell r="F27">
            <v>53.3</v>
          </cell>
          <cell r="G27">
            <v>39</v>
          </cell>
          <cell r="H27">
            <v>0</v>
          </cell>
          <cell r="I27">
            <v>0</v>
          </cell>
          <cell r="J27">
            <v>11.8</v>
          </cell>
          <cell r="K27">
            <v>0</v>
          </cell>
          <cell r="L27">
            <v>0</v>
          </cell>
          <cell r="M27">
            <v>0.65</v>
          </cell>
          <cell r="N27">
            <v>1.2</v>
          </cell>
          <cell r="O27">
            <v>0</v>
          </cell>
          <cell r="P27">
            <v>0</v>
          </cell>
          <cell r="Q27">
            <v>0</v>
          </cell>
          <cell r="R27">
            <v>2.38</v>
          </cell>
          <cell r="S27">
            <v>2.5</v>
          </cell>
          <cell r="T27">
            <v>1.5625</v>
          </cell>
          <cell r="U27">
            <v>0</v>
          </cell>
          <cell r="V27">
            <v>0</v>
          </cell>
          <cell r="W27">
            <v>0</v>
          </cell>
          <cell r="X27">
            <v>0</v>
          </cell>
          <cell r="Y27">
            <v>0</v>
          </cell>
          <cell r="Z27">
            <v>4.92</v>
          </cell>
          <cell r="AA27">
            <v>0</v>
          </cell>
          <cell r="AB27">
            <v>52.6</v>
          </cell>
          <cell r="AC27">
            <v>0</v>
          </cell>
          <cell r="AD27">
            <v>0</v>
          </cell>
          <cell r="AE27">
            <v>13200</v>
          </cell>
          <cell r="AF27">
            <v>774</v>
          </cell>
          <cell r="AG27">
            <v>675</v>
          </cell>
          <cell r="AH27">
            <v>15.7</v>
          </cell>
          <cell r="AI27">
            <v>331</v>
          </cell>
          <cell r="AJ27">
            <v>88.3</v>
          </cell>
          <cell r="AK27">
            <v>56</v>
          </cell>
          <cell r="AL27">
            <v>2.4900000000000002</v>
          </cell>
          <cell r="AM27">
            <v>0</v>
          </cell>
          <cell r="AN27">
            <v>19.3</v>
          </cell>
          <cell r="AO27">
            <v>118000</v>
          </cell>
          <cell r="AP27">
            <v>0</v>
          </cell>
          <cell r="AQ27">
            <v>112</v>
          </cell>
          <cell r="AR27">
            <v>395</v>
          </cell>
          <cell r="AS27">
            <v>126</v>
          </cell>
          <cell r="AT27">
            <v>376</v>
          </cell>
          <cell r="AU27">
            <v>0</v>
          </cell>
          <cell r="AV27">
            <v>0</v>
          </cell>
          <cell r="AW27">
            <v>0</v>
          </cell>
          <cell r="AX27">
            <v>0</v>
          </cell>
          <cell r="AY27" t="str">
            <v>W1000X272</v>
          </cell>
          <cell r="AZ27" t="str">
            <v>W1000X272</v>
          </cell>
          <cell r="BA27">
            <v>272</v>
          </cell>
          <cell r="BB27">
            <v>34400</v>
          </cell>
          <cell r="BC27">
            <v>991</v>
          </cell>
          <cell r="BD27">
            <v>0</v>
          </cell>
          <cell r="BE27">
            <v>0</v>
          </cell>
          <cell r="BF27">
            <v>300</v>
          </cell>
          <cell r="BG27">
            <v>0</v>
          </cell>
          <cell r="BH27">
            <v>0</v>
          </cell>
          <cell r="BI27">
            <v>16.5</v>
          </cell>
          <cell r="BJ27">
            <v>30.5</v>
          </cell>
          <cell r="BK27">
            <v>0</v>
          </cell>
          <cell r="BL27">
            <v>0</v>
          </cell>
          <cell r="BM27">
            <v>0</v>
          </cell>
          <cell r="BN27">
            <v>60.5</v>
          </cell>
          <cell r="BO27">
            <v>63.5</v>
          </cell>
          <cell r="BP27">
            <v>0</v>
          </cell>
          <cell r="BQ27">
            <v>0</v>
          </cell>
          <cell r="BR27">
            <v>0</v>
          </cell>
          <cell r="BS27">
            <v>0</v>
          </cell>
          <cell r="BT27">
            <v>0</v>
          </cell>
          <cell r="BU27">
            <v>272</v>
          </cell>
          <cell r="BV27">
            <v>0</v>
          </cell>
          <cell r="BW27">
            <v>0</v>
          </cell>
          <cell r="BX27">
            <v>52.6</v>
          </cell>
          <cell r="BY27">
            <v>0</v>
          </cell>
          <cell r="BZ27">
            <v>5490</v>
          </cell>
          <cell r="CA27">
            <v>12700</v>
          </cell>
          <cell r="CB27">
            <v>11100</v>
          </cell>
          <cell r="CC27">
            <v>399</v>
          </cell>
          <cell r="CD27">
            <v>138</v>
          </cell>
          <cell r="CE27">
            <v>1450</v>
          </cell>
          <cell r="CF27">
            <v>918</v>
          </cell>
          <cell r="CG27">
            <v>63.2</v>
          </cell>
          <cell r="CH27">
            <v>0</v>
          </cell>
          <cell r="CI27">
            <v>8030</v>
          </cell>
          <cell r="CJ27">
            <v>31700</v>
          </cell>
          <cell r="CK27">
            <v>0</v>
          </cell>
          <cell r="CL27">
            <v>72300</v>
          </cell>
          <cell r="CM27">
            <v>164</v>
          </cell>
          <cell r="CN27">
            <v>2060</v>
          </cell>
          <cell r="CO27">
            <v>6160</v>
          </cell>
          <cell r="CP27">
            <v>0</v>
          </cell>
          <cell r="CQ27">
            <v>0</v>
          </cell>
          <cell r="CR27">
            <v>0</v>
          </cell>
          <cell r="CS27">
            <v>0</v>
          </cell>
        </row>
        <row r="28">
          <cell r="C28" t="str">
            <v>W40X167</v>
          </cell>
          <cell r="D28" t="str">
            <v>F</v>
          </cell>
          <cell r="E28">
            <v>167</v>
          </cell>
          <cell r="F28">
            <v>49.2</v>
          </cell>
          <cell r="G28">
            <v>38.6</v>
          </cell>
          <cell r="H28">
            <v>0</v>
          </cell>
          <cell r="I28">
            <v>0</v>
          </cell>
          <cell r="J28">
            <v>11.8</v>
          </cell>
          <cell r="K28">
            <v>0</v>
          </cell>
          <cell r="L28">
            <v>0</v>
          </cell>
          <cell r="M28">
            <v>0.65</v>
          </cell>
          <cell r="N28">
            <v>1.03</v>
          </cell>
          <cell r="O28">
            <v>0</v>
          </cell>
          <cell r="P28">
            <v>0</v>
          </cell>
          <cell r="Q28">
            <v>0</v>
          </cell>
          <cell r="R28">
            <v>2.21</v>
          </cell>
          <cell r="S28">
            <v>2.3125</v>
          </cell>
          <cell r="T28">
            <v>1.5625</v>
          </cell>
          <cell r="U28">
            <v>0</v>
          </cell>
          <cell r="V28">
            <v>0</v>
          </cell>
          <cell r="W28">
            <v>0</v>
          </cell>
          <cell r="X28">
            <v>0</v>
          </cell>
          <cell r="Y28">
            <v>0</v>
          </cell>
          <cell r="Z28">
            <v>5.76</v>
          </cell>
          <cell r="AA28">
            <v>0</v>
          </cell>
          <cell r="AB28">
            <v>52.6</v>
          </cell>
          <cell r="AC28">
            <v>0</v>
          </cell>
          <cell r="AD28">
            <v>0</v>
          </cell>
          <cell r="AE28">
            <v>11600</v>
          </cell>
          <cell r="AF28">
            <v>693</v>
          </cell>
          <cell r="AG28">
            <v>600</v>
          </cell>
          <cell r="AH28">
            <v>15.3</v>
          </cell>
          <cell r="AI28">
            <v>283</v>
          </cell>
          <cell r="AJ28">
            <v>76</v>
          </cell>
          <cell r="AK28">
            <v>47.9</v>
          </cell>
          <cell r="AL28">
            <v>2.4</v>
          </cell>
          <cell r="AM28">
            <v>0</v>
          </cell>
          <cell r="AN28">
            <v>14</v>
          </cell>
          <cell r="AO28">
            <v>99700</v>
          </cell>
          <cell r="AP28">
            <v>0</v>
          </cell>
          <cell r="AQ28">
            <v>111</v>
          </cell>
          <cell r="AR28">
            <v>336</v>
          </cell>
          <cell r="AS28">
            <v>107</v>
          </cell>
          <cell r="AT28">
            <v>336</v>
          </cell>
          <cell r="AU28">
            <v>0</v>
          </cell>
          <cell r="AV28">
            <v>0</v>
          </cell>
          <cell r="AW28">
            <v>0</v>
          </cell>
          <cell r="AX28">
            <v>0</v>
          </cell>
          <cell r="AY28" t="str">
            <v>W1000X249</v>
          </cell>
          <cell r="AZ28" t="str">
            <v>W1000X249</v>
          </cell>
          <cell r="BA28">
            <v>249</v>
          </cell>
          <cell r="BB28">
            <v>31700</v>
          </cell>
          <cell r="BC28">
            <v>980</v>
          </cell>
          <cell r="BD28">
            <v>0</v>
          </cell>
          <cell r="BE28">
            <v>0</v>
          </cell>
          <cell r="BF28">
            <v>300</v>
          </cell>
          <cell r="BG28">
            <v>0</v>
          </cell>
          <cell r="BH28">
            <v>0</v>
          </cell>
          <cell r="BI28">
            <v>16.5</v>
          </cell>
          <cell r="BJ28">
            <v>26.2</v>
          </cell>
          <cell r="BK28">
            <v>0</v>
          </cell>
          <cell r="BL28">
            <v>0</v>
          </cell>
          <cell r="BM28">
            <v>0</v>
          </cell>
          <cell r="BN28">
            <v>56.1</v>
          </cell>
          <cell r="BO28">
            <v>58.7</v>
          </cell>
          <cell r="BP28">
            <v>0</v>
          </cell>
          <cell r="BQ28">
            <v>0</v>
          </cell>
          <cell r="BR28">
            <v>0</v>
          </cell>
          <cell r="BS28">
            <v>0</v>
          </cell>
          <cell r="BT28">
            <v>0</v>
          </cell>
          <cell r="BU28">
            <v>249</v>
          </cell>
          <cell r="BV28">
            <v>0</v>
          </cell>
          <cell r="BW28">
            <v>0</v>
          </cell>
          <cell r="BX28">
            <v>52.6</v>
          </cell>
          <cell r="BY28">
            <v>0</v>
          </cell>
          <cell r="BZ28">
            <v>4830</v>
          </cell>
          <cell r="CA28">
            <v>11400</v>
          </cell>
          <cell r="CB28">
            <v>9830</v>
          </cell>
          <cell r="CC28">
            <v>389</v>
          </cell>
          <cell r="CD28">
            <v>118</v>
          </cell>
          <cell r="CE28">
            <v>1250</v>
          </cell>
          <cell r="CF28">
            <v>785</v>
          </cell>
          <cell r="CG28">
            <v>61</v>
          </cell>
          <cell r="CH28">
            <v>0</v>
          </cell>
          <cell r="CI28">
            <v>5830</v>
          </cell>
          <cell r="CJ28">
            <v>26800</v>
          </cell>
          <cell r="CK28">
            <v>0</v>
          </cell>
          <cell r="CL28">
            <v>71600</v>
          </cell>
          <cell r="CM28">
            <v>140</v>
          </cell>
          <cell r="CN28">
            <v>1750</v>
          </cell>
          <cell r="CO28">
            <v>5510</v>
          </cell>
          <cell r="CP28">
            <v>0</v>
          </cell>
          <cell r="CQ28">
            <v>0</v>
          </cell>
          <cell r="CR28">
            <v>0</v>
          </cell>
          <cell r="CS28">
            <v>0</v>
          </cell>
        </row>
        <row r="29">
          <cell r="C29" t="str">
            <v>W40X149</v>
          </cell>
          <cell r="D29" t="str">
            <v>F</v>
          </cell>
          <cell r="E29">
            <v>149</v>
          </cell>
          <cell r="F29">
            <v>43.8</v>
          </cell>
          <cell r="G29">
            <v>38.200000000000003</v>
          </cell>
          <cell r="H29">
            <v>0</v>
          </cell>
          <cell r="I29">
            <v>0</v>
          </cell>
          <cell r="J29">
            <v>11.8</v>
          </cell>
          <cell r="K29">
            <v>0</v>
          </cell>
          <cell r="L29">
            <v>0</v>
          </cell>
          <cell r="M29">
            <v>0.63</v>
          </cell>
          <cell r="N29">
            <v>0.83</v>
          </cell>
          <cell r="O29">
            <v>0</v>
          </cell>
          <cell r="P29">
            <v>0</v>
          </cell>
          <cell r="Q29">
            <v>0</v>
          </cell>
          <cell r="R29">
            <v>2.0099999999999998</v>
          </cell>
          <cell r="S29">
            <v>2.125</v>
          </cell>
          <cell r="T29">
            <v>1.5</v>
          </cell>
          <cell r="U29">
            <v>0</v>
          </cell>
          <cell r="V29">
            <v>0</v>
          </cell>
          <cell r="W29">
            <v>0</v>
          </cell>
          <cell r="X29">
            <v>0</v>
          </cell>
          <cell r="Y29">
            <v>0</v>
          </cell>
          <cell r="Z29">
            <v>7.11</v>
          </cell>
          <cell r="AA29">
            <v>0</v>
          </cell>
          <cell r="AB29">
            <v>54.3</v>
          </cell>
          <cell r="AC29">
            <v>0</v>
          </cell>
          <cell r="AD29">
            <v>0</v>
          </cell>
          <cell r="AE29">
            <v>9800</v>
          </cell>
          <cell r="AF29">
            <v>598</v>
          </cell>
          <cell r="AG29">
            <v>513</v>
          </cell>
          <cell r="AH29">
            <v>15</v>
          </cell>
          <cell r="AI29">
            <v>229</v>
          </cell>
          <cell r="AJ29">
            <v>62.2</v>
          </cell>
          <cell r="AK29">
            <v>38.799999999999997</v>
          </cell>
          <cell r="AL29">
            <v>2.29</v>
          </cell>
          <cell r="AM29">
            <v>0</v>
          </cell>
          <cell r="AN29">
            <v>9.36</v>
          </cell>
          <cell r="AO29">
            <v>80000</v>
          </cell>
          <cell r="AP29">
            <v>0</v>
          </cell>
          <cell r="AQ29">
            <v>110</v>
          </cell>
          <cell r="AR29">
            <v>270</v>
          </cell>
          <cell r="AS29">
            <v>86.7</v>
          </cell>
          <cell r="AT29">
            <v>288</v>
          </cell>
          <cell r="AU29">
            <v>0</v>
          </cell>
          <cell r="AV29">
            <v>0</v>
          </cell>
          <cell r="AW29">
            <v>0</v>
          </cell>
          <cell r="AX29">
            <v>0</v>
          </cell>
          <cell r="AY29" t="str">
            <v>W1000X222</v>
          </cell>
          <cell r="AZ29" t="str">
            <v>W1000X222</v>
          </cell>
          <cell r="BA29">
            <v>222</v>
          </cell>
          <cell r="BB29">
            <v>28300</v>
          </cell>
          <cell r="BC29">
            <v>970</v>
          </cell>
          <cell r="BD29">
            <v>0</v>
          </cell>
          <cell r="BE29">
            <v>0</v>
          </cell>
          <cell r="BF29">
            <v>300</v>
          </cell>
          <cell r="BG29">
            <v>0</v>
          </cell>
          <cell r="BH29">
            <v>0</v>
          </cell>
          <cell r="BI29">
            <v>16</v>
          </cell>
          <cell r="BJ29">
            <v>21.1</v>
          </cell>
          <cell r="BK29">
            <v>0</v>
          </cell>
          <cell r="BL29">
            <v>0</v>
          </cell>
          <cell r="BM29">
            <v>0</v>
          </cell>
          <cell r="BN29">
            <v>51.1</v>
          </cell>
          <cell r="BO29">
            <v>54</v>
          </cell>
          <cell r="BP29">
            <v>0</v>
          </cell>
          <cell r="BQ29">
            <v>0</v>
          </cell>
          <cell r="BR29">
            <v>0</v>
          </cell>
          <cell r="BS29">
            <v>0</v>
          </cell>
          <cell r="BT29">
            <v>0</v>
          </cell>
          <cell r="BU29">
            <v>222</v>
          </cell>
          <cell r="BV29">
            <v>0</v>
          </cell>
          <cell r="BW29">
            <v>0</v>
          </cell>
          <cell r="BX29">
            <v>54.3</v>
          </cell>
          <cell r="BY29">
            <v>0</v>
          </cell>
          <cell r="BZ29">
            <v>4080</v>
          </cell>
          <cell r="CA29">
            <v>9800</v>
          </cell>
          <cell r="CB29">
            <v>8410</v>
          </cell>
          <cell r="CC29">
            <v>381</v>
          </cell>
          <cell r="CD29">
            <v>95.3</v>
          </cell>
          <cell r="CE29">
            <v>1020</v>
          </cell>
          <cell r="CF29">
            <v>636</v>
          </cell>
          <cell r="CG29">
            <v>58.2</v>
          </cell>
          <cell r="CH29">
            <v>0</v>
          </cell>
          <cell r="CI29">
            <v>3900</v>
          </cell>
          <cell r="CJ29">
            <v>21500</v>
          </cell>
          <cell r="CK29">
            <v>0</v>
          </cell>
          <cell r="CL29">
            <v>71000</v>
          </cell>
          <cell r="CM29">
            <v>112</v>
          </cell>
          <cell r="CN29">
            <v>1420</v>
          </cell>
          <cell r="CO29">
            <v>4720</v>
          </cell>
          <cell r="CP29">
            <v>0</v>
          </cell>
          <cell r="CQ29">
            <v>0</v>
          </cell>
          <cell r="CR29">
            <v>0</v>
          </cell>
          <cell r="CS29">
            <v>0</v>
          </cell>
        </row>
        <row r="30">
          <cell r="C30" t="str">
            <v>W36X800</v>
          </cell>
          <cell r="D30" t="str">
            <v>T</v>
          </cell>
          <cell r="E30">
            <v>800</v>
          </cell>
          <cell r="F30">
            <v>236</v>
          </cell>
          <cell r="G30">
            <v>42.6</v>
          </cell>
          <cell r="H30">
            <v>0</v>
          </cell>
          <cell r="I30">
            <v>0</v>
          </cell>
          <cell r="J30">
            <v>18</v>
          </cell>
          <cell r="K30">
            <v>0</v>
          </cell>
          <cell r="L30">
            <v>0</v>
          </cell>
          <cell r="M30">
            <v>2.38</v>
          </cell>
          <cell r="N30">
            <v>4.29</v>
          </cell>
          <cell r="O30">
            <v>0</v>
          </cell>
          <cell r="P30">
            <v>0</v>
          </cell>
          <cell r="Q30">
            <v>0</v>
          </cell>
          <cell r="R30">
            <v>5.24</v>
          </cell>
          <cell r="S30">
            <v>5.5625</v>
          </cell>
          <cell r="T30">
            <v>2.375</v>
          </cell>
          <cell r="U30">
            <v>0</v>
          </cell>
          <cell r="V30">
            <v>0</v>
          </cell>
          <cell r="W30">
            <v>0</v>
          </cell>
          <cell r="X30">
            <v>0</v>
          </cell>
          <cell r="Y30">
            <v>0</v>
          </cell>
          <cell r="Z30">
            <v>2.1</v>
          </cell>
          <cell r="AA30">
            <v>0</v>
          </cell>
          <cell r="AB30">
            <v>13.5</v>
          </cell>
          <cell r="AC30">
            <v>0</v>
          </cell>
          <cell r="AD30">
            <v>0</v>
          </cell>
          <cell r="AE30">
            <v>64700</v>
          </cell>
          <cell r="AF30">
            <v>3650</v>
          </cell>
          <cell r="AG30">
            <v>3040</v>
          </cell>
          <cell r="AH30">
            <v>16.600000000000001</v>
          </cell>
          <cell r="AI30">
            <v>4200</v>
          </cell>
          <cell r="AJ30">
            <v>743</v>
          </cell>
          <cell r="AK30">
            <v>467</v>
          </cell>
          <cell r="AL30">
            <v>4.22</v>
          </cell>
          <cell r="AM30">
            <v>0</v>
          </cell>
          <cell r="AN30">
            <v>1060</v>
          </cell>
          <cell r="AO30">
            <v>1540000</v>
          </cell>
          <cell r="AP30">
            <v>0</v>
          </cell>
          <cell r="AQ30">
            <v>172</v>
          </cell>
          <cell r="AR30">
            <v>3320</v>
          </cell>
          <cell r="AS30">
            <v>641</v>
          </cell>
          <cell r="AT30">
            <v>1820</v>
          </cell>
          <cell r="AU30">
            <v>0</v>
          </cell>
          <cell r="AV30">
            <v>0</v>
          </cell>
          <cell r="AW30">
            <v>0</v>
          </cell>
          <cell r="AX30">
            <v>0</v>
          </cell>
          <cell r="AY30" t="str">
            <v>W920X1191</v>
          </cell>
          <cell r="AZ30" t="str">
            <v>W920X1191</v>
          </cell>
          <cell r="BA30">
            <v>1190</v>
          </cell>
          <cell r="BB30">
            <v>152000</v>
          </cell>
          <cell r="BC30">
            <v>1080</v>
          </cell>
          <cell r="BD30">
            <v>0</v>
          </cell>
          <cell r="BE30">
            <v>0</v>
          </cell>
          <cell r="BF30">
            <v>457</v>
          </cell>
          <cell r="BG30">
            <v>0</v>
          </cell>
          <cell r="BH30">
            <v>0</v>
          </cell>
          <cell r="BI30">
            <v>60.5</v>
          </cell>
          <cell r="BJ30">
            <v>109</v>
          </cell>
          <cell r="BK30">
            <v>0</v>
          </cell>
          <cell r="BL30">
            <v>0</v>
          </cell>
          <cell r="BM30">
            <v>0</v>
          </cell>
          <cell r="BN30">
            <v>133</v>
          </cell>
          <cell r="BO30">
            <v>141</v>
          </cell>
          <cell r="BP30">
            <v>0</v>
          </cell>
          <cell r="BQ30">
            <v>0</v>
          </cell>
          <cell r="BR30">
            <v>0</v>
          </cell>
          <cell r="BS30">
            <v>0</v>
          </cell>
          <cell r="BT30">
            <v>0</v>
          </cell>
          <cell r="BU30">
            <v>1190</v>
          </cell>
          <cell r="BV30">
            <v>0</v>
          </cell>
          <cell r="BW30">
            <v>0</v>
          </cell>
          <cell r="BX30">
            <v>13.5</v>
          </cell>
          <cell r="BY30">
            <v>0</v>
          </cell>
          <cell r="BZ30">
            <v>26900</v>
          </cell>
          <cell r="CA30">
            <v>59800</v>
          </cell>
          <cell r="CB30">
            <v>49800</v>
          </cell>
          <cell r="CC30">
            <v>422</v>
          </cell>
          <cell r="CD30">
            <v>1750</v>
          </cell>
          <cell r="CE30">
            <v>12200</v>
          </cell>
          <cell r="CF30">
            <v>7650</v>
          </cell>
          <cell r="CG30">
            <v>107</v>
          </cell>
          <cell r="CH30">
            <v>0</v>
          </cell>
          <cell r="CI30">
            <v>441000</v>
          </cell>
          <cell r="CJ30">
            <v>414000</v>
          </cell>
          <cell r="CK30">
            <v>0</v>
          </cell>
          <cell r="CL30">
            <v>111000</v>
          </cell>
          <cell r="CM30">
            <v>1380</v>
          </cell>
          <cell r="CN30">
            <v>10500</v>
          </cell>
          <cell r="CO30">
            <v>29800</v>
          </cell>
          <cell r="CP30">
            <v>0</v>
          </cell>
          <cell r="CQ30">
            <v>0</v>
          </cell>
          <cell r="CR30">
            <v>0</v>
          </cell>
          <cell r="CS30">
            <v>0</v>
          </cell>
        </row>
        <row r="31">
          <cell r="C31" t="str">
            <v>W36X652</v>
          </cell>
          <cell r="D31" t="str">
            <v>T</v>
          </cell>
          <cell r="E31">
            <v>652</v>
          </cell>
          <cell r="F31">
            <v>192</v>
          </cell>
          <cell r="G31">
            <v>41.1</v>
          </cell>
          <cell r="H31">
            <v>0</v>
          </cell>
          <cell r="I31">
            <v>0</v>
          </cell>
          <cell r="J31">
            <v>17.600000000000001</v>
          </cell>
          <cell r="K31">
            <v>0</v>
          </cell>
          <cell r="L31">
            <v>0</v>
          </cell>
          <cell r="M31">
            <v>1.97</v>
          </cell>
          <cell r="N31">
            <v>3.54</v>
          </cell>
          <cell r="O31">
            <v>0</v>
          </cell>
          <cell r="P31">
            <v>0</v>
          </cell>
          <cell r="Q31">
            <v>0</v>
          </cell>
          <cell r="R31">
            <v>4.49</v>
          </cell>
          <cell r="S31">
            <v>4.8125</v>
          </cell>
          <cell r="T31">
            <v>2.1875</v>
          </cell>
          <cell r="U31">
            <v>0</v>
          </cell>
          <cell r="V31">
            <v>0</v>
          </cell>
          <cell r="W31">
            <v>0</v>
          </cell>
          <cell r="X31">
            <v>0</v>
          </cell>
          <cell r="Y31">
            <v>0</v>
          </cell>
          <cell r="Z31">
            <v>2.48</v>
          </cell>
          <cell r="AA31">
            <v>0</v>
          </cell>
          <cell r="AB31">
            <v>16.3</v>
          </cell>
          <cell r="AC31">
            <v>0</v>
          </cell>
          <cell r="AD31">
            <v>0</v>
          </cell>
          <cell r="AE31">
            <v>50600</v>
          </cell>
          <cell r="AF31">
            <v>2910</v>
          </cell>
          <cell r="AG31">
            <v>2460</v>
          </cell>
          <cell r="AH31">
            <v>16.2</v>
          </cell>
          <cell r="AI31">
            <v>3230</v>
          </cell>
          <cell r="AJ31">
            <v>581</v>
          </cell>
          <cell r="AK31">
            <v>367</v>
          </cell>
          <cell r="AL31">
            <v>4.0999999999999996</v>
          </cell>
          <cell r="AM31">
            <v>0</v>
          </cell>
          <cell r="AN31">
            <v>593</v>
          </cell>
          <cell r="AO31">
            <v>1130000</v>
          </cell>
          <cell r="AP31">
            <v>0</v>
          </cell>
          <cell r="AQ31">
            <v>165</v>
          </cell>
          <cell r="AR31">
            <v>2560</v>
          </cell>
          <cell r="AS31">
            <v>518</v>
          </cell>
          <cell r="AT31">
            <v>1450</v>
          </cell>
          <cell r="AU31">
            <v>0</v>
          </cell>
          <cell r="AV31">
            <v>0</v>
          </cell>
          <cell r="AW31">
            <v>0</v>
          </cell>
          <cell r="AX31">
            <v>0</v>
          </cell>
          <cell r="AY31" t="str">
            <v>W920X970</v>
          </cell>
          <cell r="AZ31" t="str">
            <v>W920X970</v>
          </cell>
          <cell r="BA31">
            <v>970</v>
          </cell>
          <cell r="BB31">
            <v>124000</v>
          </cell>
          <cell r="BC31">
            <v>1040</v>
          </cell>
          <cell r="BD31">
            <v>0</v>
          </cell>
          <cell r="BE31">
            <v>0</v>
          </cell>
          <cell r="BF31">
            <v>447</v>
          </cell>
          <cell r="BG31">
            <v>0</v>
          </cell>
          <cell r="BH31">
            <v>0</v>
          </cell>
          <cell r="BI31">
            <v>50</v>
          </cell>
          <cell r="BJ31">
            <v>89.9</v>
          </cell>
          <cell r="BK31">
            <v>0</v>
          </cell>
          <cell r="BL31">
            <v>0</v>
          </cell>
          <cell r="BM31">
            <v>0</v>
          </cell>
          <cell r="BN31">
            <v>114</v>
          </cell>
          <cell r="BO31">
            <v>122</v>
          </cell>
          <cell r="BP31">
            <v>0</v>
          </cell>
          <cell r="BQ31">
            <v>0</v>
          </cell>
          <cell r="BR31">
            <v>0</v>
          </cell>
          <cell r="BS31">
            <v>0</v>
          </cell>
          <cell r="BT31">
            <v>0</v>
          </cell>
          <cell r="BU31">
            <v>970</v>
          </cell>
          <cell r="BV31">
            <v>0</v>
          </cell>
          <cell r="BW31">
            <v>0</v>
          </cell>
          <cell r="BX31">
            <v>16.3</v>
          </cell>
          <cell r="BY31">
            <v>0</v>
          </cell>
          <cell r="BZ31">
            <v>21100</v>
          </cell>
          <cell r="CA31">
            <v>47700</v>
          </cell>
          <cell r="CB31">
            <v>40300</v>
          </cell>
          <cell r="CC31">
            <v>411</v>
          </cell>
          <cell r="CD31">
            <v>1340</v>
          </cell>
          <cell r="CE31">
            <v>9520</v>
          </cell>
          <cell r="CF31">
            <v>6010</v>
          </cell>
          <cell r="CG31">
            <v>104</v>
          </cell>
          <cell r="CH31">
            <v>0</v>
          </cell>
          <cell r="CI31">
            <v>247000</v>
          </cell>
          <cell r="CJ31">
            <v>303000</v>
          </cell>
          <cell r="CK31">
            <v>0</v>
          </cell>
          <cell r="CL31">
            <v>106000</v>
          </cell>
          <cell r="CM31">
            <v>1070</v>
          </cell>
          <cell r="CN31">
            <v>8490</v>
          </cell>
          <cell r="CO31">
            <v>23800</v>
          </cell>
          <cell r="CP31">
            <v>0</v>
          </cell>
          <cell r="CQ31">
            <v>0</v>
          </cell>
          <cell r="CR31">
            <v>0</v>
          </cell>
          <cell r="CS31">
            <v>0</v>
          </cell>
        </row>
        <row r="32">
          <cell r="C32" t="str">
            <v>W36X529</v>
          </cell>
          <cell r="D32" t="str">
            <v>T</v>
          </cell>
          <cell r="E32">
            <v>529</v>
          </cell>
          <cell r="F32">
            <v>156</v>
          </cell>
          <cell r="G32">
            <v>39.799999999999997</v>
          </cell>
          <cell r="H32">
            <v>0</v>
          </cell>
          <cell r="I32">
            <v>0</v>
          </cell>
          <cell r="J32">
            <v>17.2</v>
          </cell>
          <cell r="K32">
            <v>0</v>
          </cell>
          <cell r="L32">
            <v>0</v>
          </cell>
          <cell r="M32">
            <v>1.61</v>
          </cell>
          <cell r="N32">
            <v>2.91</v>
          </cell>
          <cell r="O32">
            <v>0</v>
          </cell>
          <cell r="P32">
            <v>0</v>
          </cell>
          <cell r="Q32">
            <v>0</v>
          </cell>
          <cell r="R32">
            <v>3.86</v>
          </cell>
          <cell r="S32">
            <v>4.1875</v>
          </cell>
          <cell r="T32">
            <v>2</v>
          </cell>
          <cell r="U32">
            <v>0</v>
          </cell>
          <cell r="V32">
            <v>0</v>
          </cell>
          <cell r="W32">
            <v>0</v>
          </cell>
          <cell r="X32">
            <v>0</v>
          </cell>
          <cell r="Y32">
            <v>0</v>
          </cell>
          <cell r="Z32">
            <v>2.96</v>
          </cell>
          <cell r="AA32">
            <v>0</v>
          </cell>
          <cell r="AB32">
            <v>19.899999999999999</v>
          </cell>
          <cell r="AC32">
            <v>0</v>
          </cell>
          <cell r="AD32">
            <v>0</v>
          </cell>
          <cell r="AE32">
            <v>39600</v>
          </cell>
          <cell r="AF32">
            <v>2330</v>
          </cell>
          <cell r="AG32">
            <v>1990</v>
          </cell>
          <cell r="AH32">
            <v>16</v>
          </cell>
          <cell r="AI32">
            <v>2490</v>
          </cell>
          <cell r="AJ32">
            <v>454</v>
          </cell>
          <cell r="AK32">
            <v>289</v>
          </cell>
          <cell r="AL32">
            <v>4</v>
          </cell>
          <cell r="AM32">
            <v>0</v>
          </cell>
          <cell r="AN32">
            <v>327</v>
          </cell>
          <cell r="AO32">
            <v>846000</v>
          </cell>
          <cell r="AP32">
            <v>0</v>
          </cell>
          <cell r="AQ32">
            <v>159</v>
          </cell>
          <cell r="AR32">
            <v>1990</v>
          </cell>
          <cell r="AS32">
            <v>419</v>
          </cell>
          <cell r="AT32">
            <v>1160</v>
          </cell>
          <cell r="AU32">
            <v>0</v>
          </cell>
          <cell r="AV32">
            <v>0</v>
          </cell>
          <cell r="AW32">
            <v>0</v>
          </cell>
          <cell r="AX32">
            <v>0</v>
          </cell>
          <cell r="AY32" t="str">
            <v>W920X787</v>
          </cell>
          <cell r="AZ32" t="str">
            <v>W920X787</v>
          </cell>
          <cell r="BA32">
            <v>787</v>
          </cell>
          <cell r="BB32">
            <v>101000</v>
          </cell>
          <cell r="BC32">
            <v>1010</v>
          </cell>
          <cell r="BD32">
            <v>0</v>
          </cell>
          <cell r="BE32">
            <v>0</v>
          </cell>
          <cell r="BF32">
            <v>437</v>
          </cell>
          <cell r="BG32">
            <v>0</v>
          </cell>
          <cell r="BH32">
            <v>0</v>
          </cell>
          <cell r="BI32">
            <v>40.9</v>
          </cell>
          <cell r="BJ32">
            <v>73.900000000000006</v>
          </cell>
          <cell r="BK32">
            <v>0</v>
          </cell>
          <cell r="BL32">
            <v>0</v>
          </cell>
          <cell r="BM32">
            <v>0</v>
          </cell>
          <cell r="BN32">
            <v>98</v>
          </cell>
          <cell r="BO32">
            <v>106</v>
          </cell>
          <cell r="BP32">
            <v>0</v>
          </cell>
          <cell r="BQ32">
            <v>0</v>
          </cell>
          <cell r="BR32">
            <v>0</v>
          </cell>
          <cell r="BS32">
            <v>0</v>
          </cell>
          <cell r="BT32">
            <v>0</v>
          </cell>
          <cell r="BU32">
            <v>787</v>
          </cell>
          <cell r="BV32">
            <v>0</v>
          </cell>
          <cell r="BW32">
            <v>0</v>
          </cell>
          <cell r="BX32">
            <v>19.899999999999999</v>
          </cell>
          <cell r="BY32">
            <v>0</v>
          </cell>
          <cell r="BZ32">
            <v>16500</v>
          </cell>
          <cell r="CA32">
            <v>38200</v>
          </cell>
          <cell r="CB32">
            <v>32600</v>
          </cell>
          <cell r="CC32">
            <v>406</v>
          </cell>
          <cell r="CD32">
            <v>1040</v>
          </cell>
          <cell r="CE32">
            <v>7440</v>
          </cell>
          <cell r="CF32">
            <v>4740</v>
          </cell>
          <cell r="CG32">
            <v>102</v>
          </cell>
          <cell r="CH32">
            <v>0</v>
          </cell>
          <cell r="CI32">
            <v>136000</v>
          </cell>
          <cell r="CJ32">
            <v>227000</v>
          </cell>
          <cell r="CK32">
            <v>0</v>
          </cell>
          <cell r="CL32">
            <v>103000</v>
          </cell>
          <cell r="CM32">
            <v>828</v>
          </cell>
          <cell r="CN32">
            <v>6870</v>
          </cell>
          <cell r="CO32">
            <v>19000</v>
          </cell>
          <cell r="CP32">
            <v>0</v>
          </cell>
          <cell r="CQ32">
            <v>0</v>
          </cell>
          <cell r="CR32">
            <v>0</v>
          </cell>
          <cell r="CS32">
            <v>0</v>
          </cell>
        </row>
        <row r="33">
          <cell r="C33" t="str">
            <v>W36X487</v>
          </cell>
          <cell r="D33" t="str">
            <v>T</v>
          </cell>
          <cell r="E33">
            <v>487</v>
          </cell>
          <cell r="F33">
            <v>143</v>
          </cell>
          <cell r="G33">
            <v>39.299999999999997</v>
          </cell>
          <cell r="H33">
            <v>0</v>
          </cell>
          <cell r="I33">
            <v>0</v>
          </cell>
          <cell r="J33">
            <v>17.100000000000001</v>
          </cell>
          <cell r="K33">
            <v>0</v>
          </cell>
          <cell r="L33">
            <v>0</v>
          </cell>
          <cell r="M33">
            <v>1.5</v>
          </cell>
          <cell r="N33">
            <v>2.68</v>
          </cell>
          <cell r="O33">
            <v>0</v>
          </cell>
          <cell r="P33">
            <v>0</v>
          </cell>
          <cell r="Q33">
            <v>0</v>
          </cell>
          <cell r="R33">
            <v>3.63</v>
          </cell>
          <cell r="S33">
            <v>4</v>
          </cell>
          <cell r="T33">
            <v>1.875</v>
          </cell>
          <cell r="U33">
            <v>0</v>
          </cell>
          <cell r="V33">
            <v>0</v>
          </cell>
          <cell r="W33">
            <v>0</v>
          </cell>
          <cell r="X33">
            <v>0</v>
          </cell>
          <cell r="Y33">
            <v>0</v>
          </cell>
          <cell r="Z33">
            <v>3.19</v>
          </cell>
          <cell r="AA33">
            <v>0</v>
          </cell>
          <cell r="AB33">
            <v>21.4</v>
          </cell>
          <cell r="AC33">
            <v>0</v>
          </cell>
          <cell r="AD33">
            <v>0</v>
          </cell>
          <cell r="AE33">
            <v>36000</v>
          </cell>
          <cell r="AF33">
            <v>2130</v>
          </cell>
          <cell r="AG33">
            <v>1830</v>
          </cell>
          <cell r="AH33">
            <v>15.8</v>
          </cell>
          <cell r="AI33">
            <v>2250</v>
          </cell>
          <cell r="AJ33">
            <v>412</v>
          </cell>
          <cell r="AK33">
            <v>263</v>
          </cell>
          <cell r="AL33">
            <v>3.96</v>
          </cell>
          <cell r="AM33">
            <v>0</v>
          </cell>
          <cell r="AN33">
            <v>258</v>
          </cell>
          <cell r="AO33">
            <v>754000</v>
          </cell>
          <cell r="AP33">
            <v>0</v>
          </cell>
          <cell r="AQ33">
            <v>157</v>
          </cell>
          <cell r="AR33">
            <v>1800</v>
          </cell>
          <cell r="AS33">
            <v>383</v>
          </cell>
          <cell r="AT33">
            <v>1060</v>
          </cell>
          <cell r="AU33">
            <v>0</v>
          </cell>
          <cell r="AV33">
            <v>0</v>
          </cell>
          <cell r="AW33">
            <v>0</v>
          </cell>
          <cell r="AX33">
            <v>0</v>
          </cell>
          <cell r="AY33" t="str">
            <v>W920X725</v>
          </cell>
          <cell r="AZ33" t="str">
            <v>W920X725</v>
          </cell>
          <cell r="BA33">
            <v>725</v>
          </cell>
          <cell r="BB33">
            <v>92300</v>
          </cell>
          <cell r="BC33">
            <v>998</v>
          </cell>
          <cell r="BD33">
            <v>0</v>
          </cell>
          <cell r="BE33">
            <v>0</v>
          </cell>
          <cell r="BF33">
            <v>434</v>
          </cell>
          <cell r="BG33">
            <v>0</v>
          </cell>
          <cell r="BH33">
            <v>0</v>
          </cell>
          <cell r="BI33">
            <v>38.1</v>
          </cell>
          <cell r="BJ33">
            <v>68.099999999999994</v>
          </cell>
          <cell r="BK33">
            <v>0</v>
          </cell>
          <cell r="BL33">
            <v>0</v>
          </cell>
          <cell r="BM33">
            <v>0</v>
          </cell>
          <cell r="BN33">
            <v>92.2</v>
          </cell>
          <cell r="BO33">
            <v>102</v>
          </cell>
          <cell r="BP33">
            <v>0</v>
          </cell>
          <cell r="BQ33">
            <v>0</v>
          </cell>
          <cell r="BR33">
            <v>0</v>
          </cell>
          <cell r="BS33">
            <v>0</v>
          </cell>
          <cell r="BT33">
            <v>0</v>
          </cell>
          <cell r="BU33">
            <v>725</v>
          </cell>
          <cell r="BV33">
            <v>0</v>
          </cell>
          <cell r="BW33">
            <v>0</v>
          </cell>
          <cell r="BX33">
            <v>21.4</v>
          </cell>
          <cell r="BY33">
            <v>0</v>
          </cell>
          <cell r="BZ33">
            <v>15000</v>
          </cell>
          <cell r="CA33">
            <v>34900</v>
          </cell>
          <cell r="CB33">
            <v>30000</v>
          </cell>
          <cell r="CC33">
            <v>401</v>
          </cell>
          <cell r="CD33">
            <v>937</v>
          </cell>
          <cell r="CE33">
            <v>6750</v>
          </cell>
          <cell r="CF33">
            <v>4310</v>
          </cell>
          <cell r="CG33">
            <v>101</v>
          </cell>
          <cell r="CH33">
            <v>0</v>
          </cell>
          <cell r="CI33">
            <v>107000</v>
          </cell>
          <cell r="CJ33">
            <v>202000</v>
          </cell>
          <cell r="CK33">
            <v>0</v>
          </cell>
          <cell r="CL33">
            <v>101000</v>
          </cell>
          <cell r="CM33">
            <v>749</v>
          </cell>
          <cell r="CN33">
            <v>6280</v>
          </cell>
          <cell r="CO33">
            <v>17400</v>
          </cell>
          <cell r="CP33">
            <v>0</v>
          </cell>
          <cell r="CQ33">
            <v>0</v>
          </cell>
          <cell r="CR33">
            <v>0</v>
          </cell>
          <cell r="CS33">
            <v>0</v>
          </cell>
        </row>
        <row r="34">
          <cell r="C34" t="str">
            <v>W36X441</v>
          </cell>
          <cell r="D34" t="str">
            <v>T</v>
          </cell>
          <cell r="E34">
            <v>442</v>
          </cell>
          <cell r="F34">
            <v>130</v>
          </cell>
          <cell r="G34">
            <v>38.9</v>
          </cell>
          <cell r="H34">
            <v>0</v>
          </cell>
          <cell r="I34">
            <v>0</v>
          </cell>
          <cell r="J34">
            <v>17</v>
          </cell>
          <cell r="K34">
            <v>0</v>
          </cell>
          <cell r="L34">
            <v>0</v>
          </cell>
          <cell r="M34">
            <v>1.36</v>
          </cell>
          <cell r="N34">
            <v>2.44</v>
          </cell>
          <cell r="O34">
            <v>0</v>
          </cell>
          <cell r="P34">
            <v>0</v>
          </cell>
          <cell r="Q34">
            <v>0</v>
          </cell>
          <cell r="R34">
            <v>3.39</v>
          </cell>
          <cell r="S34">
            <v>3.75</v>
          </cell>
          <cell r="T34">
            <v>1.875</v>
          </cell>
          <cell r="U34">
            <v>0</v>
          </cell>
          <cell r="V34">
            <v>0</v>
          </cell>
          <cell r="W34">
            <v>0</v>
          </cell>
          <cell r="X34">
            <v>0</v>
          </cell>
          <cell r="Y34">
            <v>0</v>
          </cell>
          <cell r="Z34">
            <v>3.48</v>
          </cell>
          <cell r="AA34">
            <v>0</v>
          </cell>
          <cell r="AB34">
            <v>23.6</v>
          </cell>
          <cell r="AC34">
            <v>0</v>
          </cell>
          <cell r="AD34">
            <v>0</v>
          </cell>
          <cell r="AE34">
            <v>32100</v>
          </cell>
          <cell r="AF34">
            <v>1910</v>
          </cell>
          <cell r="AG34">
            <v>1650</v>
          </cell>
          <cell r="AH34">
            <v>15.7</v>
          </cell>
          <cell r="AI34">
            <v>1990</v>
          </cell>
          <cell r="AJ34">
            <v>368</v>
          </cell>
          <cell r="AK34">
            <v>235</v>
          </cell>
          <cell r="AL34">
            <v>3.92</v>
          </cell>
          <cell r="AM34">
            <v>0</v>
          </cell>
          <cell r="AN34">
            <v>194</v>
          </cell>
          <cell r="AO34">
            <v>661000</v>
          </cell>
          <cell r="AP34">
            <v>0</v>
          </cell>
          <cell r="AQ34">
            <v>154</v>
          </cell>
          <cell r="AR34">
            <v>1600</v>
          </cell>
          <cell r="AS34">
            <v>347</v>
          </cell>
          <cell r="AT34">
            <v>950</v>
          </cell>
          <cell r="AU34">
            <v>0</v>
          </cell>
          <cell r="AV34">
            <v>0</v>
          </cell>
          <cell r="AW34">
            <v>0</v>
          </cell>
          <cell r="AX34">
            <v>0</v>
          </cell>
          <cell r="AY34" t="str">
            <v>W920X656</v>
          </cell>
          <cell r="AZ34" t="str">
            <v>W920X656</v>
          </cell>
          <cell r="BA34">
            <v>656</v>
          </cell>
          <cell r="BB34">
            <v>83900</v>
          </cell>
          <cell r="BC34">
            <v>988</v>
          </cell>
          <cell r="BD34">
            <v>0</v>
          </cell>
          <cell r="BE34">
            <v>0</v>
          </cell>
          <cell r="BF34">
            <v>432</v>
          </cell>
          <cell r="BG34">
            <v>0</v>
          </cell>
          <cell r="BH34">
            <v>0</v>
          </cell>
          <cell r="BI34">
            <v>34.5</v>
          </cell>
          <cell r="BJ34">
            <v>62</v>
          </cell>
          <cell r="BK34">
            <v>0</v>
          </cell>
          <cell r="BL34">
            <v>0</v>
          </cell>
          <cell r="BM34">
            <v>0</v>
          </cell>
          <cell r="BN34">
            <v>86.1</v>
          </cell>
          <cell r="BO34">
            <v>95.3</v>
          </cell>
          <cell r="BP34">
            <v>0</v>
          </cell>
          <cell r="BQ34">
            <v>0</v>
          </cell>
          <cell r="BR34">
            <v>0</v>
          </cell>
          <cell r="BS34">
            <v>0</v>
          </cell>
          <cell r="BT34">
            <v>0</v>
          </cell>
          <cell r="BU34">
            <v>656</v>
          </cell>
          <cell r="BV34">
            <v>0</v>
          </cell>
          <cell r="BW34">
            <v>0</v>
          </cell>
          <cell r="BX34">
            <v>23.6</v>
          </cell>
          <cell r="BY34">
            <v>0</v>
          </cell>
          <cell r="BZ34">
            <v>13400</v>
          </cell>
          <cell r="CA34">
            <v>31300</v>
          </cell>
          <cell r="CB34">
            <v>27000</v>
          </cell>
          <cell r="CC34">
            <v>399</v>
          </cell>
          <cell r="CD34">
            <v>828</v>
          </cell>
          <cell r="CE34">
            <v>6030</v>
          </cell>
          <cell r="CF34">
            <v>3850</v>
          </cell>
          <cell r="CG34">
            <v>100</v>
          </cell>
          <cell r="CH34">
            <v>0</v>
          </cell>
          <cell r="CI34">
            <v>80700</v>
          </cell>
          <cell r="CJ34">
            <v>178000</v>
          </cell>
          <cell r="CK34">
            <v>0</v>
          </cell>
          <cell r="CL34">
            <v>99400</v>
          </cell>
          <cell r="CM34">
            <v>666</v>
          </cell>
          <cell r="CN34">
            <v>5690</v>
          </cell>
          <cell r="CO34">
            <v>15600</v>
          </cell>
          <cell r="CP34">
            <v>0</v>
          </cell>
          <cell r="CQ34">
            <v>0</v>
          </cell>
          <cell r="CR34">
            <v>0</v>
          </cell>
          <cell r="CS34">
            <v>0</v>
          </cell>
        </row>
        <row r="35">
          <cell r="C35" t="str">
            <v>W36X395</v>
          </cell>
          <cell r="D35" t="str">
            <v>T</v>
          </cell>
          <cell r="E35">
            <v>395</v>
          </cell>
          <cell r="F35">
            <v>116</v>
          </cell>
          <cell r="G35">
            <v>38.4</v>
          </cell>
          <cell r="H35">
            <v>0</v>
          </cell>
          <cell r="I35">
            <v>0</v>
          </cell>
          <cell r="J35">
            <v>16.8</v>
          </cell>
          <cell r="K35">
            <v>0</v>
          </cell>
          <cell r="L35">
            <v>0</v>
          </cell>
          <cell r="M35">
            <v>1.22</v>
          </cell>
          <cell r="N35">
            <v>2.2000000000000002</v>
          </cell>
          <cell r="O35">
            <v>0</v>
          </cell>
          <cell r="P35">
            <v>0</v>
          </cell>
          <cell r="Q35">
            <v>0</v>
          </cell>
          <cell r="R35">
            <v>3.15</v>
          </cell>
          <cell r="S35">
            <v>3.4375</v>
          </cell>
          <cell r="T35">
            <v>1.8125</v>
          </cell>
          <cell r="U35">
            <v>0</v>
          </cell>
          <cell r="V35">
            <v>0</v>
          </cell>
          <cell r="W35">
            <v>0</v>
          </cell>
          <cell r="X35">
            <v>0</v>
          </cell>
          <cell r="Y35">
            <v>0</v>
          </cell>
          <cell r="Z35">
            <v>3.83</v>
          </cell>
          <cell r="AA35">
            <v>0</v>
          </cell>
          <cell r="AB35">
            <v>26.3</v>
          </cell>
          <cell r="AC35">
            <v>0</v>
          </cell>
          <cell r="AD35">
            <v>0</v>
          </cell>
          <cell r="AE35">
            <v>28500</v>
          </cell>
          <cell r="AF35">
            <v>1710</v>
          </cell>
          <cell r="AG35">
            <v>1490</v>
          </cell>
          <cell r="AH35">
            <v>15.7</v>
          </cell>
          <cell r="AI35">
            <v>1750</v>
          </cell>
          <cell r="AJ35">
            <v>325</v>
          </cell>
          <cell r="AK35">
            <v>208</v>
          </cell>
          <cell r="AL35">
            <v>3.88</v>
          </cell>
          <cell r="AM35">
            <v>0</v>
          </cell>
          <cell r="AN35">
            <v>142</v>
          </cell>
          <cell r="AO35">
            <v>575000</v>
          </cell>
          <cell r="AP35">
            <v>0</v>
          </cell>
          <cell r="AQ35">
            <v>152</v>
          </cell>
          <cell r="AR35">
            <v>1410</v>
          </cell>
          <cell r="AS35">
            <v>311</v>
          </cell>
          <cell r="AT35">
            <v>847</v>
          </cell>
          <cell r="AU35">
            <v>0</v>
          </cell>
          <cell r="AV35">
            <v>0</v>
          </cell>
          <cell r="AW35">
            <v>0</v>
          </cell>
          <cell r="AX35">
            <v>0</v>
          </cell>
          <cell r="AY35" t="str">
            <v>W920X588</v>
          </cell>
          <cell r="AZ35" t="str">
            <v>W920X588</v>
          </cell>
          <cell r="BA35">
            <v>588</v>
          </cell>
          <cell r="BB35">
            <v>74800</v>
          </cell>
          <cell r="BC35">
            <v>975</v>
          </cell>
          <cell r="BD35">
            <v>0</v>
          </cell>
          <cell r="BE35">
            <v>0</v>
          </cell>
          <cell r="BF35">
            <v>427</v>
          </cell>
          <cell r="BG35">
            <v>0</v>
          </cell>
          <cell r="BH35">
            <v>0</v>
          </cell>
          <cell r="BI35">
            <v>31</v>
          </cell>
          <cell r="BJ35">
            <v>55.9</v>
          </cell>
          <cell r="BK35">
            <v>0</v>
          </cell>
          <cell r="BL35">
            <v>0</v>
          </cell>
          <cell r="BM35">
            <v>0</v>
          </cell>
          <cell r="BN35">
            <v>80</v>
          </cell>
          <cell r="BO35">
            <v>87.3</v>
          </cell>
          <cell r="BP35">
            <v>0</v>
          </cell>
          <cell r="BQ35">
            <v>0</v>
          </cell>
          <cell r="BR35">
            <v>0</v>
          </cell>
          <cell r="BS35">
            <v>0</v>
          </cell>
          <cell r="BT35">
            <v>0</v>
          </cell>
          <cell r="BU35">
            <v>588</v>
          </cell>
          <cell r="BV35">
            <v>0</v>
          </cell>
          <cell r="BW35">
            <v>0</v>
          </cell>
          <cell r="BX35">
            <v>26.3</v>
          </cell>
          <cell r="BY35">
            <v>0</v>
          </cell>
          <cell r="BZ35">
            <v>11900</v>
          </cell>
          <cell r="CA35">
            <v>28000</v>
          </cell>
          <cell r="CB35">
            <v>24400</v>
          </cell>
          <cell r="CC35">
            <v>399</v>
          </cell>
          <cell r="CD35">
            <v>728</v>
          </cell>
          <cell r="CE35">
            <v>5330</v>
          </cell>
          <cell r="CF35">
            <v>3410</v>
          </cell>
          <cell r="CG35">
            <v>98.6</v>
          </cell>
          <cell r="CH35">
            <v>0</v>
          </cell>
          <cell r="CI35">
            <v>59100</v>
          </cell>
          <cell r="CJ35">
            <v>154000</v>
          </cell>
          <cell r="CK35">
            <v>0</v>
          </cell>
          <cell r="CL35">
            <v>98100</v>
          </cell>
          <cell r="CM35">
            <v>587</v>
          </cell>
          <cell r="CN35">
            <v>5100</v>
          </cell>
          <cell r="CO35">
            <v>13900</v>
          </cell>
          <cell r="CP35">
            <v>0</v>
          </cell>
          <cell r="CQ35">
            <v>0</v>
          </cell>
          <cell r="CR35">
            <v>0</v>
          </cell>
          <cell r="CS35">
            <v>0</v>
          </cell>
        </row>
        <row r="36">
          <cell r="C36" t="str">
            <v>W36X361</v>
          </cell>
          <cell r="D36" t="str">
            <v>T</v>
          </cell>
          <cell r="E36">
            <v>361</v>
          </cell>
          <cell r="F36">
            <v>106</v>
          </cell>
          <cell r="G36">
            <v>38</v>
          </cell>
          <cell r="H36">
            <v>0</v>
          </cell>
          <cell r="I36">
            <v>0</v>
          </cell>
          <cell r="J36">
            <v>16.7</v>
          </cell>
          <cell r="K36">
            <v>0</v>
          </cell>
          <cell r="L36">
            <v>0</v>
          </cell>
          <cell r="M36">
            <v>1.1200000000000001</v>
          </cell>
          <cell r="N36">
            <v>2.0099999999999998</v>
          </cell>
          <cell r="O36">
            <v>0</v>
          </cell>
          <cell r="P36">
            <v>0</v>
          </cell>
          <cell r="Q36">
            <v>0</v>
          </cell>
          <cell r="R36">
            <v>2.96</v>
          </cell>
          <cell r="S36">
            <v>3.3125</v>
          </cell>
          <cell r="T36">
            <v>1.75</v>
          </cell>
          <cell r="U36">
            <v>0</v>
          </cell>
          <cell r="V36">
            <v>0</v>
          </cell>
          <cell r="W36">
            <v>0</v>
          </cell>
          <cell r="X36">
            <v>0</v>
          </cell>
          <cell r="Y36">
            <v>0</v>
          </cell>
          <cell r="Z36">
            <v>4.16</v>
          </cell>
          <cell r="AA36">
            <v>0</v>
          </cell>
          <cell r="AB36">
            <v>28.6</v>
          </cell>
          <cell r="AC36">
            <v>0</v>
          </cell>
          <cell r="AD36">
            <v>0</v>
          </cell>
          <cell r="AE36">
            <v>25700</v>
          </cell>
          <cell r="AF36">
            <v>1550</v>
          </cell>
          <cell r="AG36">
            <v>1350</v>
          </cell>
          <cell r="AH36">
            <v>15.6</v>
          </cell>
          <cell r="AI36">
            <v>1570</v>
          </cell>
          <cell r="AJ36">
            <v>293</v>
          </cell>
          <cell r="AK36">
            <v>188</v>
          </cell>
          <cell r="AL36">
            <v>3.85</v>
          </cell>
          <cell r="AM36">
            <v>0</v>
          </cell>
          <cell r="AN36">
            <v>109</v>
          </cell>
          <cell r="AO36">
            <v>509000</v>
          </cell>
          <cell r="AP36">
            <v>0</v>
          </cell>
          <cell r="AQ36">
            <v>150</v>
          </cell>
          <cell r="AR36">
            <v>1270</v>
          </cell>
          <cell r="AS36">
            <v>282</v>
          </cell>
          <cell r="AT36">
            <v>767</v>
          </cell>
          <cell r="AU36">
            <v>0</v>
          </cell>
          <cell r="AV36">
            <v>0</v>
          </cell>
          <cell r="AW36">
            <v>0</v>
          </cell>
          <cell r="AX36">
            <v>0</v>
          </cell>
          <cell r="AY36" t="str">
            <v>W920X537</v>
          </cell>
          <cell r="AZ36" t="str">
            <v>W920X537</v>
          </cell>
          <cell r="BA36">
            <v>537</v>
          </cell>
          <cell r="BB36">
            <v>68400</v>
          </cell>
          <cell r="BC36">
            <v>965</v>
          </cell>
          <cell r="BD36">
            <v>0</v>
          </cell>
          <cell r="BE36">
            <v>0</v>
          </cell>
          <cell r="BF36">
            <v>424</v>
          </cell>
          <cell r="BG36">
            <v>0</v>
          </cell>
          <cell r="BH36">
            <v>0</v>
          </cell>
          <cell r="BI36">
            <v>28.4</v>
          </cell>
          <cell r="BJ36">
            <v>51.1</v>
          </cell>
          <cell r="BK36">
            <v>0</v>
          </cell>
          <cell r="BL36">
            <v>0</v>
          </cell>
          <cell r="BM36">
            <v>0</v>
          </cell>
          <cell r="BN36">
            <v>75.2</v>
          </cell>
          <cell r="BO36">
            <v>84.1</v>
          </cell>
          <cell r="BP36">
            <v>0</v>
          </cell>
          <cell r="BQ36">
            <v>0</v>
          </cell>
          <cell r="BR36">
            <v>0</v>
          </cell>
          <cell r="BS36">
            <v>0</v>
          </cell>
          <cell r="BT36">
            <v>0</v>
          </cell>
          <cell r="BU36">
            <v>537</v>
          </cell>
          <cell r="BV36">
            <v>0</v>
          </cell>
          <cell r="BW36">
            <v>0</v>
          </cell>
          <cell r="BX36">
            <v>28.6</v>
          </cell>
          <cell r="BY36">
            <v>0</v>
          </cell>
          <cell r="BZ36">
            <v>10700</v>
          </cell>
          <cell r="CA36">
            <v>25400</v>
          </cell>
          <cell r="CB36">
            <v>22100</v>
          </cell>
          <cell r="CC36">
            <v>396</v>
          </cell>
          <cell r="CD36">
            <v>653</v>
          </cell>
          <cell r="CE36">
            <v>4800</v>
          </cell>
          <cell r="CF36">
            <v>3080</v>
          </cell>
          <cell r="CG36">
            <v>97.8</v>
          </cell>
          <cell r="CH36">
            <v>0</v>
          </cell>
          <cell r="CI36">
            <v>45400</v>
          </cell>
          <cell r="CJ36">
            <v>137000</v>
          </cell>
          <cell r="CK36">
            <v>0</v>
          </cell>
          <cell r="CL36">
            <v>96800</v>
          </cell>
          <cell r="CM36">
            <v>529</v>
          </cell>
          <cell r="CN36">
            <v>4620</v>
          </cell>
          <cell r="CO36">
            <v>12600</v>
          </cell>
          <cell r="CP36">
            <v>0</v>
          </cell>
          <cell r="CQ36">
            <v>0</v>
          </cell>
          <cell r="CR36">
            <v>0</v>
          </cell>
          <cell r="CS36">
            <v>0</v>
          </cell>
        </row>
        <row r="37">
          <cell r="C37" t="str">
            <v>W36X330</v>
          </cell>
          <cell r="D37" t="str">
            <v>F</v>
          </cell>
          <cell r="E37">
            <v>330</v>
          </cell>
          <cell r="F37">
            <v>97</v>
          </cell>
          <cell r="G37">
            <v>37.700000000000003</v>
          </cell>
          <cell r="H37">
            <v>0</v>
          </cell>
          <cell r="I37">
            <v>0</v>
          </cell>
          <cell r="J37">
            <v>16.600000000000001</v>
          </cell>
          <cell r="K37">
            <v>0</v>
          </cell>
          <cell r="L37">
            <v>0</v>
          </cell>
          <cell r="M37">
            <v>1.02</v>
          </cell>
          <cell r="N37">
            <v>1.85</v>
          </cell>
          <cell r="O37">
            <v>0</v>
          </cell>
          <cell r="P37">
            <v>0</v>
          </cell>
          <cell r="Q37">
            <v>0</v>
          </cell>
          <cell r="R37">
            <v>2.8</v>
          </cell>
          <cell r="S37">
            <v>3.125</v>
          </cell>
          <cell r="T37">
            <v>1.75</v>
          </cell>
          <cell r="U37">
            <v>0</v>
          </cell>
          <cell r="V37">
            <v>0</v>
          </cell>
          <cell r="W37">
            <v>0</v>
          </cell>
          <cell r="X37">
            <v>0</v>
          </cell>
          <cell r="Y37">
            <v>0</v>
          </cell>
          <cell r="Z37">
            <v>4.49</v>
          </cell>
          <cell r="AA37">
            <v>0</v>
          </cell>
          <cell r="AB37">
            <v>31.4</v>
          </cell>
          <cell r="AC37">
            <v>0</v>
          </cell>
          <cell r="AD37">
            <v>0</v>
          </cell>
          <cell r="AE37">
            <v>23300</v>
          </cell>
          <cell r="AF37">
            <v>1410</v>
          </cell>
          <cell r="AG37">
            <v>1240</v>
          </cell>
          <cell r="AH37">
            <v>15.5</v>
          </cell>
          <cell r="AI37">
            <v>1420</v>
          </cell>
          <cell r="AJ37">
            <v>265</v>
          </cell>
          <cell r="AK37">
            <v>171</v>
          </cell>
          <cell r="AL37">
            <v>3.83</v>
          </cell>
          <cell r="AM37">
            <v>0</v>
          </cell>
          <cell r="AN37">
            <v>84.3</v>
          </cell>
          <cell r="AO37">
            <v>456000</v>
          </cell>
          <cell r="AP37">
            <v>0</v>
          </cell>
          <cell r="AQ37">
            <v>149</v>
          </cell>
          <cell r="AR37">
            <v>1150</v>
          </cell>
          <cell r="AS37">
            <v>259</v>
          </cell>
          <cell r="AT37">
            <v>698</v>
          </cell>
          <cell r="AU37">
            <v>0</v>
          </cell>
          <cell r="AV37">
            <v>0</v>
          </cell>
          <cell r="AW37">
            <v>0</v>
          </cell>
          <cell r="AX37">
            <v>0</v>
          </cell>
          <cell r="AY37" t="str">
            <v>W920X491</v>
          </cell>
          <cell r="AZ37" t="str">
            <v>W920X491</v>
          </cell>
          <cell r="BA37">
            <v>491</v>
          </cell>
          <cell r="BB37">
            <v>62600</v>
          </cell>
          <cell r="BC37">
            <v>958</v>
          </cell>
          <cell r="BD37">
            <v>0</v>
          </cell>
          <cell r="BE37">
            <v>0</v>
          </cell>
          <cell r="BF37">
            <v>422</v>
          </cell>
          <cell r="BG37">
            <v>0</v>
          </cell>
          <cell r="BH37">
            <v>0</v>
          </cell>
          <cell r="BI37">
            <v>25.9</v>
          </cell>
          <cell r="BJ37">
            <v>47</v>
          </cell>
          <cell r="BK37">
            <v>0</v>
          </cell>
          <cell r="BL37">
            <v>0</v>
          </cell>
          <cell r="BM37">
            <v>0</v>
          </cell>
          <cell r="BN37">
            <v>71.099999999999994</v>
          </cell>
          <cell r="BO37">
            <v>79.400000000000006</v>
          </cell>
          <cell r="BP37">
            <v>0</v>
          </cell>
          <cell r="BQ37">
            <v>0</v>
          </cell>
          <cell r="BR37">
            <v>0</v>
          </cell>
          <cell r="BS37">
            <v>0</v>
          </cell>
          <cell r="BT37">
            <v>0</v>
          </cell>
          <cell r="BU37">
            <v>491</v>
          </cell>
          <cell r="BV37">
            <v>0</v>
          </cell>
          <cell r="BW37">
            <v>0</v>
          </cell>
          <cell r="BX37">
            <v>31.4</v>
          </cell>
          <cell r="BY37">
            <v>0</v>
          </cell>
          <cell r="BZ37">
            <v>9700</v>
          </cell>
          <cell r="CA37">
            <v>23100</v>
          </cell>
          <cell r="CB37">
            <v>20300</v>
          </cell>
          <cell r="CC37">
            <v>394</v>
          </cell>
          <cell r="CD37">
            <v>591</v>
          </cell>
          <cell r="CE37">
            <v>4340</v>
          </cell>
          <cell r="CF37">
            <v>2800</v>
          </cell>
          <cell r="CG37">
            <v>97.3</v>
          </cell>
          <cell r="CH37">
            <v>0</v>
          </cell>
          <cell r="CI37">
            <v>35100</v>
          </cell>
          <cell r="CJ37">
            <v>122000</v>
          </cell>
          <cell r="CK37">
            <v>0</v>
          </cell>
          <cell r="CL37">
            <v>96100</v>
          </cell>
          <cell r="CM37">
            <v>479</v>
          </cell>
          <cell r="CN37">
            <v>4240</v>
          </cell>
          <cell r="CO37">
            <v>11400</v>
          </cell>
          <cell r="CP37">
            <v>0</v>
          </cell>
          <cell r="CQ37">
            <v>0</v>
          </cell>
          <cell r="CR37">
            <v>0</v>
          </cell>
          <cell r="CS37">
            <v>0</v>
          </cell>
        </row>
        <row r="38">
          <cell r="C38" t="str">
            <v>W36X302</v>
          </cell>
          <cell r="D38" t="str">
            <v>F</v>
          </cell>
          <cell r="E38">
            <v>302</v>
          </cell>
          <cell r="F38">
            <v>88.8</v>
          </cell>
          <cell r="G38">
            <v>37.299999999999997</v>
          </cell>
          <cell r="H38">
            <v>0</v>
          </cell>
          <cell r="I38">
            <v>0</v>
          </cell>
          <cell r="J38">
            <v>16.7</v>
          </cell>
          <cell r="K38">
            <v>0</v>
          </cell>
          <cell r="L38">
            <v>0</v>
          </cell>
          <cell r="M38">
            <v>0.94499999999999995</v>
          </cell>
          <cell r="N38">
            <v>1.68</v>
          </cell>
          <cell r="O38">
            <v>0</v>
          </cell>
          <cell r="P38">
            <v>0</v>
          </cell>
          <cell r="Q38">
            <v>0</v>
          </cell>
          <cell r="R38">
            <v>2.63</v>
          </cell>
          <cell r="S38">
            <v>3</v>
          </cell>
          <cell r="T38">
            <v>1.6875</v>
          </cell>
          <cell r="U38">
            <v>0</v>
          </cell>
          <cell r="V38">
            <v>0</v>
          </cell>
          <cell r="W38">
            <v>0</v>
          </cell>
          <cell r="X38">
            <v>0</v>
          </cell>
          <cell r="Y38">
            <v>0</v>
          </cell>
          <cell r="Z38">
            <v>4.96</v>
          </cell>
          <cell r="AA38">
            <v>0</v>
          </cell>
          <cell r="AB38">
            <v>33.9</v>
          </cell>
          <cell r="AC38">
            <v>0</v>
          </cell>
          <cell r="AD38">
            <v>0</v>
          </cell>
          <cell r="AE38">
            <v>21100</v>
          </cell>
          <cell r="AF38">
            <v>1280</v>
          </cell>
          <cell r="AG38">
            <v>1130</v>
          </cell>
          <cell r="AH38">
            <v>15.4</v>
          </cell>
          <cell r="AI38">
            <v>1300</v>
          </cell>
          <cell r="AJ38">
            <v>241</v>
          </cell>
          <cell r="AK38">
            <v>156</v>
          </cell>
          <cell r="AL38">
            <v>3.82</v>
          </cell>
          <cell r="AM38">
            <v>0</v>
          </cell>
          <cell r="AN38">
            <v>64.3</v>
          </cell>
          <cell r="AO38">
            <v>412000</v>
          </cell>
          <cell r="AP38">
            <v>0</v>
          </cell>
          <cell r="AQ38">
            <v>148</v>
          </cell>
          <cell r="AR38">
            <v>1040</v>
          </cell>
          <cell r="AS38">
            <v>235</v>
          </cell>
          <cell r="AT38">
            <v>635</v>
          </cell>
          <cell r="AU38">
            <v>0</v>
          </cell>
          <cell r="AV38">
            <v>0</v>
          </cell>
          <cell r="AW38">
            <v>0</v>
          </cell>
          <cell r="AX38">
            <v>0</v>
          </cell>
          <cell r="AY38" t="str">
            <v>W920X449</v>
          </cell>
          <cell r="AZ38" t="str">
            <v>W920X449</v>
          </cell>
          <cell r="BA38">
            <v>449</v>
          </cell>
          <cell r="BB38">
            <v>57300</v>
          </cell>
          <cell r="BC38">
            <v>947</v>
          </cell>
          <cell r="BD38">
            <v>0</v>
          </cell>
          <cell r="BE38">
            <v>0</v>
          </cell>
          <cell r="BF38">
            <v>424</v>
          </cell>
          <cell r="BG38">
            <v>0</v>
          </cell>
          <cell r="BH38">
            <v>0</v>
          </cell>
          <cell r="BI38">
            <v>24</v>
          </cell>
          <cell r="BJ38">
            <v>42.7</v>
          </cell>
          <cell r="BK38">
            <v>0</v>
          </cell>
          <cell r="BL38">
            <v>0</v>
          </cell>
          <cell r="BM38">
            <v>0</v>
          </cell>
          <cell r="BN38">
            <v>66.8</v>
          </cell>
          <cell r="BO38">
            <v>76.2</v>
          </cell>
          <cell r="BP38">
            <v>0</v>
          </cell>
          <cell r="BQ38">
            <v>0</v>
          </cell>
          <cell r="BR38">
            <v>0</v>
          </cell>
          <cell r="BS38">
            <v>0</v>
          </cell>
          <cell r="BT38">
            <v>0</v>
          </cell>
          <cell r="BU38">
            <v>449</v>
          </cell>
          <cell r="BV38">
            <v>0</v>
          </cell>
          <cell r="BW38">
            <v>0</v>
          </cell>
          <cell r="BX38">
            <v>33.9</v>
          </cell>
          <cell r="BY38">
            <v>0</v>
          </cell>
          <cell r="BZ38">
            <v>8780</v>
          </cell>
          <cell r="CA38">
            <v>21000</v>
          </cell>
          <cell r="CB38">
            <v>18500</v>
          </cell>
          <cell r="CC38">
            <v>391</v>
          </cell>
          <cell r="CD38">
            <v>541</v>
          </cell>
          <cell r="CE38">
            <v>3950</v>
          </cell>
          <cell r="CF38">
            <v>2560</v>
          </cell>
          <cell r="CG38">
            <v>97</v>
          </cell>
          <cell r="CH38">
            <v>0</v>
          </cell>
          <cell r="CI38">
            <v>26800</v>
          </cell>
          <cell r="CJ38">
            <v>111000</v>
          </cell>
          <cell r="CK38">
            <v>0</v>
          </cell>
          <cell r="CL38">
            <v>95500</v>
          </cell>
          <cell r="CM38">
            <v>433</v>
          </cell>
          <cell r="CN38">
            <v>3850</v>
          </cell>
          <cell r="CO38">
            <v>10400</v>
          </cell>
          <cell r="CP38">
            <v>0</v>
          </cell>
          <cell r="CQ38">
            <v>0</v>
          </cell>
          <cell r="CR38">
            <v>0</v>
          </cell>
          <cell r="CS38">
            <v>0</v>
          </cell>
        </row>
        <row r="39">
          <cell r="C39" t="str">
            <v>W36X282</v>
          </cell>
          <cell r="D39" t="str">
            <v>F</v>
          </cell>
          <cell r="E39">
            <v>282</v>
          </cell>
          <cell r="F39">
            <v>82.9</v>
          </cell>
          <cell r="G39">
            <v>37.1</v>
          </cell>
          <cell r="H39">
            <v>0</v>
          </cell>
          <cell r="I39">
            <v>0</v>
          </cell>
          <cell r="J39">
            <v>16.600000000000001</v>
          </cell>
          <cell r="K39">
            <v>0</v>
          </cell>
          <cell r="L39">
            <v>0</v>
          </cell>
          <cell r="M39">
            <v>0.88500000000000001</v>
          </cell>
          <cell r="N39">
            <v>1.57</v>
          </cell>
          <cell r="O39">
            <v>0</v>
          </cell>
          <cell r="P39">
            <v>0</v>
          </cell>
          <cell r="Q39">
            <v>0</v>
          </cell>
          <cell r="R39">
            <v>2.52</v>
          </cell>
          <cell r="S39">
            <v>2.875</v>
          </cell>
          <cell r="T39">
            <v>1.625</v>
          </cell>
          <cell r="U39">
            <v>0</v>
          </cell>
          <cell r="V39">
            <v>0</v>
          </cell>
          <cell r="W39">
            <v>0</v>
          </cell>
          <cell r="X39">
            <v>0</v>
          </cell>
          <cell r="Y39">
            <v>0</v>
          </cell>
          <cell r="Z39">
            <v>5.29</v>
          </cell>
          <cell r="AA39">
            <v>0</v>
          </cell>
          <cell r="AB39">
            <v>36.200000000000003</v>
          </cell>
          <cell r="AC39">
            <v>0</v>
          </cell>
          <cell r="AD39">
            <v>0</v>
          </cell>
          <cell r="AE39">
            <v>19600</v>
          </cell>
          <cell r="AF39">
            <v>1190</v>
          </cell>
          <cell r="AG39">
            <v>1050</v>
          </cell>
          <cell r="AH39">
            <v>15.4</v>
          </cell>
          <cell r="AI39">
            <v>1200</v>
          </cell>
          <cell r="AJ39">
            <v>223</v>
          </cell>
          <cell r="AK39">
            <v>144</v>
          </cell>
          <cell r="AL39">
            <v>3.8</v>
          </cell>
          <cell r="AM39">
            <v>0</v>
          </cell>
          <cell r="AN39">
            <v>52.7</v>
          </cell>
          <cell r="AO39">
            <v>378000</v>
          </cell>
          <cell r="AP39">
            <v>0</v>
          </cell>
          <cell r="AQ39">
            <v>147</v>
          </cell>
          <cell r="AR39">
            <v>960</v>
          </cell>
          <cell r="AS39">
            <v>219</v>
          </cell>
          <cell r="AT39">
            <v>591</v>
          </cell>
          <cell r="AU39">
            <v>0</v>
          </cell>
          <cell r="AV39">
            <v>0</v>
          </cell>
          <cell r="AW39">
            <v>0</v>
          </cell>
          <cell r="AX39">
            <v>0</v>
          </cell>
          <cell r="AY39" t="str">
            <v>W920X420</v>
          </cell>
          <cell r="AZ39" t="str">
            <v>W920X420</v>
          </cell>
          <cell r="BA39">
            <v>420</v>
          </cell>
          <cell r="BB39">
            <v>53500</v>
          </cell>
          <cell r="BC39">
            <v>942</v>
          </cell>
          <cell r="BD39">
            <v>0</v>
          </cell>
          <cell r="BE39">
            <v>0</v>
          </cell>
          <cell r="BF39">
            <v>422</v>
          </cell>
          <cell r="BG39">
            <v>0</v>
          </cell>
          <cell r="BH39">
            <v>0</v>
          </cell>
          <cell r="BI39">
            <v>22.5</v>
          </cell>
          <cell r="BJ39">
            <v>39.9</v>
          </cell>
          <cell r="BK39">
            <v>0</v>
          </cell>
          <cell r="BL39">
            <v>0</v>
          </cell>
          <cell r="BM39">
            <v>0</v>
          </cell>
          <cell r="BN39">
            <v>64</v>
          </cell>
          <cell r="BO39">
            <v>73</v>
          </cell>
          <cell r="BP39">
            <v>0</v>
          </cell>
          <cell r="BQ39">
            <v>0</v>
          </cell>
          <cell r="BR39">
            <v>0</v>
          </cell>
          <cell r="BS39">
            <v>0</v>
          </cell>
          <cell r="BT39">
            <v>0</v>
          </cell>
          <cell r="BU39">
            <v>420</v>
          </cell>
          <cell r="BV39">
            <v>0</v>
          </cell>
          <cell r="BW39">
            <v>0</v>
          </cell>
          <cell r="BX39">
            <v>36.200000000000003</v>
          </cell>
          <cell r="BY39">
            <v>0</v>
          </cell>
          <cell r="BZ39">
            <v>8160</v>
          </cell>
          <cell r="CA39">
            <v>19500</v>
          </cell>
          <cell r="CB39">
            <v>17200</v>
          </cell>
          <cell r="CC39">
            <v>391</v>
          </cell>
          <cell r="CD39">
            <v>499</v>
          </cell>
          <cell r="CE39">
            <v>3650</v>
          </cell>
          <cell r="CF39">
            <v>2360</v>
          </cell>
          <cell r="CG39">
            <v>96.5</v>
          </cell>
          <cell r="CH39">
            <v>0</v>
          </cell>
          <cell r="CI39">
            <v>21900</v>
          </cell>
          <cell r="CJ39">
            <v>102000</v>
          </cell>
          <cell r="CK39">
            <v>0</v>
          </cell>
          <cell r="CL39">
            <v>94800</v>
          </cell>
          <cell r="CM39">
            <v>400</v>
          </cell>
          <cell r="CN39">
            <v>3590</v>
          </cell>
          <cell r="CO39">
            <v>9680</v>
          </cell>
          <cell r="CP39">
            <v>0</v>
          </cell>
          <cell r="CQ39">
            <v>0</v>
          </cell>
          <cell r="CR39">
            <v>0</v>
          </cell>
          <cell r="CS39">
            <v>0</v>
          </cell>
        </row>
        <row r="40">
          <cell r="C40" t="str">
            <v>W36X262</v>
          </cell>
          <cell r="D40" t="str">
            <v>F</v>
          </cell>
          <cell r="E40">
            <v>262</v>
          </cell>
          <cell r="F40">
            <v>77</v>
          </cell>
          <cell r="G40">
            <v>36.9</v>
          </cell>
          <cell r="H40">
            <v>0</v>
          </cell>
          <cell r="I40">
            <v>0</v>
          </cell>
          <cell r="J40">
            <v>16.600000000000001</v>
          </cell>
          <cell r="K40">
            <v>0</v>
          </cell>
          <cell r="L40">
            <v>0</v>
          </cell>
          <cell r="M40">
            <v>0.84</v>
          </cell>
          <cell r="N40">
            <v>1.44</v>
          </cell>
          <cell r="O40">
            <v>0</v>
          </cell>
          <cell r="P40">
            <v>0</v>
          </cell>
          <cell r="Q40">
            <v>0</v>
          </cell>
          <cell r="R40">
            <v>2.39</v>
          </cell>
          <cell r="S40">
            <v>2.75</v>
          </cell>
          <cell r="T40">
            <v>1.625</v>
          </cell>
          <cell r="U40">
            <v>0</v>
          </cell>
          <cell r="V40">
            <v>0</v>
          </cell>
          <cell r="W40">
            <v>0</v>
          </cell>
          <cell r="X40">
            <v>0</v>
          </cell>
          <cell r="Y40">
            <v>0</v>
          </cell>
          <cell r="Z40">
            <v>5.75</v>
          </cell>
          <cell r="AA40">
            <v>0</v>
          </cell>
          <cell r="AB40">
            <v>38.200000000000003</v>
          </cell>
          <cell r="AC40">
            <v>0</v>
          </cell>
          <cell r="AD40">
            <v>0</v>
          </cell>
          <cell r="AE40">
            <v>17900</v>
          </cell>
          <cell r="AF40">
            <v>1100</v>
          </cell>
          <cell r="AG40">
            <v>972</v>
          </cell>
          <cell r="AH40">
            <v>15.3</v>
          </cell>
          <cell r="AI40">
            <v>1090</v>
          </cell>
          <cell r="AJ40">
            <v>204</v>
          </cell>
          <cell r="AK40">
            <v>132</v>
          </cell>
          <cell r="AL40">
            <v>3.76</v>
          </cell>
          <cell r="AM40">
            <v>0</v>
          </cell>
          <cell r="AN40">
            <v>41.6</v>
          </cell>
          <cell r="AO40">
            <v>342000</v>
          </cell>
          <cell r="AP40">
            <v>0</v>
          </cell>
          <cell r="AQ40">
            <v>147</v>
          </cell>
          <cell r="AR40">
            <v>873</v>
          </cell>
          <cell r="AS40">
            <v>200</v>
          </cell>
          <cell r="AT40">
            <v>543</v>
          </cell>
          <cell r="AU40">
            <v>0</v>
          </cell>
          <cell r="AV40">
            <v>0</v>
          </cell>
          <cell r="AW40">
            <v>0</v>
          </cell>
          <cell r="AX40">
            <v>0</v>
          </cell>
          <cell r="AY40" t="str">
            <v>W920X390</v>
          </cell>
          <cell r="AZ40" t="str">
            <v>W920X390</v>
          </cell>
          <cell r="BA40">
            <v>390</v>
          </cell>
          <cell r="BB40">
            <v>49700</v>
          </cell>
          <cell r="BC40">
            <v>937</v>
          </cell>
          <cell r="BD40">
            <v>0</v>
          </cell>
          <cell r="BE40">
            <v>0</v>
          </cell>
          <cell r="BF40">
            <v>422</v>
          </cell>
          <cell r="BG40">
            <v>0</v>
          </cell>
          <cell r="BH40">
            <v>0</v>
          </cell>
          <cell r="BI40">
            <v>21.3</v>
          </cell>
          <cell r="BJ40">
            <v>36.6</v>
          </cell>
          <cell r="BK40">
            <v>0</v>
          </cell>
          <cell r="BL40">
            <v>0</v>
          </cell>
          <cell r="BM40">
            <v>0</v>
          </cell>
          <cell r="BN40">
            <v>60.7</v>
          </cell>
          <cell r="BO40">
            <v>69.900000000000006</v>
          </cell>
          <cell r="BP40">
            <v>0</v>
          </cell>
          <cell r="BQ40">
            <v>0</v>
          </cell>
          <cell r="BR40">
            <v>0</v>
          </cell>
          <cell r="BS40">
            <v>0</v>
          </cell>
          <cell r="BT40">
            <v>0</v>
          </cell>
          <cell r="BU40">
            <v>390</v>
          </cell>
          <cell r="BV40">
            <v>0</v>
          </cell>
          <cell r="BW40">
            <v>0</v>
          </cell>
          <cell r="BX40">
            <v>38.200000000000003</v>
          </cell>
          <cell r="BY40">
            <v>0</v>
          </cell>
          <cell r="BZ40">
            <v>7450</v>
          </cell>
          <cell r="CA40">
            <v>18000</v>
          </cell>
          <cell r="CB40">
            <v>15900</v>
          </cell>
          <cell r="CC40">
            <v>389</v>
          </cell>
          <cell r="CD40">
            <v>454</v>
          </cell>
          <cell r="CE40">
            <v>3340</v>
          </cell>
          <cell r="CF40">
            <v>2160</v>
          </cell>
          <cell r="CG40">
            <v>95.5</v>
          </cell>
          <cell r="CH40">
            <v>0</v>
          </cell>
          <cell r="CI40">
            <v>17300</v>
          </cell>
          <cell r="CJ40">
            <v>91800</v>
          </cell>
          <cell r="CK40">
            <v>0</v>
          </cell>
          <cell r="CL40">
            <v>94800</v>
          </cell>
          <cell r="CM40">
            <v>363</v>
          </cell>
          <cell r="CN40">
            <v>3280</v>
          </cell>
          <cell r="CO40">
            <v>8900</v>
          </cell>
          <cell r="CP40">
            <v>0</v>
          </cell>
          <cell r="CQ40">
            <v>0</v>
          </cell>
          <cell r="CR40">
            <v>0</v>
          </cell>
          <cell r="CS40">
            <v>0</v>
          </cell>
        </row>
        <row r="41">
          <cell r="C41" t="str">
            <v>W36X247</v>
          </cell>
          <cell r="D41" t="str">
            <v>F</v>
          </cell>
          <cell r="E41">
            <v>247</v>
          </cell>
          <cell r="F41">
            <v>72.5</v>
          </cell>
          <cell r="G41">
            <v>36.700000000000003</v>
          </cell>
          <cell r="H41">
            <v>0</v>
          </cell>
          <cell r="I41">
            <v>0</v>
          </cell>
          <cell r="J41">
            <v>16.5</v>
          </cell>
          <cell r="K41">
            <v>0</v>
          </cell>
          <cell r="L41">
            <v>0</v>
          </cell>
          <cell r="M41">
            <v>0.8</v>
          </cell>
          <cell r="N41">
            <v>1.35</v>
          </cell>
          <cell r="O41">
            <v>0</v>
          </cell>
          <cell r="P41">
            <v>0</v>
          </cell>
          <cell r="Q41">
            <v>0</v>
          </cell>
          <cell r="R41">
            <v>2.2999999999999998</v>
          </cell>
          <cell r="S41">
            <v>2.625</v>
          </cell>
          <cell r="T41">
            <v>1.625</v>
          </cell>
          <cell r="U41">
            <v>0</v>
          </cell>
          <cell r="V41">
            <v>0</v>
          </cell>
          <cell r="W41">
            <v>0</v>
          </cell>
          <cell r="X41">
            <v>0</v>
          </cell>
          <cell r="Y41">
            <v>0</v>
          </cell>
          <cell r="Z41">
            <v>6.11</v>
          </cell>
          <cell r="AA41">
            <v>0</v>
          </cell>
          <cell r="AB41">
            <v>40.1</v>
          </cell>
          <cell r="AC41">
            <v>0</v>
          </cell>
          <cell r="AD41">
            <v>0</v>
          </cell>
          <cell r="AE41">
            <v>16700</v>
          </cell>
          <cell r="AF41">
            <v>1030</v>
          </cell>
          <cell r="AG41">
            <v>913</v>
          </cell>
          <cell r="AH41">
            <v>15.2</v>
          </cell>
          <cell r="AI41">
            <v>1010</v>
          </cell>
          <cell r="AJ41">
            <v>190</v>
          </cell>
          <cell r="AK41">
            <v>123</v>
          </cell>
          <cell r="AL41">
            <v>3.74</v>
          </cell>
          <cell r="AM41">
            <v>0</v>
          </cell>
          <cell r="AN41">
            <v>34.700000000000003</v>
          </cell>
          <cell r="AO41">
            <v>316000</v>
          </cell>
          <cell r="AP41">
            <v>0</v>
          </cell>
          <cell r="AQ41">
            <v>146</v>
          </cell>
          <cell r="AR41">
            <v>812</v>
          </cell>
          <cell r="AS41">
            <v>187</v>
          </cell>
          <cell r="AT41">
            <v>509</v>
          </cell>
          <cell r="AU41">
            <v>0</v>
          </cell>
          <cell r="AV41">
            <v>0</v>
          </cell>
          <cell r="AW41">
            <v>0</v>
          </cell>
          <cell r="AX41">
            <v>0</v>
          </cell>
          <cell r="AY41" t="str">
            <v>W920X368</v>
          </cell>
          <cell r="AZ41" t="str">
            <v>W920X368</v>
          </cell>
          <cell r="BA41">
            <v>368</v>
          </cell>
          <cell r="BB41">
            <v>46800</v>
          </cell>
          <cell r="BC41">
            <v>932</v>
          </cell>
          <cell r="BD41">
            <v>0</v>
          </cell>
          <cell r="BE41">
            <v>0</v>
          </cell>
          <cell r="BF41">
            <v>419</v>
          </cell>
          <cell r="BG41">
            <v>0</v>
          </cell>
          <cell r="BH41">
            <v>0</v>
          </cell>
          <cell r="BI41">
            <v>20.3</v>
          </cell>
          <cell r="BJ41">
            <v>34.299999999999997</v>
          </cell>
          <cell r="BK41">
            <v>0</v>
          </cell>
          <cell r="BL41">
            <v>0</v>
          </cell>
          <cell r="BM41">
            <v>0</v>
          </cell>
          <cell r="BN41">
            <v>58.4</v>
          </cell>
          <cell r="BO41">
            <v>66.7</v>
          </cell>
          <cell r="BP41">
            <v>0</v>
          </cell>
          <cell r="BQ41">
            <v>0</v>
          </cell>
          <cell r="BR41">
            <v>0</v>
          </cell>
          <cell r="BS41">
            <v>0</v>
          </cell>
          <cell r="BT41">
            <v>0</v>
          </cell>
          <cell r="BU41">
            <v>368</v>
          </cell>
          <cell r="BV41">
            <v>0</v>
          </cell>
          <cell r="BW41">
            <v>0</v>
          </cell>
          <cell r="BX41">
            <v>40.1</v>
          </cell>
          <cell r="BY41">
            <v>0</v>
          </cell>
          <cell r="BZ41">
            <v>6950</v>
          </cell>
          <cell r="CA41">
            <v>16900</v>
          </cell>
          <cell r="CB41">
            <v>15000</v>
          </cell>
          <cell r="CC41">
            <v>386</v>
          </cell>
          <cell r="CD41">
            <v>420</v>
          </cell>
          <cell r="CE41">
            <v>3110</v>
          </cell>
          <cell r="CF41">
            <v>2020</v>
          </cell>
          <cell r="CG41">
            <v>95</v>
          </cell>
          <cell r="CH41">
            <v>0</v>
          </cell>
          <cell r="CI41">
            <v>14400</v>
          </cell>
          <cell r="CJ41">
            <v>84900</v>
          </cell>
          <cell r="CK41">
            <v>0</v>
          </cell>
          <cell r="CL41">
            <v>94200</v>
          </cell>
          <cell r="CM41">
            <v>338</v>
          </cell>
          <cell r="CN41">
            <v>3060</v>
          </cell>
          <cell r="CO41">
            <v>8340</v>
          </cell>
          <cell r="CP41">
            <v>0</v>
          </cell>
          <cell r="CQ41">
            <v>0</v>
          </cell>
          <cell r="CR41">
            <v>0</v>
          </cell>
          <cell r="CS41">
            <v>0</v>
          </cell>
        </row>
        <row r="42">
          <cell r="C42" t="str">
            <v>W36X231</v>
          </cell>
          <cell r="D42" t="str">
            <v>F</v>
          </cell>
          <cell r="E42">
            <v>230</v>
          </cell>
          <cell r="F42">
            <v>68.099999999999994</v>
          </cell>
          <cell r="G42">
            <v>36.5</v>
          </cell>
          <cell r="H42">
            <v>0</v>
          </cell>
          <cell r="I42">
            <v>0</v>
          </cell>
          <cell r="J42">
            <v>16.5</v>
          </cell>
          <cell r="K42">
            <v>0</v>
          </cell>
          <cell r="L42">
            <v>0</v>
          </cell>
          <cell r="M42">
            <v>0.76</v>
          </cell>
          <cell r="N42">
            <v>1.26</v>
          </cell>
          <cell r="O42">
            <v>0</v>
          </cell>
          <cell r="P42">
            <v>0</v>
          </cell>
          <cell r="Q42">
            <v>0</v>
          </cell>
          <cell r="R42">
            <v>2.21</v>
          </cell>
          <cell r="S42">
            <v>2.5625</v>
          </cell>
          <cell r="T42">
            <v>1.5625</v>
          </cell>
          <cell r="U42">
            <v>0</v>
          </cell>
          <cell r="V42">
            <v>0</v>
          </cell>
          <cell r="W42">
            <v>0</v>
          </cell>
          <cell r="X42">
            <v>0</v>
          </cell>
          <cell r="Y42">
            <v>0</v>
          </cell>
          <cell r="Z42">
            <v>6.54</v>
          </cell>
          <cell r="AA42">
            <v>0</v>
          </cell>
          <cell r="AB42">
            <v>42.2</v>
          </cell>
          <cell r="AC42">
            <v>0</v>
          </cell>
          <cell r="AD42">
            <v>0</v>
          </cell>
          <cell r="AE42">
            <v>15600</v>
          </cell>
          <cell r="AF42">
            <v>963</v>
          </cell>
          <cell r="AG42">
            <v>854</v>
          </cell>
          <cell r="AH42">
            <v>15.1</v>
          </cell>
          <cell r="AI42">
            <v>940</v>
          </cell>
          <cell r="AJ42">
            <v>176</v>
          </cell>
          <cell r="AK42">
            <v>114</v>
          </cell>
          <cell r="AL42">
            <v>3.71</v>
          </cell>
          <cell r="AM42">
            <v>0</v>
          </cell>
          <cell r="AN42">
            <v>28.7</v>
          </cell>
          <cell r="AO42">
            <v>292000</v>
          </cell>
          <cell r="AP42">
            <v>0</v>
          </cell>
          <cell r="AQ42">
            <v>145</v>
          </cell>
          <cell r="AR42">
            <v>756</v>
          </cell>
          <cell r="AS42">
            <v>175</v>
          </cell>
          <cell r="AT42">
            <v>476</v>
          </cell>
          <cell r="AU42">
            <v>0</v>
          </cell>
          <cell r="AV42">
            <v>0</v>
          </cell>
          <cell r="AW42">
            <v>0</v>
          </cell>
          <cell r="AX42">
            <v>0</v>
          </cell>
          <cell r="AY42" t="str">
            <v>W920X345</v>
          </cell>
          <cell r="AZ42" t="str">
            <v>W920X345</v>
          </cell>
          <cell r="BA42">
            <v>345</v>
          </cell>
          <cell r="BB42">
            <v>43900</v>
          </cell>
          <cell r="BC42">
            <v>927</v>
          </cell>
          <cell r="BD42">
            <v>0</v>
          </cell>
          <cell r="BE42">
            <v>0</v>
          </cell>
          <cell r="BF42">
            <v>419</v>
          </cell>
          <cell r="BG42">
            <v>0</v>
          </cell>
          <cell r="BH42">
            <v>0</v>
          </cell>
          <cell r="BI42">
            <v>19.3</v>
          </cell>
          <cell r="BJ42">
            <v>32</v>
          </cell>
          <cell r="BK42">
            <v>0</v>
          </cell>
          <cell r="BL42">
            <v>0</v>
          </cell>
          <cell r="BM42">
            <v>0</v>
          </cell>
          <cell r="BN42">
            <v>56.1</v>
          </cell>
          <cell r="BO42">
            <v>65.099999999999994</v>
          </cell>
          <cell r="BP42">
            <v>0</v>
          </cell>
          <cell r="BQ42">
            <v>0</v>
          </cell>
          <cell r="BR42">
            <v>0</v>
          </cell>
          <cell r="BS42">
            <v>0</v>
          </cell>
          <cell r="BT42">
            <v>0</v>
          </cell>
          <cell r="BU42">
            <v>345</v>
          </cell>
          <cell r="BV42">
            <v>0</v>
          </cell>
          <cell r="BW42">
            <v>0</v>
          </cell>
          <cell r="BX42">
            <v>42.2</v>
          </cell>
          <cell r="BY42">
            <v>0</v>
          </cell>
          <cell r="BZ42">
            <v>6490</v>
          </cell>
          <cell r="CA42">
            <v>15800</v>
          </cell>
          <cell r="CB42">
            <v>14000</v>
          </cell>
          <cell r="CC42">
            <v>384</v>
          </cell>
          <cell r="CD42">
            <v>391</v>
          </cell>
          <cell r="CE42">
            <v>2880</v>
          </cell>
          <cell r="CF42">
            <v>1870</v>
          </cell>
          <cell r="CG42">
            <v>94.2</v>
          </cell>
          <cell r="CH42">
            <v>0</v>
          </cell>
          <cell r="CI42">
            <v>11900</v>
          </cell>
          <cell r="CJ42">
            <v>78400</v>
          </cell>
          <cell r="CK42">
            <v>0</v>
          </cell>
          <cell r="CL42">
            <v>93500</v>
          </cell>
          <cell r="CM42">
            <v>315</v>
          </cell>
          <cell r="CN42">
            <v>2870</v>
          </cell>
          <cell r="CO42">
            <v>7800</v>
          </cell>
          <cell r="CP42">
            <v>0</v>
          </cell>
          <cell r="CQ42">
            <v>0</v>
          </cell>
          <cell r="CR42">
            <v>0</v>
          </cell>
          <cell r="CS42">
            <v>0</v>
          </cell>
        </row>
        <row r="43">
          <cell r="C43" t="str">
            <v>W36X256</v>
          </cell>
          <cell r="D43" t="str">
            <v>F</v>
          </cell>
          <cell r="E43">
            <v>256</v>
          </cell>
          <cell r="F43">
            <v>75.400000000000006</v>
          </cell>
          <cell r="G43">
            <v>37.4</v>
          </cell>
          <cell r="H43">
            <v>0</v>
          </cell>
          <cell r="I43">
            <v>0</v>
          </cell>
          <cell r="J43">
            <v>12.2</v>
          </cell>
          <cell r="K43">
            <v>0</v>
          </cell>
          <cell r="L43">
            <v>0</v>
          </cell>
          <cell r="M43">
            <v>0.96</v>
          </cell>
          <cell r="N43">
            <v>1.73</v>
          </cell>
          <cell r="O43">
            <v>0</v>
          </cell>
          <cell r="P43">
            <v>0</v>
          </cell>
          <cell r="Q43">
            <v>0</v>
          </cell>
          <cell r="R43">
            <v>2.48</v>
          </cell>
          <cell r="S43">
            <v>2.625</v>
          </cell>
          <cell r="T43">
            <v>1.3125</v>
          </cell>
          <cell r="U43">
            <v>0</v>
          </cell>
          <cell r="V43">
            <v>0</v>
          </cell>
          <cell r="W43">
            <v>0</v>
          </cell>
          <cell r="X43">
            <v>0</v>
          </cell>
          <cell r="Y43">
            <v>0</v>
          </cell>
          <cell r="Z43">
            <v>3.53</v>
          </cell>
          <cell r="AA43">
            <v>0</v>
          </cell>
          <cell r="AB43">
            <v>33.799999999999997</v>
          </cell>
          <cell r="AC43">
            <v>0</v>
          </cell>
          <cell r="AD43">
            <v>0</v>
          </cell>
          <cell r="AE43">
            <v>16800</v>
          </cell>
          <cell r="AF43">
            <v>1040</v>
          </cell>
          <cell r="AG43">
            <v>895</v>
          </cell>
          <cell r="AH43">
            <v>14.9</v>
          </cell>
          <cell r="AI43">
            <v>528</v>
          </cell>
          <cell r="AJ43">
            <v>137</v>
          </cell>
          <cell r="AK43">
            <v>86.5</v>
          </cell>
          <cell r="AL43">
            <v>2.65</v>
          </cell>
          <cell r="AM43">
            <v>0</v>
          </cell>
          <cell r="AN43">
            <v>52.9</v>
          </cell>
          <cell r="AO43">
            <v>168000</v>
          </cell>
          <cell r="AP43">
            <v>0</v>
          </cell>
          <cell r="AQ43">
            <v>109</v>
          </cell>
          <cell r="AR43">
            <v>576</v>
          </cell>
          <cell r="AS43">
            <v>174</v>
          </cell>
          <cell r="AT43">
            <v>516</v>
          </cell>
          <cell r="AU43">
            <v>0</v>
          </cell>
          <cell r="AV43">
            <v>0</v>
          </cell>
          <cell r="AW43">
            <v>0</v>
          </cell>
          <cell r="AX43">
            <v>0</v>
          </cell>
          <cell r="AY43" t="str">
            <v>W920X381</v>
          </cell>
          <cell r="AZ43" t="str">
            <v>W920X381</v>
          </cell>
          <cell r="BA43">
            <v>381</v>
          </cell>
          <cell r="BB43">
            <v>48600</v>
          </cell>
          <cell r="BC43">
            <v>950</v>
          </cell>
          <cell r="BD43">
            <v>0</v>
          </cell>
          <cell r="BE43">
            <v>0</v>
          </cell>
          <cell r="BF43">
            <v>310</v>
          </cell>
          <cell r="BG43">
            <v>0</v>
          </cell>
          <cell r="BH43">
            <v>0</v>
          </cell>
          <cell r="BI43">
            <v>24.4</v>
          </cell>
          <cell r="BJ43">
            <v>43.9</v>
          </cell>
          <cell r="BK43">
            <v>0</v>
          </cell>
          <cell r="BL43">
            <v>0</v>
          </cell>
          <cell r="BM43">
            <v>0</v>
          </cell>
          <cell r="BN43">
            <v>63</v>
          </cell>
          <cell r="BO43">
            <v>66.7</v>
          </cell>
          <cell r="BP43">
            <v>0</v>
          </cell>
          <cell r="BQ43">
            <v>0</v>
          </cell>
          <cell r="BR43">
            <v>0</v>
          </cell>
          <cell r="BS43">
            <v>0</v>
          </cell>
          <cell r="BT43">
            <v>0</v>
          </cell>
          <cell r="BU43">
            <v>381</v>
          </cell>
          <cell r="BV43">
            <v>0</v>
          </cell>
          <cell r="BW43">
            <v>0</v>
          </cell>
          <cell r="BX43">
            <v>33.799999999999997</v>
          </cell>
          <cell r="BY43">
            <v>0</v>
          </cell>
          <cell r="BZ43">
            <v>6990</v>
          </cell>
          <cell r="CA43">
            <v>17000</v>
          </cell>
          <cell r="CB43">
            <v>14700</v>
          </cell>
          <cell r="CC43">
            <v>378</v>
          </cell>
          <cell r="CD43">
            <v>220</v>
          </cell>
          <cell r="CE43">
            <v>2250</v>
          </cell>
          <cell r="CF43">
            <v>1420</v>
          </cell>
          <cell r="CG43">
            <v>67.3</v>
          </cell>
          <cell r="CH43">
            <v>0</v>
          </cell>
          <cell r="CI43">
            <v>22000</v>
          </cell>
          <cell r="CJ43">
            <v>45100</v>
          </cell>
          <cell r="CK43">
            <v>0</v>
          </cell>
          <cell r="CL43">
            <v>70300</v>
          </cell>
          <cell r="CM43">
            <v>240</v>
          </cell>
          <cell r="CN43">
            <v>2850</v>
          </cell>
          <cell r="CO43">
            <v>8460</v>
          </cell>
          <cell r="CP43">
            <v>0</v>
          </cell>
          <cell r="CQ43">
            <v>0</v>
          </cell>
          <cell r="CR43">
            <v>0</v>
          </cell>
          <cell r="CS43">
            <v>0</v>
          </cell>
        </row>
        <row r="44">
          <cell r="C44" t="str">
            <v>W36X232</v>
          </cell>
          <cell r="D44" t="str">
            <v>F</v>
          </cell>
          <cell r="E44">
            <v>232</v>
          </cell>
          <cell r="F44">
            <v>68.099999999999994</v>
          </cell>
          <cell r="G44">
            <v>37.1</v>
          </cell>
          <cell r="H44">
            <v>0</v>
          </cell>
          <cell r="I44">
            <v>0</v>
          </cell>
          <cell r="J44">
            <v>12.1</v>
          </cell>
          <cell r="K44">
            <v>0</v>
          </cell>
          <cell r="L44">
            <v>0</v>
          </cell>
          <cell r="M44">
            <v>0.87</v>
          </cell>
          <cell r="N44">
            <v>1.57</v>
          </cell>
          <cell r="O44">
            <v>0</v>
          </cell>
          <cell r="P44">
            <v>0</v>
          </cell>
          <cell r="Q44">
            <v>0</v>
          </cell>
          <cell r="R44">
            <v>2.3199999999999998</v>
          </cell>
          <cell r="S44">
            <v>2.4375</v>
          </cell>
          <cell r="T44">
            <v>1.25</v>
          </cell>
          <cell r="U44">
            <v>0</v>
          </cell>
          <cell r="V44">
            <v>0</v>
          </cell>
          <cell r="W44">
            <v>0</v>
          </cell>
          <cell r="X44">
            <v>0</v>
          </cell>
          <cell r="Y44">
            <v>0</v>
          </cell>
          <cell r="Z44">
            <v>3.86</v>
          </cell>
          <cell r="AA44">
            <v>0</v>
          </cell>
          <cell r="AB44">
            <v>37.299999999999997</v>
          </cell>
          <cell r="AC44">
            <v>0</v>
          </cell>
          <cell r="AD44">
            <v>0</v>
          </cell>
          <cell r="AE44">
            <v>15000</v>
          </cell>
          <cell r="AF44">
            <v>936</v>
          </cell>
          <cell r="AG44">
            <v>809</v>
          </cell>
          <cell r="AH44">
            <v>14.8</v>
          </cell>
          <cell r="AI44">
            <v>468</v>
          </cell>
          <cell r="AJ44">
            <v>122</v>
          </cell>
          <cell r="AK44">
            <v>77.2</v>
          </cell>
          <cell r="AL44">
            <v>2.62</v>
          </cell>
          <cell r="AM44">
            <v>0</v>
          </cell>
          <cell r="AN44">
            <v>39.6</v>
          </cell>
          <cell r="AO44">
            <v>148000</v>
          </cell>
          <cell r="AP44">
            <v>0</v>
          </cell>
          <cell r="AQ44">
            <v>108</v>
          </cell>
          <cell r="AR44">
            <v>512</v>
          </cell>
          <cell r="AS44">
            <v>157</v>
          </cell>
          <cell r="AT44">
            <v>464</v>
          </cell>
          <cell r="AU44">
            <v>0</v>
          </cell>
          <cell r="AV44">
            <v>0</v>
          </cell>
          <cell r="AW44">
            <v>0</v>
          </cell>
          <cell r="AX44">
            <v>0</v>
          </cell>
          <cell r="AY44" t="str">
            <v>W920X345</v>
          </cell>
          <cell r="AZ44" t="str">
            <v>W920X345</v>
          </cell>
          <cell r="BA44">
            <v>345</v>
          </cell>
          <cell r="BB44">
            <v>43900</v>
          </cell>
          <cell r="BC44">
            <v>942</v>
          </cell>
          <cell r="BD44">
            <v>0</v>
          </cell>
          <cell r="BE44">
            <v>0</v>
          </cell>
          <cell r="BF44">
            <v>307</v>
          </cell>
          <cell r="BG44">
            <v>0</v>
          </cell>
          <cell r="BH44">
            <v>0</v>
          </cell>
          <cell r="BI44">
            <v>22.1</v>
          </cell>
          <cell r="BJ44">
            <v>39.9</v>
          </cell>
          <cell r="BK44">
            <v>0</v>
          </cell>
          <cell r="BL44">
            <v>0</v>
          </cell>
          <cell r="BM44">
            <v>0</v>
          </cell>
          <cell r="BN44">
            <v>58.9</v>
          </cell>
          <cell r="BO44">
            <v>61.9</v>
          </cell>
          <cell r="BP44">
            <v>0</v>
          </cell>
          <cell r="BQ44">
            <v>0</v>
          </cell>
          <cell r="BR44">
            <v>0</v>
          </cell>
          <cell r="BS44">
            <v>0</v>
          </cell>
          <cell r="BT44">
            <v>0</v>
          </cell>
          <cell r="BU44">
            <v>345</v>
          </cell>
          <cell r="BV44">
            <v>0</v>
          </cell>
          <cell r="BW44">
            <v>0</v>
          </cell>
          <cell r="BX44">
            <v>37.299999999999997</v>
          </cell>
          <cell r="BY44">
            <v>0</v>
          </cell>
          <cell r="BZ44">
            <v>6240</v>
          </cell>
          <cell r="CA44">
            <v>15300</v>
          </cell>
          <cell r="CB44">
            <v>13300</v>
          </cell>
          <cell r="CC44">
            <v>376</v>
          </cell>
          <cell r="CD44">
            <v>195</v>
          </cell>
          <cell r="CE44">
            <v>2000</v>
          </cell>
          <cell r="CF44">
            <v>1270</v>
          </cell>
          <cell r="CG44">
            <v>66.5</v>
          </cell>
          <cell r="CH44">
            <v>0</v>
          </cell>
          <cell r="CI44">
            <v>16500</v>
          </cell>
          <cell r="CJ44">
            <v>39700</v>
          </cell>
          <cell r="CK44">
            <v>0</v>
          </cell>
          <cell r="CL44">
            <v>69700</v>
          </cell>
          <cell r="CM44">
            <v>213</v>
          </cell>
          <cell r="CN44">
            <v>2570</v>
          </cell>
          <cell r="CO44">
            <v>7600</v>
          </cell>
          <cell r="CP44">
            <v>0</v>
          </cell>
          <cell r="CQ44">
            <v>0</v>
          </cell>
          <cell r="CR44">
            <v>0</v>
          </cell>
          <cell r="CS44">
            <v>0</v>
          </cell>
        </row>
        <row r="45">
          <cell r="C45" t="str">
            <v>W36X210</v>
          </cell>
          <cell r="D45" t="str">
            <v>F</v>
          </cell>
          <cell r="E45">
            <v>210</v>
          </cell>
          <cell r="F45">
            <v>61.8</v>
          </cell>
          <cell r="G45">
            <v>36.700000000000003</v>
          </cell>
          <cell r="H45">
            <v>0</v>
          </cell>
          <cell r="I45">
            <v>0</v>
          </cell>
          <cell r="J45">
            <v>12.2</v>
          </cell>
          <cell r="K45">
            <v>0</v>
          </cell>
          <cell r="L45">
            <v>0</v>
          </cell>
          <cell r="M45">
            <v>0.83</v>
          </cell>
          <cell r="N45">
            <v>1.36</v>
          </cell>
          <cell r="O45">
            <v>0</v>
          </cell>
          <cell r="P45">
            <v>0</v>
          </cell>
          <cell r="Q45">
            <v>0</v>
          </cell>
          <cell r="R45">
            <v>2.11</v>
          </cell>
          <cell r="S45">
            <v>2.3125</v>
          </cell>
          <cell r="T45">
            <v>1.25</v>
          </cell>
          <cell r="U45">
            <v>0</v>
          </cell>
          <cell r="V45">
            <v>0</v>
          </cell>
          <cell r="W45">
            <v>0</v>
          </cell>
          <cell r="X45">
            <v>0</v>
          </cell>
          <cell r="Y45">
            <v>0</v>
          </cell>
          <cell r="Z45">
            <v>4.4800000000000004</v>
          </cell>
          <cell r="AA45">
            <v>0</v>
          </cell>
          <cell r="AB45">
            <v>39.1</v>
          </cell>
          <cell r="AC45">
            <v>0</v>
          </cell>
          <cell r="AD45">
            <v>0</v>
          </cell>
          <cell r="AE45">
            <v>13200</v>
          </cell>
          <cell r="AF45">
            <v>833</v>
          </cell>
          <cell r="AG45">
            <v>719</v>
          </cell>
          <cell r="AH45">
            <v>14.6</v>
          </cell>
          <cell r="AI45">
            <v>411</v>
          </cell>
          <cell r="AJ45">
            <v>107</v>
          </cell>
          <cell r="AK45">
            <v>67.5</v>
          </cell>
          <cell r="AL45">
            <v>2.58</v>
          </cell>
          <cell r="AM45">
            <v>0</v>
          </cell>
          <cell r="AN45">
            <v>28</v>
          </cell>
          <cell r="AO45">
            <v>128000</v>
          </cell>
          <cell r="AP45">
            <v>0</v>
          </cell>
          <cell r="AQ45">
            <v>108</v>
          </cell>
          <cell r="AR45">
            <v>446</v>
          </cell>
          <cell r="AS45">
            <v>136</v>
          </cell>
          <cell r="AT45">
            <v>412</v>
          </cell>
          <cell r="AU45">
            <v>0</v>
          </cell>
          <cell r="AV45">
            <v>0</v>
          </cell>
          <cell r="AW45">
            <v>0</v>
          </cell>
          <cell r="AX45">
            <v>0</v>
          </cell>
          <cell r="AY45" t="str">
            <v>W920X313</v>
          </cell>
          <cell r="AZ45" t="str">
            <v>W920X313</v>
          </cell>
          <cell r="BA45">
            <v>313</v>
          </cell>
          <cell r="BB45">
            <v>39900</v>
          </cell>
          <cell r="BC45">
            <v>932</v>
          </cell>
          <cell r="BD45">
            <v>0</v>
          </cell>
          <cell r="BE45">
            <v>0</v>
          </cell>
          <cell r="BF45">
            <v>310</v>
          </cell>
          <cell r="BG45">
            <v>0</v>
          </cell>
          <cell r="BH45">
            <v>0</v>
          </cell>
          <cell r="BI45">
            <v>21.1</v>
          </cell>
          <cell r="BJ45">
            <v>34.5</v>
          </cell>
          <cell r="BK45">
            <v>0</v>
          </cell>
          <cell r="BL45">
            <v>0</v>
          </cell>
          <cell r="BM45">
            <v>0</v>
          </cell>
          <cell r="BN45">
            <v>53.6</v>
          </cell>
          <cell r="BO45">
            <v>58.7</v>
          </cell>
          <cell r="BP45">
            <v>0</v>
          </cell>
          <cell r="BQ45">
            <v>0</v>
          </cell>
          <cell r="BR45">
            <v>0</v>
          </cell>
          <cell r="BS45">
            <v>0</v>
          </cell>
          <cell r="BT45">
            <v>0</v>
          </cell>
          <cell r="BU45">
            <v>313</v>
          </cell>
          <cell r="BV45">
            <v>0</v>
          </cell>
          <cell r="BW45">
            <v>0</v>
          </cell>
          <cell r="BX45">
            <v>39.1</v>
          </cell>
          <cell r="BY45">
            <v>0</v>
          </cell>
          <cell r="BZ45">
            <v>5490</v>
          </cell>
          <cell r="CA45">
            <v>13700</v>
          </cell>
          <cell r="CB45">
            <v>11800</v>
          </cell>
          <cell r="CC45">
            <v>371</v>
          </cell>
          <cell r="CD45">
            <v>171</v>
          </cell>
          <cell r="CE45">
            <v>1750</v>
          </cell>
          <cell r="CF45">
            <v>1110</v>
          </cell>
          <cell r="CG45">
            <v>65.5</v>
          </cell>
          <cell r="CH45">
            <v>0</v>
          </cell>
          <cell r="CI45">
            <v>11700</v>
          </cell>
          <cell r="CJ45">
            <v>34400</v>
          </cell>
          <cell r="CK45">
            <v>0</v>
          </cell>
          <cell r="CL45">
            <v>69700</v>
          </cell>
          <cell r="CM45">
            <v>186</v>
          </cell>
          <cell r="CN45">
            <v>2230</v>
          </cell>
          <cell r="CO45">
            <v>6750</v>
          </cell>
          <cell r="CP45">
            <v>0</v>
          </cell>
          <cell r="CQ45">
            <v>0</v>
          </cell>
          <cell r="CR45">
            <v>0</v>
          </cell>
          <cell r="CS45">
            <v>0</v>
          </cell>
        </row>
        <row r="46">
          <cell r="C46" t="str">
            <v>W36X194</v>
          </cell>
          <cell r="D46" t="str">
            <v>F</v>
          </cell>
          <cell r="E46">
            <v>194</v>
          </cell>
          <cell r="F46">
            <v>57</v>
          </cell>
          <cell r="G46">
            <v>36.5</v>
          </cell>
          <cell r="H46">
            <v>0</v>
          </cell>
          <cell r="I46">
            <v>0</v>
          </cell>
          <cell r="J46">
            <v>12.1</v>
          </cell>
          <cell r="K46">
            <v>0</v>
          </cell>
          <cell r="L46">
            <v>0</v>
          </cell>
          <cell r="M46">
            <v>0.76500000000000001</v>
          </cell>
          <cell r="N46">
            <v>1.26</v>
          </cell>
          <cell r="O46">
            <v>0</v>
          </cell>
          <cell r="P46">
            <v>0</v>
          </cell>
          <cell r="Q46">
            <v>0</v>
          </cell>
          <cell r="R46">
            <v>2.0099999999999998</v>
          </cell>
          <cell r="S46">
            <v>2.1875</v>
          </cell>
          <cell r="T46">
            <v>1.1875</v>
          </cell>
          <cell r="U46">
            <v>0</v>
          </cell>
          <cell r="V46">
            <v>0</v>
          </cell>
          <cell r="W46">
            <v>0</v>
          </cell>
          <cell r="X46">
            <v>0</v>
          </cell>
          <cell r="Y46">
            <v>0</v>
          </cell>
          <cell r="Z46">
            <v>4.8099999999999996</v>
          </cell>
          <cell r="AA46">
            <v>0</v>
          </cell>
          <cell r="AB46">
            <v>42.4</v>
          </cell>
          <cell r="AC46">
            <v>0</v>
          </cell>
          <cell r="AD46">
            <v>0</v>
          </cell>
          <cell r="AE46">
            <v>12100</v>
          </cell>
          <cell r="AF46">
            <v>767</v>
          </cell>
          <cell r="AG46">
            <v>664</v>
          </cell>
          <cell r="AH46">
            <v>14.6</v>
          </cell>
          <cell r="AI46">
            <v>375</v>
          </cell>
          <cell r="AJ46">
            <v>97.7</v>
          </cell>
          <cell r="AK46">
            <v>61.9</v>
          </cell>
          <cell r="AL46">
            <v>2.56</v>
          </cell>
          <cell r="AM46">
            <v>0</v>
          </cell>
          <cell r="AN46">
            <v>22.2</v>
          </cell>
          <cell r="AO46">
            <v>116000</v>
          </cell>
          <cell r="AP46">
            <v>0</v>
          </cell>
          <cell r="AQ46">
            <v>107</v>
          </cell>
          <cell r="AR46">
            <v>407</v>
          </cell>
          <cell r="AS46">
            <v>126</v>
          </cell>
          <cell r="AT46">
            <v>379</v>
          </cell>
          <cell r="AU46">
            <v>0</v>
          </cell>
          <cell r="AV46">
            <v>0</v>
          </cell>
          <cell r="AW46">
            <v>0</v>
          </cell>
          <cell r="AX46">
            <v>0</v>
          </cell>
          <cell r="AY46" t="str">
            <v>W920X289</v>
          </cell>
          <cell r="AZ46" t="str">
            <v>W920X289</v>
          </cell>
          <cell r="BA46">
            <v>289</v>
          </cell>
          <cell r="BB46">
            <v>36800</v>
          </cell>
          <cell r="BC46">
            <v>927</v>
          </cell>
          <cell r="BD46">
            <v>0</v>
          </cell>
          <cell r="BE46">
            <v>0</v>
          </cell>
          <cell r="BF46">
            <v>307</v>
          </cell>
          <cell r="BG46">
            <v>0</v>
          </cell>
          <cell r="BH46">
            <v>0</v>
          </cell>
          <cell r="BI46">
            <v>19.399999999999999</v>
          </cell>
          <cell r="BJ46">
            <v>32</v>
          </cell>
          <cell r="BK46">
            <v>0</v>
          </cell>
          <cell r="BL46">
            <v>0</v>
          </cell>
          <cell r="BM46">
            <v>0</v>
          </cell>
          <cell r="BN46">
            <v>51.1</v>
          </cell>
          <cell r="BO46">
            <v>55.6</v>
          </cell>
          <cell r="BP46">
            <v>0</v>
          </cell>
          <cell r="BQ46">
            <v>0</v>
          </cell>
          <cell r="BR46">
            <v>0</v>
          </cell>
          <cell r="BS46">
            <v>0</v>
          </cell>
          <cell r="BT46">
            <v>0</v>
          </cell>
          <cell r="BU46">
            <v>289</v>
          </cell>
          <cell r="BV46">
            <v>0</v>
          </cell>
          <cell r="BW46">
            <v>0</v>
          </cell>
          <cell r="BX46">
            <v>42.4</v>
          </cell>
          <cell r="BY46">
            <v>0</v>
          </cell>
          <cell r="BZ46">
            <v>5040</v>
          </cell>
          <cell r="CA46">
            <v>12600</v>
          </cell>
          <cell r="CB46">
            <v>10900</v>
          </cell>
          <cell r="CC46">
            <v>371</v>
          </cell>
          <cell r="CD46">
            <v>156</v>
          </cell>
          <cell r="CE46">
            <v>1600</v>
          </cell>
          <cell r="CF46">
            <v>1010</v>
          </cell>
          <cell r="CG46">
            <v>65</v>
          </cell>
          <cell r="CH46">
            <v>0</v>
          </cell>
          <cell r="CI46">
            <v>9240</v>
          </cell>
          <cell r="CJ46">
            <v>31200</v>
          </cell>
          <cell r="CK46">
            <v>0</v>
          </cell>
          <cell r="CL46">
            <v>69000</v>
          </cell>
          <cell r="CM46">
            <v>169</v>
          </cell>
          <cell r="CN46">
            <v>2060</v>
          </cell>
          <cell r="CO46">
            <v>6210</v>
          </cell>
          <cell r="CP46">
            <v>0</v>
          </cell>
          <cell r="CQ46">
            <v>0</v>
          </cell>
          <cell r="CR46">
            <v>0</v>
          </cell>
          <cell r="CS46">
            <v>0</v>
          </cell>
        </row>
        <row r="47">
          <cell r="C47" t="str">
            <v>W36X182</v>
          </cell>
          <cell r="D47" t="str">
            <v>F</v>
          </cell>
          <cell r="E47">
            <v>182</v>
          </cell>
          <cell r="F47">
            <v>53.6</v>
          </cell>
          <cell r="G47">
            <v>36.299999999999997</v>
          </cell>
          <cell r="H47">
            <v>0</v>
          </cell>
          <cell r="I47">
            <v>0</v>
          </cell>
          <cell r="J47">
            <v>12.1</v>
          </cell>
          <cell r="K47">
            <v>0</v>
          </cell>
          <cell r="L47">
            <v>0</v>
          </cell>
          <cell r="M47">
            <v>0.72499999999999998</v>
          </cell>
          <cell r="N47">
            <v>1.18</v>
          </cell>
          <cell r="O47">
            <v>0</v>
          </cell>
          <cell r="P47">
            <v>0</v>
          </cell>
          <cell r="Q47">
            <v>0</v>
          </cell>
          <cell r="R47">
            <v>1.93</v>
          </cell>
          <cell r="S47">
            <v>2.125</v>
          </cell>
          <cell r="T47">
            <v>1.1875</v>
          </cell>
          <cell r="U47">
            <v>0</v>
          </cell>
          <cell r="V47">
            <v>0</v>
          </cell>
          <cell r="W47">
            <v>0</v>
          </cell>
          <cell r="X47">
            <v>0</v>
          </cell>
          <cell r="Y47">
            <v>0</v>
          </cell>
          <cell r="Z47">
            <v>5.12</v>
          </cell>
          <cell r="AA47">
            <v>0</v>
          </cell>
          <cell r="AB47">
            <v>44.8</v>
          </cell>
          <cell r="AC47">
            <v>0</v>
          </cell>
          <cell r="AD47">
            <v>0</v>
          </cell>
          <cell r="AE47">
            <v>11300</v>
          </cell>
          <cell r="AF47">
            <v>718</v>
          </cell>
          <cell r="AG47">
            <v>623</v>
          </cell>
          <cell r="AH47">
            <v>14.5</v>
          </cell>
          <cell r="AI47">
            <v>347</v>
          </cell>
          <cell r="AJ47">
            <v>90.7</v>
          </cell>
          <cell r="AK47">
            <v>57.6</v>
          </cell>
          <cell r="AL47">
            <v>2.5499999999999998</v>
          </cell>
          <cell r="AM47">
            <v>0</v>
          </cell>
          <cell r="AN47">
            <v>18.5</v>
          </cell>
          <cell r="AO47">
            <v>107000</v>
          </cell>
          <cell r="AP47">
            <v>0</v>
          </cell>
          <cell r="AQ47">
            <v>106</v>
          </cell>
          <cell r="AR47">
            <v>378</v>
          </cell>
          <cell r="AS47">
            <v>118</v>
          </cell>
          <cell r="AT47">
            <v>355</v>
          </cell>
          <cell r="AU47">
            <v>0</v>
          </cell>
          <cell r="AV47">
            <v>0</v>
          </cell>
          <cell r="AW47">
            <v>0</v>
          </cell>
          <cell r="AX47">
            <v>0</v>
          </cell>
          <cell r="AY47" t="str">
            <v>W920X271</v>
          </cell>
          <cell r="AZ47" t="str">
            <v>W920X271</v>
          </cell>
          <cell r="BA47">
            <v>271</v>
          </cell>
          <cell r="BB47">
            <v>34600</v>
          </cell>
          <cell r="BC47">
            <v>922</v>
          </cell>
          <cell r="BD47">
            <v>0</v>
          </cell>
          <cell r="BE47">
            <v>0</v>
          </cell>
          <cell r="BF47">
            <v>307</v>
          </cell>
          <cell r="BG47">
            <v>0</v>
          </cell>
          <cell r="BH47">
            <v>0</v>
          </cell>
          <cell r="BI47">
            <v>18.399999999999999</v>
          </cell>
          <cell r="BJ47">
            <v>30</v>
          </cell>
          <cell r="BK47">
            <v>0</v>
          </cell>
          <cell r="BL47">
            <v>0</v>
          </cell>
          <cell r="BM47">
            <v>0</v>
          </cell>
          <cell r="BN47">
            <v>49</v>
          </cell>
          <cell r="BO47">
            <v>54</v>
          </cell>
          <cell r="BP47">
            <v>0</v>
          </cell>
          <cell r="BQ47">
            <v>0</v>
          </cell>
          <cell r="BR47">
            <v>0</v>
          </cell>
          <cell r="BS47">
            <v>0</v>
          </cell>
          <cell r="BT47">
            <v>0</v>
          </cell>
          <cell r="BU47">
            <v>271</v>
          </cell>
          <cell r="BV47">
            <v>0</v>
          </cell>
          <cell r="BW47">
            <v>0</v>
          </cell>
          <cell r="BX47">
            <v>44.8</v>
          </cell>
          <cell r="BY47">
            <v>0</v>
          </cell>
          <cell r="BZ47">
            <v>4700</v>
          </cell>
          <cell r="CA47">
            <v>11800</v>
          </cell>
          <cell r="CB47">
            <v>10200</v>
          </cell>
          <cell r="CC47">
            <v>368</v>
          </cell>
          <cell r="CD47">
            <v>144</v>
          </cell>
          <cell r="CE47">
            <v>1490</v>
          </cell>
          <cell r="CF47">
            <v>944</v>
          </cell>
          <cell r="CG47">
            <v>64.8</v>
          </cell>
          <cell r="CH47">
            <v>0</v>
          </cell>
          <cell r="CI47">
            <v>7700</v>
          </cell>
          <cell r="CJ47">
            <v>28700</v>
          </cell>
          <cell r="CK47">
            <v>0</v>
          </cell>
          <cell r="CL47">
            <v>68400</v>
          </cell>
          <cell r="CM47">
            <v>157</v>
          </cell>
          <cell r="CN47">
            <v>1930</v>
          </cell>
          <cell r="CO47">
            <v>5820</v>
          </cell>
          <cell r="CP47">
            <v>0</v>
          </cell>
          <cell r="CQ47">
            <v>0</v>
          </cell>
          <cell r="CR47">
            <v>0</v>
          </cell>
          <cell r="CS47">
            <v>0</v>
          </cell>
        </row>
        <row r="48">
          <cell r="C48" t="str">
            <v>W36X170</v>
          </cell>
          <cell r="D48" t="str">
            <v>F</v>
          </cell>
          <cell r="E48">
            <v>170</v>
          </cell>
          <cell r="F48">
            <v>50.1</v>
          </cell>
          <cell r="G48">
            <v>36.200000000000003</v>
          </cell>
          <cell r="H48">
            <v>0</v>
          </cell>
          <cell r="I48">
            <v>0</v>
          </cell>
          <cell r="J48">
            <v>12</v>
          </cell>
          <cell r="K48">
            <v>0</v>
          </cell>
          <cell r="L48">
            <v>0</v>
          </cell>
          <cell r="M48">
            <v>0.68</v>
          </cell>
          <cell r="N48">
            <v>1.1000000000000001</v>
          </cell>
          <cell r="O48">
            <v>0</v>
          </cell>
          <cell r="P48">
            <v>0</v>
          </cell>
          <cell r="Q48">
            <v>0</v>
          </cell>
          <cell r="R48">
            <v>1.85</v>
          </cell>
          <cell r="S48">
            <v>2</v>
          </cell>
          <cell r="T48">
            <v>1.1875</v>
          </cell>
          <cell r="U48">
            <v>0</v>
          </cell>
          <cell r="V48">
            <v>0</v>
          </cell>
          <cell r="W48">
            <v>0</v>
          </cell>
          <cell r="X48">
            <v>0</v>
          </cell>
          <cell r="Y48">
            <v>0</v>
          </cell>
          <cell r="Z48">
            <v>5.47</v>
          </cell>
          <cell r="AA48">
            <v>0</v>
          </cell>
          <cell r="AB48">
            <v>47.7</v>
          </cell>
          <cell r="AC48">
            <v>0</v>
          </cell>
          <cell r="AD48">
            <v>0</v>
          </cell>
          <cell r="AE48">
            <v>10500</v>
          </cell>
          <cell r="AF48">
            <v>668</v>
          </cell>
          <cell r="AG48">
            <v>581</v>
          </cell>
          <cell r="AH48">
            <v>14.5</v>
          </cell>
          <cell r="AI48">
            <v>320</v>
          </cell>
          <cell r="AJ48">
            <v>83.8</v>
          </cell>
          <cell r="AK48">
            <v>53.2</v>
          </cell>
          <cell r="AL48">
            <v>2.5299999999999998</v>
          </cell>
          <cell r="AM48">
            <v>0</v>
          </cell>
          <cell r="AN48">
            <v>15.1</v>
          </cell>
          <cell r="AO48">
            <v>98500</v>
          </cell>
          <cell r="AP48">
            <v>0</v>
          </cell>
          <cell r="AQ48">
            <v>105</v>
          </cell>
          <cell r="AR48">
            <v>349</v>
          </cell>
          <cell r="AS48">
            <v>109</v>
          </cell>
          <cell r="AT48">
            <v>330</v>
          </cell>
          <cell r="AU48">
            <v>0</v>
          </cell>
          <cell r="AV48">
            <v>0</v>
          </cell>
          <cell r="AW48">
            <v>0</v>
          </cell>
          <cell r="AX48">
            <v>0</v>
          </cell>
          <cell r="AY48" t="str">
            <v>W920X253</v>
          </cell>
          <cell r="AZ48" t="str">
            <v>W920X253</v>
          </cell>
          <cell r="BA48">
            <v>253</v>
          </cell>
          <cell r="BB48">
            <v>32300</v>
          </cell>
          <cell r="BC48">
            <v>919</v>
          </cell>
          <cell r="BD48">
            <v>0</v>
          </cell>
          <cell r="BE48">
            <v>0</v>
          </cell>
          <cell r="BF48">
            <v>305</v>
          </cell>
          <cell r="BG48">
            <v>0</v>
          </cell>
          <cell r="BH48">
            <v>0</v>
          </cell>
          <cell r="BI48">
            <v>17.3</v>
          </cell>
          <cell r="BJ48">
            <v>27.9</v>
          </cell>
          <cell r="BK48">
            <v>0</v>
          </cell>
          <cell r="BL48">
            <v>0</v>
          </cell>
          <cell r="BM48">
            <v>0</v>
          </cell>
          <cell r="BN48">
            <v>47</v>
          </cell>
          <cell r="BO48">
            <v>50.8</v>
          </cell>
          <cell r="BP48">
            <v>0</v>
          </cell>
          <cell r="BQ48">
            <v>0</v>
          </cell>
          <cell r="BR48">
            <v>0</v>
          </cell>
          <cell r="BS48">
            <v>0</v>
          </cell>
          <cell r="BT48">
            <v>0</v>
          </cell>
          <cell r="BU48">
            <v>253</v>
          </cell>
          <cell r="BV48">
            <v>0</v>
          </cell>
          <cell r="BW48">
            <v>0</v>
          </cell>
          <cell r="BX48">
            <v>47.7</v>
          </cell>
          <cell r="BY48">
            <v>0</v>
          </cell>
          <cell r="BZ48">
            <v>4370</v>
          </cell>
          <cell r="CA48">
            <v>10900</v>
          </cell>
          <cell r="CB48">
            <v>9520</v>
          </cell>
          <cell r="CC48">
            <v>368</v>
          </cell>
          <cell r="CD48">
            <v>133</v>
          </cell>
          <cell r="CE48">
            <v>1370</v>
          </cell>
          <cell r="CF48">
            <v>872</v>
          </cell>
          <cell r="CG48">
            <v>64.3</v>
          </cell>
          <cell r="CH48">
            <v>0</v>
          </cell>
          <cell r="CI48">
            <v>6290</v>
          </cell>
          <cell r="CJ48">
            <v>26500</v>
          </cell>
          <cell r="CK48">
            <v>0</v>
          </cell>
          <cell r="CL48">
            <v>67700</v>
          </cell>
          <cell r="CM48">
            <v>145</v>
          </cell>
          <cell r="CN48">
            <v>1790</v>
          </cell>
          <cell r="CO48">
            <v>5410</v>
          </cell>
          <cell r="CP48">
            <v>0</v>
          </cell>
          <cell r="CQ48">
            <v>0</v>
          </cell>
          <cell r="CR48">
            <v>0</v>
          </cell>
          <cell r="CS48">
            <v>0</v>
          </cell>
        </row>
        <row r="49">
          <cell r="C49" t="str">
            <v>W36X160</v>
          </cell>
          <cell r="D49" t="str">
            <v>F</v>
          </cell>
          <cell r="E49">
            <v>160</v>
          </cell>
          <cell r="F49">
            <v>47</v>
          </cell>
          <cell r="G49">
            <v>36</v>
          </cell>
          <cell r="H49">
            <v>0</v>
          </cell>
          <cell r="I49">
            <v>0</v>
          </cell>
          <cell r="J49">
            <v>12</v>
          </cell>
          <cell r="K49">
            <v>0</v>
          </cell>
          <cell r="L49">
            <v>0</v>
          </cell>
          <cell r="M49">
            <v>0.65</v>
          </cell>
          <cell r="N49">
            <v>1.02</v>
          </cell>
          <cell r="O49">
            <v>0</v>
          </cell>
          <cell r="P49">
            <v>0</v>
          </cell>
          <cell r="Q49">
            <v>0</v>
          </cell>
          <cell r="R49">
            <v>1.77</v>
          </cell>
          <cell r="S49">
            <v>1.9375</v>
          </cell>
          <cell r="T49">
            <v>1.125</v>
          </cell>
          <cell r="U49">
            <v>0</v>
          </cell>
          <cell r="V49">
            <v>0</v>
          </cell>
          <cell r="W49">
            <v>0</v>
          </cell>
          <cell r="X49">
            <v>0</v>
          </cell>
          <cell r="Y49">
            <v>0</v>
          </cell>
          <cell r="Z49">
            <v>5.88</v>
          </cell>
          <cell r="AA49">
            <v>0</v>
          </cell>
          <cell r="AB49">
            <v>49.9</v>
          </cell>
          <cell r="AC49">
            <v>0</v>
          </cell>
          <cell r="AD49">
            <v>0</v>
          </cell>
          <cell r="AE49">
            <v>9760</v>
          </cell>
          <cell r="AF49">
            <v>624</v>
          </cell>
          <cell r="AG49">
            <v>542</v>
          </cell>
          <cell r="AH49">
            <v>14.4</v>
          </cell>
          <cell r="AI49">
            <v>295</v>
          </cell>
          <cell r="AJ49">
            <v>77.3</v>
          </cell>
          <cell r="AK49">
            <v>49.1</v>
          </cell>
          <cell r="AL49">
            <v>2.5</v>
          </cell>
          <cell r="AM49">
            <v>0</v>
          </cell>
          <cell r="AN49">
            <v>12.4</v>
          </cell>
          <cell r="AO49">
            <v>90200</v>
          </cell>
          <cell r="AP49">
            <v>0</v>
          </cell>
          <cell r="AQ49">
            <v>105</v>
          </cell>
          <cell r="AR49">
            <v>321</v>
          </cell>
          <cell r="AS49">
            <v>101</v>
          </cell>
          <cell r="AT49">
            <v>308</v>
          </cell>
          <cell r="AU49">
            <v>0</v>
          </cell>
          <cell r="AV49">
            <v>0</v>
          </cell>
          <cell r="AW49">
            <v>0</v>
          </cell>
          <cell r="AX49">
            <v>0</v>
          </cell>
          <cell r="AY49" t="str">
            <v>W920X238</v>
          </cell>
          <cell r="AZ49" t="str">
            <v>W920X238</v>
          </cell>
          <cell r="BA49">
            <v>238</v>
          </cell>
          <cell r="BB49">
            <v>30300</v>
          </cell>
          <cell r="BC49">
            <v>914</v>
          </cell>
          <cell r="BD49">
            <v>0</v>
          </cell>
          <cell r="BE49">
            <v>0</v>
          </cell>
          <cell r="BF49">
            <v>305</v>
          </cell>
          <cell r="BG49">
            <v>0</v>
          </cell>
          <cell r="BH49">
            <v>0</v>
          </cell>
          <cell r="BI49">
            <v>16.5</v>
          </cell>
          <cell r="BJ49">
            <v>25.9</v>
          </cell>
          <cell r="BK49">
            <v>0</v>
          </cell>
          <cell r="BL49">
            <v>0</v>
          </cell>
          <cell r="BM49">
            <v>0</v>
          </cell>
          <cell r="BN49">
            <v>45</v>
          </cell>
          <cell r="BO49">
            <v>49.2</v>
          </cell>
          <cell r="BP49">
            <v>0</v>
          </cell>
          <cell r="BQ49">
            <v>0</v>
          </cell>
          <cell r="BR49">
            <v>0</v>
          </cell>
          <cell r="BS49">
            <v>0</v>
          </cell>
          <cell r="BT49">
            <v>0</v>
          </cell>
          <cell r="BU49">
            <v>238</v>
          </cell>
          <cell r="BV49">
            <v>0</v>
          </cell>
          <cell r="BW49">
            <v>0</v>
          </cell>
          <cell r="BX49">
            <v>49.9</v>
          </cell>
          <cell r="BY49">
            <v>0</v>
          </cell>
          <cell r="BZ49">
            <v>4060</v>
          </cell>
          <cell r="CA49">
            <v>10200</v>
          </cell>
          <cell r="CB49">
            <v>8880</v>
          </cell>
          <cell r="CC49">
            <v>366</v>
          </cell>
          <cell r="CD49">
            <v>123</v>
          </cell>
          <cell r="CE49">
            <v>1270</v>
          </cell>
          <cell r="CF49">
            <v>805</v>
          </cell>
          <cell r="CG49">
            <v>63.5</v>
          </cell>
          <cell r="CH49">
            <v>0</v>
          </cell>
          <cell r="CI49">
            <v>5160</v>
          </cell>
          <cell r="CJ49">
            <v>24200</v>
          </cell>
          <cell r="CK49">
            <v>0</v>
          </cell>
          <cell r="CL49">
            <v>67700</v>
          </cell>
          <cell r="CM49">
            <v>134</v>
          </cell>
          <cell r="CN49">
            <v>1660</v>
          </cell>
          <cell r="CO49">
            <v>5050</v>
          </cell>
          <cell r="CP49">
            <v>0</v>
          </cell>
          <cell r="CQ49">
            <v>0</v>
          </cell>
          <cell r="CR49">
            <v>0</v>
          </cell>
          <cell r="CS49">
            <v>0</v>
          </cell>
        </row>
        <row r="50">
          <cell r="C50" t="str">
            <v>W36X150</v>
          </cell>
          <cell r="D50" t="str">
            <v>F</v>
          </cell>
          <cell r="E50">
            <v>150</v>
          </cell>
          <cell r="F50">
            <v>44.2</v>
          </cell>
          <cell r="G50">
            <v>35.9</v>
          </cell>
          <cell r="H50">
            <v>0</v>
          </cell>
          <cell r="I50">
            <v>0</v>
          </cell>
          <cell r="J50">
            <v>12</v>
          </cell>
          <cell r="K50">
            <v>0</v>
          </cell>
          <cell r="L50">
            <v>0</v>
          </cell>
          <cell r="M50">
            <v>0.625</v>
          </cell>
          <cell r="N50">
            <v>0.94</v>
          </cell>
          <cell r="O50">
            <v>0</v>
          </cell>
          <cell r="P50">
            <v>0</v>
          </cell>
          <cell r="Q50">
            <v>0</v>
          </cell>
          <cell r="R50">
            <v>1.69</v>
          </cell>
          <cell r="S50">
            <v>1.875</v>
          </cell>
          <cell r="T50">
            <v>1.125</v>
          </cell>
          <cell r="U50">
            <v>0</v>
          </cell>
          <cell r="V50">
            <v>0</v>
          </cell>
          <cell r="W50">
            <v>0</v>
          </cell>
          <cell r="X50">
            <v>0</v>
          </cell>
          <cell r="Y50">
            <v>0</v>
          </cell>
          <cell r="Z50">
            <v>6.37</v>
          </cell>
          <cell r="AA50">
            <v>0</v>
          </cell>
          <cell r="AB50">
            <v>51.9</v>
          </cell>
          <cell r="AC50">
            <v>0</v>
          </cell>
          <cell r="AD50">
            <v>0</v>
          </cell>
          <cell r="AE50">
            <v>9040</v>
          </cell>
          <cell r="AF50">
            <v>581</v>
          </cell>
          <cell r="AG50">
            <v>504</v>
          </cell>
          <cell r="AH50">
            <v>14.3</v>
          </cell>
          <cell r="AI50">
            <v>270</v>
          </cell>
          <cell r="AJ50">
            <v>70.900000000000006</v>
          </cell>
          <cell r="AK50">
            <v>45.1</v>
          </cell>
          <cell r="AL50">
            <v>2.4700000000000002</v>
          </cell>
          <cell r="AM50">
            <v>0</v>
          </cell>
          <cell r="AN50">
            <v>10.1</v>
          </cell>
          <cell r="AO50">
            <v>82200</v>
          </cell>
          <cell r="AP50">
            <v>0</v>
          </cell>
          <cell r="AQ50">
            <v>105</v>
          </cell>
          <cell r="AR50">
            <v>294</v>
          </cell>
          <cell r="AS50">
            <v>93.1</v>
          </cell>
          <cell r="AT50">
            <v>287</v>
          </cell>
          <cell r="AU50">
            <v>0</v>
          </cell>
          <cell r="AV50">
            <v>0</v>
          </cell>
          <cell r="AW50">
            <v>0</v>
          </cell>
          <cell r="AX50">
            <v>0</v>
          </cell>
          <cell r="AY50" t="str">
            <v>W920X223</v>
          </cell>
          <cell r="AZ50" t="str">
            <v>W920X223</v>
          </cell>
          <cell r="BA50">
            <v>223</v>
          </cell>
          <cell r="BB50">
            <v>28500</v>
          </cell>
          <cell r="BC50">
            <v>912</v>
          </cell>
          <cell r="BD50">
            <v>0</v>
          </cell>
          <cell r="BE50">
            <v>0</v>
          </cell>
          <cell r="BF50">
            <v>305</v>
          </cell>
          <cell r="BG50">
            <v>0</v>
          </cell>
          <cell r="BH50">
            <v>0</v>
          </cell>
          <cell r="BI50">
            <v>15.9</v>
          </cell>
          <cell r="BJ50">
            <v>23.9</v>
          </cell>
          <cell r="BK50">
            <v>0</v>
          </cell>
          <cell r="BL50">
            <v>0</v>
          </cell>
          <cell r="BM50">
            <v>0</v>
          </cell>
          <cell r="BN50">
            <v>42.9</v>
          </cell>
          <cell r="BO50">
            <v>47.6</v>
          </cell>
          <cell r="BP50">
            <v>0</v>
          </cell>
          <cell r="BQ50">
            <v>0</v>
          </cell>
          <cell r="BR50">
            <v>0</v>
          </cell>
          <cell r="BS50">
            <v>0</v>
          </cell>
          <cell r="BT50">
            <v>0</v>
          </cell>
          <cell r="BU50">
            <v>223</v>
          </cell>
          <cell r="BV50">
            <v>0</v>
          </cell>
          <cell r="BW50">
            <v>0</v>
          </cell>
          <cell r="BX50">
            <v>51.9</v>
          </cell>
          <cell r="BY50">
            <v>0</v>
          </cell>
          <cell r="BZ50">
            <v>3760</v>
          </cell>
          <cell r="CA50">
            <v>9520</v>
          </cell>
          <cell r="CB50">
            <v>8260</v>
          </cell>
          <cell r="CC50">
            <v>363</v>
          </cell>
          <cell r="CD50">
            <v>112</v>
          </cell>
          <cell r="CE50">
            <v>1160</v>
          </cell>
          <cell r="CF50">
            <v>739</v>
          </cell>
          <cell r="CG50">
            <v>62.7</v>
          </cell>
          <cell r="CH50">
            <v>0</v>
          </cell>
          <cell r="CI50">
            <v>4200</v>
          </cell>
          <cell r="CJ50">
            <v>22100</v>
          </cell>
          <cell r="CK50">
            <v>0</v>
          </cell>
          <cell r="CL50">
            <v>67700</v>
          </cell>
          <cell r="CM50">
            <v>122</v>
          </cell>
          <cell r="CN50">
            <v>1530</v>
          </cell>
          <cell r="CO50">
            <v>4700</v>
          </cell>
          <cell r="CP50">
            <v>0</v>
          </cell>
          <cell r="CQ50">
            <v>0</v>
          </cell>
          <cell r="CR50">
            <v>0</v>
          </cell>
          <cell r="CS50">
            <v>0</v>
          </cell>
        </row>
        <row r="51">
          <cell r="C51" t="str">
            <v>W36X135</v>
          </cell>
          <cell r="D51" t="str">
            <v>F</v>
          </cell>
          <cell r="E51">
            <v>135</v>
          </cell>
          <cell r="F51">
            <v>39.700000000000003</v>
          </cell>
          <cell r="G51">
            <v>35.6</v>
          </cell>
          <cell r="H51">
            <v>0</v>
          </cell>
          <cell r="I51">
            <v>0</v>
          </cell>
          <cell r="J51">
            <v>12</v>
          </cell>
          <cell r="K51">
            <v>0</v>
          </cell>
          <cell r="L51">
            <v>0</v>
          </cell>
          <cell r="M51">
            <v>0.6</v>
          </cell>
          <cell r="N51">
            <v>0.79</v>
          </cell>
          <cell r="O51">
            <v>0</v>
          </cell>
          <cell r="P51">
            <v>0</v>
          </cell>
          <cell r="Q51">
            <v>0</v>
          </cell>
          <cell r="R51">
            <v>1.54</v>
          </cell>
          <cell r="S51">
            <v>1.6875</v>
          </cell>
          <cell r="T51">
            <v>1.125</v>
          </cell>
          <cell r="U51">
            <v>0</v>
          </cell>
          <cell r="V51">
            <v>0</v>
          </cell>
          <cell r="W51">
            <v>0</v>
          </cell>
          <cell r="X51">
            <v>0</v>
          </cell>
          <cell r="Y51">
            <v>0</v>
          </cell>
          <cell r="Z51">
            <v>7.56</v>
          </cell>
          <cell r="AA51">
            <v>0</v>
          </cell>
          <cell r="AB51">
            <v>54.1</v>
          </cell>
          <cell r="AC51">
            <v>0</v>
          </cell>
          <cell r="AD51">
            <v>0</v>
          </cell>
          <cell r="AE51">
            <v>7800</v>
          </cell>
          <cell r="AF51">
            <v>509</v>
          </cell>
          <cell r="AG51">
            <v>439</v>
          </cell>
          <cell r="AH51">
            <v>14</v>
          </cell>
          <cell r="AI51">
            <v>225</v>
          </cell>
          <cell r="AJ51">
            <v>59.7</v>
          </cell>
          <cell r="AK51">
            <v>37.700000000000003</v>
          </cell>
          <cell r="AL51">
            <v>2.38</v>
          </cell>
          <cell r="AM51">
            <v>0</v>
          </cell>
          <cell r="AN51">
            <v>7</v>
          </cell>
          <cell r="AO51">
            <v>68100</v>
          </cell>
          <cell r="AP51">
            <v>0</v>
          </cell>
          <cell r="AQ51">
            <v>104</v>
          </cell>
          <cell r="AR51">
            <v>245</v>
          </cell>
          <cell r="AS51">
            <v>77.900000000000006</v>
          </cell>
          <cell r="AT51">
            <v>251</v>
          </cell>
          <cell r="AU51">
            <v>0</v>
          </cell>
          <cell r="AV51">
            <v>0</v>
          </cell>
          <cell r="AW51">
            <v>0</v>
          </cell>
          <cell r="AX51">
            <v>0</v>
          </cell>
          <cell r="AY51" t="str">
            <v>W920X201</v>
          </cell>
          <cell r="AZ51" t="str">
            <v>W920X201</v>
          </cell>
          <cell r="BA51">
            <v>201</v>
          </cell>
          <cell r="BB51">
            <v>25600</v>
          </cell>
          <cell r="BC51">
            <v>904</v>
          </cell>
          <cell r="BD51">
            <v>0</v>
          </cell>
          <cell r="BE51">
            <v>0</v>
          </cell>
          <cell r="BF51">
            <v>305</v>
          </cell>
          <cell r="BG51">
            <v>0</v>
          </cell>
          <cell r="BH51">
            <v>0</v>
          </cell>
          <cell r="BI51">
            <v>15.2</v>
          </cell>
          <cell r="BJ51">
            <v>20.100000000000001</v>
          </cell>
          <cell r="BK51">
            <v>0</v>
          </cell>
          <cell r="BL51">
            <v>0</v>
          </cell>
          <cell r="BM51">
            <v>0</v>
          </cell>
          <cell r="BN51">
            <v>39.1</v>
          </cell>
          <cell r="BO51">
            <v>42.9</v>
          </cell>
          <cell r="BP51">
            <v>0</v>
          </cell>
          <cell r="BQ51">
            <v>0</v>
          </cell>
          <cell r="BR51">
            <v>0</v>
          </cell>
          <cell r="BS51">
            <v>0</v>
          </cell>
          <cell r="BT51">
            <v>0</v>
          </cell>
          <cell r="BU51">
            <v>201</v>
          </cell>
          <cell r="BV51">
            <v>0</v>
          </cell>
          <cell r="BW51">
            <v>0</v>
          </cell>
          <cell r="BX51">
            <v>54.1</v>
          </cell>
          <cell r="BY51">
            <v>0</v>
          </cell>
          <cell r="BZ51">
            <v>3250</v>
          </cell>
          <cell r="CA51">
            <v>8340</v>
          </cell>
          <cell r="CB51">
            <v>7190</v>
          </cell>
          <cell r="CC51">
            <v>356</v>
          </cell>
          <cell r="CD51">
            <v>93.7</v>
          </cell>
          <cell r="CE51">
            <v>978</v>
          </cell>
          <cell r="CF51">
            <v>618</v>
          </cell>
          <cell r="CG51">
            <v>60.5</v>
          </cell>
          <cell r="CH51">
            <v>0</v>
          </cell>
          <cell r="CI51">
            <v>2910</v>
          </cell>
          <cell r="CJ51">
            <v>18300</v>
          </cell>
          <cell r="CK51">
            <v>0</v>
          </cell>
          <cell r="CL51">
            <v>67100</v>
          </cell>
          <cell r="CM51">
            <v>102</v>
          </cell>
          <cell r="CN51">
            <v>1280</v>
          </cell>
          <cell r="CO51">
            <v>4110</v>
          </cell>
          <cell r="CP51">
            <v>0</v>
          </cell>
          <cell r="CQ51">
            <v>0</v>
          </cell>
          <cell r="CR51">
            <v>0</v>
          </cell>
          <cell r="CS51">
            <v>0</v>
          </cell>
        </row>
        <row r="52">
          <cell r="C52" t="str">
            <v>W33X387</v>
          </cell>
          <cell r="D52" t="str">
            <v>T</v>
          </cell>
          <cell r="E52">
            <v>387</v>
          </cell>
          <cell r="F52">
            <v>114</v>
          </cell>
          <cell r="G52">
            <v>36</v>
          </cell>
          <cell r="H52">
            <v>0</v>
          </cell>
          <cell r="I52">
            <v>0</v>
          </cell>
          <cell r="J52">
            <v>16.2</v>
          </cell>
          <cell r="K52">
            <v>0</v>
          </cell>
          <cell r="L52">
            <v>0</v>
          </cell>
          <cell r="M52">
            <v>1.26</v>
          </cell>
          <cell r="N52">
            <v>2.2799999999999998</v>
          </cell>
          <cell r="O52">
            <v>0</v>
          </cell>
          <cell r="P52">
            <v>0</v>
          </cell>
          <cell r="Q52">
            <v>0</v>
          </cell>
          <cell r="R52">
            <v>3.07</v>
          </cell>
          <cell r="S52">
            <v>3.1875</v>
          </cell>
          <cell r="T52">
            <v>1.4375</v>
          </cell>
          <cell r="U52">
            <v>0</v>
          </cell>
          <cell r="V52">
            <v>0</v>
          </cell>
          <cell r="W52">
            <v>0</v>
          </cell>
          <cell r="X52">
            <v>0</v>
          </cell>
          <cell r="Y52">
            <v>0</v>
          </cell>
          <cell r="Z52">
            <v>3.55</v>
          </cell>
          <cell r="AA52">
            <v>0</v>
          </cell>
          <cell r="AB52">
            <v>23.7</v>
          </cell>
          <cell r="AC52">
            <v>0</v>
          </cell>
          <cell r="AD52">
            <v>0</v>
          </cell>
          <cell r="AE52">
            <v>24300</v>
          </cell>
          <cell r="AF52">
            <v>1560</v>
          </cell>
          <cell r="AG52">
            <v>1350</v>
          </cell>
          <cell r="AH52">
            <v>14.6</v>
          </cell>
          <cell r="AI52">
            <v>1620</v>
          </cell>
          <cell r="AJ52">
            <v>312</v>
          </cell>
          <cell r="AK52">
            <v>200</v>
          </cell>
          <cell r="AL52">
            <v>3.77</v>
          </cell>
          <cell r="AM52">
            <v>0</v>
          </cell>
          <cell r="AN52">
            <v>148</v>
          </cell>
          <cell r="AO52">
            <v>459000</v>
          </cell>
          <cell r="AP52">
            <v>0</v>
          </cell>
          <cell r="AQ52">
            <v>137</v>
          </cell>
          <cell r="AR52">
            <v>1260</v>
          </cell>
          <cell r="AS52">
            <v>287</v>
          </cell>
          <cell r="AT52">
            <v>778</v>
          </cell>
          <cell r="AU52">
            <v>0</v>
          </cell>
          <cell r="AV52">
            <v>0</v>
          </cell>
          <cell r="AW52">
            <v>0</v>
          </cell>
          <cell r="AX52">
            <v>0</v>
          </cell>
          <cell r="AY52" t="str">
            <v>W840X576</v>
          </cell>
          <cell r="AZ52" t="str">
            <v>W840X576</v>
          </cell>
          <cell r="BA52">
            <v>576</v>
          </cell>
          <cell r="BB52">
            <v>73500</v>
          </cell>
          <cell r="BC52">
            <v>914</v>
          </cell>
          <cell r="BD52">
            <v>0</v>
          </cell>
          <cell r="BE52">
            <v>0</v>
          </cell>
          <cell r="BF52">
            <v>411</v>
          </cell>
          <cell r="BG52">
            <v>0</v>
          </cell>
          <cell r="BH52">
            <v>0</v>
          </cell>
          <cell r="BI52">
            <v>32</v>
          </cell>
          <cell r="BJ52">
            <v>57.9</v>
          </cell>
          <cell r="BK52">
            <v>0</v>
          </cell>
          <cell r="BL52">
            <v>0</v>
          </cell>
          <cell r="BM52">
            <v>0</v>
          </cell>
          <cell r="BN52">
            <v>78</v>
          </cell>
          <cell r="BO52">
            <v>81</v>
          </cell>
          <cell r="BP52">
            <v>0</v>
          </cell>
          <cell r="BQ52">
            <v>0</v>
          </cell>
          <cell r="BR52">
            <v>0</v>
          </cell>
          <cell r="BS52">
            <v>0</v>
          </cell>
          <cell r="BT52">
            <v>0</v>
          </cell>
          <cell r="BU52">
            <v>576</v>
          </cell>
          <cell r="BV52">
            <v>0</v>
          </cell>
          <cell r="BW52">
            <v>0</v>
          </cell>
          <cell r="BX52">
            <v>23.7</v>
          </cell>
          <cell r="BY52">
            <v>0</v>
          </cell>
          <cell r="BZ52">
            <v>10100</v>
          </cell>
          <cell r="CA52">
            <v>25600</v>
          </cell>
          <cell r="CB52">
            <v>22100</v>
          </cell>
          <cell r="CC52">
            <v>371</v>
          </cell>
          <cell r="CD52">
            <v>674</v>
          </cell>
          <cell r="CE52">
            <v>5110</v>
          </cell>
          <cell r="CF52">
            <v>3280</v>
          </cell>
          <cell r="CG52">
            <v>95.8</v>
          </cell>
          <cell r="CH52">
            <v>0</v>
          </cell>
          <cell r="CI52">
            <v>61600</v>
          </cell>
          <cell r="CJ52">
            <v>123000</v>
          </cell>
          <cell r="CK52">
            <v>0</v>
          </cell>
          <cell r="CL52">
            <v>88400</v>
          </cell>
          <cell r="CM52">
            <v>524</v>
          </cell>
          <cell r="CN52">
            <v>4700</v>
          </cell>
          <cell r="CO52">
            <v>12700</v>
          </cell>
          <cell r="CP52">
            <v>0</v>
          </cell>
          <cell r="CQ52">
            <v>0</v>
          </cell>
          <cell r="CR52">
            <v>0</v>
          </cell>
          <cell r="CS52">
            <v>0</v>
          </cell>
        </row>
        <row r="53">
          <cell r="C53" t="str">
            <v>W33X354</v>
          </cell>
          <cell r="D53" t="str">
            <v>T</v>
          </cell>
          <cell r="E53">
            <v>354</v>
          </cell>
          <cell r="F53">
            <v>104</v>
          </cell>
          <cell r="G53">
            <v>35.6</v>
          </cell>
          <cell r="H53">
            <v>0</v>
          </cell>
          <cell r="I53">
            <v>0</v>
          </cell>
          <cell r="J53">
            <v>16.100000000000001</v>
          </cell>
          <cell r="K53">
            <v>0</v>
          </cell>
          <cell r="L53">
            <v>0</v>
          </cell>
          <cell r="M53">
            <v>1.1599999999999999</v>
          </cell>
          <cell r="N53">
            <v>2.09</v>
          </cell>
          <cell r="O53">
            <v>0</v>
          </cell>
          <cell r="P53">
            <v>0</v>
          </cell>
          <cell r="Q53">
            <v>0</v>
          </cell>
          <cell r="R53">
            <v>2.88</v>
          </cell>
          <cell r="S53">
            <v>2.9375</v>
          </cell>
          <cell r="T53">
            <v>1.375</v>
          </cell>
          <cell r="U53">
            <v>0</v>
          </cell>
          <cell r="V53">
            <v>0</v>
          </cell>
          <cell r="W53">
            <v>0</v>
          </cell>
          <cell r="X53">
            <v>0</v>
          </cell>
          <cell r="Y53">
            <v>0</v>
          </cell>
          <cell r="Z53">
            <v>3.85</v>
          </cell>
          <cell r="AA53">
            <v>0</v>
          </cell>
          <cell r="AB53">
            <v>25.7</v>
          </cell>
          <cell r="AC53">
            <v>0</v>
          </cell>
          <cell r="AD53">
            <v>0</v>
          </cell>
          <cell r="AE53">
            <v>22000</v>
          </cell>
          <cell r="AF53">
            <v>1420</v>
          </cell>
          <cell r="AG53">
            <v>1240</v>
          </cell>
          <cell r="AH53">
            <v>14.5</v>
          </cell>
          <cell r="AI53">
            <v>1460</v>
          </cell>
          <cell r="AJ53">
            <v>282</v>
          </cell>
          <cell r="AK53">
            <v>181</v>
          </cell>
          <cell r="AL53">
            <v>3.74</v>
          </cell>
          <cell r="AM53">
            <v>0</v>
          </cell>
          <cell r="AN53">
            <v>115</v>
          </cell>
          <cell r="AO53">
            <v>408000</v>
          </cell>
          <cell r="AP53">
            <v>0</v>
          </cell>
          <cell r="AQ53">
            <v>135</v>
          </cell>
          <cell r="AR53">
            <v>1130</v>
          </cell>
          <cell r="AS53">
            <v>262</v>
          </cell>
          <cell r="AT53">
            <v>707</v>
          </cell>
          <cell r="AU53">
            <v>0</v>
          </cell>
          <cell r="AV53">
            <v>0</v>
          </cell>
          <cell r="AW53">
            <v>0</v>
          </cell>
          <cell r="AX53">
            <v>0</v>
          </cell>
          <cell r="AY53" t="str">
            <v>W840X527</v>
          </cell>
          <cell r="AZ53" t="str">
            <v>W840X527</v>
          </cell>
          <cell r="BA53">
            <v>527</v>
          </cell>
          <cell r="BB53">
            <v>67100</v>
          </cell>
          <cell r="BC53">
            <v>904</v>
          </cell>
          <cell r="BD53">
            <v>0</v>
          </cell>
          <cell r="BE53">
            <v>0</v>
          </cell>
          <cell r="BF53">
            <v>409</v>
          </cell>
          <cell r="BG53">
            <v>0</v>
          </cell>
          <cell r="BH53">
            <v>0</v>
          </cell>
          <cell r="BI53">
            <v>29.5</v>
          </cell>
          <cell r="BJ53">
            <v>53.1</v>
          </cell>
          <cell r="BK53">
            <v>0</v>
          </cell>
          <cell r="BL53">
            <v>0</v>
          </cell>
          <cell r="BM53">
            <v>0</v>
          </cell>
          <cell r="BN53">
            <v>73.2</v>
          </cell>
          <cell r="BO53">
            <v>74.599999999999994</v>
          </cell>
          <cell r="BP53">
            <v>0</v>
          </cell>
          <cell r="BQ53">
            <v>0</v>
          </cell>
          <cell r="BR53">
            <v>0</v>
          </cell>
          <cell r="BS53">
            <v>0</v>
          </cell>
          <cell r="BT53">
            <v>0</v>
          </cell>
          <cell r="BU53">
            <v>527</v>
          </cell>
          <cell r="BV53">
            <v>0</v>
          </cell>
          <cell r="BW53">
            <v>0</v>
          </cell>
          <cell r="BX53">
            <v>25.7</v>
          </cell>
          <cell r="BY53">
            <v>0</v>
          </cell>
          <cell r="BZ53">
            <v>9160</v>
          </cell>
          <cell r="CA53">
            <v>23300</v>
          </cell>
          <cell r="CB53">
            <v>20300</v>
          </cell>
          <cell r="CC53">
            <v>368</v>
          </cell>
          <cell r="CD53">
            <v>608</v>
          </cell>
          <cell r="CE53">
            <v>4620</v>
          </cell>
          <cell r="CF53">
            <v>2970</v>
          </cell>
          <cell r="CG53">
            <v>95</v>
          </cell>
          <cell r="CH53">
            <v>0</v>
          </cell>
          <cell r="CI53">
            <v>47900</v>
          </cell>
          <cell r="CJ53">
            <v>110000</v>
          </cell>
          <cell r="CK53">
            <v>0</v>
          </cell>
          <cell r="CL53">
            <v>87100</v>
          </cell>
          <cell r="CM53">
            <v>470</v>
          </cell>
          <cell r="CN53">
            <v>4290</v>
          </cell>
          <cell r="CO53">
            <v>11600</v>
          </cell>
          <cell r="CP53">
            <v>0</v>
          </cell>
          <cell r="CQ53">
            <v>0</v>
          </cell>
          <cell r="CR53">
            <v>0</v>
          </cell>
          <cell r="CS53">
            <v>0</v>
          </cell>
        </row>
        <row r="54">
          <cell r="C54" t="str">
            <v>W33X318</v>
          </cell>
          <cell r="D54" t="str">
            <v>T</v>
          </cell>
          <cell r="E54">
            <v>318</v>
          </cell>
          <cell r="F54">
            <v>93.6</v>
          </cell>
          <cell r="G54">
            <v>35.200000000000003</v>
          </cell>
          <cell r="H54">
            <v>0</v>
          </cell>
          <cell r="I54">
            <v>0</v>
          </cell>
          <cell r="J54">
            <v>16</v>
          </cell>
          <cell r="K54">
            <v>0</v>
          </cell>
          <cell r="L54">
            <v>0</v>
          </cell>
          <cell r="M54">
            <v>1.04</v>
          </cell>
          <cell r="N54">
            <v>1.89</v>
          </cell>
          <cell r="O54">
            <v>0</v>
          </cell>
          <cell r="P54">
            <v>0</v>
          </cell>
          <cell r="Q54">
            <v>0</v>
          </cell>
          <cell r="R54">
            <v>2.68</v>
          </cell>
          <cell r="S54">
            <v>2.75</v>
          </cell>
          <cell r="T54">
            <v>1.3125</v>
          </cell>
          <cell r="U54">
            <v>0</v>
          </cell>
          <cell r="V54">
            <v>0</v>
          </cell>
          <cell r="W54">
            <v>0</v>
          </cell>
          <cell r="X54">
            <v>0</v>
          </cell>
          <cell r="Y54">
            <v>0</v>
          </cell>
          <cell r="Z54">
            <v>4.2300000000000004</v>
          </cell>
          <cell r="AA54">
            <v>0</v>
          </cell>
          <cell r="AB54">
            <v>28.7</v>
          </cell>
          <cell r="AC54">
            <v>0</v>
          </cell>
          <cell r="AD54">
            <v>0</v>
          </cell>
          <cell r="AE54">
            <v>19500</v>
          </cell>
          <cell r="AF54">
            <v>1270</v>
          </cell>
          <cell r="AG54">
            <v>1110</v>
          </cell>
          <cell r="AH54">
            <v>14.5</v>
          </cell>
          <cell r="AI54">
            <v>1290</v>
          </cell>
          <cell r="AJ54">
            <v>250</v>
          </cell>
          <cell r="AK54">
            <v>161</v>
          </cell>
          <cell r="AL54">
            <v>3.71</v>
          </cell>
          <cell r="AM54">
            <v>0</v>
          </cell>
          <cell r="AN54">
            <v>84.4</v>
          </cell>
          <cell r="AO54">
            <v>357000</v>
          </cell>
          <cell r="AP54">
            <v>0</v>
          </cell>
          <cell r="AQ54">
            <v>133</v>
          </cell>
          <cell r="AR54">
            <v>1010</v>
          </cell>
          <cell r="AS54">
            <v>235</v>
          </cell>
          <cell r="AT54">
            <v>632</v>
          </cell>
          <cell r="AU54">
            <v>0</v>
          </cell>
          <cell r="AV54">
            <v>0</v>
          </cell>
          <cell r="AW54">
            <v>0</v>
          </cell>
          <cell r="AX54">
            <v>0</v>
          </cell>
          <cell r="AY54" t="str">
            <v>W840X473</v>
          </cell>
          <cell r="AZ54" t="str">
            <v>W840X473</v>
          </cell>
          <cell r="BA54">
            <v>473</v>
          </cell>
          <cell r="BB54">
            <v>60400</v>
          </cell>
          <cell r="BC54">
            <v>894</v>
          </cell>
          <cell r="BD54">
            <v>0</v>
          </cell>
          <cell r="BE54">
            <v>0</v>
          </cell>
          <cell r="BF54">
            <v>406</v>
          </cell>
          <cell r="BG54">
            <v>0</v>
          </cell>
          <cell r="BH54">
            <v>0</v>
          </cell>
          <cell r="BI54">
            <v>26.4</v>
          </cell>
          <cell r="BJ54">
            <v>48</v>
          </cell>
          <cell r="BK54">
            <v>0</v>
          </cell>
          <cell r="BL54">
            <v>0</v>
          </cell>
          <cell r="BM54">
            <v>0</v>
          </cell>
          <cell r="BN54">
            <v>68.099999999999994</v>
          </cell>
          <cell r="BO54">
            <v>69.900000000000006</v>
          </cell>
          <cell r="BP54">
            <v>0</v>
          </cell>
          <cell r="BQ54">
            <v>0</v>
          </cell>
          <cell r="BR54">
            <v>0</v>
          </cell>
          <cell r="BS54">
            <v>0</v>
          </cell>
          <cell r="BT54">
            <v>0</v>
          </cell>
          <cell r="BU54">
            <v>473</v>
          </cell>
          <cell r="BV54">
            <v>0</v>
          </cell>
          <cell r="BW54">
            <v>0</v>
          </cell>
          <cell r="BX54">
            <v>28.7</v>
          </cell>
          <cell r="BY54">
            <v>0</v>
          </cell>
          <cell r="BZ54">
            <v>8120</v>
          </cell>
          <cell r="CA54">
            <v>20800</v>
          </cell>
          <cell r="CB54">
            <v>18200</v>
          </cell>
          <cell r="CC54">
            <v>368</v>
          </cell>
          <cell r="CD54">
            <v>537</v>
          </cell>
          <cell r="CE54">
            <v>4100</v>
          </cell>
          <cell r="CF54">
            <v>2640</v>
          </cell>
          <cell r="CG54">
            <v>94.2</v>
          </cell>
          <cell r="CH54">
            <v>0</v>
          </cell>
          <cell r="CI54">
            <v>35100</v>
          </cell>
          <cell r="CJ54">
            <v>95900</v>
          </cell>
          <cell r="CK54">
            <v>0</v>
          </cell>
          <cell r="CL54">
            <v>85800</v>
          </cell>
          <cell r="CM54">
            <v>420</v>
          </cell>
          <cell r="CN54">
            <v>3850</v>
          </cell>
          <cell r="CO54">
            <v>10400</v>
          </cell>
          <cell r="CP54">
            <v>0</v>
          </cell>
          <cell r="CQ54">
            <v>0</v>
          </cell>
          <cell r="CR54">
            <v>0</v>
          </cell>
          <cell r="CS54">
            <v>0</v>
          </cell>
        </row>
        <row r="55">
          <cell r="C55" t="str">
            <v>W33X291</v>
          </cell>
          <cell r="D55" t="str">
            <v>F</v>
          </cell>
          <cell r="E55">
            <v>291</v>
          </cell>
          <cell r="F55">
            <v>85.7</v>
          </cell>
          <cell r="G55">
            <v>34.799999999999997</v>
          </cell>
          <cell r="H55">
            <v>0</v>
          </cell>
          <cell r="I55">
            <v>0</v>
          </cell>
          <cell r="J55">
            <v>15.9</v>
          </cell>
          <cell r="K55">
            <v>0</v>
          </cell>
          <cell r="L55">
            <v>0</v>
          </cell>
          <cell r="M55">
            <v>0.96</v>
          </cell>
          <cell r="N55">
            <v>1.73</v>
          </cell>
          <cell r="O55">
            <v>0</v>
          </cell>
          <cell r="P55">
            <v>0</v>
          </cell>
          <cell r="Q55">
            <v>0</v>
          </cell>
          <cell r="R55">
            <v>2.52</v>
          </cell>
          <cell r="S55">
            <v>2.625</v>
          </cell>
          <cell r="T55">
            <v>1.3125</v>
          </cell>
          <cell r="U55">
            <v>0</v>
          </cell>
          <cell r="V55">
            <v>0</v>
          </cell>
          <cell r="W55">
            <v>0</v>
          </cell>
          <cell r="X55">
            <v>0</v>
          </cell>
          <cell r="Y55">
            <v>0</v>
          </cell>
          <cell r="Z55">
            <v>4.5999999999999996</v>
          </cell>
          <cell r="AA55">
            <v>0</v>
          </cell>
          <cell r="AB55">
            <v>31</v>
          </cell>
          <cell r="AC55">
            <v>0</v>
          </cell>
          <cell r="AD55">
            <v>0</v>
          </cell>
          <cell r="AE55">
            <v>17700</v>
          </cell>
          <cell r="AF55">
            <v>1160</v>
          </cell>
          <cell r="AG55">
            <v>1020</v>
          </cell>
          <cell r="AH55">
            <v>14.4</v>
          </cell>
          <cell r="AI55">
            <v>1160</v>
          </cell>
          <cell r="AJ55">
            <v>226</v>
          </cell>
          <cell r="AK55">
            <v>146</v>
          </cell>
          <cell r="AL55">
            <v>3.68</v>
          </cell>
          <cell r="AM55">
            <v>0</v>
          </cell>
          <cell r="AN55">
            <v>65.099999999999994</v>
          </cell>
          <cell r="AO55">
            <v>319000</v>
          </cell>
          <cell r="AP55">
            <v>0</v>
          </cell>
          <cell r="AQ55">
            <v>131</v>
          </cell>
          <cell r="AR55">
            <v>904</v>
          </cell>
          <cell r="AS55">
            <v>214</v>
          </cell>
          <cell r="AT55">
            <v>573</v>
          </cell>
          <cell r="AU55">
            <v>0</v>
          </cell>
          <cell r="AV55">
            <v>0</v>
          </cell>
          <cell r="AW55">
            <v>0</v>
          </cell>
          <cell r="AX55">
            <v>0</v>
          </cell>
          <cell r="AY55" t="str">
            <v>W840X433</v>
          </cell>
          <cell r="AZ55" t="str">
            <v>W840X433</v>
          </cell>
          <cell r="BA55">
            <v>433</v>
          </cell>
          <cell r="BB55">
            <v>55300</v>
          </cell>
          <cell r="BC55">
            <v>884</v>
          </cell>
          <cell r="BD55">
            <v>0</v>
          </cell>
          <cell r="BE55">
            <v>0</v>
          </cell>
          <cell r="BF55">
            <v>404</v>
          </cell>
          <cell r="BG55">
            <v>0</v>
          </cell>
          <cell r="BH55">
            <v>0</v>
          </cell>
          <cell r="BI55">
            <v>24.4</v>
          </cell>
          <cell r="BJ55">
            <v>43.9</v>
          </cell>
          <cell r="BK55">
            <v>0</v>
          </cell>
          <cell r="BL55">
            <v>0</v>
          </cell>
          <cell r="BM55">
            <v>0</v>
          </cell>
          <cell r="BN55">
            <v>64</v>
          </cell>
          <cell r="BO55">
            <v>66.7</v>
          </cell>
          <cell r="BP55">
            <v>0</v>
          </cell>
          <cell r="BQ55">
            <v>0</v>
          </cell>
          <cell r="BR55">
            <v>0</v>
          </cell>
          <cell r="BS55">
            <v>0</v>
          </cell>
          <cell r="BT55">
            <v>0</v>
          </cell>
          <cell r="BU55">
            <v>433</v>
          </cell>
          <cell r="BV55">
            <v>0</v>
          </cell>
          <cell r="BW55">
            <v>0</v>
          </cell>
          <cell r="BX55">
            <v>31</v>
          </cell>
          <cell r="BY55">
            <v>0</v>
          </cell>
          <cell r="BZ55">
            <v>7370</v>
          </cell>
          <cell r="CA55">
            <v>19000</v>
          </cell>
          <cell r="CB55">
            <v>16700</v>
          </cell>
          <cell r="CC55">
            <v>366</v>
          </cell>
          <cell r="CD55">
            <v>483</v>
          </cell>
          <cell r="CE55">
            <v>3700</v>
          </cell>
          <cell r="CF55">
            <v>2390</v>
          </cell>
          <cell r="CG55">
            <v>93.5</v>
          </cell>
          <cell r="CH55">
            <v>0</v>
          </cell>
          <cell r="CI55">
            <v>27100</v>
          </cell>
          <cell r="CJ55">
            <v>85700</v>
          </cell>
          <cell r="CK55">
            <v>0</v>
          </cell>
          <cell r="CL55">
            <v>84500</v>
          </cell>
          <cell r="CM55">
            <v>376</v>
          </cell>
          <cell r="CN55">
            <v>3510</v>
          </cell>
          <cell r="CO55">
            <v>9390</v>
          </cell>
          <cell r="CP55">
            <v>0</v>
          </cell>
          <cell r="CQ55">
            <v>0</v>
          </cell>
          <cell r="CR55">
            <v>0</v>
          </cell>
          <cell r="CS55">
            <v>0</v>
          </cell>
        </row>
        <row r="56">
          <cell r="C56" t="str">
            <v>W33X263</v>
          </cell>
          <cell r="D56" t="str">
            <v>F</v>
          </cell>
          <cell r="E56">
            <v>263</v>
          </cell>
          <cell r="F56">
            <v>77.5</v>
          </cell>
          <cell r="G56">
            <v>34.5</v>
          </cell>
          <cell r="H56">
            <v>0</v>
          </cell>
          <cell r="I56">
            <v>0</v>
          </cell>
          <cell r="J56">
            <v>15.8</v>
          </cell>
          <cell r="K56">
            <v>0</v>
          </cell>
          <cell r="L56">
            <v>0</v>
          </cell>
          <cell r="M56">
            <v>0.87</v>
          </cell>
          <cell r="N56">
            <v>1.57</v>
          </cell>
          <cell r="O56">
            <v>0</v>
          </cell>
          <cell r="P56">
            <v>0</v>
          </cell>
          <cell r="Q56">
            <v>0</v>
          </cell>
          <cell r="R56">
            <v>2.36</v>
          </cell>
          <cell r="S56">
            <v>2.4375</v>
          </cell>
          <cell r="T56">
            <v>1.25</v>
          </cell>
          <cell r="U56">
            <v>0</v>
          </cell>
          <cell r="V56">
            <v>0</v>
          </cell>
          <cell r="W56">
            <v>0</v>
          </cell>
          <cell r="X56">
            <v>0</v>
          </cell>
          <cell r="Y56">
            <v>0</v>
          </cell>
          <cell r="Z56">
            <v>5.03</v>
          </cell>
          <cell r="AA56">
            <v>0</v>
          </cell>
          <cell r="AB56">
            <v>34.299999999999997</v>
          </cell>
          <cell r="AC56">
            <v>0</v>
          </cell>
          <cell r="AD56">
            <v>0</v>
          </cell>
          <cell r="AE56">
            <v>15900</v>
          </cell>
          <cell r="AF56">
            <v>1040</v>
          </cell>
          <cell r="AG56">
            <v>919</v>
          </cell>
          <cell r="AH56">
            <v>14.3</v>
          </cell>
          <cell r="AI56">
            <v>1040</v>
          </cell>
          <cell r="AJ56">
            <v>202</v>
          </cell>
          <cell r="AK56">
            <v>131</v>
          </cell>
          <cell r="AL56">
            <v>3.66</v>
          </cell>
          <cell r="AM56">
            <v>0</v>
          </cell>
          <cell r="AN56">
            <v>48.7</v>
          </cell>
          <cell r="AO56">
            <v>281000</v>
          </cell>
          <cell r="AP56">
            <v>0</v>
          </cell>
          <cell r="AQ56">
            <v>130</v>
          </cell>
          <cell r="AR56">
            <v>807</v>
          </cell>
          <cell r="AS56">
            <v>193</v>
          </cell>
          <cell r="AT56">
            <v>515</v>
          </cell>
          <cell r="AU56">
            <v>0</v>
          </cell>
          <cell r="AV56">
            <v>0</v>
          </cell>
          <cell r="AW56">
            <v>0</v>
          </cell>
          <cell r="AX56">
            <v>0</v>
          </cell>
          <cell r="AY56" t="str">
            <v>W840X392</v>
          </cell>
          <cell r="AZ56" t="str">
            <v>W840X392</v>
          </cell>
          <cell r="BA56">
            <v>392</v>
          </cell>
          <cell r="BB56">
            <v>50000</v>
          </cell>
          <cell r="BC56">
            <v>876</v>
          </cell>
          <cell r="BD56">
            <v>0</v>
          </cell>
          <cell r="BE56">
            <v>0</v>
          </cell>
          <cell r="BF56">
            <v>401</v>
          </cell>
          <cell r="BG56">
            <v>0</v>
          </cell>
          <cell r="BH56">
            <v>0</v>
          </cell>
          <cell r="BI56">
            <v>22.1</v>
          </cell>
          <cell r="BJ56">
            <v>39.9</v>
          </cell>
          <cell r="BK56">
            <v>0</v>
          </cell>
          <cell r="BL56">
            <v>0</v>
          </cell>
          <cell r="BM56">
            <v>0</v>
          </cell>
          <cell r="BN56">
            <v>59.9</v>
          </cell>
          <cell r="BO56">
            <v>61.9</v>
          </cell>
          <cell r="BP56">
            <v>0</v>
          </cell>
          <cell r="BQ56">
            <v>0</v>
          </cell>
          <cell r="BR56">
            <v>0</v>
          </cell>
          <cell r="BS56">
            <v>0</v>
          </cell>
          <cell r="BT56">
            <v>0</v>
          </cell>
          <cell r="BU56">
            <v>392</v>
          </cell>
          <cell r="BV56">
            <v>0</v>
          </cell>
          <cell r="BW56">
            <v>0</v>
          </cell>
          <cell r="BX56">
            <v>34.299999999999997</v>
          </cell>
          <cell r="BY56">
            <v>0</v>
          </cell>
          <cell r="BZ56">
            <v>6620</v>
          </cell>
          <cell r="CA56">
            <v>17000</v>
          </cell>
          <cell r="CB56">
            <v>15100</v>
          </cell>
          <cell r="CC56">
            <v>363</v>
          </cell>
          <cell r="CD56">
            <v>433</v>
          </cell>
          <cell r="CE56">
            <v>3310</v>
          </cell>
          <cell r="CF56">
            <v>2150</v>
          </cell>
          <cell r="CG56">
            <v>93</v>
          </cell>
          <cell r="CH56">
            <v>0</v>
          </cell>
          <cell r="CI56">
            <v>20300</v>
          </cell>
          <cell r="CJ56">
            <v>75500</v>
          </cell>
          <cell r="CK56">
            <v>0</v>
          </cell>
          <cell r="CL56">
            <v>83900</v>
          </cell>
          <cell r="CM56">
            <v>336</v>
          </cell>
          <cell r="CN56">
            <v>3160</v>
          </cell>
          <cell r="CO56">
            <v>8440</v>
          </cell>
          <cell r="CP56">
            <v>0</v>
          </cell>
          <cell r="CQ56">
            <v>0</v>
          </cell>
          <cell r="CR56">
            <v>0</v>
          </cell>
          <cell r="CS56">
            <v>0</v>
          </cell>
        </row>
        <row r="57">
          <cell r="C57" t="str">
            <v>W33X241</v>
          </cell>
          <cell r="D57" t="str">
            <v>F</v>
          </cell>
          <cell r="E57">
            <v>241</v>
          </cell>
          <cell r="F57">
            <v>71</v>
          </cell>
          <cell r="G57">
            <v>34.200000000000003</v>
          </cell>
          <cell r="H57">
            <v>0</v>
          </cell>
          <cell r="I57">
            <v>0</v>
          </cell>
          <cell r="J57">
            <v>15.9</v>
          </cell>
          <cell r="K57">
            <v>0</v>
          </cell>
          <cell r="L57">
            <v>0</v>
          </cell>
          <cell r="M57">
            <v>0.83</v>
          </cell>
          <cell r="N57">
            <v>1.4</v>
          </cell>
          <cell r="O57">
            <v>0</v>
          </cell>
          <cell r="P57">
            <v>0</v>
          </cell>
          <cell r="Q57">
            <v>0</v>
          </cell>
          <cell r="R57">
            <v>2.19</v>
          </cell>
          <cell r="S57">
            <v>2.25</v>
          </cell>
          <cell r="T57">
            <v>1.25</v>
          </cell>
          <cell r="U57">
            <v>0</v>
          </cell>
          <cell r="V57">
            <v>0</v>
          </cell>
          <cell r="W57">
            <v>0</v>
          </cell>
          <cell r="X57">
            <v>0</v>
          </cell>
          <cell r="Y57">
            <v>0</v>
          </cell>
          <cell r="Z57">
            <v>5.66</v>
          </cell>
          <cell r="AA57">
            <v>0</v>
          </cell>
          <cell r="AB57">
            <v>35.9</v>
          </cell>
          <cell r="AC57">
            <v>0</v>
          </cell>
          <cell r="AD57">
            <v>0</v>
          </cell>
          <cell r="AE57">
            <v>14200</v>
          </cell>
          <cell r="AF57">
            <v>940</v>
          </cell>
          <cell r="AG57">
            <v>831</v>
          </cell>
          <cell r="AH57">
            <v>14.1</v>
          </cell>
          <cell r="AI57">
            <v>933</v>
          </cell>
          <cell r="AJ57">
            <v>182</v>
          </cell>
          <cell r="AK57">
            <v>118</v>
          </cell>
          <cell r="AL57">
            <v>3.62</v>
          </cell>
          <cell r="AM57">
            <v>0</v>
          </cell>
          <cell r="AN57">
            <v>36.200000000000003</v>
          </cell>
          <cell r="AO57">
            <v>251000</v>
          </cell>
          <cell r="AP57">
            <v>0</v>
          </cell>
          <cell r="AQ57">
            <v>130</v>
          </cell>
          <cell r="AR57">
            <v>726</v>
          </cell>
          <cell r="AS57">
            <v>173</v>
          </cell>
          <cell r="AT57">
            <v>467</v>
          </cell>
          <cell r="AU57">
            <v>0</v>
          </cell>
          <cell r="AV57">
            <v>0</v>
          </cell>
          <cell r="AW57">
            <v>0</v>
          </cell>
          <cell r="AX57">
            <v>0</v>
          </cell>
          <cell r="AY57" t="str">
            <v>W840X359</v>
          </cell>
          <cell r="AZ57" t="str">
            <v>W840X359</v>
          </cell>
          <cell r="BA57">
            <v>359</v>
          </cell>
          <cell r="BB57">
            <v>45800</v>
          </cell>
          <cell r="BC57">
            <v>869</v>
          </cell>
          <cell r="BD57">
            <v>0</v>
          </cell>
          <cell r="BE57">
            <v>0</v>
          </cell>
          <cell r="BF57">
            <v>404</v>
          </cell>
          <cell r="BG57">
            <v>0</v>
          </cell>
          <cell r="BH57">
            <v>0</v>
          </cell>
          <cell r="BI57">
            <v>21.1</v>
          </cell>
          <cell r="BJ57">
            <v>35.6</v>
          </cell>
          <cell r="BK57">
            <v>0</v>
          </cell>
          <cell r="BL57">
            <v>0</v>
          </cell>
          <cell r="BM57">
            <v>0</v>
          </cell>
          <cell r="BN57">
            <v>55.6</v>
          </cell>
          <cell r="BO57">
            <v>57.2</v>
          </cell>
          <cell r="BP57">
            <v>0</v>
          </cell>
          <cell r="BQ57">
            <v>0</v>
          </cell>
          <cell r="BR57">
            <v>0</v>
          </cell>
          <cell r="BS57">
            <v>0</v>
          </cell>
          <cell r="BT57">
            <v>0</v>
          </cell>
          <cell r="BU57">
            <v>359</v>
          </cell>
          <cell r="BV57">
            <v>0</v>
          </cell>
          <cell r="BW57">
            <v>0</v>
          </cell>
          <cell r="BX57">
            <v>35.9</v>
          </cell>
          <cell r="BY57">
            <v>0</v>
          </cell>
          <cell r="BZ57">
            <v>5910</v>
          </cell>
          <cell r="CA57">
            <v>15400</v>
          </cell>
          <cell r="CB57">
            <v>13600</v>
          </cell>
          <cell r="CC57">
            <v>358</v>
          </cell>
          <cell r="CD57">
            <v>388</v>
          </cell>
          <cell r="CE57">
            <v>2980</v>
          </cell>
          <cell r="CF57">
            <v>1930</v>
          </cell>
          <cell r="CG57">
            <v>91.9</v>
          </cell>
          <cell r="CH57">
            <v>0</v>
          </cell>
          <cell r="CI57">
            <v>15100</v>
          </cell>
          <cell r="CJ57">
            <v>67400</v>
          </cell>
          <cell r="CK57">
            <v>0</v>
          </cell>
          <cell r="CL57">
            <v>83900</v>
          </cell>
          <cell r="CM57">
            <v>302</v>
          </cell>
          <cell r="CN57">
            <v>2830</v>
          </cell>
          <cell r="CO57">
            <v>7650</v>
          </cell>
          <cell r="CP57">
            <v>0</v>
          </cell>
          <cell r="CQ57">
            <v>0</v>
          </cell>
          <cell r="CR57">
            <v>0</v>
          </cell>
          <cell r="CS57">
            <v>0</v>
          </cell>
        </row>
        <row r="58">
          <cell r="C58" t="str">
            <v>W33X221</v>
          </cell>
          <cell r="D58" t="str">
            <v>F</v>
          </cell>
          <cell r="E58">
            <v>221</v>
          </cell>
          <cell r="F58">
            <v>65.2</v>
          </cell>
          <cell r="G58">
            <v>33.9</v>
          </cell>
          <cell r="H58">
            <v>0</v>
          </cell>
          <cell r="I58">
            <v>0</v>
          </cell>
          <cell r="J58">
            <v>15.8</v>
          </cell>
          <cell r="K58">
            <v>0</v>
          </cell>
          <cell r="L58">
            <v>0</v>
          </cell>
          <cell r="M58">
            <v>0.77500000000000002</v>
          </cell>
          <cell r="N58">
            <v>1.28</v>
          </cell>
          <cell r="O58">
            <v>0</v>
          </cell>
          <cell r="P58">
            <v>0</v>
          </cell>
          <cell r="Q58">
            <v>0</v>
          </cell>
          <cell r="R58">
            <v>2.06</v>
          </cell>
          <cell r="S58">
            <v>2.125</v>
          </cell>
          <cell r="T58">
            <v>1.1875</v>
          </cell>
          <cell r="U58">
            <v>0</v>
          </cell>
          <cell r="V58">
            <v>0</v>
          </cell>
          <cell r="W58">
            <v>0</v>
          </cell>
          <cell r="X58">
            <v>0</v>
          </cell>
          <cell r="Y58">
            <v>0</v>
          </cell>
          <cell r="Z58">
            <v>6.2</v>
          </cell>
          <cell r="AA58">
            <v>0</v>
          </cell>
          <cell r="AB58">
            <v>38.5</v>
          </cell>
          <cell r="AC58">
            <v>0</v>
          </cell>
          <cell r="AD58">
            <v>0</v>
          </cell>
          <cell r="AE58">
            <v>12900</v>
          </cell>
          <cell r="AF58">
            <v>857</v>
          </cell>
          <cell r="AG58">
            <v>759</v>
          </cell>
          <cell r="AH58">
            <v>14.1</v>
          </cell>
          <cell r="AI58">
            <v>840</v>
          </cell>
          <cell r="AJ58">
            <v>164</v>
          </cell>
          <cell r="AK58">
            <v>106</v>
          </cell>
          <cell r="AL58">
            <v>3.59</v>
          </cell>
          <cell r="AM58">
            <v>0</v>
          </cell>
          <cell r="AN58">
            <v>27.8</v>
          </cell>
          <cell r="AO58">
            <v>224000</v>
          </cell>
          <cell r="AP58">
            <v>0</v>
          </cell>
          <cell r="AQ58">
            <v>129</v>
          </cell>
          <cell r="AR58">
            <v>647</v>
          </cell>
          <cell r="AS58">
            <v>156</v>
          </cell>
          <cell r="AT58">
            <v>423</v>
          </cell>
          <cell r="AU58">
            <v>0</v>
          </cell>
          <cell r="AV58">
            <v>0</v>
          </cell>
          <cell r="AW58">
            <v>0</v>
          </cell>
          <cell r="AX58">
            <v>0</v>
          </cell>
          <cell r="AY58" t="str">
            <v>W840X329</v>
          </cell>
          <cell r="AZ58" t="str">
            <v>W840X329</v>
          </cell>
          <cell r="BA58">
            <v>329</v>
          </cell>
          <cell r="BB58">
            <v>42100</v>
          </cell>
          <cell r="BC58">
            <v>861</v>
          </cell>
          <cell r="BD58">
            <v>0</v>
          </cell>
          <cell r="BE58">
            <v>0</v>
          </cell>
          <cell r="BF58">
            <v>401</v>
          </cell>
          <cell r="BG58">
            <v>0</v>
          </cell>
          <cell r="BH58">
            <v>0</v>
          </cell>
          <cell r="BI58">
            <v>19.7</v>
          </cell>
          <cell r="BJ58">
            <v>32.5</v>
          </cell>
          <cell r="BK58">
            <v>0</v>
          </cell>
          <cell r="BL58">
            <v>0</v>
          </cell>
          <cell r="BM58">
            <v>0</v>
          </cell>
          <cell r="BN58">
            <v>52.3</v>
          </cell>
          <cell r="BO58">
            <v>54</v>
          </cell>
          <cell r="BP58">
            <v>0</v>
          </cell>
          <cell r="BQ58">
            <v>0</v>
          </cell>
          <cell r="BR58">
            <v>0</v>
          </cell>
          <cell r="BS58">
            <v>0</v>
          </cell>
          <cell r="BT58">
            <v>0</v>
          </cell>
          <cell r="BU58">
            <v>329</v>
          </cell>
          <cell r="BV58">
            <v>0</v>
          </cell>
          <cell r="BW58">
            <v>0</v>
          </cell>
          <cell r="BX58">
            <v>38.5</v>
          </cell>
          <cell r="BY58">
            <v>0</v>
          </cell>
          <cell r="BZ58">
            <v>5370</v>
          </cell>
          <cell r="CA58">
            <v>14000</v>
          </cell>
          <cell r="CB58">
            <v>12400</v>
          </cell>
          <cell r="CC58">
            <v>358</v>
          </cell>
          <cell r="CD58">
            <v>350</v>
          </cell>
          <cell r="CE58">
            <v>2690</v>
          </cell>
          <cell r="CF58">
            <v>1740</v>
          </cell>
          <cell r="CG58">
            <v>91.2</v>
          </cell>
          <cell r="CH58">
            <v>0</v>
          </cell>
          <cell r="CI58">
            <v>11600</v>
          </cell>
          <cell r="CJ58">
            <v>60200</v>
          </cell>
          <cell r="CK58">
            <v>0</v>
          </cell>
          <cell r="CL58">
            <v>83200</v>
          </cell>
          <cell r="CM58">
            <v>269</v>
          </cell>
          <cell r="CN58">
            <v>2560</v>
          </cell>
          <cell r="CO58">
            <v>6930</v>
          </cell>
          <cell r="CP58">
            <v>0</v>
          </cell>
          <cell r="CQ58">
            <v>0</v>
          </cell>
          <cell r="CR58">
            <v>0</v>
          </cell>
          <cell r="CS58">
            <v>0</v>
          </cell>
        </row>
        <row r="59">
          <cell r="C59" t="str">
            <v>W33X201</v>
          </cell>
          <cell r="D59" t="str">
            <v>F</v>
          </cell>
          <cell r="E59">
            <v>201</v>
          </cell>
          <cell r="F59">
            <v>59.2</v>
          </cell>
          <cell r="G59">
            <v>33.700000000000003</v>
          </cell>
          <cell r="H59">
            <v>0</v>
          </cell>
          <cell r="I59">
            <v>0</v>
          </cell>
          <cell r="J59">
            <v>15.7</v>
          </cell>
          <cell r="K59">
            <v>0</v>
          </cell>
          <cell r="L59">
            <v>0</v>
          </cell>
          <cell r="M59">
            <v>0.71499999999999997</v>
          </cell>
          <cell r="N59">
            <v>1.1499999999999999</v>
          </cell>
          <cell r="O59">
            <v>0</v>
          </cell>
          <cell r="P59">
            <v>0</v>
          </cell>
          <cell r="Q59">
            <v>0</v>
          </cell>
          <cell r="R59">
            <v>1.94</v>
          </cell>
          <cell r="S59">
            <v>2</v>
          </cell>
          <cell r="T59">
            <v>1.1875</v>
          </cell>
          <cell r="U59">
            <v>0</v>
          </cell>
          <cell r="V59">
            <v>0</v>
          </cell>
          <cell r="W59">
            <v>0</v>
          </cell>
          <cell r="X59">
            <v>0</v>
          </cell>
          <cell r="Y59">
            <v>0</v>
          </cell>
          <cell r="Z59">
            <v>6.85</v>
          </cell>
          <cell r="AA59">
            <v>0</v>
          </cell>
          <cell r="AB59">
            <v>41.7</v>
          </cell>
          <cell r="AC59">
            <v>0</v>
          </cell>
          <cell r="AD59">
            <v>0</v>
          </cell>
          <cell r="AE59">
            <v>11600</v>
          </cell>
          <cell r="AF59">
            <v>773</v>
          </cell>
          <cell r="AG59">
            <v>686</v>
          </cell>
          <cell r="AH59">
            <v>14</v>
          </cell>
          <cell r="AI59">
            <v>749</v>
          </cell>
          <cell r="AJ59">
            <v>147</v>
          </cell>
          <cell r="AK59">
            <v>95.2</v>
          </cell>
          <cell r="AL59">
            <v>3.56</v>
          </cell>
          <cell r="AM59">
            <v>0</v>
          </cell>
          <cell r="AN59">
            <v>20.8</v>
          </cell>
          <cell r="AO59">
            <v>198000</v>
          </cell>
          <cell r="AP59">
            <v>0</v>
          </cell>
          <cell r="AQ59">
            <v>128</v>
          </cell>
          <cell r="AR59">
            <v>577</v>
          </cell>
          <cell r="AS59">
            <v>140</v>
          </cell>
          <cell r="AT59">
            <v>382</v>
          </cell>
          <cell r="AU59">
            <v>0</v>
          </cell>
          <cell r="AV59">
            <v>0</v>
          </cell>
          <cell r="AW59">
            <v>0</v>
          </cell>
          <cell r="AX59">
            <v>0</v>
          </cell>
          <cell r="AY59" t="str">
            <v>W840X299</v>
          </cell>
          <cell r="AZ59" t="str">
            <v>W840X299</v>
          </cell>
          <cell r="BA59">
            <v>299</v>
          </cell>
          <cell r="BB59">
            <v>38200</v>
          </cell>
          <cell r="BC59">
            <v>856</v>
          </cell>
          <cell r="BD59">
            <v>0</v>
          </cell>
          <cell r="BE59">
            <v>0</v>
          </cell>
          <cell r="BF59">
            <v>399</v>
          </cell>
          <cell r="BG59">
            <v>0</v>
          </cell>
          <cell r="BH59">
            <v>0</v>
          </cell>
          <cell r="BI59">
            <v>18.2</v>
          </cell>
          <cell r="BJ59">
            <v>29.2</v>
          </cell>
          <cell r="BK59">
            <v>0</v>
          </cell>
          <cell r="BL59">
            <v>0</v>
          </cell>
          <cell r="BM59">
            <v>0</v>
          </cell>
          <cell r="BN59">
            <v>49.3</v>
          </cell>
          <cell r="BO59">
            <v>50.8</v>
          </cell>
          <cell r="BP59">
            <v>0</v>
          </cell>
          <cell r="BQ59">
            <v>0</v>
          </cell>
          <cell r="BR59">
            <v>0</v>
          </cell>
          <cell r="BS59">
            <v>0</v>
          </cell>
          <cell r="BT59">
            <v>0</v>
          </cell>
          <cell r="BU59">
            <v>299</v>
          </cell>
          <cell r="BV59">
            <v>0</v>
          </cell>
          <cell r="BW59">
            <v>0</v>
          </cell>
          <cell r="BX59">
            <v>41.7</v>
          </cell>
          <cell r="BY59">
            <v>0</v>
          </cell>
          <cell r="BZ59">
            <v>4830</v>
          </cell>
          <cell r="CA59">
            <v>12700</v>
          </cell>
          <cell r="CB59">
            <v>11200</v>
          </cell>
          <cell r="CC59">
            <v>356</v>
          </cell>
          <cell r="CD59">
            <v>312</v>
          </cell>
          <cell r="CE59">
            <v>2410</v>
          </cell>
          <cell r="CF59">
            <v>1560</v>
          </cell>
          <cell r="CG59">
            <v>90.4</v>
          </cell>
          <cell r="CH59">
            <v>0</v>
          </cell>
          <cell r="CI59">
            <v>8660</v>
          </cell>
          <cell r="CJ59">
            <v>53200</v>
          </cell>
          <cell r="CK59">
            <v>0</v>
          </cell>
          <cell r="CL59">
            <v>82600</v>
          </cell>
          <cell r="CM59">
            <v>240</v>
          </cell>
          <cell r="CN59">
            <v>2290</v>
          </cell>
          <cell r="CO59">
            <v>6260</v>
          </cell>
          <cell r="CP59">
            <v>0</v>
          </cell>
          <cell r="CQ59">
            <v>0</v>
          </cell>
          <cell r="CR59">
            <v>0</v>
          </cell>
          <cell r="CS59">
            <v>0</v>
          </cell>
        </row>
        <row r="60">
          <cell r="C60" t="str">
            <v>W33X169</v>
          </cell>
          <cell r="D60" t="str">
            <v>F</v>
          </cell>
          <cell r="E60">
            <v>169</v>
          </cell>
          <cell r="F60">
            <v>49.5</v>
          </cell>
          <cell r="G60">
            <v>33.799999999999997</v>
          </cell>
          <cell r="H60">
            <v>0</v>
          </cell>
          <cell r="I60">
            <v>0</v>
          </cell>
          <cell r="J60">
            <v>11.5</v>
          </cell>
          <cell r="K60">
            <v>0</v>
          </cell>
          <cell r="L60">
            <v>0</v>
          </cell>
          <cell r="M60">
            <v>0.67</v>
          </cell>
          <cell r="N60">
            <v>1.22</v>
          </cell>
          <cell r="O60">
            <v>0</v>
          </cell>
          <cell r="P60">
            <v>0</v>
          </cell>
          <cell r="Q60">
            <v>0</v>
          </cell>
          <cell r="R60">
            <v>1.92</v>
          </cell>
          <cell r="S60">
            <v>2.125</v>
          </cell>
          <cell r="T60">
            <v>1.1875</v>
          </cell>
          <cell r="U60">
            <v>0</v>
          </cell>
          <cell r="V60">
            <v>0</v>
          </cell>
          <cell r="W60">
            <v>0</v>
          </cell>
          <cell r="X60">
            <v>0</v>
          </cell>
          <cell r="Y60">
            <v>0</v>
          </cell>
          <cell r="Z60">
            <v>4.71</v>
          </cell>
          <cell r="AA60">
            <v>0</v>
          </cell>
          <cell r="AB60">
            <v>44.7</v>
          </cell>
          <cell r="AC60">
            <v>0</v>
          </cell>
          <cell r="AD60">
            <v>0</v>
          </cell>
          <cell r="AE60">
            <v>9290</v>
          </cell>
          <cell r="AF60">
            <v>629</v>
          </cell>
          <cell r="AG60">
            <v>549</v>
          </cell>
          <cell r="AH60">
            <v>13.7</v>
          </cell>
          <cell r="AI60">
            <v>310</v>
          </cell>
          <cell r="AJ60">
            <v>84.4</v>
          </cell>
          <cell r="AK60">
            <v>53.9</v>
          </cell>
          <cell r="AL60">
            <v>2.5</v>
          </cell>
          <cell r="AM60">
            <v>0</v>
          </cell>
          <cell r="AN60">
            <v>17.7</v>
          </cell>
          <cell r="AO60">
            <v>82400</v>
          </cell>
          <cell r="AP60">
            <v>0</v>
          </cell>
          <cell r="AQ60">
            <v>93.7</v>
          </cell>
          <cell r="AR60">
            <v>329</v>
          </cell>
          <cell r="AS60">
            <v>108</v>
          </cell>
          <cell r="AT60">
            <v>311</v>
          </cell>
          <cell r="AU60">
            <v>0</v>
          </cell>
          <cell r="AV60">
            <v>0</v>
          </cell>
          <cell r="AW60">
            <v>0</v>
          </cell>
          <cell r="AX60">
            <v>0</v>
          </cell>
          <cell r="AY60" t="str">
            <v>W840X251</v>
          </cell>
          <cell r="AZ60" t="str">
            <v>W840X251</v>
          </cell>
          <cell r="BA60">
            <v>251</v>
          </cell>
          <cell r="BB60">
            <v>31900</v>
          </cell>
          <cell r="BC60">
            <v>859</v>
          </cell>
          <cell r="BD60">
            <v>0</v>
          </cell>
          <cell r="BE60">
            <v>0</v>
          </cell>
          <cell r="BF60">
            <v>292</v>
          </cell>
          <cell r="BG60">
            <v>0</v>
          </cell>
          <cell r="BH60">
            <v>0</v>
          </cell>
          <cell r="BI60">
            <v>17</v>
          </cell>
          <cell r="BJ60">
            <v>31</v>
          </cell>
          <cell r="BK60">
            <v>0</v>
          </cell>
          <cell r="BL60">
            <v>0</v>
          </cell>
          <cell r="BM60">
            <v>0</v>
          </cell>
          <cell r="BN60">
            <v>48.8</v>
          </cell>
          <cell r="BO60">
            <v>54</v>
          </cell>
          <cell r="BP60">
            <v>0</v>
          </cell>
          <cell r="BQ60">
            <v>0</v>
          </cell>
          <cell r="BR60">
            <v>0</v>
          </cell>
          <cell r="BS60">
            <v>0</v>
          </cell>
          <cell r="BT60">
            <v>0</v>
          </cell>
          <cell r="BU60">
            <v>251</v>
          </cell>
          <cell r="BV60">
            <v>0</v>
          </cell>
          <cell r="BW60">
            <v>0</v>
          </cell>
          <cell r="BX60">
            <v>44.7</v>
          </cell>
          <cell r="BY60">
            <v>0</v>
          </cell>
          <cell r="BZ60">
            <v>3870</v>
          </cell>
          <cell r="CA60">
            <v>10300</v>
          </cell>
          <cell r="CB60">
            <v>9000</v>
          </cell>
          <cell r="CC60">
            <v>348</v>
          </cell>
          <cell r="CD60">
            <v>129</v>
          </cell>
          <cell r="CE60">
            <v>1380</v>
          </cell>
          <cell r="CF60">
            <v>883</v>
          </cell>
          <cell r="CG60">
            <v>63.5</v>
          </cell>
          <cell r="CH60">
            <v>0</v>
          </cell>
          <cell r="CI60">
            <v>7370</v>
          </cell>
          <cell r="CJ60">
            <v>22100</v>
          </cell>
          <cell r="CK60">
            <v>0</v>
          </cell>
          <cell r="CL60">
            <v>60500</v>
          </cell>
          <cell r="CM60">
            <v>137</v>
          </cell>
          <cell r="CN60">
            <v>1770</v>
          </cell>
          <cell r="CO60">
            <v>5100</v>
          </cell>
          <cell r="CP60">
            <v>0</v>
          </cell>
          <cell r="CQ60">
            <v>0</v>
          </cell>
          <cell r="CR60">
            <v>0</v>
          </cell>
          <cell r="CS60">
            <v>0</v>
          </cell>
        </row>
        <row r="61">
          <cell r="C61" t="str">
            <v>W33X152</v>
          </cell>
          <cell r="D61" t="str">
            <v>F</v>
          </cell>
          <cell r="E61">
            <v>152</v>
          </cell>
          <cell r="F61">
            <v>44.8</v>
          </cell>
          <cell r="G61">
            <v>33.5</v>
          </cell>
          <cell r="H61">
            <v>0</v>
          </cell>
          <cell r="I61">
            <v>0</v>
          </cell>
          <cell r="J61">
            <v>11.6</v>
          </cell>
          <cell r="K61">
            <v>0</v>
          </cell>
          <cell r="L61">
            <v>0</v>
          </cell>
          <cell r="M61">
            <v>0.63500000000000001</v>
          </cell>
          <cell r="N61">
            <v>1.06</v>
          </cell>
          <cell r="O61">
            <v>0</v>
          </cell>
          <cell r="P61">
            <v>0</v>
          </cell>
          <cell r="Q61">
            <v>0</v>
          </cell>
          <cell r="R61">
            <v>1.76</v>
          </cell>
          <cell r="S61">
            <v>1.9375</v>
          </cell>
          <cell r="T61">
            <v>1.125</v>
          </cell>
          <cell r="U61">
            <v>0</v>
          </cell>
          <cell r="V61">
            <v>0</v>
          </cell>
          <cell r="W61">
            <v>0</v>
          </cell>
          <cell r="X61">
            <v>0</v>
          </cell>
          <cell r="Y61">
            <v>0</v>
          </cell>
          <cell r="Z61">
            <v>5.48</v>
          </cell>
          <cell r="AA61">
            <v>0</v>
          </cell>
          <cell r="AB61">
            <v>47.2</v>
          </cell>
          <cell r="AC61">
            <v>0</v>
          </cell>
          <cell r="AD61">
            <v>0</v>
          </cell>
          <cell r="AE61">
            <v>8160</v>
          </cell>
          <cell r="AF61">
            <v>559</v>
          </cell>
          <cell r="AG61">
            <v>487</v>
          </cell>
          <cell r="AH61">
            <v>13.5</v>
          </cell>
          <cell r="AI61">
            <v>273</v>
          </cell>
          <cell r="AJ61">
            <v>73.900000000000006</v>
          </cell>
          <cell r="AK61">
            <v>47.2</v>
          </cell>
          <cell r="AL61">
            <v>2.4700000000000002</v>
          </cell>
          <cell r="AM61">
            <v>0</v>
          </cell>
          <cell r="AN61">
            <v>12.4</v>
          </cell>
          <cell r="AO61">
            <v>71700</v>
          </cell>
          <cell r="AP61">
            <v>0</v>
          </cell>
          <cell r="AQ61">
            <v>94.1</v>
          </cell>
          <cell r="AR61">
            <v>289</v>
          </cell>
          <cell r="AS61">
            <v>94.3</v>
          </cell>
          <cell r="AT61">
            <v>278</v>
          </cell>
          <cell r="AU61">
            <v>0</v>
          </cell>
          <cell r="AV61">
            <v>0</v>
          </cell>
          <cell r="AW61">
            <v>0</v>
          </cell>
          <cell r="AX61">
            <v>0</v>
          </cell>
          <cell r="AY61" t="str">
            <v>W840X226</v>
          </cell>
          <cell r="AZ61" t="str">
            <v>W840X226</v>
          </cell>
          <cell r="BA61">
            <v>226</v>
          </cell>
          <cell r="BB61">
            <v>28900</v>
          </cell>
          <cell r="BC61">
            <v>851</v>
          </cell>
          <cell r="BD61">
            <v>0</v>
          </cell>
          <cell r="BE61">
            <v>0</v>
          </cell>
          <cell r="BF61">
            <v>295</v>
          </cell>
          <cell r="BG61">
            <v>0</v>
          </cell>
          <cell r="BH61">
            <v>0</v>
          </cell>
          <cell r="BI61">
            <v>16.100000000000001</v>
          </cell>
          <cell r="BJ61">
            <v>26.9</v>
          </cell>
          <cell r="BK61">
            <v>0</v>
          </cell>
          <cell r="BL61">
            <v>0</v>
          </cell>
          <cell r="BM61">
            <v>0</v>
          </cell>
          <cell r="BN61">
            <v>44.7</v>
          </cell>
          <cell r="BO61">
            <v>49.2</v>
          </cell>
          <cell r="BP61">
            <v>0</v>
          </cell>
          <cell r="BQ61">
            <v>0</v>
          </cell>
          <cell r="BR61">
            <v>0</v>
          </cell>
          <cell r="BS61">
            <v>0</v>
          </cell>
          <cell r="BT61">
            <v>0</v>
          </cell>
          <cell r="BU61">
            <v>226</v>
          </cell>
          <cell r="BV61">
            <v>0</v>
          </cell>
          <cell r="BW61">
            <v>0</v>
          </cell>
          <cell r="BX61">
            <v>47.2</v>
          </cell>
          <cell r="BY61">
            <v>0</v>
          </cell>
          <cell r="BZ61">
            <v>3400</v>
          </cell>
          <cell r="CA61">
            <v>9160</v>
          </cell>
          <cell r="CB61">
            <v>7980</v>
          </cell>
          <cell r="CC61">
            <v>343</v>
          </cell>
          <cell r="CD61">
            <v>114</v>
          </cell>
          <cell r="CE61">
            <v>1210</v>
          </cell>
          <cell r="CF61">
            <v>773</v>
          </cell>
          <cell r="CG61">
            <v>62.7</v>
          </cell>
          <cell r="CH61">
            <v>0</v>
          </cell>
          <cell r="CI61">
            <v>5160</v>
          </cell>
          <cell r="CJ61">
            <v>19300</v>
          </cell>
          <cell r="CK61">
            <v>0</v>
          </cell>
          <cell r="CL61">
            <v>60700</v>
          </cell>
          <cell r="CM61">
            <v>120</v>
          </cell>
          <cell r="CN61">
            <v>1550</v>
          </cell>
          <cell r="CO61">
            <v>4560</v>
          </cell>
          <cell r="CP61">
            <v>0</v>
          </cell>
          <cell r="CQ61">
            <v>0</v>
          </cell>
          <cell r="CR61">
            <v>0</v>
          </cell>
          <cell r="CS61">
            <v>0</v>
          </cell>
        </row>
        <row r="62">
          <cell r="C62" t="str">
            <v>W33X141</v>
          </cell>
          <cell r="D62" t="str">
            <v>F</v>
          </cell>
          <cell r="E62">
            <v>141</v>
          </cell>
          <cell r="F62">
            <v>41.6</v>
          </cell>
          <cell r="G62">
            <v>33.299999999999997</v>
          </cell>
          <cell r="H62">
            <v>0</v>
          </cell>
          <cell r="I62">
            <v>0</v>
          </cell>
          <cell r="J62">
            <v>11.5</v>
          </cell>
          <cell r="K62">
            <v>0</v>
          </cell>
          <cell r="L62">
            <v>0</v>
          </cell>
          <cell r="M62">
            <v>0.60499999999999998</v>
          </cell>
          <cell r="N62">
            <v>0.96</v>
          </cell>
          <cell r="O62">
            <v>0</v>
          </cell>
          <cell r="P62">
            <v>0</v>
          </cell>
          <cell r="Q62">
            <v>0</v>
          </cell>
          <cell r="R62">
            <v>1.66</v>
          </cell>
          <cell r="S62">
            <v>1.8125</v>
          </cell>
          <cell r="T62">
            <v>1.125</v>
          </cell>
          <cell r="U62">
            <v>0</v>
          </cell>
          <cell r="V62">
            <v>0</v>
          </cell>
          <cell r="W62">
            <v>0</v>
          </cell>
          <cell r="X62">
            <v>0</v>
          </cell>
          <cell r="Y62">
            <v>0</v>
          </cell>
          <cell r="Z62">
            <v>6.01</v>
          </cell>
          <cell r="AA62">
            <v>0</v>
          </cell>
          <cell r="AB62">
            <v>49.6</v>
          </cell>
          <cell r="AC62">
            <v>0</v>
          </cell>
          <cell r="AD62">
            <v>0</v>
          </cell>
          <cell r="AE62">
            <v>7450</v>
          </cell>
          <cell r="AF62">
            <v>514</v>
          </cell>
          <cell r="AG62">
            <v>448</v>
          </cell>
          <cell r="AH62">
            <v>13.4</v>
          </cell>
          <cell r="AI62">
            <v>246</v>
          </cell>
          <cell r="AJ62">
            <v>66.900000000000006</v>
          </cell>
          <cell r="AK62">
            <v>42.7</v>
          </cell>
          <cell r="AL62">
            <v>2.4300000000000002</v>
          </cell>
          <cell r="AM62">
            <v>0</v>
          </cell>
          <cell r="AN62">
            <v>9.6999999999999993</v>
          </cell>
          <cell r="AO62">
            <v>64400</v>
          </cell>
          <cell r="AP62">
            <v>0</v>
          </cell>
          <cell r="AQ62">
            <v>93</v>
          </cell>
          <cell r="AR62">
            <v>257</v>
          </cell>
          <cell r="AS62">
            <v>84.6</v>
          </cell>
          <cell r="AT62">
            <v>253</v>
          </cell>
          <cell r="AU62">
            <v>0</v>
          </cell>
          <cell r="AV62">
            <v>0</v>
          </cell>
          <cell r="AW62">
            <v>0</v>
          </cell>
          <cell r="AX62">
            <v>0</v>
          </cell>
          <cell r="AY62" t="str">
            <v>W840X210</v>
          </cell>
          <cell r="AZ62" t="str">
            <v>W840X210</v>
          </cell>
          <cell r="BA62">
            <v>210</v>
          </cell>
          <cell r="BB62">
            <v>26800</v>
          </cell>
          <cell r="BC62">
            <v>846</v>
          </cell>
          <cell r="BD62">
            <v>0</v>
          </cell>
          <cell r="BE62">
            <v>0</v>
          </cell>
          <cell r="BF62">
            <v>292</v>
          </cell>
          <cell r="BG62">
            <v>0</v>
          </cell>
          <cell r="BH62">
            <v>0</v>
          </cell>
          <cell r="BI62">
            <v>15.4</v>
          </cell>
          <cell r="BJ62">
            <v>24.4</v>
          </cell>
          <cell r="BK62">
            <v>0</v>
          </cell>
          <cell r="BL62">
            <v>0</v>
          </cell>
          <cell r="BM62">
            <v>0</v>
          </cell>
          <cell r="BN62">
            <v>42.2</v>
          </cell>
          <cell r="BO62">
            <v>46</v>
          </cell>
          <cell r="BP62">
            <v>0</v>
          </cell>
          <cell r="BQ62">
            <v>0</v>
          </cell>
          <cell r="BR62">
            <v>0</v>
          </cell>
          <cell r="BS62">
            <v>0</v>
          </cell>
          <cell r="BT62">
            <v>0</v>
          </cell>
          <cell r="BU62">
            <v>210</v>
          </cell>
          <cell r="BV62">
            <v>0</v>
          </cell>
          <cell r="BW62">
            <v>0</v>
          </cell>
          <cell r="BX62">
            <v>49.6</v>
          </cell>
          <cell r="BY62">
            <v>0</v>
          </cell>
          <cell r="BZ62">
            <v>3100</v>
          </cell>
          <cell r="CA62">
            <v>8420</v>
          </cell>
          <cell r="CB62">
            <v>7340</v>
          </cell>
          <cell r="CC62">
            <v>340</v>
          </cell>
          <cell r="CD62">
            <v>102</v>
          </cell>
          <cell r="CE62">
            <v>1100</v>
          </cell>
          <cell r="CF62">
            <v>700</v>
          </cell>
          <cell r="CG62">
            <v>61.7</v>
          </cell>
          <cell r="CH62">
            <v>0</v>
          </cell>
          <cell r="CI62">
            <v>4040</v>
          </cell>
          <cell r="CJ62">
            <v>17300</v>
          </cell>
          <cell r="CK62">
            <v>0</v>
          </cell>
          <cell r="CL62">
            <v>60000</v>
          </cell>
          <cell r="CM62">
            <v>107</v>
          </cell>
          <cell r="CN62">
            <v>1390</v>
          </cell>
          <cell r="CO62">
            <v>4150</v>
          </cell>
          <cell r="CP62">
            <v>0</v>
          </cell>
          <cell r="CQ62">
            <v>0</v>
          </cell>
          <cell r="CR62">
            <v>0</v>
          </cell>
          <cell r="CS62">
            <v>0</v>
          </cell>
        </row>
        <row r="63">
          <cell r="C63" t="str">
            <v>W33X130</v>
          </cell>
          <cell r="D63" t="str">
            <v>F</v>
          </cell>
          <cell r="E63">
            <v>130</v>
          </cell>
          <cell r="F63">
            <v>38.299999999999997</v>
          </cell>
          <cell r="G63">
            <v>33.1</v>
          </cell>
          <cell r="H63">
            <v>0</v>
          </cell>
          <cell r="I63">
            <v>0</v>
          </cell>
          <cell r="J63">
            <v>11.5</v>
          </cell>
          <cell r="K63">
            <v>0</v>
          </cell>
          <cell r="L63">
            <v>0</v>
          </cell>
          <cell r="M63">
            <v>0.57999999999999996</v>
          </cell>
          <cell r="N63">
            <v>0.85499999999999998</v>
          </cell>
          <cell r="O63">
            <v>0</v>
          </cell>
          <cell r="P63">
            <v>0</v>
          </cell>
          <cell r="Q63">
            <v>0</v>
          </cell>
          <cell r="R63">
            <v>1.56</v>
          </cell>
          <cell r="S63">
            <v>1.75</v>
          </cell>
          <cell r="T63">
            <v>1.125</v>
          </cell>
          <cell r="U63">
            <v>0</v>
          </cell>
          <cell r="V63">
            <v>0</v>
          </cell>
          <cell r="W63">
            <v>0</v>
          </cell>
          <cell r="X63">
            <v>0</v>
          </cell>
          <cell r="Y63">
            <v>0</v>
          </cell>
          <cell r="Z63">
            <v>6.73</v>
          </cell>
          <cell r="AA63">
            <v>0</v>
          </cell>
          <cell r="AB63">
            <v>51.7</v>
          </cell>
          <cell r="AC63">
            <v>0</v>
          </cell>
          <cell r="AD63">
            <v>0</v>
          </cell>
          <cell r="AE63">
            <v>6710</v>
          </cell>
          <cell r="AF63">
            <v>467</v>
          </cell>
          <cell r="AG63">
            <v>406</v>
          </cell>
          <cell r="AH63">
            <v>13.2</v>
          </cell>
          <cell r="AI63">
            <v>218</v>
          </cell>
          <cell r="AJ63">
            <v>59.5</v>
          </cell>
          <cell r="AK63">
            <v>37.9</v>
          </cell>
          <cell r="AL63">
            <v>2.39</v>
          </cell>
          <cell r="AM63">
            <v>0</v>
          </cell>
          <cell r="AN63">
            <v>7.37</v>
          </cell>
          <cell r="AO63">
            <v>56600</v>
          </cell>
          <cell r="AP63">
            <v>0</v>
          </cell>
          <cell r="AQ63">
            <v>92.7</v>
          </cell>
          <cell r="AR63">
            <v>228</v>
          </cell>
          <cell r="AS63">
            <v>75.3</v>
          </cell>
          <cell r="AT63">
            <v>230</v>
          </cell>
          <cell r="AU63">
            <v>0</v>
          </cell>
          <cell r="AV63">
            <v>0</v>
          </cell>
          <cell r="AW63">
            <v>0</v>
          </cell>
          <cell r="AX63">
            <v>0</v>
          </cell>
          <cell r="AY63" t="str">
            <v>W840X193</v>
          </cell>
          <cell r="AZ63" t="str">
            <v>W840X193</v>
          </cell>
          <cell r="BA63">
            <v>193</v>
          </cell>
          <cell r="BB63">
            <v>24700</v>
          </cell>
          <cell r="BC63">
            <v>841</v>
          </cell>
          <cell r="BD63">
            <v>0</v>
          </cell>
          <cell r="BE63">
            <v>0</v>
          </cell>
          <cell r="BF63">
            <v>292</v>
          </cell>
          <cell r="BG63">
            <v>0</v>
          </cell>
          <cell r="BH63">
            <v>0</v>
          </cell>
          <cell r="BI63">
            <v>14.7</v>
          </cell>
          <cell r="BJ63">
            <v>21.7</v>
          </cell>
          <cell r="BK63">
            <v>0</v>
          </cell>
          <cell r="BL63">
            <v>0</v>
          </cell>
          <cell r="BM63">
            <v>0</v>
          </cell>
          <cell r="BN63">
            <v>39.6</v>
          </cell>
          <cell r="BO63">
            <v>44.5</v>
          </cell>
          <cell r="BP63">
            <v>0</v>
          </cell>
          <cell r="BQ63">
            <v>0</v>
          </cell>
          <cell r="BR63">
            <v>0</v>
          </cell>
          <cell r="BS63">
            <v>0</v>
          </cell>
          <cell r="BT63">
            <v>0</v>
          </cell>
          <cell r="BU63">
            <v>193</v>
          </cell>
          <cell r="BV63">
            <v>0</v>
          </cell>
          <cell r="BW63">
            <v>0</v>
          </cell>
          <cell r="BX63">
            <v>51.7</v>
          </cell>
          <cell r="BY63">
            <v>0</v>
          </cell>
          <cell r="BZ63">
            <v>2790</v>
          </cell>
          <cell r="CA63">
            <v>7650</v>
          </cell>
          <cell r="CB63">
            <v>6650</v>
          </cell>
          <cell r="CC63">
            <v>335</v>
          </cell>
          <cell r="CD63">
            <v>90.7</v>
          </cell>
          <cell r="CE63">
            <v>975</v>
          </cell>
          <cell r="CF63">
            <v>621</v>
          </cell>
          <cell r="CG63">
            <v>60.7</v>
          </cell>
          <cell r="CH63">
            <v>0</v>
          </cell>
          <cell r="CI63">
            <v>3070</v>
          </cell>
          <cell r="CJ63">
            <v>15200</v>
          </cell>
          <cell r="CK63">
            <v>0</v>
          </cell>
          <cell r="CL63">
            <v>59800</v>
          </cell>
          <cell r="CM63">
            <v>94.9</v>
          </cell>
          <cell r="CN63">
            <v>1230</v>
          </cell>
          <cell r="CO63">
            <v>3770</v>
          </cell>
          <cell r="CP63">
            <v>0</v>
          </cell>
          <cell r="CQ63">
            <v>0</v>
          </cell>
          <cell r="CR63">
            <v>0</v>
          </cell>
          <cell r="CS63">
            <v>0</v>
          </cell>
        </row>
        <row r="64">
          <cell r="C64" t="str">
            <v>W33X118</v>
          </cell>
          <cell r="D64" t="str">
            <v>F</v>
          </cell>
          <cell r="E64">
            <v>118</v>
          </cell>
          <cell r="F64">
            <v>34.700000000000003</v>
          </cell>
          <cell r="G64">
            <v>32.9</v>
          </cell>
          <cell r="H64">
            <v>0</v>
          </cell>
          <cell r="I64">
            <v>0</v>
          </cell>
          <cell r="J64">
            <v>11.5</v>
          </cell>
          <cell r="K64">
            <v>0</v>
          </cell>
          <cell r="L64">
            <v>0</v>
          </cell>
          <cell r="M64">
            <v>0.55000000000000004</v>
          </cell>
          <cell r="N64">
            <v>0.74</v>
          </cell>
          <cell r="O64">
            <v>0</v>
          </cell>
          <cell r="P64">
            <v>0</v>
          </cell>
          <cell r="Q64">
            <v>0</v>
          </cell>
          <cell r="R64">
            <v>1.44</v>
          </cell>
          <cell r="S64">
            <v>1.625</v>
          </cell>
          <cell r="T64">
            <v>1.125</v>
          </cell>
          <cell r="U64">
            <v>0</v>
          </cell>
          <cell r="V64">
            <v>0</v>
          </cell>
          <cell r="W64">
            <v>0</v>
          </cell>
          <cell r="X64">
            <v>0</v>
          </cell>
          <cell r="Y64">
            <v>0</v>
          </cell>
          <cell r="Z64">
            <v>7.76</v>
          </cell>
          <cell r="AA64">
            <v>0</v>
          </cell>
          <cell r="AB64">
            <v>54.5</v>
          </cell>
          <cell r="AC64">
            <v>0</v>
          </cell>
          <cell r="AD64">
            <v>0</v>
          </cell>
          <cell r="AE64">
            <v>5900</v>
          </cell>
          <cell r="AF64">
            <v>415</v>
          </cell>
          <cell r="AG64">
            <v>359</v>
          </cell>
          <cell r="AH64">
            <v>13</v>
          </cell>
          <cell r="AI64">
            <v>187</v>
          </cell>
          <cell r="AJ64">
            <v>51.3</v>
          </cell>
          <cell r="AK64">
            <v>32.6</v>
          </cell>
          <cell r="AL64">
            <v>2.3199999999999998</v>
          </cell>
          <cell r="AM64">
            <v>0</v>
          </cell>
          <cell r="AN64">
            <v>5.3</v>
          </cell>
          <cell r="AO64">
            <v>48300</v>
          </cell>
          <cell r="AP64">
            <v>0</v>
          </cell>
          <cell r="AQ64">
            <v>92.5</v>
          </cell>
          <cell r="AR64">
            <v>197</v>
          </cell>
          <cell r="AS64">
            <v>65.099999999999994</v>
          </cell>
          <cell r="AT64">
            <v>205</v>
          </cell>
          <cell r="AU64">
            <v>0</v>
          </cell>
          <cell r="AV64">
            <v>0</v>
          </cell>
          <cell r="AW64">
            <v>0</v>
          </cell>
          <cell r="AX64">
            <v>0</v>
          </cell>
          <cell r="AY64" t="str">
            <v>W840X176</v>
          </cell>
          <cell r="AZ64" t="str">
            <v>W840X176</v>
          </cell>
          <cell r="BA64">
            <v>176</v>
          </cell>
          <cell r="BB64">
            <v>22400</v>
          </cell>
          <cell r="BC64">
            <v>836</v>
          </cell>
          <cell r="BD64">
            <v>0</v>
          </cell>
          <cell r="BE64">
            <v>0</v>
          </cell>
          <cell r="BF64">
            <v>292</v>
          </cell>
          <cell r="BG64">
            <v>0</v>
          </cell>
          <cell r="BH64">
            <v>0</v>
          </cell>
          <cell r="BI64">
            <v>14</v>
          </cell>
          <cell r="BJ64">
            <v>18.8</v>
          </cell>
          <cell r="BK64">
            <v>0</v>
          </cell>
          <cell r="BL64">
            <v>0</v>
          </cell>
          <cell r="BM64">
            <v>0</v>
          </cell>
          <cell r="BN64">
            <v>36.6</v>
          </cell>
          <cell r="BO64">
            <v>41.3</v>
          </cell>
          <cell r="BP64">
            <v>0</v>
          </cell>
          <cell r="BQ64">
            <v>0</v>
          </cell>
          <cell r="BR64">
            <v>0</v>
          </cell>
          <cell r="BS64">
            <v>0</v>
          </cell>
          <cell r="BT64">
            <v>0</v>
          </cell>
          <cell r="BU64">
            <v>176</v>
          </cell>
          <cell r="BV64">
            <v>0</v>
          </cell>
          <cell r="BW64">
            <v>0</v>
          </cell>
          <cell r="BX64">
            <v>54.5</v>
          </cell>
          <cell r="BY64">
            <v>0</v>
          </cell>
          <cell r="BZ64">
            <v>2460</v>
          </cell>
          <cell r="CA64">
            <v>6800</v>
          </cell>
          <cell r="CB64">
            <v>5880</v>
          </cell>
          <cell r="CC64">
            <v>330</v>
          </cell>
          <cell r="CD64">
            <v>77.8</v>
          </cell>
          <cell r="CE64">
            <v>841</v>
          </cell>
          <cell r="CF64">
            <v>534</v>
          </cell>
          <cell r="CG64">
            <v>58.9</v>
          </cell>
          <cell r="CH64">
            <v>0</v>
          </cell>
          <cell r="CI64">
            <v>2210</v>
          </cell>
          <cell r="CJ64">
            <v>13000</v>
          </cell>
          <cell r="CK64">
            <v>0</v>
          </cell>
          <cell r="CL64">
            <v>59700</v>
          </cell>
          <cell r="CM64">
            <v>82</v>
          </cell>
          <cell r="CN64">
            <v>1070</v>
          </cell>
          <cell r="CO64">
            <v>3360</v>
          </cell>
          <cell r="CP64">
            <v>0</v>
          </cell>
          <cell r="CQ64">
            <v>0</v>
          </cell>
          <cell r="CR64">
            <v>0</v>
          </cell>
          <cell r="CS64">
            <v>0</v>
          </cell>
        </row>
        <row r="65">
          <cell r="C65" t="str">
            <v>W30X391</v>
          </cell>
          <cell r="D65" t="str">
            <v>T</v>
          </cell>
          <cell r="E65">
            <v>391</v>
          </cell>
          <cell r="F65">
            <v>115</v>
          </cell>
          <cell r="G65">
            <v>33.200000000000003</v>
          </cell>
          <cell r="H65">
            <v>0</v>
          </cell>
          <cell r="I65">
            <v>0</v>
          </cell>
          <cell r="J65">
            <v>15.6</v>
          </cell>
          <cell r="K65">
            <v>0</v>
          </cell>
          <cell r="L65">
            <v>0</v>
          </cell>
          <cell r="M65">
            <v>1.36</v>
          </cell>
          <cell r="N65">
            <v>2.44</v>
          </cell>
          <cell r="O65">
            <v>0</v>
          </cell>
          <cell r="P65">
            <v>0</v>
          </cell>
          <cell r="Q65">
            <v>0</v>
          </cell>
          <cell r="R65">
            <v>3.23</v>
          </cell>
          <cell r="S65">
            <v>3.375</v>
          </cell>
          <cell r="T65">
            <v>1.5</v>
          </cell>
          <cell r="U65">
            <v>0</v>
          </cell>
          <cell r="V65">
            <v>0</v>
          </cell>
          <cell r="W65">
            <v>0</v>
          </cell>
          <cell r="X65">
            <v>0</v>
          </cell>
          <cell r="Y65">
            <v>0</v>
          </cell>
          <cell r="Z65">
            <v>3.19</v>
          </cell>
          <cell r="AA65">
            <v>0</v>
          </cell>
          <cell r="AB65">
            <v>19.7</v>
          </cell>
          <cell r="AC65">
            <v>0</v>
          </cell>
          <cell r="AD65">
            <v>0</v>
          </cell>
          <cell r="AE65">
            <v>20700</v>
          </cell>
          <cell r="AF65">
            <v>1450</v>
          </cell>
          <cell r="AG65">
            <v>1250</v>
          </cell>
          <cell r="AH65">
            <v>13.4</v>
          </cell>
          <cell r="AI65">
            <v>1550</v>
          </cell>
          <cell r="AJ65">
            <v>310</v>
          </cell>
          <cell r="AK65">
            <v>198</v>
          </cell>
          <cell r="AL65">
            <v>3.67</v>
          </cell>
          <cell r="AM65">
            <v>0</v>
          </cell>
          <cell r="AN65">
            <v>173</v>
          </cell>
          <cell r="AO65">
            <v>366000</v>
          </cell>
          <cell r="AP65">
            <v>0</v>
          </cell>
          <cell r="AQ65">
            <v>120</v>
          </cell>
          <cell r="AR65">
            <v>1140</v>
          </cell>
          <cell r="AS65">
            <v>267</v>
          </cell>
          <cell r="AT65">
            <v>722</v>
          </cell>
          <cell r="AU65">
            <v>0</v>
          </cell>
          <cell r="AV65">
            <v>0</v>
          </cell>
          <cell r="AW65">
            <v>0</v>
          </cell>
          <cell r="AX65">
            <v>0</v>
          </cell>
          <cell r="AY65" t="str">
            <v>W760X582</v>
          </cell>
          <cell r="AZ65" t="str">
            <v>W760X582</v>
          </cell>
          <cell r="BA65">
            <v>582</v>
          </cell>
          <cell r="BB65">
            <v>74200</v>
          </cell>
          <cell r="BC65">
            <v>843</v>
          </cell>
          <cell r="BD65">
            <v>0</v>
          </cell>
          <cell r="BE65">
            <v>0</v>
          </cell>
          <cell r="BF65">
            <v>396</v>
          </cell>
          <cell r="BG65">
            <v>0</v>
          </cell>
          <cell r="BH65">
            <v>0</v>
          </cell>
          <cell r="BI65">
            <v>34.5</v>
          </cell>
          <cell r="BJ65">
            <v>62</v>
          </cell>
          <cell r="BK65">
            <v>0</v>
          </cell>
          <cell r="BL65">
            <v>0</v>
          </cell>
          <cell r="BM65">
            <v>0</v>
          </cell>
          <cell r="BN65">
            <v>82</v>
          </cell>
          <cell r="BO65">
            <v>85.7</v>
          </cell>
          <cell r="BP65">
            <v>0</v>
          </cell>
          <cell r="BQ65">
            <v>0</v>
          </cell>
          <cell r="BR65">
            <v>0</v>
          </cell>
          <cell r="BS65">
            <v>0</v>
          </cell>
          <cell r="BT65">
            <v>0</v>
          </cell>
          <cell r="BU65">
            <v>582</v>
          </cell>
          <cell r="BV65">
            <v>0</v>
          </cell>
          <cell r="BW65">
            <v>0</v>
          </cell>
          <cell r="BX65">
            <v>19.7</v>
          </cell>
          <cell r="BY65">
            <v>0</v>
          </cell>
          <cell r="BZ65">
            <v>8620</v>
          </cell>
          <cell r="CA65">
            <v>23800</v>
          </cell>
          <cell r="CB65">
            <v>20500</v>
          </cell>
          <cell r="CC65">
            <v>340</v>
          </cell>
          <cell r="CD65">
            <v>645</v>
          </cell>
          <cell r="CE65">
            <v>5080</v>
          </cell>
          <cell r="CF65">
            <v>3240</v>
          </cell>
          <cell r="CG65">
            <v>93.2</v>
          </cell>
          <cell r="CH65">
            <v>0</v>
          </cell>
          <cell r="CI65">
            <v>72000</v>
          </cell>
          <cell r="CJ65">
            <v>98300</v>
          </cell>
          <cell r="CK65">
            <v>0</v>
          </cell>
          <cell r="CL65">
            <v>77400</v>
          </cell>
          <cell r="CM65">
            <v>475</v>
          </cell>
          <cell r="CN65">
            <v>4380</v>
          </cell>
          <cell r="CO65">
            <v>11800</v>
          </cell>
          <cell r="CP65">
            <v>0</v>
          </cell>
          <cell r="CQ65">
            <v>0</v>
          </cell>
          <cell r="CR65">
            <v>0</v>
          </cell>
          <cell r="CS65">
            <v>0</v>
          </cell>
        </row>
        <row r="66">
          <cell r="C66" t="str">
            <v>W30X357</v>
          </cell>
          <cell r="D66" t="str">
            <v>T</v>
          </cell>
          <cell r="E66">
            <v>357</v>
          </cell>
          <cell r="F66">
            <v>105</v>
          </cell>
          <cell r="G66">
            <v>32.799999999999997</v>
          </cell>
          <cell r="H66">
            <v>0</v>
          </cell>
          <cell r="I66">
            <v>0</v>
          </cell>
          <cell r="J66">
            <v>15.5</v>
          </cell>
          <cell r="K66">
            <v>0</v>
          </cell>
          <cell r="L66">
            <v>0</v>
          </cell>
          <cell r="M66">
            <v>1.24</v>
          </cell>
          <cell r="N66">
            <v>2.2400000000000002</v>
          </cell>
          <cell r="O66">
            <v>0</v>
          </cell>
          <cell r="P66">
            <v>0</v>
          </cell>
          <cell r="Q66">
            <v>0</v>
          </cell>
          <cell r="R66">
            <v>3.03</v>
          </cell>
          <cell r="S66">
            <v>3.125</v>
          </cell>
          <cell r="T66">
            <v>1.4375</v>
          </cell>
          <cell r="U66">
            <v>0</v>
          </cell>
          <cell r="V66">
            <v>0</v>
          </cell>
          <cell r="W66">
            <v>0</v>
          </cell>
          <cell r="X66">
            <v>0</v>
          </cell>
          <cell r="Y66">
            <v>0</v>
          </cell>
          <cell r="Z66">
            <v>3.45</v>
          </cell>
          <cell r="AA66">
            <v>0</v>
          </cell>
          <cell r="AB66">
            <v>21.6</v>
          </cell>
          <cell r="AC66">
            <v>0</v>
          </cell>
          <cell r="AD66">
            <v>0</v>
          </cell>
          <cell r="AE66">
            <v>18700</v>
          </cell>
          <cell r="AF66">
            <v>1320</v>
          </cell>
          <cell r="AG66">
            <v>1140</v>
          </cell>
          <cell r="AH66">
            <v>13.3</v>
          </cell>
          <cell r="AI66">
            <v>1390</v>
          </cell>
          <cell r="AJ66">
            <v>279</v>
          </cell>
          <cell r="AK66">
            <v>179</v>
          </cell>
          <cell r="AL66">
            <v>3.64</v>
          </cell>
          <cell r="AM66">
            <v>0</v>
          </cell>
          <cell r="AN66">
            <v>134</v>
          </cell>
          <cell r="AO66">
            <v>324000</v>
          </cell>
          <cell r="AP66">
            <v>0</v>
          </cell>
          <cell r="AQ66">
            <v>118</v>
          </cell>
          <cell r="AR66">
            <v>1030</v>
          </cell>
          <cell r="AS66">
            <v>244</v>
          </cell>
          <cell r="AT66">
            <v>655</v>
          </cell>
          <cell r="AU66">
            <v>0</v>
          </cell>
          <cell r="AV66">
            <v>0</v>
          </cell>
          <cell r="AW66">
            <v>0</v>
          </cell>
          <cell r="AX66">
            <v>0</v>
          </cell>
          <cell r="AY66" t="str">
            <v>W760X531</v>
          </cell>
          <cell r="AZ66" t="str">
            <v>W760X531</v>
          </cell>
          <cell r="BA66">
            <v>531</v>
          </cell>
          <cell r="BB66">
            <v>67700</v>
          </cell>
          <cell r="BC66">
            <v>833</v>
          </cell>
          <cell r="BD66">
            <v>0</v>
          </cell>
          <cell r="BE66">
            <v>0</v>
          </cell>
          <cell r="BF66">
            <v>394</v>
          </cell>
          <cell r="BG66">
            <v>0</v>
          </cell>
          <cell r="BH66">
            <v>0</v>
          </cell>
          <cell r="BI66">
            <v>31.5</v>
          </cell>
          <cell r="BJ66">
            <v>56.9</v>
          </cell>
          <cell r="BK66">
            <v>0</v>
          </cell>
          <cell r="BL66">
            <v>0</v>
          </cell>
          <cell r="BM66">
            <v>0</v>
          </cell>
          <cell r="BN66">
            <v>77</v>
          </cell>
          <cell r="BO66">
            <v>79.400000000000006</v>
          </cell>
          <cell r="BP66">
            <v>0</v>
          </cell>
          <cell r="BQ66">
            <v>0</v>
          </cell>
          <cell r="BR66">
            <v>0</v>
          </cell>
          <cell r="BS66">
            <v>0</v>
          </cell>
          <cell r="BT66">
            <v>0</v>
          </cell>
          <cell r="BU66">
            <v>531</v>
          </cell>
          <cell r="BV66">
            <v>0</v>
          </cell>
          <cell r="BW66">
            <v>0</v>
          </cell>
          <cell r="BX66">
            <v>21.6</v>
          </cell>
          <cell r="BY66">
            <v>0</v>
          </cell>
          <cell r="BZ66">
            <v>7780</v>
          </cell>
          <cell r="CA66">
            <v>21600</v>
          </cell>
          <cell r="CB66">
            <v>18700</v>
          </cell>
          <cell r="CC66">
            <v>338</v>
          </cell>
          <cell r="CD66">
            <v>579</v>
          </cell>
          <cell r="CE66">
            <v>4570</v>
          </cell>
          <cell r="CF66">
            <v>2930</v>
          </cell>
          <cell r="CG66">
            <v>92.5</v>
          </cell>
          <cell r="CH66">
            <v>0</v>
          </cell>
          <cell r="CI66">
            <v>55800</v>
          </cell>
          <cell r="CJ66">
            <v>87000</v>
          </cell>
          <cell r="CK66">
            <v>0</v>
          </cell>
          <cell r="CL66">
            <v>76100</v>
          </cell>
          <cell r="CM66">
            <v>429</v>
          </cell>
          <cell r="CN66">
            <v>4000</v>
          </cell>
          <cell r="CO66">
            <v>10700</v>
          </cell>
          <cell r="CP66">
            <v>0</v>
          </cell>
          <cell r="CQ66">
            <v>0</v>
          </cell>
          <cell r="CR66">
            <v>0</v>
          </cell>
          <cell r="CS66">
            <v>0</v>
          </cell>
        </row>
        <row r="67">
          <cell r="C67" t="str">
            <v>W30X326</v>
          </cell>
          <cell r="D67" t="str">
            <v>T</v>
          </cell>
          <cell r="E67">
            <v>326</v>
          </cell>
          <cell r="F67">
            <v>95.8</v>
          </cell>
          <cell r="G67">
            <v>32.4</v>
          </cell>
          <cell r="H67">
            <v>0</v>
          </cell>
          <cell r="I67">
            <v>0</v>
          </cell>
          <cell r="J67">
            <v>15.4</v>
          </cell>
          <cell r="K67">
            <v>0</v>
          </cell>
          <cell r="L67">
            <v>0</v>
          </cell>
          <cell r="M67">
            <v>1.1399999999999999</v>
          </cell>
          <cell r="N67">
            <v>2.0499999999999998</v>
          </cell>
          <cell r="O67">
            <v>0</v>
          </cell>
          <cell r="P67">
            <v>0</v>
          </cell>
          <cell r="Q67">
            <v>0</v>
          </cell>
          <cell r="R67">
            <v>2.84</v>
          </cell>
          <cell r="S67">
            <v>2.9375</v>
          </cell>
          <cell r="T67">
            <v>1.375</v>
          </cell>
          <cell r="U67">
            <v>0</v>
          </cell>
          <cell r="V67">
            <v>0</v>
          </cell>
          <cell r="W67">
            <v>0</v>
          </cell>
          <cell r="X67">
            <v>0</v>
          </cell>
          <cell r="Y67">
            <v>0</v>
          </cell>
          <cell r="Z67">
            <v>3.75</v>
          </cell>
          <cell r="AA67">
            <v>0</v>
          </cell>
          <cell r="AB67">
            <v>23.4</v>
          </cell>
          <cell r="AC67">
            <v>0</v>
          </cell>
          <cell r="AD67">
            <v>0</v>
          </cell>
          <cell r="AE67">
            <v>16800</v>
          </cell>
          <cell r="AF67">
            <v>1190</v>
          </cell>
          <cell r="AG67">
            <v>1040</v>
          </cell>
          <cell r="AH67">
            <v>13.2</v>
          </cell>
          <cell r="AI67">
            <v>1240</v>
          </cell>
          <cell r="AJ67">
            <v>252</v>
          </cell>
          <cell r="AK67">
            <v>162</v>
          </cell>
          <cell r="AL67">
            <v>3.6</v>
          </cell>
          <cell r="AM67">
            <v>0</v>
          </cell>
          <cell r="AN67">
            <v>103</v>
          </cell>
          <cell r="AO67">
            <v>287000</v>
          </cell>
          <cell r="AP67">
            <v>0</v>
          </cell>
          <cell r="AQ67">
            <v>117</v>
          </cell>
          <cell r="AR67">
            <v>922</v>
          </cell>
          <cell r="AS67">
            <v>222</v>
          </cell>
          <cell r="AT67">
            <v>593</v>
          </cell>
          <cell r="AU67">
            <v>0</v>
          </cell>
          <cell r="AV67">
            <v>0</v>
          </cell>
          <cell r="AW67">
            <v>0</v>
          </cell>
          <cell r="AX67">
            <v>0</v>
          </cell>
          <cell r="AY67" t="str">
            <v>W760X484</v>
          </cell>
          <cell r="AZ67" t="str">
            <v>W760X484</v>
          </cell>
          <cell r="BA67">
            <v>484</v>
          </cell>
          <cell r="BB67">
            <v>61800</v>
          </cell>
          <cell r="BC67">
            <v>823</v>
          </cell>
          <cell r="BD67">
            <v>0</v>
          </cell>
          <cell r="BE67">
            <v>0</v>
          </cell>
          <cell r="BF67">
            <v>391</v>
          </cell>
          <cell r="BG67">
            <v>0</v>
          </cell>
          <cell r="BH67">
            <v>0</v>
          </cell>
          <cell r="BI67">
            <v>29</v>
          </cell>
          <cell r="BJ67">
            <v>52.1</v>
          </cell>
          <cell r="BK67">
            <v>0</v>
          </cell>
          <cell r="BL67">
            <v>0</v>
          </cell>
          <cell r="BM67">
            <v>0</v>
          </cell>
          <cell r="BN67">
            <v>72.099999999999994</v>
          </cell>
          <cell r="BO67">
            <v>74.599999999999994</v>
          </cell>
          <cell r="BP67">
            <v>0</v>
          </cell>
          <cell r="BQ67">
            <v>0</v>
          </cell>
          <cell r="BR67">
            <v>0</v>
          </cell>
          <cell r="BS67">
            <v>0</v>
          </cell>
          <cell r="BT67">
            <v>0</v>
          </cell>
          <cell r="BU67">
            <v>484</v>
          </cell>
          <cell r="BV67">
            <v>0</v>
          </cell>
          <cell r="BW67">
            <v>0</v>
          </cell>
          <cell r="BX67">
            <v>23.4</v>
          </cell>
          <cell r="BY67">
            <v>0</v>
          </cell>
          <cell r="BZ67">
            <v>6990</v>
          </cell>
          <cell r="CA67">
            <v>19500</v>
          </cell>
          <cell r="CB67">
            <v>17000</v>
          </cell>
          <cell r="CC67">
            <v>335</v>
          </cell>
          <cell r="CD67">
            <v>516</v>
          </cell>
          <cell r="CE67">
            <v>4130</v>
          </cell>
          <cell r="CF67">
            <v>2650</v>
          </cell>
          <cell r="CG67">
            <v>91.4</v>
          </cell>
          <cell r="CH67">
            <v>0</v>
          </cell>
          <cell r="CI67">
            <v>42900</v>
          </cell>
          <cell r="CJ67">
            <v>77100</v>
          </cell>
          <cell r="CK67">
            <v>0</v>
          </cell>
          <cell r="CL67">
            <v>75500</v>
          </cell>
          <cell r="CM67">
            <v>384</v>
          </cell>
          <cell r="CN67">
            <v>3640</v>
          </cell>
          <cell r="CO67">
            <v>9720</v>
          </cell>
          <cell r="CP67">
            <v>0</v>
          </cell>
          <cell r="CQ67">
            <v>0</v>
          </cell>
          <cell r="CR67">
            <v>0</v>
          </cell>
          <cell r="CS67">
            <v>0</v>
          </cell>
        </row>
        <row r="68">
          <cell r="C68" t="str">
            <v>W30X292</v>
          </cell>
          <cell r="D68" t="str">
            <v>T</v>
          </cell>
          <cell r="E68">
            <v>292</v>
          </cell>
          <cell r="F68">
            <v>85.9</v>
          </cell>
          <cell r="G68">
            <v>32</v>
          </cell>
          <cell r="H68">
            <v>0</v>
          </cell>
          <cell r="I68">
            <v>0</v>
          </cell>
          <cell r="J68">
            <v>15.3</v>
          </cell>
          <cell r="K68">
            <v>0</v>
          </cell>
          <cell r="L68">
            <v>0</v>
          </cell>
          <cell r="M68">
            <v>1.02</v>
          </cell>
          <cell r="N68">
            <v>1.85</v>
          </cell>
          <cell r="O68">
            <v>0</v>
          </cell>
          <cell r="P68">
            <v>0</v>
          </cell>
          <cell r="Q68">
            <v>0</v>
          </cell>
          <cell r="R68">
            <v>2.64</v>
          </cell>
          <cell r="S68">
            <v>2.75</v>
          </cell>
          <cell r="T68">
            <v>1.3125</v>
          </cell>
          <cell r="U68">
            <v>0</v>
          </cell>
          <cell r="V68">
            <v>0</v>
          </cell>
          <cell r="W68">
            <v>0</v>
          </cell>
          <cell r="X68">
            <v>0</v>
          </cell>
          <cell r="Y68">
            <v>0</v>
          </cell>
          <cell r="Z68">
            <v>4.12</v>
          </cell>
          <cell r="AA68">
            <v>0</v>
          </cell>
          <cell r="AB68">
            <v>26.2</v>
          </cell>
          <cell r="AC68">
            <v>0</v>
          </cell>
          <cell r="AD68">
            <v>0</v>
          </cell>
          <cell r="AE68">
            <v>14900</v>
          </cell>
          <cell r="AF68">
            <v>1060</v>
          </cell>
          <cell r="AG68">
            <v>930</v>
          </cell>
          <cell r="AH68">
            <v>13.2</v>
          </cell>
          <cell r="AI68">
            <v>1100</v>
          </cell>
          <cell r="AJ68">
            <v>223</v>
          </cell>
          <cell r="AK68">
            <v>144</v>
          </cell>
          <cell r="AL68">
            <v>3.58</v>
          </cell>
          <cell r="AM68">
            <v>0</v>
          </cell>
          <cell r="AN68">
            <v>75.2</v>
          </cell>
          <cell r="AO68">
            <v>250000</v>
          </cell>
          <cell r="AP68">
            <v>0</v>
          </cell>
          <cell r="AQ68">
            <v>115</v>
          </cell>
          <cell r="AR68">
            <v>816</v>
          </cell>
          <cell r="AS68">
            <v>199</v>
          </cell>
          <cell r="AT68">
            <v>529</v>
          </cell>
          <cell r="AU68">
            <v>0</v>
          </cell>
          <cell r="AV68">
            <v>0</v>
          </cell>
          <cell r="AW68">
            <v>0</v>
          </cell>
          <cell r="AX68">
            <v>0</v>
          </cell>
          <cell r="AY68" t="str">
            <v>W760X434</v>
          </cell>
          <cell r="AZ68" t="str">
            <v>W760X434</v>
          </cell>
          <cell r="BA68">
            <v>434</v>
          </cell>
          <cell r="BB68">
            <v>55400</v>
          </cell>
          <cell r="BC68">
            <v>813</v>
          </cell>
          <cell r="BD68">
            <v>0</v>
          </cell>
          <cell r="BE68">
            <v>0</v>
          </cell>
          <cell r="BF68">
            <v>389</v>
          </cell>
          <cell r="BG68">
            <v>0</v>
          </cell>
          <cell r="BH68">
            <v>0</v>
          </cell>
          <cell r="BI68">
            <v>25.9</v>
          </cell>
          <cell r="BJ68">
            <v>47</v>
          </cell>
          <cell r="BK68">
            <v>0</v>
          </cell>
          <cell r="BL68">
            <v>0</v>
          </cell>
          <cell r="BM68">
            <v>0</v>
          </cell>
          <cell r="BN68">
            <v>67.099999999999994</v>
          </cell>
          <cell r="BO68">
            <v>69.900000000000006</v>
          </cell>
          <cell r="BP68">
            <v>0</v>
          </cell>
          <cell r="BQ68">
            <v>0</v>
          </cell>
          <cell r="BR68">
            <v>0</v>
          </cell>
          <cell r="BS68">
            <v>0</v>
          </cell>
          <cell r="BT68">
            <v>0</v>
          </cell>
          <cell r="BU68">
            <v>434</v>
          </cell>
          <cell r="BV68">
            <v>0</v>
          </cell>
          <cell r="BW68">
            <v>0</v>
          </cell>
          <cell r="BX68">
            <v>26.2</v>
          </cell>
          <cell r="BY68">
            <v>0</v>
          </cell>
          <cell r="BZ68">
            <v>6200</v>
          </cell>
          <cell r="CA68">
            <v>17400</v>
          </cell>
          <cell r="CB68">
            <v>15200</v>
          </cell>
          <cell r="CC68">
            <v>335</v>
          </cell>
          <cell r="CD68">
            <v>458</v>
          </cell>
          <cell r="CE68">
            <v>3650</v>
          </cell>
          <cell r="CF68">
            <v>2360</v>
          </cell>
          <cell r="CG68">
            <v>90.9</v>
          </cell>
          <cell r="CH68">
            <v>0</v>
          </cell>
          <cell r="CI68">
            <v>31300</v>
          </cell>
          <cell r="CJ68">
            <v>67100</v>
          </cell>
          <cell r="CK68">
            <v>0</v>
          </cell>
          <cell r="CL68">
            <v>74200</v>
          </cell>
          <cell r="CM68">
            <v>340</v>
          </cell>
          <cell r="CN68">
            <v>3260</v>
          </cell>
          <cell r="CO68">
            <v>8670</v>
          </cell>
          <cell r="CP68">
            <v>0</v>
          </cell>
          <cell r="CQ68">
            <v>0</v>
          </cell>
          <cell r="CR68">
            <v>0</v>
          </cell>
          <cell r="CS68">
            <v>0</v>
          </cell>
        </row>
        <row r="69">
          <cell r="C69" t="str">
            <v>W30X261</v>
          </cell>
          <cell r="D69" t="str">
            <v>F</v>
          </cell>
          <cell r="E69">
            <v>261</v>
          </cell>
          <cell r="F69">
            <v>76.900000000000006</v>
          </cell>
          <cell r="G69">
            <v>31.6</v>
          </cell>
          <cell r="H69">
            <v>0</v>
          </cell>
          <cell r="I69">
            <v>0</v>
          </cell>
          <cell r="J69">
            <v>15.2</v>
          </cell>
          <cell r="K69">
            <v>0</v>
          </cell>
          <cell r="L69">
            <v>0</v>
          </cell>
          <cell r="M69">
            <v>0.93</v>
          </cell>
          <cell r="N69">
            <v>1.65</v>
          </cell>
          <cell r="O69">
            <v>0</v>
          </cell>
          <cell r="P69">
            <v>0</v>
          </cell>
          <cell r="Q69">
            <v>0</v>
          </cell>
          <cell r="R69">
            <v>2.44</v>
          </cell>
          <cell r="S69">
            <v>2.5625</v>
          </cell>
          <cell r="T69">
            <v>1.3125</v>
          </cell>
          <cell r="U69">
            <v>0</v>
          </cell>
          <cell r="V69">
            <v>0</v>
          </cell>
          <cell r="W69">
            <v>0</v>
          </cell>
          <cell r="X69">
            <v>0</v>
          </cell>
          <cell r="Y69">
            <v>0</v>
          </cell>
          <cell r="Z69">
            <v>4.59</v>
          </cell>
          <cell r="AA69">
            <v>0</v>
          </cell>
          <cell r="AB69">
            <v>28.7</v>
          </cell>
          <cell r="AC69">
            <v>0</v>
          </cell>
          <cell r="AD69">
            <v>0</v>
          </cell>
          <cell r="AE69">
            <v>13100</v>
          </cell>
          <cell r="AF69">
            <v>943</v>
          </cell>
          <cell r="AG69">
            <v>829</v>
          </cell>
          <cell r="AH69">
            <v>13.1</v>
          </cell>
          <cell r="AI69">
            <v>959</v>
          </cell>
          <cell r="AJ69">
            <v>196</v>
          </cell>
          <cell r="AK69">
            <v>127</v>
          </cell>
          <cell r="AL69">
            <v>3.53</v>
          </cell>
          <cell r="AM69">
            <v>0</v>
          </cell>
          <cell r="AN69">
            <v>54.1</v>
          </cell>
          <cell r="AO69">
            <v>215000</v>
          </cell>
          <cell r="AP69">
            <v>0</v>
          </cell>
          <cell r="AQ69">
            <v>114</v>
          </cell>
          <cell r="AR69">
            <v>714</v>
          </cell>
          <cell r="AS69">
            <v>176</v>
          </cell>
          <cell r="AT69">
            <v>469</v>
          </cell>
          <cell r="AU69">
            <v>0</v>
          </cell>
          <cell r="AV69">
            <v>0</v>
          </cell>
          <cell r="AW69">
            <v>0</v>
          </cell>
          <cell r="AX69">
            <v>0</v>
          </cell>
          <cell r="AY69" t="str">
            <v>W760X389</v>
          </cell>
          <cell r="AZ69" t="str">
            <v>W760X389</v>
          </cell>
          <cell r="BA69">
            <v>389</v>
          </cell>
          <cell r="BB69">
            <v>49600</v>
          </cell>
          <cell r="BC69">
            <v>803</v>
          </cell>
          <cell r="BD69">
            <v>0</v>
          </cell>
          <cell r="BE69">
            <v>0</v>
          </cell>
          <cell r="BF69">
            <v>386</v>
          </cell>
          <cell r="BG69">
            <v>0</v>
          </cell>
          <cell r="BH69">
            <v>0</v>
          </cell>
          <cell r="BI69">
            <v>23.6</v>
          </cell>
          <cell r="BJ69">
            <v>41.9</v>
          </cell>
          <cell r="BK69">
            <v>0</v>
          </cell>
          <cell r="BL69">
            <v>0</v>
          </cell>
          <cell r="BM69">
            <v>0</v>
          </cell>
          <cell r="BN69">
            <v>62</v>
          </cell>
          <cell r="BO69">
            <v>65.099999999999994</v>
          </cell>
          <cell r="BP69">
            <v>0</v>
          </cell>
          <cell r="BQ69">
            <v>0</v>
          </cell>
          <cell r="BR69">
            <v>0</v>
          </cell>
          <cell r="BS69">
            <v>0</v>
          </cell>
          <cell r="BT69">
            <v>0</v>
          </cell>
          <cell r="BU69">
            <v>389</v>
          </cell>
          <cell r="BV69">
            <v>0</v>
          </cell>
          <cell r="BW69">
            <v>0</v>
          </cell>
          <cell r="BX69">
            <v>28.7</v>
          </cell>
          <cell r="BY69">
            <v>0</v>
          </cell>
          <cell r="BZ69">
            <v>5450</v>
          </cell>
          <cell r="CA69">
            <v>15500</v>
          </cell>
          <cell r="CB69">
            <v>13600</v>
          </cell>
          <cell r="CC69">
            <v>333</v>
          </cell>
          <cell r="CD69">
            <v>399</v>
          </cell>
          <cell r="CE69">
            <v>3210</v>
          </cell>
          <cell r="CF69">
            <v>2080</v>
          </cell>
          <cell r="CG69">
            <v>89.7</v>
          </cell>
          <cell r="CH69">
            <v>0</v>
          </cell>
          <cell r="CI69">
            <v>22500</v>
          </cell>
          <cell r="CJ69">
            <v>57700</v>
          </cell>
          <cell r="CK69">
            <v>0</v>
          </cell>
          <cell r="CL69">
            <v>73500</v>
          </cell>
          <cell r="CM69">
            <v>297</v>
          </cell>
          <cell r="CN69">
            <v>2880</v>
          </cell>
          <cell r="CO69">
            <v>7690</v>
          </cell>
          <cell r="CP69">
            <v>0</v>
          </cell>
          <cell r="CQ69">
            <v>0</v>
          </cell>
          <cell r="CR69">
            <v>0</v>
          </cell>
          <cell r="CS69">
            <v>0</v>
          </cell>
        </row>
        <row r="70">
          <cell r="C70" t="str">
            <v>W30X235</v>
          </cell>
          <cell r="D70" t="str">
            <v>F</v>
          </cell>
          <cell r="E70">
            <v>235</v>
          </cell>
          <cell r="F70">
            <v>69.2</v>
          </cell>
          <cell r="G70">
            <v>31.3</v>
          </cell>
          <cell r="H70">
            <v>0</v>
          </cell>
          <cell r="I70">
            <v>0</v>
          </cell>
          <cell r="J70">
            <v>15.1</v>
          </cell>
          <cell r="K70">
            <v>0</v>
          </cell>
          <cell r="L70">
            <v>0</v>
          </cell>
          <cell r="M70">
            <v>0.83</v>
          </cell>
          <cell r="N70">
            <v>1.5</v>
          </cell>
          <cell r="O70">
            <v>0</v>
          </cell>
          <cell r="P70">
            <v>0</v>
          </cell>
          <cell r="Q70">
            <v>0</v>
          </cell>
          <cell r="R70">
            <v>2.29</v>
          </cell>
          <cell r="S70">
            <v>2.375</v>
          </cell>
          <cell r="T70">
            <v>1.25</v>
          </cell>
          <cell r="U70">
            <v>0</v>
          </cell>
          <cell r="V70">
            <v>0</v>
          </cell>
          <cell r="W70">
            <v>0</v>
          </cell>
          <cell r="X70">
            <v>0</v>
          </cell>
          <cell r="Y70">
            <v>0</v>
          </cell>
          <cell r="Z70">
            <v>5.0199999999999996</v>
          </cell>
          <cell r="AA70">
            <v>0</v>
          </cell>
          <cell r="AB70">
            <v>32.200000000000003</v>
          </cell>
          <cell r="AC70">
            <v>0</v>
          </cell>
          <cell r="AD70">
            <v>0</v>
          </cell>
          <cell r="AE70">
            <v>11700</v>
          </cell>
          <cell r="AF70">
            <v>847</v>
          </cell>
          <cell r="AG70">
            <v>748</v>
          </cell>
          <cell r="AH70">
            <v>13</v>
          </cell>
          <cell r="AI70">
            <v>855</v>
          </cell>
          <cell r="AJ70">
            <v>175</v>
          </cell>
          <cell r="AK70">
            <v>114</v>
          </cell>
          <cell r="AL70">
            <v>3.51</v>
          </cell>
          <cell r="AM70">
            <v>0</v>
          </cell>
          <cell r="AN70">
            <v>40.299999999999997</v>
          </cell>
          <cell r="AO70">
            <v>190000</v>
          </cell>
          <cell r="AP70">
            <v>0</v>
          </cell>
          <cell r="AQ70">
            <v>112</v>
          </cell>
          <cell r="AR70">
            <v>637</v>
          </cell>
          <cell r="AS70">
            <v>159</v>
          </cell>
          <cell r="AT70">
            <v>421</v>
          </cell>
          <cell r="AU70">
            <v>0</v>
          </cell>
          <cell r="AV70">
            <v>0</v>
          </cell>
          <cell r="AW70">
            <v>0</v>
          </cell>
          <cell r="AX70">
            <v>0</v>
          </cell>
          <cell r="AY70" t="str">
            <v>W760X350</v>
          </cell>
          <cell r="AZ70" t="str">
            <v>W760X350</v>
          </cell>
          <cell r="BA70">
            <v>350</v>
          </cell>
          <cell r="BB70">
            <v>44600</v>
          </cell>
          <cell r="BC70">
            <v>795</v>
          </cell>
          <cell r="BD70">
            <v>0</v>
          </cell>
          <cell r="BE70">
            <v>0</v>
          </cell>
          <cell r="BF70">
            <v>384</v>
          </cell>
          <cell r="BG70">
            <v>0</v>
          </cell>
          <cell r="BH70">
            <v>0</v>
          </cell>
          <cell r="BI70">
            <v>21.1</v>
          </cell>
          <cell r="BJ70">
            <v>38.1</v>
          </cell>
          <cell r="BK70">
            <v>0</v>
          </cell>
          <cell r="BL70">
            <v>0</v>
          </cell>
          <cell r="BM70">
            <v>0</v>
          </cell>
          <cell r="BN70">
            <v>58.2</v>
          </cell>
          <cell r="BO70">
            <v>60.3</v>
          </cell>
          <cell r="BP70">
            <v>0</v>
          </cell>
          <cell r="BQ70">
            <v>0</v>
          </cell>
          <cell r="BR70">
            <v>0</v>
          </cell>
          <cell r="BS70">
            <v>0</v>
          </cell>
          <cell r="BT70">
            <v>0</v>
          </cell>
          <cell r="BU70">
            <v>350</v>
          </cell>
          <cell r="BV70">
            <v>0</v>
          </cell>
          <cell r="BW70">
            <v>0</v>
          </cell>
          <cell r="BX70">
            <v>32.200000000000003</v>
          </cell>
          <cell r="BY70">
            <v>0</v>
          </cell>
          <cell r="BZ70">
            <v>4870</v>
          </cell>
          <cell r="CA70">
            <v>13900</v>
          </cell>
          <cell r="CB70">
            <v>12300</v>
          </cell>
          <cell r="CC70">
            <v>330</v>
          </cell>
          <cell r="CD70">
            <v>356</v>
          </cell>
          <cell r="CE70">
            <v>2870</v>
          </cell>
          <cell r="CF70">
            <v>1870</v>
          </cell>
          <cell r="CG70">
            <v>89.2</v>
          </cell>
          <cell r="CH70">
            <v>0</v>
          </cell>
          <cell r="CI70">
            <v>16800</v>
          </cell>
          <cell r="CJ70">
            <v>51000</v>
          </cell>
          <cell r="CK70">
            <v>0</v>
          </cell>
          <cell r="CL70">
            <v>72300</v>
          </cell>
          <cell r="CM70">
            <v>265</v>
          </cell>
          <cell r="CN70">
            <v>2610</v>
          </cell>
          <cell r="CO70">
            <v>6900</v>
          </cell>
          <cell r="CP70">
            <v>0</v>
          </cell>
          <cell r="CQ70">
            <v>0</v>
          </cell>
          <cell r="CR70">
            <v>0</v>
          </cell>
          <cell r="CS70">
            <v>0</v>
          </cell>
        </row>
        <row r="71">
          <cell r="C71" t="str">
            <v>W30X211</v>
          </cell>
          <cell r="D71" t="str">
            <v>F</v>
          </cell>
          <cell r="E71">
            <v>211</v>
          </cell>
          <cell r="F71">
            <v>62.2</v>
          </cell>
          <cell r="G71">
            <v>30.9</v>
          </cell>
          <cell r="H71">
            <v>0</v>
          </cell>
          <cell r="I71">
            <v>0</v>
          </cell>
          <cell r="J71">
            <v>15.1</v>
          </cell>
          <cell r="K71">
            <v>0</v>
          </cell>
          <cell r="L71">
            <v>0</v>
          </cell>
          <cell r="M71">
            <v>0.77500000000000002</v>
          </cell>
          <cell r="N71">
            <v>1.32</v>
          </cell>
          <cell r="O71">
            <v>0</v>
          </cell>
          <cell r="P71">
            <v>0</v>
          </cell>
          <cell r="Q71">
            <v>0</v>
          </cell>
          <cell r="R71">
            <v>2.1</v>
          </cell>
          <cell r="S71">
            <v>2.25</v>
          </cell>
          <cell r="T71">
            <v>1.1875</v>
          </cell>
          <cell r="U71">
            <v>0</v>
          </cell>
          <cell r="V71">
            <v>0</v>
          </cell>
          <cell r="W71">
            <v>0</v>
          </cell>
          <cell r="X71">
            <v>0</v>
          </cell>
          <cell r="Y71">
            <v>0</v>
          </cell>
          <cell r="Z71">
            <v>5.74</v>
          </cell>
          <cell r="AA71">
            <v>0</v>
          </cell>
          <cell r="AB71">
            <v>34.5</v>
          </cell>
          <cell r="AC71">
            <v>0</v>
          </cell>
          <cell r="AD71">
            <v>0</v>
          </cell>
          <cell r="AE71">
            <v>10300</v>
          </cell>
          <cell r="AF71">
            <v>751</v>
          </cell>
          <cell r="AG71">
            <v>665</v>
          </cell>
          <cell r="AH71">
            <v>12.9</v>
          </cell>
          <cell r="AI71">
            <v>757</v>
          </cell>
          <cell r="AJ71">
            <v>155</v>
          </cell>
          <cell r="AK71">
            <v>100</v>
          </cell>
          <cell r="AL71">
            <v>3.49</v>
          </cell>
          <cell r="AM71">
            <v>0</v>
          </cell>
          <cell r="AN71">
            <v>28.4</v>
          </cell>
          <cell r="AO71">
            <v>166000</v>
          </cell>
          <cell r="AP71">
            <v>0</v>
          </cell>
          <cell r="AQ71">
            <v>112</v>
          </cell>
          <cell r="AR71">
            <v>556</v>
          </cell>
          <cell r="AS71">
            <v>140</v>
          </cell>
          <cell r="AT71">
            <v>372</v>
          </cell>
          <cell r="AU71">
            <v>0</v>
          </cell>
          <cell r="AV71">
            <v>0</v>
          </cell>
          <cell r="AW71">
            <v>0</v>
          </cell>
          <cell r="AX71">
            <v>0</v>
          </cell>
          <cell r="AY71" t="str">
            <v>W760X314</v>
          </cell>
          <cell r="AZ71" t="str">
            <v>W760X314</v>
          </cell>
          <cell r="BA71">
            <v>314</v>
          </cell>
          <cell r="BB71">
            <v>40100</v>
          </cell>
          <cell r="BC71">
            <v>785</v>
          </cell>
          <cell r="BD71">
            <v>0</v>
          </cell>
          <cell r="BE71">
            <v>0</v>
          </cell>
          <cell r="BF71">
            <v>384</v>
          </cell>
          <cell r="BG71">
            <v>0</v>
          </cell>
          <cell r="BH71">
            <v>0</v>
          </cell>
          <cell r="BI71">
            <v>19.7</v>
          </cell>
          <cell r="BJ71">
            <v>33.5</v>
          </cell>
          <cell r="BK71">
            <v>0</v>
          </cell>
          <cell r="BL71">
            <v>0</v>
          </cell>
          <cell r="BM71">
            <v>0</v>
          </cell>
          <cell r="BN71">
            <v>53.3</v>
          </cell>
          <cell r="BO71">
            <v>57.2</v>
          </cell>
          <cell r="BP71">
            <v>0</v>
          </cell>
          <cell r="BQ71">
            <v>0</v>
          </cell>
          <cell r="BR71">
            <v>0</v>
          </cell>
          <cell r="BS71">
            <v>0</v>
          </cell>
          <cell r="BT71">
            <v>0</v>
          </cell>
          <cell r="BU71">
            <v>314</v>
          </cell>
          <cell r="BV71">
            <v>0</v>
          </cell>
          <cell r="BW71">
            <v>0</v>
          </cell>
          <cell r="BX71">
            <v>34.5</v>
          </cell>
          <cell r="BY71">
            <v>0</v>
          </cell>
          <cell r="BZ71">
            <v>4290</v>
          </cell>
          <cell r="CA71">
            <v>12300</v>
          </cell>
          <cell r="CB71">
            <v>10900</v>
          </cell>
          <cell r="CC71">
            <v>328</v>
          </cell>
          <cell r="CD71">
            <v>315</v>
          </cell>
          <cell r="CE71">
            <v>2540</v>
          </cell>
          <cell r="CF71">
            <v>1640</v>
          </cell>
          <cell r="CG71">
            <v>88.6</v>
          </cell>
          <cell r="CH71">
            <v>0</v>
          </cell>
          <cell r="CI71">
            <v>11800</v>
          </cell>
          <cell r="CJ71">
            <v>44600</v>
          </cell>
          <cell r="CK71">
            <v>0</v>
          </cell>
          <cell r="CL71">
            <v>72300</v>
          </cell>
          <cell r="CM71">
            <v>231</v>
          </cell>
          <cell r="CN71">
            <v>2290</v>
          </cell>
          <cell r="CO71">
            <v>6100</v>
          </cell>
          <cell r="CP71">
            <v>0</v>
          </cell>
          <cell r="CQ71">
            <v>0</v>
          </cell>
          <cell r="CR71">
            <v>0</v>
          </cell>
          <cell r="CS71">
            <v>0</v>
          </cell>
        </row>
        <row r="72">
          <cell r="C72" t="str">
            <v>W30X191</v>
          </cell>
          <cell r="D72" t="str">
            <v>F</v>
          </cell>
          <cell r="E72">
            <v>191</v>
          </cell>
          <cell r="F72">
            <v>56.3</v>
          </cell>
          <cell r="G72">
            <v>30.7</v>
          </cell>
          <cell r="H72">
            <v>0</v>
          </cell>
          <cell r="I72">
            <v>0</v>
          </cell>
          <cell r="J72">
            <v>15</v>
          </cell>
          <cell r="K72">
            <v>0</v>
          </cell>
          <cell r="L72">
            <v>0</v>
          </cell>
          <cell r="M72">
            <v>0.71</v>
          </cell>
          <cell r="N72">
            <v>1.19</v>
          </cell>
          <cell r="O72">
            <v>0</v>
          </cell>
          <cell r="P72">
            <v>0</v>
          </cell>
          <cell r="Q72">
            <v>0</v>
          </cell>
          <cell r="R72">
            <v>1.97</v>
          </cell>
          <cell r="S72">
            <v>2.0625</v>
          </cell>
          <cell r="T72">
            <v>1.1875</v>
          </cell>
          <cell r="U72">
            <v>0</v>
          </cell>
          <cell r="V72">
            <v>0</v>
          </cell>
          <cell r="W72">
            <v>0</v>
          </cell>
          <cell r="X72">
            <v>0</v>
          </cell>
          <cell r="Y72">
            <v>0</v>
          </cell>
          <cell r="Z72">
            <v>6.35</v>
          </cell>
          <cell r="AA72">
            <v>0</v>
          </cell>
          <cell r="AB72">
            <v>37.700000000000003</v>
          </cell>
          <cell r="AC72">
            <v>0</v>
          </cell>
          <cell r="AD72">
            <v>0</v>
          </cell>
          <cell r="AE72">
            <v>9200</v>
          </cell>
          <cell r="AF72">
            <v>675</v>
          </cell>
          <cell r="AG72">
            <v>600</v>
          </cell>
          <cell r="AH72">
            <v>12.8</v>
          </cell>
          <cell r="AI72">
            <v>673</v>
          </cell>
          <cell r="AJ72">
            <v>138</v>
          </cell>
          <cell r="AK72">
            <v>89.5</v>
          </cell>
          <cell r="AL72">
            <v>3.46</v>
          </cell>
          <cell r="AM72">
            <v>0</v>
          </cell>
          <cell r="AN72">
            <v>21</v>
          </cell>
          <cell r="AO72">
            <v>146000</v>
          </cell>
          <cell r="AP72">
            <v>0</v>
          </cell>
          <cell r="AQ72">
            <v>111</v>
          </cell>
          <cell r="AR72">
            <v>494</v>
          </cell>
          <cell r="AS72">
            <v>125</v>
          </cell>
          <cell r="AT72">
            <v>335</v>
          </cell>
          <cell r="AU72">
            <v>0</v>
          </cell>
          <cell r="AV72">
            <v>0</v>
          </cell>
          <cell r="AW72">
            <v>0</v>
          </cell>
          <cell r="AX72">
            <v>0</v>
          </cell>
          <cell r="AY72" t="str">
            <v>W760X284</v>
          </cell>
          <cell r="AZ72" t="str">
            <v>W760X284</v>
          </cell>
          <cell r="BA72">
            <v>284</v>
          </cell>
          <cell r="BB72">
            <v>36300</v>
          </cell>
          <cell r="BC72">
            <v>780</v>
          </cell>
          <cell r="BD72">
            <v>0</v>
          </cell>
          <cell r="BE72">
            <v>0</v>
          </cell>
          <cell r="BF72">
            <v>381</v>
          </cell>
          <cell r="BG72">
            <v>0</v>
          </cell>
          <cell r="BH72">
            <v>0</v>
          </cell>
          <cell r="BI72">
            <v>18</v>
          </cell>
          <cell r="BJ72">
            <v>30.2</v>
          </cell>
          <cell r="BK72">
            <v>0</v>
          </cell>
          <cell r="BL72">
            <v>0</v>
          </cell>
          <cell r="BM72">
            <v>0</v>
          </cell>
          <cell r="BN72">
            <v>50</v>
          </cell>
          <cell r="BO72">
            <v>52.4</v>
          </cell>
          <cell r="BP72">
            <v>0</v>
          </cell>
          <cell r="BQ72">
            <v>0</v>
          </cell>
          <cell r="BR72">
            <v>0</v>
          </cell>
          <cell r="BS72">
            <v>0</v>
          </cell>
          <cell r="BT72">
            <v>0</v>
          </cell>
          <cell r="BU72">
            <v>284</v>
          </cell>
          <cell r="BV72">
            <v>0</v>
          </cell>
          <cell r="BW72">
            <v>0</v>
          </cell>
          <cell r="BX72">
            <v>37.700000000000003</v>
          </cell>
          <cell r="BY72">
            <v>0</v>
          </cell>
          <cell r="BZ72">
            <v>3830</v>
          </cell>
          <cell r="CA72">
            <v>11100</v>
          </cell>
          <cell r="CB72">
            <v>9830</v>
          </cell>
          <cell r="CC72">
            <v>325</v>
          </cell>
          <cell r="CD72">
            <v>280</v>
          </cell>
          <cell r="CE72">
            <v>2260</v>
          </cell>
          <cell r="CF72">
            <v>1470</v>
          </cell>
          <cell r="CG72">
            <v>87.9</v>
          </cell>
          <cell r="CH72">
            <v>0</v>
          </cell>
          <cell r="CI72">
            <v>8740</v>
          </cell>
          <cell r="CJ72">
            <v>39200</v>
          </cell>
          <cell r="CK72">
            <v>0</v>
          </cell>
          <cell r="CL72">
            <v>71600</v>
          </cell>
          <cell r="CM72">
            <v>206</v>
          </cell>
          <cell r="CN72">
            <v>2050</v>
          </cell>
          <cell r="CO72">
            <v>5490</v>
          </cell>
          <cell r="CP72">
            <v>0</v>
          </cell>
          <cell r="CQ72">
            <v>0</v>
          </cell>
          <cell r="CR72">
            <v>0</v>
          </cell>
          <cell r="CS72">
            <v>0</v>
          </cell>
        </row>
        <row r="73">
          <cell r="C73" t="str">
            <v>W30X173</v>
          </cell>
          <cell r="D73" t="str">
            <v>F</v>
          </cell>
          <cell r="E73">
            <v>173</v>
          </cell>
          <cell r="F73">
            <v>51</v>
          </cell>
          <cell r="G73">
            <v>30.4</v>
          </cell>
          <cell r="H73">
            <v>0</v>
          </cell>
          <cell r="I73">
            <v>0</v>
          </cell>
          <cell r="J73">
            <v>15</v>
          </cell>
          <cell r="K73">
            <v>0</v>
          </cell>
          <cell r="L73">
            <v>0</v>
          </cell>
          <cell r="M73">
            <v>0.65500000000000003</v>
          </cell>
          <cell r="N73">
            <v>1.07</v>
          </cell>
          <cell r="O73">
            <v>0</v>
          </cell>
          <cell r="P73">
            <v>0</v>
          </cell>
          <cell r="Q73">
            <v>0</v>
          </cell>
          <cell r="R73">
            <v>1.85</v>
          </cell>
          <cell r="S73">
            <v>2</v>
          </cell>
          <cell r="T73">
            <v>1.125</v>
          </cell>
          <cell r="U73">
            <v>0</v>
          </cell>
          <cell r="V73">
            <v>0</v>
          </cell>
          <cell r="W73">
            <v>0</v>
          </cell>
          <cell r="X73">
            <v>0</v>
          </cell>
          <cell r="Y73">
            <v>0</v>
          </cell>
          <cell r="Z73">
            <v>7.04</v>
          </cell>
          <cell r="AA73">
            <v>0</v>
          </cell>
          <cell r="AB73">
            <v>40.799999999999997</v>
          </cell>
          <cell r="AC73">
            <v>0</v>
          </cell>
          <cell r="AD73">
            <v>0</v>
          </cell>
          <cell r="AE73">
            <v>8230</v>
          </cell>
          <cell r="AF73">
            <v>607</v>
          </cell>
          <cell r="AG73">
            <v>541</v>
          </cell>
          <cell r="AH73">
            <v>12.7</v>
          </cell>
          <cell r="AI73">
            <v>598</v>
          </cell>
          <cell r="AJ73">
            <v>123</v>
          </cell>
          <cell r="AK73">
            <v>79.8</v>
          </cell>
          <cell r="AL73">
            <v>3.42</v>
          </cell>
          <cell r="AM73">
            <v>0</v>
          </cell>
          <cell r="AN73">
            <v>15.6</v>
          </cell>
          <cell r="AO73">
            <v>129000</v>
          </cell>
          <cell r="AP73">
            <v>0</v>
          </cell>
          <cell r="AQ73">
            <v>110</v>
          </cell>
          <cell r="AR73">
            <v>441</v>
          </cell>
          <cell r="AS73">
            <v>113</v>
          </cell>
          <cell r="AT73">
            <v>301</v>
          </cell>
          <cell r="AU73">
            <v>0</v>
          </cell>
          <cell r="AV73">
            <v>0</v>
          </cell>
          <cell r="AW73">
            <v>0</v>
          </cell>
          <cell r="AX73">
            <v>0</v>
          </cell>
          <cell r="AY73" t="str">
            <v>W760X257</v>
          </cell>
          <cell r="AZ73" t="str">
            <v>W760X257</v>
          </cell>
          <cell r="BA73">
            <v>257</v>
          </cell>
          <cell r="BB73">
            <v>32900</v>
          </cell>
          <cell r="BC73">
            <v>772</v>
          </cell>
          <cell r="BD73">
            <v>0</v>
          </cell>
          <cell r="BE73">
            <v>0</v>
          </cell>
          <cell r="BF73">
            <v>381</v>
          </cell>
          <cell r="BG73">
            <v>0</v>
          </cell>
          <cell r="BH73">
            <v>0</v>
          </cell>
          <cell r="BI73">
            <v>16.600000000000001</v>
          </cell>
          <cell r="BJ73">
            <v>27.2</v>
          </cell>
          <cell r="BK73">
            <v>0</v>
          </cell>
          <cell r="BL73">
            <v>0</v>
          </cell>
          <cell r="BM73">
            <v>0</v>
          </cell>
          <cell r="BN73">
            <v>47</v>
          </cell>
          <cell r="BO73">
            <v>50.8</v>
          </cell>
          <cell r="BP73">
            <v>0</v>
          </cell>
          <cell r="BQ73">
            <v>0</v>
          </cell>
          <cell r="BR73">
            <v>0</v>
          </cell>
          <cell r="BS73">
            <v>0</v>
          </cell>
          <cell r="BT73">
            <v>0</v>
          </cell>
          <cell r="BU73">
            <v>257</v>
          </cell>
          <cell r="BV73">
            <v>0</v>
          </cell>
          <cell r="BW73">
            <v>0</v>
          </cell>
          <cell r="BX73">
            <v>40.799999999999997</v>
          </cell>
          <cell r="BY73">
            <v>0</v>
          </cell>
          <cell r="BZ73">
            <v>3430</v>
          </cell>
          <cell r="CA73">
            <v>9950</v>
          </cell>
          <cell r="CB73">
            <v>8870</v>
          </cell>
          <cell r="CC73">
            <v>323</v>
          </cell>
          <cell r="CD73">
            <v>249</v>
          </cell>
          <cell r="CE73">
            <v>2020</v>
          </cell>
          <cell r="CF73">
            <v>1310</v>
          </cell>
          <cell r="CG73">
            <v>86.9</v>
          </cell>
          <cell r="CH73">
            <v>0</v>
          </cell>
          <cell r="CI73">
            <v>6490</v>
          </cell>
          <cell r="CJ73">
            <v>34600</v>
          </cell>
          <cell r="CK73">
            <v>0</v>
          </cell>
          <cell r="CL73">
            <v>71000</v>
          </cell>
          <cell r="CM73">
            <v>184</v>
          </cell>
          <cell r="CN73">
            <v>1850</v>
          </cell>
          <cell r="CO73">
            <v>4930</v>
          </cell>
          <cell r="CP73">
            <v>0</v>
          </cell>
          <cell r="CQ73">
            <v>0</v>
          </cell>
          <cell r="CR73">
            <v>0</v>
          </cell>
          <cell r="CS73">
            <v>0</v>
          </cell>
        </row>
        <row r="74">
          <cell r="C74" t="str">
            <v>W30X148</v>
          </cell>
          <cell r="D74" t="str">
            <v>F</v>
          </cell>
          <cell r="E74">
            <v>148</v>
          </cell>
          <cell r="F74">
            <v>43.5</v>
          </cell>
          <cell r="G74">
            <v>30.7</v>
          </cell>
          <cell r="H74">
            <v>0</v>
          </cell>
          <cell r="I74">
            <v>0</v>
          </cell>
          <cell r="J74">
            <v>10.5</v>
          </cell>
          <cell r="K74">
            <v>0</v>
          </cell>
          <cell r="L74">
            <v>0</v>
          </cell>
          <cell r="M74">
            <v>0.65</v>
          </cell>
          <cell r="N74">
            <v>1.18</v>
          </cell>
          <cell r="O74">
            <v>0</v>
          </cell>
          <cell r="P74">
            <v>0</v>
          </cell>
          <cell r="Q74">
            <v>0</v>
          </cell>
          <cell r="R74">
            <v>1.83</v>
          </cell>
          <cell r="S74">
            <v>2.0625</v>
          </cell>
          <cell r="T74">
            <v>1.125</v>
          </cell>
          <cell r="U74">
            <v>0</v>
          </cell>
          <cell r="V74">
            <v>0</v>
          </cell>
          <cell r="W74">
            <v>0</v>
          </cell>
          <cell r="X74">
            <v>0</v>
          </cell>
          <cell r="Y74">
            <v>0</v>
          </cell>
          <cell r="Z74">
            <v>4.4400000000000004</v>
          </cell>
          <cell r="AA74">
            <v>0</v>
          </cell>
          <cell r="AB74">
            <v>41.6</v>
          </cell>
          <cell r="AC74">
            <v>0</v>
          </cell>
          <cell r="AD74">
            <v>0</v>
          </cell>
          <cell r="AE74">
            <v>6680</v>
          </cell>
          <cell r="AF74">
            <v>500</v>
          </cell>
          <cell r="AG74">
            <v>436</v>
          </cell>
          <cell r="AH74">
            <v>12.4</v>
          </cell>
          <cell r="AI74">
            <v>227</v>
          </cell>
          <cell r="AJ74">
            <v>68</v>
          </cell>
          <cell r="AK74">
            <v>43.3</v>
          </cell>
          <cell r="AL74">
            <v>2.2799999999999998</v>
          </cell>
          <cell r="AM74">
            <v>0</v>
          </cell>
          <cell r="AN74">
            <v>14.5</v>
          </cell>
          <cell r="AO74">
            <v>49400</v>
          </cell>
          <cell r="AP74">
            <v>0</v>
          </cell>
          <cell r="AQ74">
            <v>77.5</v>
          </cell>
          <cell r="AR74">
            <v>240</v>
          </cell>
          <cell r="AS74">
            <v>85.8</v>
          </cell>
          <cell r="AT74">
            <v>248</v>
          </cell>
          <cell r="AU74">
            <v>0</v>
          </cell>
          <cell r="AV74">
            <v>0</v>
          </cell>
          <cell r="AW74">
            <v>0</v>
          </cell>
          <cell r="AX74">
            <v>0</v>
          </cell>
          <cell r="AY74" t="str">
            <v>W760X220</v>
          </cell>
          <cell r="AZ74" t="str">
            <v>W760X220</v>
          </cell>
          <cell r="BA74">
            <v>220</v>
          </cell>
          <cell r="BB74">
            <v>28100</v>
          </cell>
          <cell r="BC74">
            <v>780</v>
          </cell>
          <cell r="BD74">
            <v>0</v>
          </cell>
          <cell r="BE74">
            <v>0</v>
          </cell>
          <cell r="BF74">
            <v>267</v>
          </cell>
          <cell r="BG74">
            <v>0</v>
          </cell>
          <cell r="BH74">
            <v>0</v>
          </cell>
          <cell r="BI74">
            <v>16.5</v>
          </cell>
          <cell r="BJ74">
            <v>30</v>
          </cell>
          <cell r="BK74">
            <v>0</v>
          </cell>
          <cell r="BL74">
            <v>0</v>
          </cell>
          <cell r="BM74">
            <v>0</v>
          </cell>
          <cell r="BN74">
            <v>46.5</v>
          </cell>
          <cell r="BO74">
            <v>52.4</v>
          </cell>
          <cell r="BP74">
            <v>0</v>
          </cell>
          <cell r="BQ74">
            <v>0</v>
          </cell>
          <cell r="BR74">
            <v>0</v>
          </cell>
          <cell r="BS74">
            <v>0</v>
          </cell>
          <cell r="BT74">
            <v>0</v>
          </cell>
          <cell r="BU74">
            <v>220</v>
          </cell>
          <cell r="BV74">
            <v>0</v>
          </cell>
          <cell r="BW74">
            <v>0</v>
          </cell>
          <cell r="BX74">
            <v>41.6</v>
          </cell>
          <cell r="BY74">
            <v>0</v>
          </cell>
          <cell r="BZ74">
            <v>2780</v>
          </cell>
          <cell r="CA74">
            <v>8190</v>
          </cell>
          <cell r="CB74">
            <v>7140</v>
          </cell>
          <cell r="CC74">
            <v>315</v>
          </cell>
          <cell r="CD74">
            <v>94.5</v>
          </cell>
          <cell r="CE74">
            <v>1110</v>
          </cell>
          <cell r="CF74">
            <v>710</v>
          </cell>
          <cell r="CG74">
            <v>57.9</v>
          </cell>
          <cell r="CH74">
            <v>0</v>
          </cell>
          <cell r="CI74">
            <v>6040</v>
          </cell>
          <cell r="CJ74">
            <v>13300</v>
          </cell>
          <cell r="CK74">
            <v>0</v>
          </cell>
          <cell r="CL74">
            <v>50000</v>
          </cell>
          <cell r="CM74">
            <v>100</v>
          </cell>
          <cell r="CN74">
            <v>1410</v>
          </cell>
          <cell r="CO74">
            <v>4060</v>
          </cell>
          <cell r="CP74">
            <v>0</v>
          </cell>
          <cell r="CQ74">
            <v>0</v>
          </cell>
          <cell r="CR74">
            <v>0</v>
          </cell>
          <cell r="CS74">
            <v>0</v>
          </cell>
        </row>
        <row r="75">
          <cell r="C75" t="str">
            <v>W30X132</v>
          </cell>
          <cell r="D75" t="str">
            <v>F</v>
          </cell>
          <cell r="E75">
            <v>132</v>
          </cell>
          <cell r="F75">
            <v>38.9</v>
          </cell>
          <cell r="G75">
            <v>30.3</v>
          </cell>
          <cell r="H75">
            <v>0</v>
          </cell>
          <cell r="I75">
            <v>0</v>
          </cell>
          <cell r="J75">
            <v>10.5</v>
          </cell>
          <cell r="K75">
            <v>0</v>
          </cell>
          <cell r="L75">
            <v>0</v>
          </cell>
          <cell r="M75">
            <v>0.61499999999999999</v>
          </cell>
          <cell r="N75">
            <v>1</v>
          </cell>
          <cell r="O75">
            <v>0</v>
          </cell>
          <cell r="P75">
            <v>0</v>
          </cell>
          <cell r="Q75">
            <v>0</v>
          </cell>
          <cell r="R75">
            <v>1.65</v>
          </cell>
          <cell r="S75">
            <v>1.875</v>
          </cell>
          <cell r="T75">
            <v>1.125</v>
          </cell>
          <cell r="U75">
            <v>0</v>
          </cell>
          <cell r="V75">
            <v>0</v>
          </cell>
          <cell r="W75">
            <v>0</v>
          </cell>
          <cell r="X75">
            <v>0</v>
          </cell>
          <cell r="Y75">
            <v>0</v>
          </cell>
          <cell r="Z75">
            <v>5.27</v>
          </cell>
          <cell r="AA75">
            <v>0</v>
          </cell>
          <cell r="AB75">
            <v>43.9</v>
          </cell>
          <cell r="AC75">
            <v>0</v>
          </cell>
          <cell r="AD75">
            <v>0</v>
          </cell>
          <cell r="AE75">
            <v>5770</v>
          </cell>
          <cell r="AF75">
            <v>437</v>
          </cell>
          <cell r="AG75">
            <v>380</v>
          </cell>
          <cell r="AH75">
            <v>12.2</v>
          </cell>
          <cell r="AI75">
            <v>196</v>
          </cell>
          <cell r="AJ75">
            <v>58.4</v>
          </cell>
          <cell r="AK75">
            <v>37.200000000000003</v>
          </cell>
          <cell r="AL75">
            <v>2.25</v>
          </cell>
          <cell r="AM75">
            <v>0</v>
          </cell>
          <cell r="AN75">
            <v>9.7200000000000006</v>
          </cell>
          <cell r="AO75">
            <v>42100</v>
          </cell>
          <cell r="AP75">
            <v>0</v>
          </cell>
          <cell r="AQ75">
            <v>76.900000000000006</v>
          </cell>
          <cell r="AR75">
            <v>202</v>
          </cell>
          <cell r="AS75">
            <v>72.400000000000006</v>
          </cell>
          <cell r="AT75">
            <v>215</v>
          </cell>
          <cell r="AU75">
            <v>0</v>
          </cell>
          <cell r="AV75">
            <v>0</v>
          </cell>
          <cell r="AW75">
            <v>0</v>
          </cell>
          <cell r="AX75">
            <v>0</v>
          </cell>
          <cell r="AY75" t="str">
            <v>W760X196</v>
          </cell>
          <cell r="AZ75" t="str">
            <v>W760X196</v>
          </cell>
          <cell r="BA75">
            <v>196</v>
          </cell>
          <cell r="BB75">
            <v>25100</v>
          </cell>
          <cell r="BC75">
            <v>770</v>
          </cell>
          <cell r="BD75">
            <v>0</v>
          </cell>
          <cell r="BE75">
            <v>0</v>
          </cell>
          <cell r="BF75">
            <v>267</v>
          </cell>
          <cell r="BG75">
            <v>0</v>
          </cell>
          <cell r="BH75">
            <v>0</v>
          </cell>
          <cell r="BI75">
            <v>15.6</v>
          </cell>
          <cell r="BJ75">
            <v>25.4</v>
          </cell>
          <cell r="BK75">
            <v>0</v>
          </cell>
          <cell r="BL75">
            <v>0</v>
          </cell>
          <cell r="BM75">
            <v>0</v>
          </cell>
          <cell r="BN75">
            <v>41.9</v>
          </cell>
          <cell r="BO75">
            <v>47.6</v>
          </cell>
          <cell r="BP75">
            <v>0</v>
          </cell>
          <cell r="BQ75">
            <v>0</v>
          </cell>
          <cell r="BR75">
            <v>0</v>
          </cell>
          <cell r="BS75">
            <v>0</v>
          </cell>
          <cell r="BT75">
            <v>0</v>
          </cell>
          <cell r="BU75">
            <v>196</v>
          </cell>
          <cell r="BV75">
            <v>0</v>
          </cell>
          <cell r="BW75">
            <v>0</v>
          </cell>
          <cell r="BX75">
            <v>43.9</v>
          </cell>
          <cell r="BY75">
            <v>0</v>
          </cell>
          <cell r="BZ75">
            <v>2400</v>
          </cell>
          <cell r="CA75">
            <v>7160</v>
          </cell>
          <cell r="CB75">
            <v>6230</v>
          </cell>
          <cell r="CC75">
            <v>310</v>
          </cell>
          <cell r="CD75">
            <v>81.599999999999994</v>
          </cell>
          <cell r="CE75">
            <v>957</v>
          </cell>
          <cell r="CF75">
            <v>610</v>
          </cell>
          <cell r="CG75">
            <v>57.2</v>
          </cell>
          <cell r="CH75">
            <v>0</v>
          </cell>
          <cell r="CI75">
            <v>4050</v>
          </cell>
          <cell r="CJ75">
            <v>11300</v>
          </cell>
          <cell r="CK75">
            <v>0</v>
          </cell>
          <cell r="CL75">
            <v>49600</v>
          </cell>
          <cell r="CM75">
            <v>84.1</v>
          </cell>
          <cell r="CN75">
            <v>1190</v>
          </cell>
          <cell r="CO75">
            <v>3520</v>
          </cell>
          <cell r="CP75">
            <v>0</v>
          </cell>
          <cell r="CQ75">
            <v>0</v>
          </cell>
          <cell r="CR75">
            <v>0</v>
          </cell>
          <cell r="CS75">
            <v>0</v>
          </cell>
        </row>
        <row r="76">
          <cell r="C76" t="str">
            <v>W30X124</v>
          </cell>
          <cell r="D76" t="str">
            <v>F</v>
          </cell>
          <cell r="E76">
            <v>124</v>
          </cell>
          <cell r="F76">
            <v>36.5</v>
          </cell>
          <cell r="G76">
            <v>30.2</v>
          </cell>
          <cell r="H76">
            <v>0</v>
          </cell>
          <cell r="I76">
            <v>0</v>
          </cell>
          <cell r="J76">
            <v>10.5</v>
          </cell>
          <cell r="K76">
            <v>0</v>
          </cell>
          <cell r="L76">
            <v>0</v>
          </cell>
          <cell r="M76">
            <v>0.58499999999999996</v>
          </cell>
          <cell r="N76">
            <v>0.93</v>
          </cell>
          <cell r="O76">
            <v>0</v>
          </cell>
          <cell r="P76">
            <v>0</v>
          </cell>
          <cell r="Q76">
            <v>0</v>
          </cell>
          <cell r="R76">
            <v>1.58</v>
          </cell>
          <cell r="S76">
            <v>1.8125</v>
          </cell>
          <cell r="T76">
            <v>1.125</v>
          </cell>
          <cell r="U76">
            <v>0</v>
          </cell>
          <cell r="V76">
            <v>0</v>
          </cell>
          <cell r="W76">
            <v>0</v>
          </cell>
          <cell r="X76">
            <v>0</v>
          </cell>
          <cell r="Y76">
            <v>0</v>
          </cell>
          <cell r="Z76">
            <v>5.65</v>
          </cell>
          <cell r="AA76">
            <v>0</v>
          </cell>
          <cell r="AB76">
            <v>46.2</v>
          </cell>
          <cell r="AC76">
            <v>0</v>
          </cell>
          <cell r="AD76">
            <v>0</v>
          </cell>
          <cell r="AE76">
            <v>5360</v>
          </cell>
          <cell r="AF76">
            <v>408</v>
          </cell>
          <cell r="AG76">
            <v>355</v>
          </cell>
          <cell r="AH76">
            <v>12.1</v>
          </cell>
          <cell r="AI76">
            <v>181</v>
          </cell>
          <cell r="AJ76">
            <v>54</v>
          </cell>
          <cell r="AK76">
            <v>34.4</v>
          </cell>
          <cell r="AL76">
            <v>2.23</v>
          </cell>
          <cell r="AM76">
            <v>0</v>
          </cell>
          <cell r="AN76">
            <v>7.99</v>
          </cell>
          <cell r="AO76">
            <v>38600</v>
          </cell>
          <cell r="AP76">
            <v>0</v>
          </cell>
          <cell r="AQ76">
            <v>76.8</v>
          </cell>
          <cell r="AR76">
            <v>188</v>
          </cell>
          <cell r="AS76">
            <v>67.5</v>
          </cell>
          <cell r="AT76">
            <v>202</v>
          </cell>
          <cell r="AU76">
            <v>0</v>
          </cell>
          <cell r="AV76">
            <v>0</v>
          </cell>
          <cell r="AW76">
            <v>0</v>
          </cell>
          <cell r="AX76">
            <v>0</v>
          </cell>
          <cell r="AY76" t="str">
            <v>W760X185</v>
          </cell>
          <cell r="AZ76" t="str">
            <v>W760X185</v>
          </cell>
          <cell r="BA76">
            <v>185</v>
          </cell>
          <cell r="BB76">
            <v>23500</v>
          </cell>
          <cell r="BC76">
            <v>767</v>
          </cell>
          <cell r="BD76">
            <v>0</v>
          </cell>
          <cell r="BE76">
            <v>0</v>
          </cell>
          <cell r="BF76">
            <v>267</v>
          </cell>
          <cell r="BG76">
            <v>0</v>
          </cell>
          <cell r="BH76">
            <v>0</v>
          </cell>
          <cell r="BI76">
            <v>14.9</v>
          </cell>
          <cell r="BJ76">
            <v>23.6</v>
          </cell>
          <cell r="BK76">
            <v>0</v>
          </cell>
          <cell r="BL76">
            <v>0</v>
          </cell>
          <cell r="BM76">
            <v>0</v>
          </cell>
          <cell r="BN76">
            <v>40.1</v>
          </cell>
          <cell r="BO76">
            <v>46</v>
          </cell>
          <cell r="BP76">
            <v>0</v>
          </cell>
          <cell r="BQ76">
            <v>0</v>
          </cell>
          <cell r="BR76">
            <v>0</v>
          </cell>
          <cell r="BS76">
            <v>0</v>
          </cell>
          <cell r="BT76">
            <v>0</v>
          </cell>
          <cell r="BU76">
            <v>185</v>
          </cell>
          <cell r="BV76">
            <v>0</v>
          </cell>
          <cell r="BW76">
            <v>0</v>
          </cell>
          <cell r="BX76">
            <v>46.2</v>
          </cell>
          <cell r="BY76">
            <v>0</v>
          </cell>
          <cell r="BZ76">
            <v>2230</v>
          </cell>
          <cell r="CA76">
            <v>6690</v>
          </cell>
          <cell r="CB76">
            <v>5820</v>
          </cell>
          <cell r="CC76">
            <v>307</v>
          </cell>
          <cell r="CD76">
            <v>75.3</v>
          </cell>
          <cell r="CE76">
            <v>885</v>
          </cell>
          <cell r="CF76">
            <v>564</v>
          </cell>
          <cell r="CG76">
            <v>56.6</v>
          </cell>
          <cell r="CH76">
            <v>0</v>
          </cell>
          <cell r="CI76">
            <v>3330</v>
          </cell>
          <cell r="CJ76">
            <v>10400</v>
          </cell>
          <cell r="CK76">
            <v>0</v>
          </cell>
          <cell r="CL76">
            <v>49500</v>
          </cell>
          <cell r="CM76">
            <v>78.3</v>
          </cell>
          <cell r="CN76">
            <v>1110</v>
          </cell>
          <cell r="CO76">
            <v>3310</v>
          </cell>
          <cell r="CP76">
            <v>0</v>
          </cell>
          <cell r="CQ76">
            <v>0</v>
          </cell>
          <cell r="CR76">
            <v>0</v>
          </cell>
          <cell r="CS76">
            <v>0</v>
          </cell>
        </row>
        <row r="77">
          <cell r="C77" t="str">
            <v>W30X116</v>
          </cell>
          <cell r="D77" t="str">
            <v>F</v>
          </cell>
          <cell r="E77">
            <v>116</v>
          </cell>
          <cell r="F77">
            <v>34.200000000000003</v>
          </cell>
          <cell r="G77">
            <v>30</v>
          </cell>
          <cell r="H77">
            <v>0</v>
          </cell>
          <cell r="I77">
            <v>0</v>
          </cell>
          <cell r="J77">
            <v>10.5</v>
          </cell>
          <cell r="K77">
            <v>0</v>
          </cell>
          <cell r="L77">
            <v>0</v>
          </cell>
          <cell r="M77">
            <v>0.56499999999999995</v>
          </cell>
          <cell r="N77">
            <v>0.85</v>
          </cell>
          <cell r="O77">
            <v>0</v>
          </cell>
          <cell r="P77">
            <v>0</v>
          </cell>
          <cell r="Q77">
            <v>0</v>
          </cell>
          <cell r="R77">
            <v>1.5</v>
          </cell>
          <cell r="S77">
            <v>1.75</v>
          </cell>
          <cell r="T77">
            <v>1.125</v>
          </cell>
          <cell r="U77">
            <v>0</v>
          </cell>
          <cell r="V77">
            <v>0</v>
          </cell>
          <cell r="W77">
            <v>0</v>
          </cell>
          <cell r="X77">
            <v>0</v>
          </cell>
          <cell r="Y77">
            <v>0</v>
          </cell>
          <cell r="Z77">
            <v>6.17</v>
          </cell>
          <cell r="AA77">
            <v>0</v>
          </cell>
          <cell r="AB77">
            <v>47.8</v>
          </cell>
          <cell r="AC77">
            <v>0</v>
          </cell>
          <cell r="AD77">
            <v>0</v>
          </cell>
          <cell r="AE77">
            <v>4930</v>
          </cell>
          <cell r="AF77">
            <v>378</v>
          </cell>
          <cell r="AG77">
            <v>329</v>
          </cell>
          <cell r="AH77">
            <v>12</v>
          </cell>
          <cell r="AI77">
            <v>164</v>
          </cell>
          <cell r="AJ77">
            <v>49.2</v>
          </cell>
          <cell r="AK77">
            <v>31.3</v>
          </cell>
          <cell r="AL77">
            <v>2.19</v>
          </cell>
          <cell r="AM77">
            <v>0</v>
          </cell>
          <cell r="AN77">
            <v>6.43</v>
          </cell>
          <cell r="AO77">
            <v>34900</v>
          </cell>
          <cell r="AP77">
            <v>0</v>
          </cell>
          <cell r="AQ77">
            <v>76.5</v>
          </cell>
          <cell r="AR77">
            <v>171</v>
          </cell>
          <cell r="AS77">
            <v>61.5</v>
          </cell>
          <cell r="AT77">
            <v>187</v>
          </cell>
          <cell r="AU77">
            <v>0</v>
          </cell>
          <cell r="AV77">
            <v>0</v>
          </cell>
          <cell r="AW77">
            <v>0</v>
          </cell>
          <cell r="AX77">
            <v>0</v>
          </cell>
          <cell r="AY77" t="str">
            <v>W760X173</v>
          </cell>
          <cell r="AZ77" t="str">
            <v>W760X173</v>
          </cell>
          <cell r="BA77">
            <v>173</v>
          </cell>
          <cell r="BB77">
            <v>22100</v>
          </cell>
          <cell r="BC77">
            <v>762</v>
          </cell>
          <cell r="BD77">
            <v>0</v>
          </cell>
          <cell r="BE77">
            <v>0</v>
          </cell>
          <cell r="BF77">
            <v>267</v>
          </cell>
          <cell r="BG77">
            <v>0</v>
          </cell>
          <cell r="BH77">
            <v>0</v>
          </cell>
          <cell r="BI77">
            <v>14.4</v>
          </cell>
          <cell r="BJ77">
            <v>21.6</v>
          </cell>
          <cell r="BK77">
            <v>0</v>
          </cell>
          <cell r="BL77">
            <v>0</v>
          </cell>
          <cell r="BM77">
            <v>0</v>
          </cell>
          <cell r="BN77">
            <v>38.1</v>
          </cell>
          <cell r="BO77">
            <v>44.5</v>
          </cell>
          <cell r="BP77">
            <v>0</v>
          </cell>
          <cell r="BQ77">
            <v>0</v>
          </cell>
          <cell r="BR77">
            <v>0</v>
          </cell>
          <cell r="BS77">
            <v>0</v>
          </cell>
          <cell r="BT77">
            <v>0</v>
          </cell>
          <cell r="BU77">
            <v>173</v>
          </cell>
          <cell r="BV77">
            <v>0</v>
          </cell>
          <cell r="BW77">
            <v>0</v>
          </cell>
          <cell r="BX77">
            <v>47.8</v>
          </cell>
          <cell r="BY77">
            <v>0</v>
          </cell>
          <cell r="BZ77">
            <v>2050</v>
          </cell>
          <cell r="CA77">
            <v>6190</v>
          </cell>
          <cell r="CB77">
            <v>5390</v>
          </cell>
          <cell r="CC77">
            <v>305</v>
          </cell>
          <cell r="CD77">
            <v>68.3</v>
          </cell>
          <cell r="CE77">
            <v>806</v>
          </cell>
          <cell r="CF77">
            <v>513</v>
          </cell>
          <cell r="CG77">
            <v>55.6</v>
          </cell>
          <cell r="CH77">
            <v>0</v>
          </cell>
          <cell r="CI77">
            <v>2680</v>
          </cell>
          <cell r="CJ77">
            <v>9370</v>
          </cell>
          <cell r="CK77">
            <v>0</v>
          </cell>
          <cell r="CL77">
            <v>49400</v>
          </cell>
          <cell r="CM77">
            <v>71.2</v>
          </cell>
          <cell r="CN77">
            <v>1010</v>
          </cell>
          <cell r="CO77">
            <v>3060</v>
          </cell>
          <cell r="CP77">
            <v>0</v>
          </cell>
          <cell r="CQ77">
            <v>0</v>
          </cell>
          <cell r="CR77">
            <v>0</v>
          </cell>
          <cell r="CS77">
            <v>0</v>
          </cell>
        </row>
        <row r="78">
          <cell r="C78" t="str">
            <v>W30X108</v>
          </cell>
          <cell r="D78" t="str">
            <v>F</v>
          </cell>
          <cell r="E78">
            <v>108</v>
          </cell>
          <cell r="F78">
            <v>31.7</v>
          </cell>
          <cell r="G78">
            <v>29.8</v>
          </cell>
          <cell r="H78">
            <v>0</v>
          </cell>
          <cell r="I78">
            <v>0</v>
          </cell>
          <cell r="J78">
            <v>10.5</v>
          </cell>
          <cell r="K78">
            <v>0</v>
          </cell>
          <cell r="L78">
            <v>0</v>
          </cell>
          <cell r="M78">
            <v>0.54500000000000004</v>
          </cell>
          <cell r="N78">
            <v>0.76</v>
          </cell>
          <cell r="O78">
            <v>0</v>
          </cell>
          <cell r="P78">
            <v>0</v>
          </cell>
          <cell r="Q78">
            <v>0</v>
          </cell>
          <cell r="R78">
            <v>1.41</v>
          </cell>
          <cell r="S78">
            <v>1.6875</v>
          </cell>
          <cell r="T78">
            <v>1.125</v>
          </cell>
          <cell r="U78">
            <v>0</v>
          </cell>
          <cell r="V78">
            <v>0</v>
          </cell>
          <cell r="W78">
            <v>0</v>
          </cell>
          <cell r="X78">
            <v>0</v>
          </cell>
          <cell r="Y78">
            <v>0</v>
          </cell>
          <cell r="Z78">
            <v>6.89</v>
          </cell>
          <cell r="AA78">
            <v>0</v>
          </cell>
          <cell r="AB78">
            <v>49.6</v>
          </cell>
          <cell r="AC78">
            <v>0</v>
          </cell>
          <cell r="AD78">
            <v>0</v>
          </cell>
          <cell r="AE78">
            <v>4470</v>
          </cell>
          <cell r="AF78">
            <v>346</v>
          </cell>
          <cell r="AG78">
            <v>299</v>
          </cell>
          <cell r="AH78">
            <v>11.9</v>
          </cell>
          <cell r="AI78">
            <v>146</v>
          </cell>
          <cell r="AJ78">
            <v>43.9</v>
          </cell>
          <cell r="AK78">
            <v>27.9</v>
          </cell>
          <cell r="AL78">
            <v>2.15</v>
          </cell>
          <cell r="AM78">
            <v>0</v>
          </cell>
          <cell r="AN78">
            <v>4.99</v>
          </cell>
          <cell r="AO78">
            <v>30900</v>
          </cell>
          <cell r="AP78">
            <v>0</v>
          </cell>
          <cell r="AQ78">
            <v>76.2</v>
          </cell>
          <cell r="AR78">
            <v>152</v>
          </cell>
          <cell r="AS78">
            <v>54.9</v>
          </cell>
          <cell r="AT78">
            <v>170</v>
          </cell>
          <cell r="AU78">
            <v>0</v>
          </cell>
          <cell r="AV78">
            <v>0</v>
          </cell>
          <cell r="AW78">
            <v>0</v>
          </cell>
          <cell r="AX78">
            <v>0</v>
          </cell>
          <cell r="AY78" t="str">
            <v>W760X161</v>
          </cell>
          <cell r="AZ78" t="str">
            <v>W760X161</v>
          </cell>
          <cell r="BA78">
            <v>161</v>
          </cell>
          <cell r="BB78">
            <v>20500</v>
          </cell>
          <cell r="BC78">
            <v>757</v>
          </cell>
          <cell r="BD78">
            <v>0</v>
          </cell>
          <cell r="BE78">
            <v>0</v>
          </cell>
          <cell r="BF78">
            <v>267</v>
          </cell>
          <cell r="BG78">
            <v>0</v>
          </cell>
          <cell r="BH78">
            <v>0</v>
          </cell>
          <cell r="BI78">
            <v>13.8</v>
          </cell>
          <cell r="BJ78">
            <v>19.3</v>
          </cell>
          <cell r="BK78">
            <v>0</v>
          </cell>
          <cell r="BL78">
            <v>0</v>
          </cell>
          <cell r="BM78">
            <v>0</v>
          </cell>
          <cell r="BN78">
            <v>35.799999999999997</v>
          </cell>
          <cell r="BO78">
            <v>42.9</v>
          </cell>
          <cell r="BP78">
            <v>0</v>
          </cell>
          <cell r="BQ78">
            <v>0</v>
          </cell>
          <cell r="BR78">
            <v>0</v>
          </cell>
          <cell r="BS78">
            <v>0</v>
          </cell>
          <cell r="BT78">
            <v>0</v>
          </cell>
          <cell r="BU78">
            <v>161</v>
          </cell>
          <cell r="BV78">
            <v>0</v>
          </cell>
          <cell r="BW78">
            <v>0</v>
          </cell>
          <cell r="BX78">
            <v>49.6</v>
          </cell>
          <cell r="BY78">
            <v>0</v>
          </cell>
          <cell r="BZ78">
            <v>1860</v>
          </cell>
          <cell r="CA78">
            <v>5670</v>
          </cell>
          <cell r="CB78">
            <v>4900</v>
          </cell>
          <cell r="CC78">
            <v>302</v>
          </cell>
          <cell r="CD78">
            <v>60.8</v>
          </cell>
          <cell r="CE78">
            <v>719</v>
          </cell>
          <cell r="CF78">
            <v>457</v>
          </cell>
          <cell r="CG78">
            <v>54.6</v>
          </cell>
          <cell r="CH78">
            <v>0</v>
          </cell>
          <cell r="CI78">
            <v>2080</v>
          </cell>
          <cell r="CJ78">
            <v>8300</v>
          </cell>
          <cell r="CK78">
            <v>0</v>
          </cell>
          <cell r="CL78">
            <v>49200</v>
          </cell>
          <cell r="CM78">
            <v>63.3</v>
          </cell>
          <cell r="CN78">
            <v>900</v>
          </cell>
          <cell r="CO78">
            <v>2790</v>
          </cell>
          <cell r="CP78">
            <v>0</v>
          </cell>
          <cell r="CQ78">
            <v>0</v>
          </cell>
          <cell r="CR78">
            <v>0</v>
          </cell>
          <cell r="CS78">
            <v>0</v>
          </cell>
        </row>
        <row r="79">
          <cell r="C79" t="str">
            <v>W30X99</v>
          </cell>
          <cell r="D79" t="str">
            <v>F</v>
          </cell>
          <cell r="E79">
            <v>99</v>
          </cell>
          <cell r="F79">
            <v>29.1</v>
          </cell>
          <cell r="G79">
            <v>29.7</v>
          </cell>
          <cell r="H79">
            <v>0</v>
          </cell>
          <cell r="I79">
            <v>0</v>
          </cell>
          <cell r="J79">
            <v>10.5</v>
          </cell>
          <cell r="K79">
            <v>0</v>
          </cell>
          <cell r="L79">
            <v>0</v>
          </cell>
          <cell r="M79">
            <v>0.52</v>
          </cell>
          <cell r="N79">
            <v>0.67</v>
          </cell>
          <cell r="O79">
            <v>0</v>
          </cell>
          <cell r="P79">
            <v>0</v>
          </cell>
          <cell r="Q79">
            <v>0</v>
          </cell>
          <cell r="R79">
            <v>1.32</v>
          </cell>
          <cell r="S79">
            <v>1.5625</v>
          </cell>
          <cell r="T79">
            <v>1.0625</v>
          </cell>
          <cell r="U79">
            <v>0</v>
          </cell>
          <cell r="V79">
            <v>0</v>
          </cell>
          <cell r="W79">
            <v>0</v>
          </cell>
          <cell r="X79">
            <v>0</v>
          </cell>
          <cell r="Y79">
            <v>0</v>
          </cell>
          <cell r="Z79">
            <v>7.8</v>
          </cell>
          <cell r="AA79">
            <v>0</v>
          </cell>
          <cell r="AB79">
            <v>51.9</v>
          </cell>
          <cell r="AC79">
            <v>0</v>
          </cell>
          <cell r="AD79">
            <v>0</v>
          </cell>
          <cell r="AE79">
            <v>3990</v>
          </cell>
          <cell r="AF79">
            <v>312</v>
          </cell>
          <cell r="AG79">
            <v>269</v>
          </cell>
          <cell r="AH79">
            <v>11.7</v>
          </cell>
          <cell r="AI79">
            <v>128</v>
          </cell>
          <cell r="AJ79">
            <v>38.6</v>
          </cell>
          <cell r="AK79">
            <v>24.5</v>
          </cell>
          <cell r="AL79">
            <v>2.1</v>
          </cell>
          <cell r="AM79">
            <v>0</v>
          </cell>
          <cell r="AN79">
            <v>3.77</v>
          </cell>
          <cell r="AO79">
            <v>26800</v>
          </cell>
          <cell r="AP79">
            <v>0</v>
          </cell>
          <cell r="AQ79">
            <v>76.2</v>
          </cell>
          <cell r="AR79">
            <v>134</v>
          </cell>
          <cell r="AS79">
            <v>48.5</v>
          </cell>
          <cell r="AT79">
            <v>154</v>
          </cell>
          <cell r="AU79">
            <v>0</v>
          </cell>
          <cell r="AV79">
            <v>0</v>
          </cell>
          <cell r="AW79">
            <v>0</v>
          </cell>
          <cell r="AX79">
            <v>0</v>
          </cell>
          <cell r="AY79" t="str">
            <v>W760X147</v>
          </cell>
          <cell r="AZ79" t="str">
            <v>W760X147</v>
          </cell>
          <cell r="BA79">
            <v>147</v>
          </cell>
          <cell r="BB79">
            <v>18800</v>
          </cell>
          <cell r="BC79">
            <v>754</v>
          </cell>
          <cell r="BD79">
            <v>0</v>
          </cell>
          <cell r="BE79">
            <v>0</v>
          </cell>
          <cell r="BF79">
            <v>267</v>
          </cell>
          <cell r="BG79">
            <v>0</v>
          </cell>
          <cell r="BH79">
            <v>0</v>
          </cell>
          <cell r="BI79">
            <v>13.2</v>
          </cell>
          <cell r="BJ79">
            <v>17</v>
          </cell>
          <cell r="BK79">
            <v>0</v>
          </cell>
          <cell r="BL79">
            <v>0</v>
          </cell>
          <cell r="BM79">
            <v>0</v>
          </cell>
          <cell r="BN79">
            <v>33.5</v>
          </cell>
          <cell r="BO79">
            <v>39.700000000000003</v>
          </cell>
          <cell r="BP79">
            <v>0</v>
          </cell>
          <cell r="BQ79">
            <v>0</v>
          </cell>
          <cell r="BR79">
            <v>0</v>
          </cell>
          <cell r="BS79">
            <v>0</v>
          </cell>
          <cell r="BT79">
            <v>0</v>
          </cell>
          <cell r="BU79">
            <v>147</v>
          </cell>
          <cell r="BV79">
            <v>0</v>
          </cell>
          <cell r="BW79">
            <v>0</v>
          </cell>
          <cell r="BX79">
            <v>51.9</v>
          </cell>
          <cell r="BY79">
            <v>0</v>
          </cell>
          <cell r="BZ79">
            <v>1660</v>
          </cell>
          <cell r="CA79">
            <v>5110</v>
          </cell>
          <cell r="CB79">
            <v>4410</v>
          </cell>
          <cell r="CC79">
            <v>297</v>
          </cell>
          <cell r="CD79">
            <v>53.3</v>
          </cell>
          <cell r="CE79">
            <v>633</v>
          </cell>
          <cell r="CF79">
            <v>401</v>
          </cell>
          <cell r="CG79">
            <v>53.3</v>
          </cell>
          <cell r="CH79">
            <v>0</v>
          </cell>
          <cell r="CI79">
            <v>1570</v>
          </cell>
          <cell r="CJ79">
            <v>7200</v>
          </cell>
          <cell r="CK79">
            <v>0</v>
          </cell>
          <cell r="CL79">
            <v>49200</v>
          </cell>
          <cell r="CM79">
            <v>55.8</v>
          </cell>
          <cell r="CN79">
            <v>795</v>
          </cell>
          <cell r="CO79">
            <v>2520</v>
          </cell>
          <cell r="CP79">
            <v>0</v>
          </cell>
          <cell r="CQ79">
            <v>0</v>
          </cell>
          <cell r="CR79">
            <v>0</v>
          </cell>
          <cell r="CS79">
            <v>0</v>
          </cell>
        </row>
        <row r="80">
          <cell r="C80" t="str">
            <v>W30X90</v>
          </cell>
          <cell r="D80" t="str">
            <v>F</v>
          </cell>
          <cell r="E80">
            <v>90</v>
          </cell>
          <cell r="F80">
            <v>26.4</v>
          </cell>
          <cell r="G80">
            <v>29.5</v>
          </cell>
          <cell r="H80">
            <v>0</v>
          </cell>
          <cell r="I80">
            <v>0</v>
          </cell>
          <cell r="J80">
            <v>10.4</v>
          </cell>
          <cell r="K80">
            <v>0</v>
          </cell>
          <cell r="L80">
            <v>0</v>
          </cell>
          <cell r="M80">
            <v>0.47</v>
          </cell>
          <cell r="N80">
            <v>0.61</v>
          </cell>
          <cell r="O80">
            <v>0</v>
          </cell>
          <cell r="P80">
            <v>0</v>
          </cell>
          <cell r="Q80">
            <v>0</v>
          </cell>
          <cell r="R80">
            <v>1.26</v>
          </cell>
          <cell r="S80">
            <v>1.5</v>
          </cell>
          <cell r="T80">
            <v>1.0625</v>
          </cell>
          <cell r="U80">
            <v>0</v>
          </cell>
          <cell r="V80">
            <v>0</v>
          </cell>
          <cell r="W80">
            <v>0</v>
          </cell>
          <cell r="X80">
            <v>0</v>
          </cell>
          <cell r="Y80">
            <v>0</v>
          </cell>
          <cell r="Z80">
            <v>8.52</v>
          </cell>
          <cell r="AA80">
            <v>0</v>
          </cell>
          <cell r="AB80">
            <v>57.5</v>
          </cell>
          <cell r="AC80">
            <v>0</v>
          </cell>
          <cell r="AD80">
            <v>0</v>
          </cell>
          <cell r="AE80">
            <v>3610</v>
          </cell>
          <cell r="AF80">
            <v>283</v>
          </cell>
          <cell r="AG80">
            <v>245</v>
          </cell>
          <cell r="AH80">
            <v>11.7</v>
          </cell>
          <cell r="AI80">
            <v>115</v>
          </cell>
          <cell r="AJ80">
            <v>34.700000000000003</v>
          </cell>
          <cell r="AK80">
            <v>22.1</v>
          </cell>
          <cell r="AL80">
            <v>2.09</v>
          </cell>
          <cell r="AM80">
            <v>0</v>
          </cell>
          <cell r="AN80">
            <v>2.84</v>
          </cell>
          <cell r="AO80">
            <v>24000</v>
          </cell>
          <cell r="AP80">
            <v>0</v>
          </cell>
          <cell r="AQ80">
            <v>75.099999999999994</v>
          </cell>
          <cell r="AR80">
            <v>119</v>
          </cell>
          <cell r="AS80">
            <v>43.7</v>
          </cell>
          <cell r="AT80">
            <v>139</v>
          </cell>
          <cell r="AU80">
            <v>0</v>
          </cell>
          <cell r="AV80">
            <v>0</v>
          </cell>
          <cell r="AW80">
            <v>0</v>
          </cell>
          <cell r="AX80">
            <v>0</v>
          </cell>
          <cell r="AY80" t="str">
            <v>W760X134</v>
          </cell>
          <cell r="AZ80" t="str">
            <v>W760X134</v>
          </cell>
          <cell r="BA80">
            <v>134</v>
          </cell>
          <cell r="BB80">
            <v>17000</v>
          </cell>
          <cell r="BC80">
            <v>749</v>
          </cell>
          <cell r="BD80">
            <v>0</v>
          </cell>
          <cell r="BE80">
            <v>0</v>
          </cell>
          <cell r="BF80">
            <v>264</v>
          </cell>
          <cell r="BG80">
            <v>0</v>
          </cell>
          <cell r="BH80">
            <v>0</v>
          </cell>
          <cell r="BI80">
            <v>11.9</v>
          </cell>
          <cell r="BJ80">
            <v>15.5</v>
          </cell>
          <cell r="BK80">
            <v>0</v>
          </cell>
          <cell r="BL80">
            <v>0</v>
          </cell>
          <cell r="BM80">
            <v>0</v>
          </cell>
          <cell r="BN80">
            <v>32</v>
          </cell>
          <cell r="BO80">
            <v>38.1</v>
          </cell>
          <cell r="BP80">
            <v>0</v>
          </cell>
          <cell r="BQ80">
            <v>0</v>
          </cell>
          <cell r="BR80">
            <v>0</v>
          </cell>
          <cell r="BS80">
            <v>0</v>
          </cell>
          <cell r="BT80">
            <v>0</v>
          </cell>
          <cell r="BU80">
            <v>134</v>
          </cell>
          <cell r="BV80">
            <v>0</v>
          </cell>
          <cell r="BW80">
            <v>0</v>
          </cell>
          <cell r="BX80">
            <v>57.5</v>
          </cell>
          <cell r="BY80">
            <v>0</v>
          </cell>
          <cell r="BZ80">
            <v>1500</v>
          </cell>
          <cell r="CA80">
            <v>4640</v>
          </cell>
          <cell r="CB80">
            <v>4010</v>
          </cell>
          <cell r="CC80">
            <v>297</v>
          </cell>
          <cell r="CD80">
            <v>47.9</v>
          </cell>
          <cell r="CE80">
            <v>569</v>
          </cell>
          <cell r="CF80">
            <v>362</v>
          </cell>
          <cell r="CG80">
            <v>53.1</v>
          </cell>
          <cell r="CH80">
            <v>0</v>
          </cell>
          <cell r="CI80">
            <v>1180</v>
          </cell>
          <cell r="CJ80">
            <v>6440</v>
          </cell>
          <cell r="CK80">
            <v>0</v>
          </cell>
          <cell r="CL80">
            <v>48500</v>
          </cell>
          <cell r="CM80">
            <v>49.5</v>
          </cell>
          <cell r="CN80">
            <v>716</v>
          </cell>
          <cell r="CO80">
            <v>2280</v>
          </cell>
          <cell r="CP80">
            <v>0</v>
          </cell>
          <cell r="CQ80">
            <v>0</v>
          </cell>
          <cell r="CR80">
            <v>0</v>
          </cell>
          <cell r="CS80">
            <v>0</v>
          </cell>
        </row>
        <row r="81">
          <cell r="C81" t="str">
            <v>W27X539</v>
          </cell>
          <cell r="D81" t="str">
            <v>T</v>
          </cell>
          <cell r="E81">
            <v>539</v>
          </cell>
          <cell r="F81">
            <v>159</v>
          </cell>
          <cell r="G81">
            <v>32.5</v>
          </cell>
          <cell r="H81">
            <v>0</v>
          </cell>
          <cell r="I81">
            <v>0</v>
          </cell>
          <cell r="J81">
            <v>15.3</v>
          </cell>
          <cell r="K81">
            <v>0</v>
          </cell>
          <cell r="L81">
            <v>0</v>
          </cell>
          <cell r="M81">
            <v>1.97</v>
          </cell>
          <cell r="N81">
            <v>3.54</v>
          </cell>
          <cell r="O81">
            <v>0</v>
          </cell>
          <cell r="P81">
            <v>0</v>
          </cell>
          <cell r="Q81">
            <v>0</v>
          </cell>
          <cell r="R81">
            <v>4.33</v>
          </cell>
          <cell r="S81">
            <v>4.4375</v>
          </cell>
          <cell r="T81">
            <v>1.8125</v>
          </cell>
          <cell r="U81">
            <v>0</v>
          </cell>
          <cell r="V81">
            <v>0</v>
          </cell>
          <cell r="W81">
            <v>0</v>
          </cell>
          <cell r="X81">
            <v>0</v>
          </cell>
          <cell r="Y81">
            <v>0</v>
          </cell>
          <cell r="Z81">
            <v>2.15</v>
          </cell>
          <cell r="AA81">
            <v>0</v>
          </cell>
          <cell r="AB81">
            <v>12.1</v>
          </cell>
          <cell r="AC81">
            <v>0</v>
          </cell>
          <cell r="AD81">
            <v>0</v>
          </cell>
          <cell r="AE81">
            <v>25600</v>
          </cell>
          <cell r="AF81">
            <v>1890</v>
          </cell>
          <cell r="AG81">
            <v>1570</v>
          </cell>
          <cell r="AH81">
            <v>12.7</v>
          </cell>
          <cell r="AI81">
            <v>2110</v>
          </cell>
          <cell r="AJ81">
            <v>437</v>
          </cell>
          <cell r="AK81">
            <v>277</v>
          </cell>
          <cell r="AL81">
            <v>3.65</v>
          </cell>
          <cell r="AM81">
            <v>0</v>
          </cell>
          <cell r="AN81">
            <v>496</v>
          </cell>
          <cell r="AO81">
            <v>443000</v>
          </cell>
          <cell r="AP81">
            <v>0</v>
          </cell>
          <cell r="AQ81">
            <v>111</v>
          </cell>
          <cell r="AR81">
            <v>1500</v>
          </cell>
          <cell r="AS81">
            <v>342</v>
          </cell>
          <cell r="AT81">
            <v>943</v>
          </cell>
          <cell r="AU81">
            <v>0</v>
          </cell>
          <cell r="AV81">
            <v>0</v>
          </cell>
          <cell r="AW81">
            <v>0</v>
          </cell>
          <cell r="AX81">
            <v>0</v>
          </cell>
          <cell r="AY81" t="str">
            <v>W690X802</v>
          </cell>
          <cell r="AZ81" t="str">
            <v>W690X802</v>
          </cell>
          <cell r="BA81">
            <v>802</v>
          </cell>
          <cell r="BB81">
            <v>103000</v>
          </cell>
          <cell r="BC81">
            <v>826</v>
          </cell>
          <cell r="BD81">
            <v>0</v>
          </cell>
          <cell r="BE81">
            <v>0</v>
          </cell>
          <cell r="BF81">
            <v>389</v>
          </cell>
          <cell r="BG81">
            <v>0</v>
          </cell>
          <cell r="BH81">
            <v>0</v>
          </cell>
          <cell r="BI81">
            <v>50</v>
          </cell>
          <cell r="BJ81">
            <v>89.9</v>
          </cell>
          <cell r="BK81">
            <v>0</v>
          </cell>
          <cell r="BL81">
            <v>0</v>
          </cell>
          <cell r="BM81">
            <v>0</v>
          </cell>
          <cell r="BN81">
            <v>110</v>
          </cell>
          <cell r="BO81">
            <v>113</v>
          </cell>
          <cell r="BP81">
            <v>0</v>
          </cell>
          <cell r="BQ81">
            <v>0</v>
          </cell>
          <cell r="BR81">
            <v>0</v>
          </cell>
          <cell r="BS81">
            <v>0</v>
          </cell>
          <cell r="BT81">
            <v>0</v>
          </cell>
          <cell r="BU81">
            <v>802</v>
          </cell>
          <cell r="BV81">
            <v>0</v>
          </cell>
          <cell r="BW81">
            <v>0</v>
          </cell>
          <cell r="BX81">
            <v>12.1</v>
          </cell>
          <cell r="BY81">
            <v>0</v>
          </cell>
          <cell r="BZ81">
            <v>10700</v>
          </cell>
          <cell r="CA81">
            <v>31000</v>
          </cell>
          <cell r="CB81">
            <v>25700</v>
          </cell>
          <cell r="CC81">
            <v>323</v>
          </cell>
          <cell r="CD81">
            <v>878</v>
          </cell>
          <cell r="CE81">
            <v>7160</v>
          </cell>
          <cell r="CF81">
            <v>4540</v>
          </cell>
          <cell r="CG81">
            <v>92.7</v>
          </cell>
          <cell r="CH81">
            <v>0</v>
          </cell>
          <cell r="CI81">
            <v>206000</v>
          </cell>
          <cell r="CJ81">
            <v>119000</v>
          </cell>
          <cell r="CK81">
            <v>0</v>
          </cell>
          <cell r="CL81">
            <v>71600</v>
          </cell>
          <cell r="CM81">
            <v>624</v>
          </cell>
          <cell r="CN81">
            <v>5600</v>
          </cell>
          <cell r="CO81">
            <v>15500</v>
          </cell>
          <cell r="CP81">
            <v>0</v>
          </cell>
          <cell r="CQ81">
            <v>0</v>
          </cell>
          <cell r="CR81">
            <v>0</v>
          </cell>
          <cell r="CS81">
            <v>0</v>
          </cell>
        </row>
        <row r="82">
          <cell r="C82" t="str">
            <v>W27X368</v>
          </cell>
          <cell r="D82" t="str">
            <v>T</v>
          </cell>
          <cell r="E82">
            <v>368</v>
          </cell>
          <cell r="F82">
            <v>108</v>
          </cell>
          <cell r="G82">
            <v>30.4</v>
          </cell>
          <cell r="H82">
            <v>0</v>
          </cell>
          <cell r="I82">
            <v>0</v>
          </cell>
          <cell r="J82">
            <v>14.7</v>
          </cell>
          <cell r="K82">
            <v>0</v>
          </cell>
          <cell r="L82">
            <v>0</v>
          </cell>
          <cell r="M82">
            <v>1.38</v>
          </cell>
          <cell r="N82">
            <v>2.48</v>
          </cell>
          <cell r="O82">
            <v>0</v>
          </cell>
          <cell r="P82">
            <v>0</v>
          </cell>
          <cell r="Q82">
            <v>0</v>
          </cell>
          <cell r="R82">
            <v>3.27</v>
          </cell>
          <cell r="S82">
            <v>3.375</v>
          </cell>
          <cell r="T82">
            <v>1.5</v>
          </cell>
          <cell r="U82">
            <v>0</v>
          </cell>
          <cell r="V82">
            <v>0</v>
          </cell>
          <cell r="W82">
            <v>0</v>
          </cell>
          <cell r="X82">
            <v>0</v>
          </cell>
          <cell r="Y82">
            <v>0</v>
          </cell>
          <cell r="Z82">
            <v>2.96</v>
          </cell>
          <cell r="AA82">
            <v>0</v>
          </cell>
          <cell r="AB82">
            <v>17.3</v>
          </cell>
          <cell r="AC82">
            <v>0</v>
          </cell>
          <cell r="AD82">
            <v>0</v>
          </cell>
          <cell r="AE82">
            <v>16200</v>
          </cell>
          <cell r="AF82">
            <v>1240</v>
          </cell>
          <cell r="AG82">
            <v>1060</v>
          </cell>
          <cell r="AH82">
            <v>12.2</v>
          </cell>
          <cell r="AI82">
            <v>1310</v>
          </cell>
          <cell r="AJ82">
            <v>279</v>
          </cell>
          <cell r="AK82">
            <v>179</v>
          </cell>
          <cell r="AL82">
            <v>3.48</v>
          </cell>
          <cell r="AM82">
            <v>0</v>
          </cell>
          <cell r="AN82">
            <v>170</v>
          </cell>
          <cell r="AO82">
            <v>255000</v>
          </cell>
          <cell r="AP82">
            <v>0</v>
          </cell>
          <cell r="AQ82">
            <v>103</v>
          </cell>
          <cell r="AR82">
            <v>935</v>
          </cell>
          <cell r="AS82">
            <v>231</v>
          </cell>
          <cell r="AT82">
            <v>621</v>
          </cell>
          <cell r="AU82">
            <v>0</v>
          </cell>
          <cell r="AV82">
            <v>0</v>
          </cell>
          <cell r="AW82">
            <v>0</v>
          </cell>
          <cell r="AX82">
            <v>0</v>
          </cell>
          <cell r="AY82" t="str">
            <v>W690X548</v>
          </cell>
          <cell r="AZ82" t="str">
            <v>W690X548</v>
          </cell>
          <cell r="BA82">
            <v>548</v>
          </cell>
          <cell r="BB82">
            <v>69700</v>
          </cell>
          <cell r="BC82">
            <v>772</v>
          </cell>
          <cell r="BD82">
            <v>0</v>
          </cell>
          <cell r="BE82">
            <v>0</v>
          </cell>
          <cell r="BF82">
            <v>373</v>
          </cell>
          <cell r="BG82">
            <v>0</v>
          </cell>
          <cell r="BH82">
            <v>0</v>
          </cell>
          <cell r="BI82">
            <v>35.1</v>
          </cell>
          <cell r="BJ82">
            <v>63</v>
          </cell>
          <cell r="BK82">
            <v>0</v>
          </cell>
          <cell r="BL82">
            <v>0</v>
          </cell>
          <cell r="BM82">
            <v>0</v>
          </cell>
          <cell r="BN82">
            <v>83.1</v>
          </cell>
          <cell r="BO82">
            <v>85.7</v>
          </cell>
          <cell r="BP82">
            <v>0</v>
          </cell>
          <cell r="BQ82">
            <v>0</v>
          </cell>
          <cell r="BR82">
            <v>0</v>
          </cell>
          <cell r="BS82">
            <v>0</v>
          </cell>
          <cell r="BT82">
            <v>0</v>
          </cell>
          <cell r="BU82">
            <v>548</v>
          </cell>
          <cell r="BV82">
            <v>0</v>
          </cell>
          <cell r="BW82">
            <v>0</v>
          </cell>
          <cell r="BX82">
            <v>17.3</v>
          </cell>
          <cell r="BY82">
            <v>0</v>
          </cell>
          <cell r="BZ82">
            <v>6740</v>
          </cell>
          <cell r="CA82">
            <v>20300</v>
          </cell>
          <cell r="CB82">
            <v>17400</v>
          </cell>
          <cell r="CC82">
            <v>310</v>
          </cell>
          <cell r="CD82">
            <v>545</v>
          </cell>
          <cell r="CE82">
            <v>4570</v>
          </cell>
          <cell r="CF82">
            <v>2930</v>
          </cell>
          <cell r="CG82">
            <v>88.4</v>
          </cell>
          <cell r="CH82">
            <v>0</v>
          </cell>
          <cell r="CI82">
            <v>70800</v>
          </cell>
          <cell r="CJ82">
            <v>68500</v>
          </cell>
          <cell r="CK82">
            <v>0</v>
          </cell>
          <cell r="CL82">
            <v>66500</v>
          </cell>
          <cell r="CM82">
            <v>389</v>
          </cell>
          <cell r="CN82">
            <v>3790</v>
          </cell>
          <cell r="CO82">
            <v>10200</v>
          </cell>
          <cell r="CP82">
            <v>0</v>
          </cell>
          <cell r="CQ82">
            <v>0</v>
          </cell>
          <cell r="CR82">
            <v>0</v>
          </cell>
          <cell r="CS82">
            <v>0</v>
          </cell>
        </row>
        <row r="83">
          <cell r="C83" t="str">
            <v>W27X336</v>
          </cell>
          <cell r="D83" t="str">
            <v>T</v>
          </cell>
          <cell r="E83">
            <v>336</v>
          </cell>
          <cell r="F83">
            <v>98.9</v>
          </cell>
          <cell r="G83">
            <v>30</v>
          </cell>
          <cell r="H83">
            <v>0</v>
          </cell>
          <cell r="I83">
            <v>0</v>
          </cell>
          <cell r="J83">
            <v>14.6</v>
          </cell>
          <cell r="K83">
            <v>0</v>
          </cell>
          <cell r="L83">
            <v>0</v>
          </cell>
          <cell r="M83">
            <v>1.26</v>
          </cell>
          <cell r="N83">
            <v>2.2799999999999998</v>
          </cell>
          <cell r="O83">
            <v>0</v>
          </cell>
          <cell r="P83">
            <v>0</v>
          </cell>
          <cell r="Q83">
            <v>0</v>
          </cell>
          <cell r="R83">
            <v>3.07</v>
          </cell>
          <cell r="S83">
            <v>3.1875</v>
          </cell>
          <cell r="T83">
            <v>1.4375</v>
          </cell>
          <cell r="U83">
            <v>0</v>
          </cell>
          <cell r="V83">
            <v>0</v>
          </cell>
          <cell r="W83">
            <v>0</v>
          </cell>
          <cell r="X83">
            <v>0</v>
          </cell>
          <cell r="Y83">
            <v>0</v>
          </cell>
          <cell r="Z83">
            <v>3.19</v>
          </cell>
          <cell r="AA83">
            <v>0</v>
          </cell>
          <cell r="AB83">
            <v>18.899999999999999</v>
          </cell>
          <cell r="AC83">
            <v>0</v>
          </cell>
          <cell r="AD83">
            <v>0</v>
          </cell>
          <cell r="AE83">
            <v>14600</v>
          </cell>
          <cell r="AF83">
            <v>1130</v>
          </cell>
          <cell r="AG83">
            <v>972</v>
          </cell>
          <cell r="AH83">
            <v>12.1</v>
          </cell>
          <cell r="AI83">
            <v>1180</v>
          </cell>
          <cell r="AJ83">
            <v>252</v>
          </cell>
          <cell r="AK83">
            <v>162</v>
          </cell>
          <cell r="AL83">
            <v>3.45</v>
          </cell>
          <cell r="AM83">
            <v>0</v>
          </cell>
          <cell r="AN83">
            <v>131</v>
          </cell>
          <cell r="AO83">
            <v>226000</v>
          </cell>
          <cell r="AP83">
            <v>0</v>
          </cell>
          <cell r="AQ83">
            <v>101</v>
          </cell>
          <cell r="AR83">
            <v>842</v>
          </cell>
          <cell r="AS83">
            <v>211</v>
          </cell>
          <cell r="AT83">
            <v>563</v>
          </cell>
          <cell r="AU83">
            <v>0</v>
          </cell>
          <cell r="AV83">
            <v>0</v>
          </cell>
          <cell r="AW83">
            <v>0</v>
          </cell>
          <cell r="AX83">
            <v>0</v>
          </cell>
          <cell r="AY83" t="str">
            <v>W690X500</v>
          </cell>
          <cell r="AZ83" t="str">
            <v>W690X500</v>
          </cell>
          <cell r="BA83">
            <v>500</v>
          </cell>
          <cell r="BB83">
            <v>63800</v>
          </cell>
          <cell r="BC83">
            <v>762</v>
          </cell>
          <cell r="BD83">
            <v>0</v>
          </cell>
          <cell r="BE83">
            <v>0</v>
          </cell>
          <cell r="BF83">
            <v>371</v>
          </cell>
          <cell r="BG83">
            <v>0</v>
          </cell>
          <cell r="BH83">
            <v>0</v>
          </cell>
          <cell r="BI83">
            <v>32</v>
          </cell>
          <cell r="BJ83">
            <v>57.9</v>
          </cell>
          <cell r="BK83">
            <v>0</v>
          </cell>
          <cell r="BL83">
            <v>0</v>
          </cell>
          <cell r="BM83">
            <v>0</v>
          </cell>
          <cell r="BN83">
            <v>78</v>
          </cell>
          <cell r="BO83">
            <v>81</v>
          </cell>
          <cell r="BP83">
            <v>0</v>
          </cell>
          <cell r="BQ83">
            <v>0</v>
          </cell>
          <cell r="BR83">
            <v>0</v>
          </cell>
          <cell r="BS83">
            <v>0</v>
          </cell>
          <cell r="BT83">
            <v>0</v>
          </cell>
          <cell r="BU83">
            <v>500</v>
          </cell>
          <cell r="BV83">
            <v>0</v>
          </cell>
          <cell r="BW83">
            <v>0</v>
          </cell>
          <cell r="BX83">
            <v>18.899999999999999</v>
          </cell>
          <cell r="BY83">
            <v>0</v>
          </cell>
          <cell r="BZ83">
            <v>6080</v>
          </cell>
          <cell r="CA83">
            <v>18500</v>
          </cell>
          <cell r="CB83">
            <v>15900</v>
          </cell>
          <cell r="CC83">
            <v>307</v>
          </cell>
          <cell r="CD83">
            <v>491</v>
          </cell>
          <cell r="CE83">
            <v>4130</v>
          </cell>
          <cell r="CF83">
            <v>2650</v>
          </cell>
          <cell r="CG83">
            <v>87.6</v>
          </cell>
          <cell r="CH83">
            <v>0</v>
          </cell>
          <cell r="CI83">
            <v>54500</v>
          </cell>
          <cell r="CJ83">
            <v>60700</v>
          </cell>
          <cell r="CK83">
            <v>0</v>
          </cell>
          <cell r="CL83">
            <v>65200</v>
          </cell>
          <cell r="CM83">
            <v>350</v>
          </cell>
          <cell r="CN83">
            <v>3460</v>
          </cell>
          <cell r="CO83">
            <v>9230</v>
          </cell>
          <cell r="CP83">
            <v>0</v>
          </cell>
          <cell r="CQ83">
            <v>0</v>
          </cell>
          <cell r="CR83">
            <v>0</v>
          </cell>
          <cell r="CS83">
            <v>0</v>
          </cell>
        </row>
        <row r="84">
          <cell r="C84" t="str">
            <v>W27X307</v>
          </cell>
          <cell r="D84" t="str">
            <v>T</v>
          </cell>
          <cell r="E84">
            <v>307</v>
          </cell>
          <cell r="F84">
            <v>90.4</v>
          </cell>
          <cell r="G84">
            <v>29.6</v>
          </cell>
          <cell r="H84">
            <v>0</v>
          </cell>
          <cell r="I84">
            <v>0</v>
          </cell>
          <cell r="J84">
            <v>14.4</v>
          </cell>
          <cell r="K84">
            <v>0</v>
          </cell>
          <cell r="L84">
            <v>0</v>
          </cell>
          <cell r="M84">
            <v>1.1599999999999999</v>
          </cell>
          <cell r="N84">
            <v>2.09</v>
          </cell>
          <cell r="O84">
            <v>0</v>
          </cell>
          <cell r="P84">
            <v>0</v>
          </cell>
          <cell r="Q84">
            <v>0</v>
          </cell>
          <cell r="R84">
            <v>2.88</v>
          </cell>
          <cell r="S84">
            <v>3</v>
          </cell>
          <cell r="T84">
            <v>1.4375</v>
          </cell>
          <cell r="U84">
            <v>0</v>
          </cell>
          <cell r="V84">
            <v>0</v>
          </cell>
          <cell r="W84">
            <v>0</v>
          </cell>
          <cell r="X84">
            <v>0</v>
          </cell>
          <cell r="Y84">
            <v>0</v>
          </cell>
          <cell r="Z84">
            <v>3.46</v>
          </cell>
          <cell r="AA84">
            <v>0</v>
          </cell>
          <cell r="AB84">
            <v>20.6</v>
          </cell>
          <cell r="AC84">
            <v>0</v>
          </cell>
          <cell r="AD84">
            <v>0</v>
          </cell>
          <cell r="AE84">
            <v>13100</v>
          </cell>
          <cell r="AF84">
            <v>1030</v>
          </cell>
          <cell r="AG84">
            <v>887</v>
          </cell>
          <cell r="AH84">
            <v>12</v>
          </cell>
          <cell r="AI84">
            <v>1050</v>
          </cell>
          <cell r="AJ84">
            <v>227</v>
          </cell>
          <cell r="AK84">
            <v>146</v>
          </cell>
          <cell r="AL84">
            <v>3.41</v>
          </cell>
          <cell r="AM84">
            <v>0</v>
          </cell>
          <cell r="AN84">
            <v>101</v>
          </cell>
          <cell r="AO84">
            <v>199000</v>
          </cell>
          <cell r="AP84">
            <v>0</v>
          </cell>
          <cell r="AQ84">
            <v>99</v>
          </cell>
          <cell r="AR84">
            <v>745</v>
          </cell>
          <cell r="AS84">
            <v>190</v>
          </cell>
          <cell r="AT84">
            <v>508</v>
          </cell>
          <cell r="AU84">
            <v>0</v>
          </cell>
          <cell r="AV84">
            <v>0</v>
          </cell>
          <cell r="AW84">
            <v>0</v>
          </cell>
          <cell r="AX84">
            <v>0</v>
          </cell>
          <cell r="AY84" t="str">
            <v>W690X457</v>
          </cell>
          <cell r="AZ84" t="str">
            <v>W690X457</v>
          </cell>
          <cell r="BA84">
            <v>457</v>
          </cell>
          <cell r="BB84">
            <v>58300</v>
          </cell>
          <cell r="BC84">
            <v>752</v>
          </cell>
          <cell r="BD84">
            <v>0</v>
          </cell>
          <cell r="BE84">
            <v>0</v>
          </cell>
          <cell r="BF84">
            <v>366</v>
          </cell>
          <cell r="BG84">
            <v>0</v>
          </cell>
          <cell r="BH84">
            <v>0</v>
          </cell>
          <cell r="BI84">
            <v>29.5</v>
          </cell>
          <cell r="BJ84">
            <v>53.1</v>
          </cell>
          <cell r="BK84">
            <v>0</v>
          </cell>
          <cell r="BL84">
            <v>0</v>
          </cell>
          <cell r="BM84">
            <v>0</v>
          </cell>
          <cell r="BN84">
            <v>73.2</v>
          </cell>
          <cell r="BO84">
            <v>76.2</v>
          </cell>
          <cell r="BP84">
            <v>0</v>
          </cell>
          <cell r="BQ84">
            <v>0</v>
          </cell>
          <cell r="BR84">
            <v>0</v>
          </cell>
          <cell r="BS84">
            <v>0</v>
          </cell>
          <cell r="BT84">
            <v>0</v>
          </cell>
          <cell r="BU84">
            <v>457</v>
          </cell>
          <cell r="BV84">
            <v>0</v>
          </cell>
          <cell r="BW84">
            <v>0</v>
          </cell>
          <cell r="BX84">
            <v>20.6</v>
          </cell>
          <cell r="BY84">
            <v>0</v>
          </cell>
          <cell r="BZ84">
            <v>5450</v>
          </cell>
          <cell r="CA84">
            <v>16900</v>
          </cell>
          <cell r="CB84">
            <v>14500</v>
          </cell>
          <cell r="CC84">
            <v>305</v>
          </cell>
          <cell r="CD84">
            <v>437</v>
          </cell>
          <cell r="CE84">
            <v>3720</v>
          </cell>
          <cell r="CF84">
            <v>2390</v>
          </cell>
          <cell r="CG84">
            <v>86.6</v>
          </cell>
          <cell r="CH84">
            <v>0</v>
          </cell>
          <cell r="CI84">
            <v>42000</v>
          </cell>
          <cell r="CJ84">
            <v>53400</v>
          </cell>
          <cell r="CK84">
            <v>0</v>
          </cell>
          <cell r="CL84">
            <v>63900</v>
          </cell>
          <cell r="CM84">
            <v>310</v>
          </cell>
          <cell r="CN84">
            <v>3110</v>
          </cell>
          <cell r="CO84">
            <v>8320</v>
          </cell>
          <cell r="CP84">
            <v>0</v>
          </cell>
          <cell r="CQ84">
            <v>0</v>
          </cell>
          <cell r="CR84">
            <v>0</v>
          </cell>
          <cell r="CS84">
            <v>0</v>
          </cell>
        </row>
        <row r="85">
          <cell r="C85" t="str">
            <v>W27X281</v>
          </cell>
          <cell r="D85" t="str">
            <v>T</v>
          </cell>
          <cell r="E85">
            <v>281</v>
          </cell>
          <cell r="F85">
            <v>82.9</v>
          </cell>
          <cell r="G85">
            <v>29.3</v>
          </cell>
          <cell r="H85">
            <v>0</v>
          </cell>
          <cell r="I85">
            <v>0</v>
          </cell>
          <cell r="J85">
            <v>14.4</v>
          </cell>
          <cell r="K85">
            <v>0</v>
          </cell>
          <cell r="L85">
            <v>0</v>
          </cell>
          <cell r="M85">
            <v>1.06</v>
          </cell>
          <cell r="N85">
            <v>1.93</v>
          </cell>
          <cell r="O85">
            <v>0</v>
          </cell>
          <cell r="P85">
            <v>0</v>
          </cell>
          <cell r="Q85">
            <v>0</v>
          </cell>
          <cell r="R85">
            <v>2.72</v>
          </cell>
          <cell r="S85">
            <v>2.8125</v>
          </cell>
          <cell r="T85">
            <v>1.375</v>
          </cell>
          <cell r="U85">
            <v>0</v>
          </cell>
          <cell r="V85">
            <v>0</v>
          </cell>
          <cell r="W85">
            <v>0</v>
          </cell>
          <cell r="X85">
            <v>0</v>
          </cell>
          <cell r="Y85">
            <v>0</v>
          </cell>
          <cell r="Z85">
            <v>3.72</v>
          </cell>
          <cell r="AA85">
            <v>0</v>
          </cell>
          <cell r="AB85">
            <v>22.5</v>
          </cell>
          <cell r="AC85">
            <v>0</v>
          </cell>
          <cell r="AD85">
            <v>0</v>
          </cell>
          <cell r="AE85">
            <v>11900</v>
          </cell>
          <cell r="AF85">
            <v>936</v>
          </cell>
          <cell r="AG85">
            <v>814</v>
          </cell>
          <cell r="AH85">
            <v>12</v>
          </cell>
          <cell r="AI85">
            <v>953</v>
          </cell>
          <cell r="AJ85">
            <v>206</v>
          </cell>
          <cell r="AK85">
            <v>133</v>
          </cell>
          <cell r="AL85">
            <v>3.39</v>
          </cell>
          <cell r="AM85">
            <v>0</v>
          </cell>
          <cell r="AN85">
            <v>79.5</v>
          </cell>
          <cell r="AO85">
            <v>178000</v>
          </cell>
          <cell r="AP85">
            <v>0</v>
          </cell>
          <cell r="AQ85">
            <v>98.5</v>
          </cell>
          <cell r="AR85">
            <v>685</v>
          </cell>
          <cell r="AS85">
            <v>176</v>
          </cell>
          <cell r="AT85">
            <v>466</v>
          </cell>
          <cell r="AU85">
            <v>0</v>
          </cell>
          <cell r="AV85">
            <v>0</v>
          </cell>
          <cell r="AW85">
            <v>0</v>
          </cell>
          <cell r="AX85">
            <v>0</v>
          </cell>
          <cell r="AY85" t="str">
            <v>W690X419</v>
          </cell>
          <cell r="AZ85" t="str">
            <v>W690X419</v>
          </cell>
          <cell r="BA85">
            <v>419</v>
          </cell>
          <cell r="BB85">
            <v>53500</v>
          </cell>
          <cell r="BC85">
            <v>744</v>
          </cell>
          <cell r="BD85">
            <v>0</v>
          </cell>
          <cell r="BE85">
            <v>0</v>
          </cell>
          <cell r="BF85">
            <v>366</v>
          </cell>
          <cell r="BG85">
            <v>0</v>
          </cell>
          <cell r="BH85">
            <v>0</v>
          </cell>
          <cell r="BI85">
            <v>26.9</v>
          </cell>
          <cell r="BJ85">
            <v>49</v>
          </cell>
          <cell r="BK85">
            <v>0</v>
          </cell>
          <cell r="BL85">
            <v>0</v>
          </cell>
          <cell r="BM85">
            <v>0</v>
          </cell>
          <cell r="BN85">
            <v>69.099999999999994</v>
          </cell>
          <cell r="BO85">
            <v>71.400000000000006</v>
          </cell>
          <cell r="BP85">
            <v>0</v>
          </cell>
          <cell r="BQ85">
            <v>0</v>
          </cell>
          <cell r="BR85">
            <v>0</v>
          </cell>
          <cell r="BS85">
            <v>0</v>
          </cell>
          <cell r="BT85">
            <v>0</v>
          </cell>
          <cell r="BU85">
            <v>419</v>
          </cell>
          <cell r="BV85">
            <v>0</v>
          </cell>
          <cell r="BW85">
            <v>0</v>
          </cell>
          <cell r="BX85">
            <v>22.5</v>
          </cell>
          <cell r="BY85">
            <v>0</v>
          </cell>
          <cell r="BZ85">
            <v>4950</v>
          </cell>
          <cell r="CA85">
            <v>15300</v>
          </cell>
          <cell r="CB85">
            <v>13300</v>
          </cell>
          <cell r="CC85">
            <v>305</v>
          </cell>
          <cell r="CD85">
            <v>397</v>
          </cell>
          <cell r="CE85">
            <v>3380</v>
          </cell>
          <cell r="CF85">
            <v>2180</v>
          </cell>
          <cell r="CG85">
            <v>86.1</v>
          </cell>
          <cell r="CH85">
            <v>0</v>
          </cell>
          <cell r="CI85">
            <v>33100</v>
          </cell>
          <cell r="CJ85">
            <v>47800</v>
          </cell>
          <cell r="CK85">
            <v>0</v>
          </cell>
          <cell r="CL85">
            <v>63500</v>
          </cell>
          <cell r="CM85">
            <v>285</v>
          </cell>
          <cell r="CN85">
            <v>2880</v>
          </cell>
          <cell r="CO85">
            <v>7640</v>
          </cell>
          <cell r="CP85">
            <v>0</v>
          </cell>
          <cell r="CQ85">
            <v>0</v>
          </cell>
          <cell r="CR85">
            <v>0</v>
          </cell>
          <cell r="CS85">
            <v>0</v>
          </cell>
        </row>
        <row r="86">
          <cell r="C86" t="str">
            <v>W27X258</v>
          </cell>
          <cell r="D86" t="str">
            <v>F</v>
          </cell>
          <cell r="E86">
            <v>258</v>
          </cell>
          <cell r="F86">
            <v>76</v>
          </cell>
          <cell r="G86">
            <v>29</v>
          </cell>
          <cell r="H86">
            <v>0</v>
          </cell>
          <cell r="I86">
            <v>0</v>
          </cell>
          <cell r="J86">
            <v>14.3</v>
          </cell>
          <cell r="K86">
            <v>0</v>
          </cell>
          <cell r="L86">
            <v>0</v>
          </cell>
          <cell r="M86">
            <v>0.98</v>
          </cell>
          <cell r="N86">
            <v>1.77</v>
          </cell>
          <cell r="O86">
            <v>0</v>
          </cell>
          <cell r="P86">
            <v>0</v>
          </cell>
          <cell r="Q86">
            <v>0</v>
          </cell>
          <cell r="R86">
            <v>2.56</v>
          </cell>
          <cell r="S86">
            <v>2.6875</v>
          </cell>
          <cell r="T86">
            <v>1.3125</v>
          </cell>
          <cell r="U86">
            <v>0</v>
          </cell>
          <cell r="V86">
            <v>0</v>
          </cell>
          <cell r="W86">
            <v>0</v>
          </cell>
          <cell r="X86">
            <v>0</v>
          </cell>
          <cell r="Y86">
            <v>0</v>
          </cell>
          <cell r="Z86">
            <v>4.03</v>
          </cell>
          <cell r="AA86">
            <v>0</v>
          </cell>
          <cell r="AB86">
            <v>24.4</v>
          </cell>
          <cell r="AC86">
            <v>0</v>
          </cell>
          <cell r="AD86">
            <v>0</v>
          </cell>
          <cell r="AE86">
            <v>10800</v>
          </cell>
          <cell r="AF86">
            <v>852</v>
          </cell>
          <cell r="AG86">
            <v>745</v>
          </cell>
          <cell r="AH86">
            <v>11.9</v>
          </cell>
          <cell r="AI86">
            <v>859</v>
          </cell>
          <cell r="AJ86">
            <v>187</v>
          </cell>
          <cell r="AK86">
            <v>120</v>
          </cell>
          <cell r="AL86">
            <v>3.36</v>
          </cell>
          <cell r="AM86">
            <v>0</v>
          </cell>
          <cell r="AN86">
            <v>61.6</v>
          </cell>
          <cell r="AO86">
            <v>159000</v>
          </cell>
          <cell r="AP86">
            <v>0</v>
          </cell>
          <cell r="AQ86">
            <v>97.3</v>
          </cell>
          <cell r="AR86">
            <v>616</v>
          </cell>
          <cell r="AS86">
            <v>160</v>
          </cell>
          <cell r="AT86">
            <v>424</v>
          </cell>
          <cell r="AU86">
            <v>0</v>
          </cell>
          <cell r="AV86">
            <v>0</v>
          </cell>
          <cell r="AW86">
            <v>0</v>
          </cell>
          <cell r="AX86">
            <v>0</v>
          </cell>
          <cell r="AY86" t="str">
            <v>W690X384</v>
          </cell>
          <cell r="AZ86" t="str">
            <v>W690X384</v>
          </cell>
          <cell r="BA86">
            <v>384</v>
          </cell>
          <cell r="BB86">
            <v>49000</v>
          </cell>
          <cell r="BC86">
            <v>737</v>
          </cell>
          <cell r="BD86">
            <v>0</v>
          </cell>
          <cell r="BE86">
            <v>0</v>
          </cell>
          <cell r="BF86">
            <v>363</v>
          </cell>
          <cell r="BG86">
            <v>0</v>
          </cell>
          <cell r="BH86">
            <v>0</v>
          </cell>
          <cell r="BI86">
            <v>24.9</v>
          </cell>
          <cell r="BJ86">
            <v>45</v>
          </cell>
          <cell r="BK86">
            <v>0</v>
          </cell>
          <cell r="BL86">
            <v>0</v>
          </cell>
          <cell r="BM86">
            <v>0</v>
          </cell>
          <cell r="BN86">
            <v>65</v>
          </cell>
          <cell r="BO86">
            <v>68.3</v>
          </cell>
          <cell r="BP86">
            <v>0</v>
          </cell>
          <cell r="BQ86">
            <v>0</v>
          </cell>
          <cell r="BR86">
            <v>0</v>
          </cell>
          <cell r="BS86">
            <v>0</v>
          </cell>
          <cell r="BT86">
            <v>0</v>
          </cell>
          <cell r="BU86">
            <v>384</v>
          </cell>
          <cell r="BV86">
            <v>0</v>
          </cell>
          <cell r="BW86">
            <v>0</v>
          </cell>
          <cell r="BX86">
            <v>24.4</v>
          </cell>
          <cell r="BY86">
            <v>0</v>
          </cell>
          <cell r="BZ86">
            <v>4500</v>
          </cell>
          <cell r="CA86">
            <v>14000</v>
          </cell>
          <cell r="CB86">
            <v>12200</v>
          </cell>
          <cell r="CC86">
            <v>302</v>
          </cell>
          <cell r="CD86">
            <v>358</v>
          </cell>
          <cell r="CE86">
            <v>3060</v>
          </cell>
          <cell r="CF86">
            <v>1970</v>
          </cell>
          <cell r="CG86">
            <v>85.3</v>
          </cell>
          <cell r="CH86">
            <v>0</v>
          </cell>
          <cell r="CI86">
            <v>25600</v>
          </cell>
          <cell r="CJ86">
            <v>42700</v>
          </cell>
          <cell r="CK86">
            <v>0</v>
          </cell>
          <cell r="CL86">
            <v>62800</v>
          </cell>
          <cell r="CM86">
            <v>256</v>
          </cell>
          <cell r="CN86">
            <v>2620</v>
          </cell>
          <cell r="CO86">
            <v>6950</v>
          </cell>
          <cell r="CP86">
            <v>0</v>
          </cell>
          <cell r="CQ86">
            <v>0</v>
          </cell>
          <cell r="CR86">
            <v>0</v>
          </cell>
          <cell r="CS86">
            <v>0</v>
          </cell>
        </row>
        <row r="87">
          <cell r="C87" t="str">
            <v>W27X235</v>
          </cell>
          <cell r="D87" t="str">
            <v>F</v>
          </cell>
          <cell r="E87">
            <v>235</v>
          </cell>
          <cell r="F87">
            <v>69.400000000000006</v>
          </cell>
          <cell r="G87">
            <v>28.7</v>
          </cell>
          <cell r="H87">
            <v>0</v>
          </cell>
          <cell r="I87">
            <v>0</v>
          </cell>
          <cell r="J87">
            <v>14.2</v>
          </cell>
          <cell r="K87">
            <v>0</v>
          </cell>
          <cell r="L87">
            <v>0</v>
          </cell>
          <cell r="M87">
            <v>0.91</v>
          </cell>
          <cell r="N87">
            <v>1.61</v>
          </cell>
          <cell r="O87">
            <v>0</v>
          </cell>
          <cell r="P87">
            <v>0</v>
          </cell>
          <cell r="Q87">
            <v>0</v>
          </cell>
          <cell r="R87">
            <v>2.4</v>
          </cell>
          <cell r="S87">
            <v>2.5</v>
          </cell>
          <cell r="T87">
            <v>1.3125</v>
          </cell>
          <cell r="U87">
            <v>0</v>
          </cell>
          <cell r="V87">
            <v>0</v>
          </cell>
          <cell r="W87">
            <v>0</v>
          </cell>
          <cell r="X87">
            <v>0</v>
          </cell>
          <cell r="Y87">
            <v>0</v>
          </cell>
          <cell r="Z87">
            <v>4.41</v>
          </cell>
          <cell r="AA87">
            <v>0</v>
          </cell>
          <cell r="AB87">
            <v>26.2</v>
          </cell>
          <cell r="AC87">
            <v>0</v>
          </cell>
          <cell r="AD87">
            <v>0</v>
          </cell>
          <cell r="AE87">
            <v>9700</v>
          </cell>
          <cell r="AF87">
            <v>772</v>
          </cell>
          <cell r="AG87">
            <v>677</v>
          </cell>
          <cell r="AH87">
            <v>11.8</v>
          </cell>
          <cell r="AI87">
            <v>769</v>
          </cell>
          <cell r="AJ87">
            <v>168</v>
          </cell>
          <cell r="AK87">
            <v>108</v>
          </cell>
          <cell r="AL87">
            <v>3.33</v>
          </cell>
          <cell r="AM87">
            <v>0</v>
          </cell>
          <cell r="AN87">
            <v>47</v>
          </cell>
          <cell r="AO87">
            <v>141000</v>
          </cell>
          <cell r="AP87">
            <v>0</v>
          </cell>
          <cell r="AQ87">
            <v>96.2</v>
          </cell>
          <cell r="AR87">
            <v>550</v>
          </cell>
          <cell r="AS87">
            <v>145</v>
          </cell>
          <cell r="AT87">
            <v>384</v>
          </cell>
          <cell r="AU87">
            <v>0</v>
          </cell>
          <cell r="AV87">
            <v>0</v>
          </cell>
          <cell r="AW87">
            <v>0</v>
          </cell>
          <cell r="AX87">
            <v>0</v>
          </cell>
          <cell r="AY87" t="str">
            <v>W690X350</v>
          </cell>
          <cell r="AZ87" t="str">
            <v>W690X350</v>
          </cell>
          <cell r="BA87">
            <v>350</v>
          </cell>
          <cell r="BB87">
            <v>44800</v>
          </cell>
          <cell r="BC87">
            <v>729</v>
          </cell>
          <cell r="BD87">
            <v>0</v>
          </cell>
          <cell r="BE87">
            <v>0</v>
          </cell>
          <cell r="BF87">
            <v>361</v>
          </cell>
          <cell r="BG87">
            <v>0</v>
          </cell>
          <cell r="BH87">
            <v>0</v>
          </cell>
          <cell r="BI87">
            <v>23.1</v>
          </cell>
          <cell r="BJ87">
            <v>40.9</v>
          </cell>
          <cell r="BK87">
            <v>0</v>
          </cell>
          <cell r="BL87">
            <v>0</v>
          </cell>
          <cell r="BM87">
            <v>0</v>
          </cell>
          <cell r="BN87">
            <v>61</v>
          </cell>
          <cell r="BO87">
            <v>63.5</v>
          </cell>
          <cell r="BP87">
            <v>0</v>
          </cell>
          <cell r="BQ87">
            <v>0</v>
          </cell>
          <cell r="BR87">
            <v>0</v>
          </cell>
          <cell r="BS87">
            <v>0</v>
          </cell>
          <cell r="BT87">
            <v>0</v>
          </cell>
          <cell r="BU87">
            <v>350</v>
          </cell>
          <cell r="BV87">
            <v>0</v>
          </cell>
          <cell r="BW87">
            <v>0</v>
          </cell>
          <cell r="BX87">
            <v>26.2</v>
          </cell>
          <cell r="BY87">
            <v>0</v>
          </cell>
          <cell r="BZ87">
            <v>4040</v>
          </cell>
          <cell r="CA87">
            <v>12700</v>
          </cell>
          <cell r="CB87">
            <v>11100</v>
          </cell>
          <cell r="CC87">
            <v>300</v>
          </cell>
          <cell r="CD87">
            <v>320</v>
          </cell>
          <cell r="CE87">
            <v>2750</v>
          </cell>
          <cell r="CF87">
            <v>1770</v>
          </cell>
          <cell r="CG87">
            <v>84.6</v>
          </cell>
          <cell r="CH87">
            <v>0</v>
          </cell>
          <cell r="CI87">
            <v>19600</v>
          </cell>
          <cell r="CJ87">
            <v>37900</v>
          </cell>
          <cell r="CK87">
            <v>0</v>
          </cell>
          <cell r="CL87">
            <v>62100</v>
          </cell>
          <cell r="CM87">
            <v>229</v>
          </cell>
          <cell r="CN87">
            <v>2380</v>
          </cell>
          <cell r="CO87">
            <v>6290</v>
          </cell>
          <cell r="CP87">
            <v>0</v>
          </cell>
          <cell r="CQ87">
            <v>0</v>
          </cell>
          <cell r="CR87">
            <v>0</v>
          </cell>
          <cell r="CS87">
            <v>0</v>
          </cell>
        </row>
        <row r="88">
          <cell r="C88" t="str">
            <v>W27X217</v>
          </cell>
          <cell r="D88" t="str">
            <v>F</v>
          </cell>
          <cell r="E88">
            <v>217</v>
          </cell>
          <cell r="F88">
            <v>64</v>
          </cell>
          <cell r="G88">
            <v>28.4</v>
          </cell>
          <cell r="H88">
            <v>0</v>
          </cell>
          <cell r="I88">
            <v>0</v>
          </cell>
          <cell r="J88">
            <v>14.1</v>
          </cell>
          <cell r="K88">
            <v>0</v>
          </cell>
          <cell r="L88">
            <v>0</v>
          </cell>
          <cell r="M88">
            <v>0.83</v>
          </cell>
          <cell r="N88">
            <v>1.5</v>
          </cell>
          <cell r="O88">
            <v>0</v>
          </cell>
          <cell r="P88">
            <v>0</v>
          </cell>
          <cell r="Q88">
            <v>0</v>
          </cell>
          <cell r="R88">
            <v>2.29</v>
          </cell>
          <cell r="S88">
            <v>2.375</v>
          </cell>
          <cell r="T88">
            <v>1.25</v>
          </cell>
          <cell r="U88">
            <v>0</v>
          </cell>
          <cell r="V88">
            <v>0</v>
          </cell>
          <cell r="W88">
            <v>0</v>
          </cell>
          <cell r="X88">
            <v>0</v>
          </cell>
          <cell r="Y88">
            <v>0</v>
          </cell>
          <cell r="Z88">
            <v>4.71</v>
          </cell>
          <cell r="AA88">
            <v>0</v>
          </cell>
          <cell r="AB88">
            <v>28.7</v>
          </cell>
          <cell r="AC88">
            <v>0</v>
          </cell>
          <cell r="AD88">
            <v>0</v>
          </cell>
          <cell r="AE88">
            <v>8910</v>
          </cell>
          <cell r="AF88">
            <v>711</v>
          </cell>
          <cell r="AG88">
            <v>627</v>
          </cell>
          <cell r="AH88">
            <v>11.8</v>
          </cell>
          <cell r="AI88">
            <v>704</v>
          </cell>
          <cell r="AJ88">
            <v>154</v>
          </cell>
          <cell r="AK88">
            <v>100</v>
          </cell>
          <cell r="AL88">
            <v>3.32</v>
          </cell>
          <cell r="AM88">
            <v>0</v>
          </cell>
          <cell r="AN88">
            <v>37.6</v>
          </cell>
          <cell r="AO88">
            <v>128000</v>
          </cell>
          <cell r="AP88">
            <v>0</v>
          </cell>
          <cell r="AQ88">
            <v>94.8</v>
          </cell>
          <cell r="AR88">
            <v>501</v>
          </cell>
          <cell r="AS88">
            <v>134</v>
          </cell>
          <cell r="AT88">
            <v>351</v>
          </cell>
          <cell r="AU88">
            <v>0</v>
          </cell>
          <cell r="AV88">
            <v>0</v>
          </cell>
          <cell r="AW88">
            <v>0</v>
          </cell>
          <cell r="AX88">
            <v>0</v>
          </cell>
          <cell r="AY88" t="str">
            <v>W690X323</v>
          </cell>
          <cell r="AZ88" t="str">
            <v>W690X323</v>
          </cell>
          <cell r="BA88">
            <v>323</v>
          </cell>
          <cell r="BB88">
            <v>41300</v>
          </cell>
          <cell r="BC88">
            <v>721</v>
          </cell>
          <cell r="BD88">
            <v>0</v>
          </cell>
          <cell r="BE88">
            <v>0</v>
          </cell>
          <cell r="BF88">
            <v>358</v>
          </cell>
          <cell r="BG88">
            <v>0</v>
          </cell>
          <cell r="BH88">
            <v>0</v>
          </cell>
          <cell r="BI88">
            <v>21.1</v>
          </cell>
          <cell r="BJ88">
            <v>38.1</v>
          </cell>
          <cell r="BK88">
            <v>0</v>
          </cell>
          <cell r="BL88">
            <v>0</v>
          </cell>
          <cell r="BM88">
            <v>0</v>
          </cell>
          <cell r="BN88">
            <v>58.2</v>
          </cell>
          <cell r="BO88">
            <v>60.3</v>
          </cell>
          <cell r="BP88">
            <v>0</v>
          </cell>
          <cell r="BQ88">
            <v>0</v>
          </cell>
          <cell r="BR88">
            <v>0</v>
          </cell>
          <cell r="BS88">
            <v>0</v>
          </cell>
          <cell r="BT88">
            <v>0</v>
          </cell>
          <cell r="BU88">
            <v>323</v>
          </cell>
          <cell r="BV88">
            <v>0</v>
          </cell>
          <cell r="BW88">
            <v>0</v>
          </cell>
          <cell r="BX88">
            <v>28.7</v>
          </cell>
          <cell r="BY88">
            <v>0</v>
          </cell>
          <cell r="BZ88">
            <v>3710</v>
          </cell>
          <cell r="CA88">
            <v>11700</v>
          </cell>
          <cell r="CB88">
            <v>10300</v>
          </cell>
          <cell r="CC88">
            <v>300</v>
          </cell>
          <cell r="CD88">
            <v>293</v>
          </cell>
          <cell r="CE88">
            <v>2520</v>
          </cell>
          <cell r="CF88">
            <v>1640</v>
          </cell>
          <cell r="CG88">
            <v>84.3</v>
          </cell>
          <cell r="CH88">
            <v>0</v>
          </cell>
          <cell r="CI88">
            <v>15700</v>
          </cell>
          <cell r="CJ88">
            <v>34400</v>
          </cell>
          <cell r="CK88">
            <v>0</v>
          </cell>
          <cell r="CL88">
            <v>61200</v>
          </cell>
          <cell r="CM88">
            <v>209</v>
          </cell>
          <cell r="CN88">
            <v>2200</v>
          </cell>
          <cell r="CO88">
            <v>5750</v>
          </cell>
          <cell r="CP88">
            <v>0</v>
          </cell>
          <cell r="CQ88">
            <v>0</v>
          </cell>
          <cell r="CR88">
            <v>0</v>
          </cell>
          <cell r="CS88">
            <v>0</v>
          </cell>
        </row>
        <row r="89">
          <cell r="C89" t="str">
            <v>W27X194</v>
          </cell>
          <cell r="D89" t="str">
            <v>F</v>
          </cell>
          <cell r="E89">
            <v>194</v>
          </cell>
          <cell r="F89">
            <v>57.2</v>
          </cell>
          <cell r="G89">
            <v>28.1</v>
          </cell>
          <cell r="H89">
            <v>0</v>
          </cell>
          <cell r="I89">
            <v>0</v>
          </cell>
          <cell r="J89">
            <v>14</v>
          </cell>
          <cell r="K89">
            <v>0</v>
          </cell>
          <cell r="L89">
            <v>0</v>
          </cell>
          <cell r="M89">
            <v>0.75</v>
          </cell>
          <cell r="N89">
            <v>1.34</v>
          </cell>
          <cell r="O89">
            <v>0</v>
          </cell>
          <cell r="P89">
            <v>0</v>
          </cell>
          <cell r="Q89">
            <v>0</v>
          </cell>
          <cell r="R89">
            <v>2.13</v>
          </cell>
          <cell r="S89">
            <v>2.25</v>
          </cell>
          <cell r="T89">
            <v>1.1875</v>
          </cell>
          <cell r="U89">
            <v>0</v>
          </cell>
          <cell r="V89">
            <v>0</v>
          </cell>
          <cell r="W89">
            <v>0</v>
          </cell>
          <cell r="X89">
            <v>0</v>
          </cell>
          <cell r="Y89">
            <v>0</v>
          </cell>
          <cell r="Z89">
            <v>5.24</v>
          </cell>
          <cell r="AA89">
            <v>0</v>
          </cell>
          <cell r="AB89">
            <v>31.8</v>
          </cell>
          <cell r="AC89">
            <v>0</v>
          </cell>
          <cell r="AD89">
            <v>0</v>
          </cell>
          <cell r="AE89">
            <v>7860</v>
          </cell>
          <cell r="AF89">
            <v>631</v>
          </cell>
          <cell r="AG89">
            <v>559</v>
          </cell>
          <cell r="AH89">
            <v>11.7</v>
          </cell>
          <cell r="AI89">
            <v>619</v>
          </cell>
          <cell r="AJ89">
            <v>136</v>
          </cell>
          <cell r="AK89">
            <v>88.1</v>
          </cell>
          <cell r="AL89">
            <v>3.29</v>
          </cell>
          <cell r="AM89">
            <v>0</v>
          </cell>
          <cell r="AN89">
            <v>27.1</v>
          </cell>
          <cell r="AO89">
            <v>111000</v>
          </cell>
          <cell r="AP89">
            <v>0</v>
          </cell>
          <cell r="AQ89">
            <v>93.7</v>
          </cell>
          <cell r="AR89">
            <v>439</v>
          </cell>
          <cell r="AS89">
            <v>119</v>
          </cell>
          <cell r="AT89">
            <v>312</v>
          </cell>
          <cell r="AU89">
            <v>0</v>
          </cell>
          <cell r="AV89">
            <v>0</v>
          </cell>
          <cell r="AW89">
            <v>0</v>
          </cell>
          <cell r="AX89">
            <v>0</v>
          </cell>
          <cell r="AY89" t="str">
            <v>W690X289</v>
          </cell>
          <cell r="AZ89" t="str">
            <v>W690X289</v>
          </cell>
          <cell r="BA89">
            <v>389</v>
          </cell>
          <cell r="BB89">
            <v>36900</v>
          </cell>
          <cell r="BC89">
            <v>714</v>
          </cell>
          <cell r="BD89">
            <v>0</v>
          </cell>
          <cell r="BE89">
            <v>0</v>
          </cell>
          <cell r="BF89">
            <v>356</v>
          </cell>
          <cell r="BG89">
            <v>0</v>
          </cell>
          <cell r="BH89">
            <v>0</v>
          </cell>
          <cell r="BI89">
            <v>19.100000000000001</v>
          </cell>
          <cell r="BJ89">
            <v>34</v>
          </cell>
          <cell r="BK89">
            <v>0</v>
          </cell>
          <cell r="BL89">
            <v>0</v>
          </cell>
          <cell r="BM89">
            <v>0</v>
          </cell>
          <cell r="BN89">
            <v>54.1</v>
          </cell>
          <cell r="BO89">
            <v>57.2</v>
          </cell>
          <cell r="BP89">
            <v>0</v>
          </cell>
          <cell r="BQ89">
            <v>0</v>
          </cell>
          <cell r="BR89">
            <v>0</v>
          </cell>
          <cell r="BS89">
            <v>0</v>
          </cell>
          <cell r="BT89">
            <v>0</v>
          </cell>
          <cell r="BU89">
            <v>389</v>
          </cell>
          <cell r="BV89">
            <v>0</v>
          </cell>
          <cell r="BW89">
            <v>0</v>
          </cell>
          <cell r="BX89">
            <v>31.8</v>
          </cell>
          <cell r="BY89">
            <v>0</v>
          </cell>
          <cell r="BZ89">
            <v>3270</v>
          </cell>
          <cell r="CA89">
            <v>10300</v>
          </cell>
          <cell r="CB89">
            <v>9160</v>
          </cell>
          <cell r="CC89">
            <v>297</v>
          </cell>
          <cell r="CD89">
            <v>258</v>
          </cell>
          <cell r="CE89">
            <v>2230</v>
          </cell>
          <cell r="CF89">
            <v>1440</v>
          </cell>
          <cell r="CG89">
            <v>83.6</v>
          </cell>
          <cell r="CH89">
            <v>0</v>
          </cell>
          <cell r="CI89">
            <v>11300</v>
          </cell>
          <cell r="CJ89">
            <v>29800</v>
          </cell>
          <cell r="CK89">
            <v>0</v>
          </cell>
          <cell r="CL89">
            <v>60500</v>
          </cell>
          <cell r="CM89">
            <v>183</v>
          </cell>
          <cell r="CN89">
            <v>1950</v>
          </cell>
          <cell r="CO89">
            <v>5110</v>
          </cell>
          <cell r="CP89">
            <v>0</v>
          </cell>
          <cell r="CQ89">
            <v>0</v>
          </cell>
          <cell r="CR89">
            <v>0</v>
          </cell>
          <cell r="CS89">
            <v>0</v>
          </cell>
        </row>
        <row r="90">
          <cell r="C90" t="str">
            <v>W27X178</v>
          </cell>
          <cell r="D90" t="str">
            <v>F</v>
          </cell>
          <cell r="E90">
            <v>178</v>
          </cell>
          <cell r="F90">
            <v>52.5</v>
          </cell>
          <cell r="G90">
            <v>27.8</v>
          </cell>
          <cell r="H90">
            <v>0</v>
          </cell>
          <cell r="I90">
            <v>0</v>
          </cell>
          <cell r="J90">
            <v>14.1</v>
          </cell>
          <cell r="K90">
            <v>0</v>
          </cell>
          <cell r="L90">
            <v>0</v>
          </cell>
          <cell r="M90">
            <v>0.72499999999999998</v>
          </cell>
          <cell r="N90">
            <v>1.19</v>
          </cell>
          <cell r="O90">
            <v>0</v>
          </cell>
          <cell r="P90">
            <v>0</v>
          </cell>
          <cell r="Q90">
            <v>0</v>
          </cell>
          <cell r="R90">
            <v>1.98</v>
          </cell>
          <cell r="S90">
            <v>2.0625</v>
          </cell>
          <cell r="T90">
            <v>1.1875</v>
          </cell>
          <cell r="U90">
            <v>0</v>
          </cell>
          <cell r="V90">
            <v>0</v>
          </cell>
          <cell r="W90">
            <v>0</v>
          </cell>
          <cell r="X90">
            <v>0</v>
          </cell>
          <cell r="Y90">
            <v>0</v>
          </cell>
          <cell r="Z90">
            <v>5.92</v>
          </cell>
          <cell r="AA90">
            <v>0</v>
          </cell>
          <cell r="AB90">
            <v>32.9</v>
          </cell>
          <cell r="AC90">
            <v>0</v>
          </cell>
          <cell r="AD90">
            <v>0</v>
          </cell>
          <cell r="AE90">
            <v>7020</v>
          </cell>
          <cell r="AF90">
            <v>570</v>
          </cell>
          <cell r="AG90">
            <v>505</v>
          </cell>
          <cell r="AH90">
            <v>11.6</v>
          </cell>
          <cell r="AI90">
            <v>555</v>
          </cell>
          <cell r="AJ90">
            <v>122</v>
          </cell>
          <cell r="AK90">
            <v>78.8</v>
          </cell>
          <cell r="AL90">
            <v>3.25</v>
          </cell>
          <cell r="AM90">
            <v>0</v>
          </cell>
          <cell r="AN90">
            <v>20.100000000000001</v>
          </cell>
          <cell r="AO90">
            <v>98400</v>
          </cell>
          <cell r="AP90">
            <v>0</v>
          </cell>
          <cell r="AQ90">
            <v>93.8</v>
          </cell>
          <cell r="AR90">
            <v>393</v>
          </cell>
          <cell r="AS90">
            <v>106</v>
          </cell>
          <cell r="AT90">
            <v>282</v>
          </cell>
          <cell r="AU90">
            <v>0</v>
          </cell>
          <cell r="AV90">
            <v>0</v>
          </cell>
          <cell r="AW90">
            <v>0</v>
          </cell>
          <cell r="AX90">
            <v>0</v>
          </cell>
          <cell r="AY90" t="str">
            <v>W690X265</v>
          </cell>
          <cell r="AZ90" t="str">
            <v>W690X265</v>
          </cell>
          <cell r="BA90">
            <v>365</v>
          </cell>
          <cell r="BB90">
            <v>33900</v>
          </cell>
          <cell r="BC90">
            <v>706</v>
          </cell>
          <cell r="BD90">
            <v>0</v>
          </cell>
          <cell r="BE90">
            <v>0</v>
          </cell>
          <cell r="BF90">
            <v>358</v>
          </cell>
          <cell r="BG90">
            <v>0</v>
          </cell>
          <cell r="BH90">
            <v>0</v>
          </cell>
          <cell r="BI90">
            <v>18.399999999999999</v>
          </cell>
          <cell r="BJ90">
            <v>30.2</v>
          </cell>
          <cell r="BK90">
            <v>0</v>
          </cell>
          <cell r="BL90">
            <v>0</v>
          </cell>
          <cell r="BM90">
            <v>0</v>
          </cell>
          <cell r="BN90">
            <v>50.3</v>
          </cell>
          <cell r="BO90">
            <v>52.4</v>
          </cell>
          <cell r="BP90">
            <v>0</v>
          </cell>
          <cell r="BQ90">
            <v>0</v>
          </cell>
          <cell r="BR90">
            <v>0</v>
          </cell>
          <cell r="BS90">
            <v>0</v>
          </cell>
          <cell r="BT90">
            <v>0</v>
          </cell>
          <cell r="BU90">
            <v>365</v>
          </cell>
          <cell r="BV90">
            <v>0</v>
          </cell>
          <cell r="BW90">
            <v>0</v>
          </cell>
          <cell r="BX90">
            <v>32.9</v>
          </cell>
          <cell r="BY90">
            <v>0</v>
          </cell>
          <cell r="BZ90">
            <v>2920</v>
          </cell>
          <cell r="CA90">
            <v>9340</v>
          </cell>
          <cell r="CB90">
            <v>8280</v>
          </cell>
          <cell r="CC90">
            <v>295</v>
          </cell>
          <cell r="CD90">
            <v>231</v>
          </cell>
          <cell r="CE90">
            <v>2000</v>
          </cell>
          <cell r="CF90">
            <v>1290</v>
          </cell>
          <cell r="CG90">
            <v>82.6</v>
          </cell>
          <cell r="CH90">
            <v>0</v>
          </cell>
          <cell r="CI90">
            <v>8370</v>
          </cell>
          <cell r="CJ90">
            <v>26400</v>
          </cell>
          <cell r="CK90">
            <v>0</v>
          </cell>
          <cell r="CL90">
            <v>60500</v>
          </cell>
          <cell r="CM90">
            <v>164</v>
          </cell>
          <cell r="CN90">
            <v>1740</v>
          </cell>
          <cell r="CO90">
            <v>4620</v>
          </cell>
          <cell r="CP90">
            <v>0</v>
          </cell>
          <cell r="CQ90">
            <v>0</v>
          </cell>
          <cell r="CR90">
            <v>0</v>
          </cell>
          <cell r="CS90">
            <v>0</v>
          </cell>
        </row>
        <row r="91">
          <cell r="C91" t="str">
            <v>W27X161</v>
          </cell>
          <cell r="D91" t="str">
            <v>F</v>
          </cell>
          <cell r="E91">
            <v>161</v>
          </cell>
          <cell r="F91">
            <v>47.6</v>
          </cell>
          <cell r="G91">
            <v>27.6</v>
          </cell>
          <cell r="H91">
            <v>0</v>
          </cell>
          <cell r="I91">
            <v>0</v>
          </cell>
          <cell r="J91">
            <v>14</v>
          </cell>
          <cell r="K91">
            <v>0</v>
          </cell>
          <cell r="L91">
            <v>0</v>
          </cell>
          <cell r="M91">
            <v>0.66</v>
          </cell>
          <cell r="N91">
            <v>1.08</v>
          </cell>
          <cell r="O91">
            <v>0</v>
          </cell>
          <cell r="P91">
            <v>0</v>
          </cell>
          <cell r="Q91">
            <v>0</v>
          </cell>
          <cell r="R91">
            <v>1.87</v>
          </cell>
          <cell r="S91">
            <v>2</v>
          </cell>
          <cell r="T91">
            <v>1.1875</v>
          </cell>
          <cell r="U91">
            <v>0</v>
          </cell>
          <cell r="V91">
            <v>0</v>
          </cell>
          <cell r="W91">
            <v>0</v>
          </cell>
          <cell r="X91">
            <v>0</v>
          </cell>
          <cell r="Y91">
            <v>0</v>
          </cell>
          <cell r="Z91">
            <v>6.49</v>
          </cell>
          <cell r="AA91">
            <v>0</v>
          </cell>
          <cell r="AB91">
            <v>36.1</v>
          </cell>
          <cell r="AC91">
            <v>0</v>
          </cell>
          <cell r="AD91">
            <v>0</v>
          </cell>
          <cell r="AE91">
            <v>6310</v>
          </cell>
          <cell r="AF91">
            <v>515</v>
          </cell>
          <cell r="AG91">
            <v>458</v>
          </cell>
          <cell r="AH91">
            <v>11.5</v>
          </cell>
          <cell r="AI91">
            <v>497</v>
          </cell>
          <cell r="AJ91">
            <v>109</v>
          </cell>
          <cell r="AK91">
            <v>70.900000000000006</v>
          </cell>
          <cell r="AL91">
            <v>3.23</v>
          </cell>
          <cell r="AM91">
            <v>0</v>
          </cell>
          <cell r="AN91">
            <v>15.1</v>
          </cell>
          <cell r="AO91">
            <v>87300</v>
          </cell>
          <cell r="AP91">
            <v>0</v>
          </cell>
          <cell r="AQ91">
            <v>92.8</v>
          </cell>
          <cell r="AR91">
            <v>351</v>
          </cell>
          <cell r="AS91">
            <v>95.5</v>
          </cell>
          <cell r="AT91">
            <v>254</v>
          </cell>
          <cell r="AU91">
            <v>0</v>
          </cell>
          <cell r="AV91">
            <v>0</v>
          </cell>
          <cell r="AW91">
            <v>0</v>
          </cell>
          <cell r="AX91">
            <v>0</v>
          </cell>
          <cell r="AY91" t="str">
            <v>W690X240</v>
          </cell>
          <cell r="AZ91" t="str">
            <v>W690X240</v>
          </cell>
          <cell r="BA91">
            <v>240</v>
          </cell>
          <cell r="BB91">
            <v>30700</v>
          </cell>
          <cell r="BC91">
            <v>701</v>
          </cell>
          <cell r="BD91">
            <v>0</v>
          </cell>
          <cell r="BE91">
            <v>0</v>
          </cell>
          <cell r="BF91">
            <v>356</v>
          </cell>
          <cell r="BG91">
            <v>0</v>
          </cell>
          <cell r="BH91">
            <v>0</v>
          </cell>
          <cell r="BI91">
            <v>16.8</v>
          </cell>
          <cell r="BJ91">
            <v>27.4</v>
          </cell>
          <cell r="BK91">
            <v>0</v>
          </cell>
          <cell r="BL91">
            <v>0</v>
          </cell>
          <cell r="BM91">
            <v>0</v>
          </cell>
          <cell r="BN91">
            <v>47.5</v>
          </cell>
          <cell r="BO91">
            <v>50.8</v>
          </cell>
          <cell r="BP91">
            <v>0</v>
          </cell>
          <cell r="BQ91">
            <v>0</v>
          </cell>
          <cell r="BR91">
            <v>0</v>
          </cell>
          <cell r="BS91">
            <v>0</v>
          </cell>
          <cell r="BT91">
            <v>0</v>
          </cell>
          <cell r="BU91">
            <v>240</v>
          </cell>
          <cell r="BV91">
            <v>0</v>
          </cell>
          <cell r="BW91">
            <v>0</v>
          </cell>
          <cell r="BX91">
            <v>36.1</v>
          </cell>
          <cell r="BY91">
            <v>0</v>
          </cell>
          <cell r="BZ91">
            <v>2630</v>
          </cell>
          <cell r="CA91">
            <v>8440</v>
          </cell>
          <cell r="CB91">
            <v>7510</v>
          </cell>
          <cell r="CC91">
            <v>292</v>
          </cell>
          <cell r="CD91">
            <v>207</v>
          </cell>
          <cell r="CE91">
            <v>1790</v>
          </cell>
          <cell r="CF91">
            <v>1160</v>
          </cell>
          <cell r="CG91">
            <v>82</v>
          </cell>
          <cell r="CH91">
            <v>0</v>
          </cell>
          <cell r="CI91">
            <v>6290</v>
          </cell>
          <cell r="CJ91">
            <v>23400</v>
          </cell>
          <cell r="CK91">
            <v>0</v>
          </cell>
          <cell r="CL91">
            <v>59900</v>
          </cell>
          <cell r="CM91">
            <v>146</v>
          </cell>
          <cell r="CN91">
            <v>1560</v>
          </cell>
          <cell r="CO91">
            <v>4160</v>
          </cell>
          <cell r="CP91">
            <v>0</v>
          </cell>
          <cell r="CQ91">
            <v>0</v>
          </cell>
          <cell r="CR91">
            <v>0</v>
          </cell>
          <cell r="CS91">
            <v>0</v>
          </cell>
        </row>
        <row r="92">
          <cell r="C92" t="str">
            <v>W27X146</v>
          </cell>
          <cell r="D92" t="str">
            <v>F</v>
          </cell>
          <cell r="E92">
            <v>146</v>
          </cell>
          <cell r="F92">
            <v>43.1</v>
          </cell>
          <cell r="G92">
            <v>27.4</v>
          </cell>
          <cell r="H92">
            <v>0</v>
          </cell>
          <cell r="I92">
            <v>0</v>
          </cell>
          <cell r="J92">
            <v>14</v>
          </cell>
          <cell r="K92">
            <v>0</v>
          </cell>
          <cell r="L92">
            <v>0</v>
          </cell>
          <cell r="M92">
            <v>0.60499999999999998</v>
          </cell>
          <cell r="N92">
            <v>0.97499999999999998</v>
          </cell>
          <cell r="O92">
            <v>0</v>
          </cell>
          <cell r="P92">
            <v>0</v>
          </cell>
          <cell r="Q92">
            <v>0</v>
          </cell>
          <cell r="R92">
            <v>1.76</v>
          </cell>
          <cell r="S92">
            <v>1.875</v>
          </cell>
          <cell r="T92">
            <v>1.125</v>
          </cell>
          <cell r="U92">
            <v>0</v>
          </cell>
          <cell r="V92">
            <v>0</v>
          </cell>
          <cell r="W92">
            <v>0</v>
          </cell>
          <cell r="X92">
            <v>0</v>
          </cell>
          <cell r="Y92">
            <v>0</v>
          </cell>
          <cell r="Z92">
            <v>7.16</v>
          </cell>
          <cell r="AA92">
            <v>0</v>
          </cell>
          <cell r="AB92">
            <v>39.4</v>
          </cell>
          <cell r="AC92">
            <v>0</v>
          </cell>
          <cell r="AD92">
            <v>0</v>
          </cell>
          <cell r="AE92">
            <v>5660</v>
          </cell>
          <cell r="AF92">
            <v>464</v>
          </cell>
          <cell r="AG92">
            <v>414</v>
          </cell>
          <cell r="AH92">
            <v>11.5</v>
          </cell>
          <cell r="AI92">
            <v>443</v>
          </cell>
          <cell r="AJ92">
            <v>97.7</v>
          </cell>
          <cell r="AK92">
            <v>63.5</v>
          </cell>
          <cell r="AL92">
            <v>3.2</v>
          </cell>
          <cell r="AM92">
            <v>0</v>
          </cell>
          <cell r="AN92">
            <v>11.3</v>
          </cell>
          <cell r="AO92">
            <v>77200</v>
          </cell>
          <cell r="AP92">
            <v>0</v>
          </cell>
          <cell r="AQ92">
            <v>92.5</v>
          </cell>
          <cell r="AR92">
            <v>316</v>
          </cell>
          <cell r="AS92">
            <v>86.3</v>
          </cell>
          <cell r="AT92">
            <v>229</v>
          </cell>
          <cell r="AU92">
            <v>0</v>
          </cell>
          <cell r="AV92">
            <v>0</v>
          </cell>
          <cell r="AW92">
            <v>0</v>
          </cell>
          <cell r="AX92">
            <v>0</v>
          </cell>
          <cell r="AY92" t="str">
            <v>W690X217</v>
          </cell>
          <cell r="AZ92" t="str">
            <v>W690X217</v>
          </cell>
          <cell r="BA92">
            <v>217</v>
          </cell>
          <cell r="BB92">
            <v>27800</v>
          </cell>
          <cell r="BC92">
            <v>696</v>
          </cell>
          <cell r="BD92">
            <v>0</v>
          </cell>
          <cell r="BE92">
            <v>0</v>
          </cell>
          <cell r="BF92">
            <v>356</v>
          </cell>
          <cell r="BG92">
            <v>0</v>
          </cell>
          <cell r="BH92">
            <v>0</v>
          </cell>
          <cell r="BI92">
            <v>15.4</v>
          </cell>
          <cell r="BJ92">
            <v>24.8</v>
          </cell>
          <cell r="BK92">
            <v>0</v>
          </cell>
          <cell r="BL92">
            <v>0</v>
          </cell>
          <cell r="BM92">
            <v>0</v>
          </cell>
          <cell r="BN92">
            <v>44.7</v>
          </cell>
          <cell r="BO92">
            <v>47.6</v>
          </cell>
          <cell r="BP92">
            <v>0</v>
          </cell>
          <cell r="BQ92">
            <v>0</v>
          </cell>
          <cell r="BR92">
            <v>0</v>
          </cell>
          <cell r="BS92">
            <v>0</v>
          </cell>
          <cell r="BT92">
            <v>0</v>
          </cell>
          <cell r="BU92">
            <v>217</v>
          </cell>
          <cell r="BV92">
            <v>0</v>
          </cell>
          <cell r="BW92">
            <v>0</v>
          </cell>
          <cell r="BX92">
            <v>39.4</v>
          </cell>
          <cell r="BY92">
            <v>0</v>
          </cell>
          <cell r="BZ92">
            <v>2360</v>
          </cell>
          <cell r="CA92">
            <v>7600</v>
          </cell>
          <cell r="CB92">
            <v>6780</v>
          </cell>
          <cell r="CC92">
            <v>292</v>
          </cell>
          <cell r="CD92">
            <v>184</v>
          </cell>
          <cell r="CE92">
            <v>1600</v>
          </cell>
          <cell r="CF92">
            <v>1040</v>
          </cell>
          <cell r="CG92">
            <v>81.3</v>
          </cell>
          <cell r="CH92">
            <v>0</v>
          </cell>
          <cell r="CI92">
            <v>4700</v>
          </cell>
          <cell r="CJ92">
            <v>20700</v>
          </cell>
          <cell r="CK92">
            <v>0</v>
          </cell>
          <cell r="CL92">
            <v>59700</v>
          </cell>
          <cell r="CM92">
            <v>132</v>
          </cell>
          <cell r="CN92">
            <v>1410</v>
          </cell>
          <cell r="CO92">
            <v>3750</v>
          </cell>
          <cell r="CP92">
            <v>0</v>
          </cell>
          <cell r="CQ92">
            <v>0</v>
          </cell>
          <cell r="CR92">
            <v>0</v>
          </cell>
          <cell r="CS92">
            <v>0</v>
          </cell>
        </row>
        <row r="93">
          <cell r="C93" t="str">
            <v>W27X129</v>
          </cell>
          <cell r="D93" t="str">
            <v>F</v>
          </cell>
          <cell r="E93">
            <v>129</v>
          </cell>
          <cell r="F93">
            <v>37.799999999999997</v>
          </cell>
          <cell r="G93">
            <v>27.6</v>
          </cell>
          <cell r="H93">
            <v>0</v>
          </cell>
          <cell r="I93">
            <v>0</v>
          </cell>
          <cell r="J93">
            <v>10</v>
          </cell>
          <cell r="K93">
            <v>0</v>
          </cell>
          <cell r="L93">
            <v>0</v>
          </cell>
          <cell r="M93">
            <v>0.61</v>
          </cell>
          <cell r="N93">
            <v>1.1000000000000001</v>
          </cell>
          <cell r="O93">
            <v>0</v>
          </cell>
          <cell r="P93">
            <v>0</v>
          </cell>
          <cell r="Q93">
            <v>0</v>
          </cell>
          <cell r="R93">
            <v>1.7</v>
          </cell>
          <cell r="S93">
            <v>2</v>
          </cell>
          <cell r="T93">
            <v>1.125</v>
          </cell>
          <cell r="U93">
            <v>0</v>
          </cell>
          <cell r="V93">
            <v>0</v>
          </cell>
          <cell r="W93">
            <v>0</v>
          </cell>
          <cell r="X93">
            <v>0</v>
          </cell>
          <cell r="Y93">
            <v>0</v>
          </cell>
          <cell r="Z93">
            <v>4.55</v>
          </cell>
          <cell r="AA93">
            <v>0</v>
          </cell>
          <cell r="AB93">
            <v>39.700000000000003</v>
          </cell>
          <cell r="AC93">
            <v>0</v>
          </cell>
          <cell r="AD93">
            <v>0</v>
          </cell>
          <cell r="AE93">
            <v>4760</v>
          </cell>
          <cell r="AF93">
            <v>395</v>
          </cell>
          <cell r="AG93">
            <v>345</v>
          </cell>
          <cell r="AH93">
            <v>11.2</v>
          </cell>
          <cell r="AI93">
            <v>184</v>
          </cell>
          <cell r="AJ93">
            <v>57.6</v>
          </cell>
          <cell r="AK93">
            <v>36.799999999999997</v>
          </cell>
          <cell r="AL93">
            <v>2.21</v>
          </cell>
          <cell r="AM93">
            <v>0</v>
          </cell>
          <cell r="AN93">
            <v>11.1</v>
          </cell>
          <cell r="AO93">
            <v>32500</v>
          </cell>
          <cell r="AP93">
            <v>0</v>
          </cell>
          <cell r="AQ93">
            <v>66.3</v>
          </cell>
          <cell r="AR93">
            <v>182</v>
          </cell>
          <cell r="AS93">
            <v>68.400000000000006</v>
          </cell>
          <cell r="AT93">
            <v>195</v>
          </cell>
          <cell r="AU93">
            <v>0</v>
          </cell>
          <cell r="AV93">
            <v>0</v>
          </cell>
          <cell r="AW93">
            <v>0</v>
          </cell>
          <cell r="AX93">
            <v>0</v>
          </cell>
          <cell r="AY93" t="str">
            <v>W690X192</v>
          </cell>
          <cell r="AZ93" t="str">
            <v>W690X192</v>
          </cell>
          <cell r="BA93">
            <v>192</v>
          </cell>
          <cell r="BB93">
            <v>24400</v>
          </cell>
          <cell r="BC93">
            <v>701</v>
          </cell>
          <cell r="BD93">
            <v>0</v>
          </cell>
          <cell r="BE93">
            <v>0</v>
          </cell>
          <cell r="BF93">
            <v>254</v>
          </cell>
          <cell r="BG93">
            <v>0</v>
          </cell>
          <cell r="BH93">
            <v>0</v>
          </cell>
          <cell r="BI93">
            <v>15.5</v>
          </cell>
          <cell r="BJ93">
            <v>27.9</v>
          </cell>
          <cell r="BK93">
            <v>0</v>
          </cell>
          <cell r="BL93">
            <v>0</v>
          </cell>
          <cell r="BM93">
            <v>0</v>
          </cell>
          <cell r="BN93">
            <v>43.2</v>
          </cell>
          <cell r="BO93">
            <v>50.8</v>
          </cell>
          <cell r="BP93">
            <v>0</v>
          </cell>
          <cell r="BQ93">
            <v>0</v>
          </cell>
          <cell r="BR93">
            <v>0</v>
          </cell>
          <cell r="BS93">
            <v>0</v>
          </cell>
          <cell r="BT93">
            <v>0</v>
          </cell>
          <cell r="BU93">
            <v>192</v>
          </cell>
          <cell r="BV93">
            <v>0</v>
          </cell>
          <cell r="BW93">
            <v>0</v>
          </cell>
          <cell r="BX93">
            <v>39.700000000000003</v>
          </cell>
          <cell r="BY93">
            <v>0</v>
          </cell>
          <cell r="BZ93">
            <v>1980</v>
          </cell>
          <cell r="CA93">
            <v>6470</v>
          </cell>
          <cell r="CB93">
            <v>5650</v>
          </cell>
          <cell r="CC93">
            <v>284</v>
          </cell>
          <cell r="CD93">
            <v>76.599999999999994</v>
          </cell>
          <cell r="CE93">
            <v>944</v>
          </cell>
          <cell r="CF93">
            <v>603</v>
          </cell>
          <cell r="CG93">
            <v>56.1</v>
          </cell>
          <cell r="CH93">
            <v>0</v>
          </cell>
          <cell r="CI93">
            <v>4620</v>
          </cell>
          <cell r="CJ93">
            <v>8730</v>
          </cell>
          <cell r="CK93">
            <v>0</v>
          </cell>
          <cell r="CL93">
            <v>42800</v>
          </cell>
          <cell r="CM93">
            <v>75.8</v>
          </cell>
          <cell r="CN93">
            <v>1120</v>
          </cell>
          <cell r="CO93">
            <v>3200</v>
          </cell>
          <cell r="CP93">
            <v>0</v>
          </cell>
          <cell r="CQ93">
            <v>0</v>
          </cell>
          <cell r="CR93">
            <v>0</v>
          </cell>
          <cell r="CS93">
            <v>0</v>
          </cell>
        </row>
        <row r="94">
          <cell r="C94" t="str">
            <v>W27X114</v>
          </cell>
          <cell r="D94" t="str">
            <v>F</v>
          </cell>
          <cell r="E94">
            <v>114</v>
          </cell>
          <cell r="F94">
            <v>33.5</v>
          </cell>
          <cell r="G94">
            <v>27.3</v>
          </cell>
          <cell r="H94">
            <v>0</v>
          </cell>
          <cell r="I94">
            <v>0</v>
          </cell>
          <cell r="J94">
            <v>10.1</v>
          </cell>
          <cell r="K94">
            <v>0</v>
          </cell>
          <cell r="L94">
            <v>0</v>
          </cell>
          <cell r="M94">
            <v>0.56999999999999995</v>
          </cell>
          <cell r="N94">
            <v>0.93</v>
          </cell>
          <cell r="O94">
            <v>0</v>
          </cell>
          <cell r="P94">
            <v>0</v>
          </cell>
          <cell r="Q94">
            <v>0</v>
          </cell>
          <cell r="R94">
            <v>1.53</v>
          </cell>
          <cell r="S94">
            <v>1.8125</v>
          </cell>
          <cell r="T94">
            <v>1.125</v>
          </cell>
          <cell r="U94">
            <v>0</v>
          </cell>
          <cell r="V94">
            <v>0</v>
          </cell>
          <cell r="W94">
            <v>0</v>
          </cell>
          <cell r="X94">
            <v>0</v>
          </cell>
          <cell r="Y94">
            <v>0</v>
          </cell>
          <cell r="Z94">
            <v>5.41</v>
          </cell>
          <cell r="AA94">
            <v>0</v>
          </cell>
          <cell r="AB94">
            <v>42.5</v>
          </cell>
          <cell r="AC94">
            <v>0</v>
          </cell>
          <cell r="AD94">
            <v>0</v>
          </cell>
          <cell r="AE94">
            <v>4080</v>
          </cell>
          <cell r="AF94">
            <v>343</v>
          </cell>
          <cell r="AG94">
            <v>299</v>
          </cell>
          <cell r="AH94">
            <v>11</v>
          </cell>
          <cell r="AI94">
            <v>159</v>
          </cell>
          <cell r="AJ94">
            <v>49.3</v>
          </cell>
          <cell r="AK94">
            <v>31.5</v>
          </cell>
          <cell r="AL94">
            <v>2.1800000000000002</v>
          </cell>
          <cell r="AM94">
            <v>0</v>
          </cell>
          <cell r="AN94">
            <v>7.33</v>
          </cell>
          <cell r="AO94">
            <v>27600</v>
          </cell>
          <cell r="AP94">
            <v>0</v>
          </cell>
          <cell r="AQ94">
            <v>66.599999999999994</v>
          </cell>
          <cell r="AR94">
            <v>156</v>
          </cell>
          <cell r="AS94">
            <v>58.4</v>
          </cell>
          <cell r="AT94">
            <v>170</v>
          </cell>
          <cell r="AU94">
            <v>0</v>
          </cell>
          <cell r="AV94">
            <v>0</v>
          </cell>
          <cell r="AW94">
            <v>0</v>
          </cell>
          <cell r="AX94">
            <v>0</v>
          </cell>
          <cell r="AY94" t="str">
            <v>W690X170</v>
          </cell>
          <cell r="AZ94" t="str">
            <v>W690X170</v>
          </cell>
          <cell r="BA94">
            <v>170</v>
          </cell>
          <cell r="BB94">
            <v>21600</v>
          </cell>
          <cell r="BC94">
            <v>693</v>
          </cell>
          <cell r="BD94">
            <v>0</v>
          </cell>
          <cell r="BE94">
            <v>0</v>
          </cell>
          <cell r="BF94">
            <v>257</v>
          </cell>
          <cell r="BG94">
            <v>0</v>
          </cell>
          <cell r="BH94">
            <v>0</v>
          </cell>
          <cell r="BI94">
            <v>14.5</v>
          </cell>
          <cell r="BJ94">
            <v>23.6</v>
          </cell>
          <cell r="BK94">
            <v>0</v>
          </cell>
          <cell r="BL94">
            <v>0</v>
          </cell>
          <cell r="BM94">
            <v>0</v>
          </cell>
          <cell r="BN94">
            <v>38.9</v>
          </cell>
          <cell r="BO94">
            <v>46</v>
          </cell>
          <cell r="BP94">
            <v>0</v>
          </cell>
          <cell r="BQ94">
            <v>0</v>
          </cell>
          <cell r="BR94">
            <v>0</v>
          </cell>
          <cell r="BS94">
            <v>0</v>
          </cell>
          <cell r="BT94">
            <v>0</v>
          </cell>
          <cell r="BU94">
            <v>170</v>
          </cell>
          <cell r="BV94">
            <v>0</v>
          </cell>
          <cell r="BW94">
            <v>0</v>
          </cell>
          <cell r="BX94">
            <v>42.5</v>
          </cell>
          <cell r="BY94">
            <v>0</v>
          </cell>
          <cell r="BZ94">
            <v>1700</v>
          </cell>
          <cell r="CA94">
            <v>5620</v>
          </cell>
          <cell r="CB94">
            <v>4900</v>
          </cell>
          <cell r="CC94">
            <v>279</v>
          </cell>
          <cell r="CD94">
            <v>66.2</v>
          </cell>
          <cell r="CE94">
            <v>808</v>
          </cell>
          <cell r="CF94">
            <v>516</v>
          </cell>
          <cell r="CG94">
            <v>55.4</v>
          </cell>
          <cell r="CH94">
            <v>0</v>
          </cell>
          <cell r="CI94">
            <v>3050</v>
          </cell>
          <cell r="CJ94">
            <v>7410</v>
          </cell>
          <cell r="CK94">
            <v>0</v>
          </cell>
          <cell r="CL94">
            <v>43000</v>
          </cell>
          <cell r="CM94">
            <v>64.900000000000006</v>
          </cell>
          <cell r="CN94">
            <v>957</v>
          </cell>
          <cell r="CO94">
            <v>2790</v>
          </cell>
          <cell r="CP94">
            <v>0</v>
          </cell>
          <cell r="CQ94">
            <v>0</v>
          </cell>
          <cell r="CR94">
            <v>0</v>
          </cell>
          <cell r="CS94">
            <v>0</v>
          </cell>
        </row>
        <row r="95">
          <cell r="C95" t="str">
            <v>W27X102</v>
          </cell>
          <cell r="D95" t="str">
            <v>F</v>
          </cell>
          <cell r="E95">
            <v>102</v>
          </cell>
          <cell r="F95">
            <v>30</v>
          </cell>
          <cell r="G95">
            <v>27.1</v>
          </cell>
          <cell r="H95">
            <v>0</v>
          </cell>
          <cell r="I95">
            <v>0</v>
          </cell>
          <cell r="J95">
            <v>10</v>
          </cell>
          <cell r="K95">
            <v>0</v>
          </cell>
          <cell r="L95">
            <v>0</v>
          </cell>
          <cell r="M95">
            <v>0.51500000000000001</v>
          </cell>
          <cell r="N95">
            <v>0.83</v>
          </cell>
          <cell r="O95">
            <v>0</v>
          </cell>
          <cell r="P95">
            <v>0</v>
          </cell>
          <cell r="Q95">
            <v>0</v>
          </cell>
          <cell r="R95">
            <v>1.43</v>
          </cell>
          <cell r="S95">
            <v>1.75</v>
          </cell>
          <cell r="T95">
            <v>1.0625</v>
          </cell>
          <cell r="U95">
            <v>0</v>
          </cell>
          <cell r="V95">
            <v>0</v>
          </cell>
          <cell r="W95">
            <v>0</v>
          </cell>
          <cell r="X95">
            <v>0</v>
          </cell>
          <cell r="Y95">
            <v>0</v>
          </cell>
          <cell r="Z95">
            <v>6.03</v>
          </cell>
          <cell r="AA95">
            <v>0</v>
          </cell>
          <cell r="AB95">
            <v>47.1</v>
          </cell>
          <cell r="AC95">
            <v>0</v>
          </cell>
          <cell r="AD95">
            <v>0</v>
          </cell>
          <cell r="AE95">
            <v>3620</v>
          </cell>
          <cell r="AF95">
            <v>305</v>
          </cell>
          <cell r="AG95">
            <v>267</v>
          </cell>
          <cell r="AH95">
            <v>11</v>
          </cell>
          <cell r="AI95">
            <v>139</v>
          </cell>
          <cell r="AJ95">
            <v>43.4</v>
          </cell>
          <cell r="AK95">
            <v>27.8</v>
          </cell>
          <cell r="AL95">
            <v>2.15</v>
          </cell>
          <cell r="AM95">
            <v>0</v>
          </cell>
          <cell r="AN95">
            <v>5.28</v>
          </cell>
          <cell r="AO95">
            <v>24000</v>
          </cell>
          <cell r="AP95">
            <v>0</v>
          </cell>
          <cell r="AQ95">
            <v>65.7</v>
          </cell>
          <cell r="AR95">
            <v>136</v>
          </cell>
          <cell r="AS95">
            <v>51.7</v>
          </cell>
          <cell r="AT95">
            <v>151</v>
          </cell>
          <cell r="AU95">
            <v>0</v>
          </cell>
          <cell r="AV95">
            <v>0</v>
          </cell>
          <cell r="AW95">
            <v>0</v>
          </cell>
          <cell r="AX95">
            <v>0</v>
          </cell>
          <cell r="AY95" t="str">
            <v>W690X152</v>
          </cell>
          <cell r="AZ95" t="str">
            <v>W690X152</v>
          </cell>
          <cell r="BA95">
            <v>152</v>
          </cell>
          <cell r="BB95">
            <v>19400</v>
          </cell>
          <cell r="BC95">
            <v>688</v>
          </cell>
          <cell r="BD95">
            <v>0</v>
          </cell>
          <cell r="BE95">
            <v>0</v>
          </cell>
          <cell r="BF95">
            <v>254</v>
          </cell>
          <cell r="BG95">
            <v>0</v>
          </cell>
          <cell r="BH95">
            <v>0</v>
          </cell>
          <cell r="BI95">
            <v>13.1</v>
          </cell>
          <cell r="BJ95">
            <v>21.1</v>
          </cell>
          <cell r="BK95">
            <v>0</v>
          </cell>
          <cell r="BL95">
            <v>0</v>
          </cell>
          <cell r="BM95">
            <v>0</v>
          </cell>
          <cell r="BN95">
            <v>36.299999999999997</v>
          </cell>
          <cell r="BO95">
            <v>44.5</v>
          </cell>
          <cell r="BP95">
            <v>0</v>
          </cell>
          <cell r="BQ95">
            <v>0</v>
          </cell>
          <cell r="BR95">
            <v>0</v>
          </cell>
          <cell r="BS95">
            <v>0</v>
          </cell>
          <cell r="BT95">
            <v>0</v>
          </cell>
          <cell r="BU95">
            <v>152</v>
          </cell>
          <cell r="BV95">
            <v>0</v>
          </cell>
          <cell r="BW95">
            <v>0</v>
          </cell>
          <cell r="BX95">
            <v>47.1</v>
          </cell>
          <cell r="BY95">
            <v>0</v>
          </cell>
          <cell r="BZ95">
            <v>1510</v>
          </cell>
          <cell r="CA95">
            <v>5000</v>
          </cell>
          <cell r="CB95">
            <v>4380</v>
          </cell>
          <cell r="CC95">
            <v>279</v>
          </cell>
          <cell r="CD95">
            <v>57.9</v>
          </cell>
          <cell r="CE95">
            <v>711</v>
          </cell>
          <cell r="CF95">
            <v>456</v>
          </cell>
          <cell r="CG95">
            <v>54.6</v>
          </cell>
          <cell r="CH95">
            <v>0</v>
          </cell>
          <cell r="CI95">
            <v>2200</v>
          </cell>
          <cell r="CJ95">
            <v>6440</v>
          </cell>
          <cell r="CK95">
            <v>0</v>
          </cell>
          <cell r="CL95">
            <v>42400</v>
          </cell>
          <cell r="CM95">
            <v>56.6</v>
          </cell>
          <cell r="CN95">
            <v>847</v>
          </cell>
          <cell r="CO95">
            <v>2470</v>
          </cell>
          <cell r="CP95">
            <v>0</v>
          </cell>
          <cell r="CQ95">
            <v>0</v>
          </cell>
          <cell r="CR95">
            <v>0</v>
          </cell>
          <cell r="CS95">
            <v>0</v>
          </cell>
        </row>
        <row r="96">
          <cell r="C96" t="str">
            <v>W27X94</v>
          </cell>
          <cell r="D96" t="str">
            <v>F</v>
          </cell>
          <cell r="E96">
            <v>94</v>
          </cell>
          <cell r="F96">
            <v>27.7</v>
          </cell>
          <cell r="G96">
            <v>26.9</v>
          </cell>
          <cell r="H96">
            <v>0</v>
          </cell>
          <cell r="I96">
            <v>0</v>
          </cell>
          <cell r="J96">
            <v>10</v>
          </cell>
          <cell r="K96">
            <v>0</v>
          </cell>
          <cell r="L96">
            <v>0</v>
          </cell>
          <cell r="M96">
            <v>0.49</v>
          </cell>
          <cell r="N96">
            <v>0.745</v>
          </cell>
          <cell r="O96">
            <v>0</v>
          </cell>
          <cell r="P96">
            <v>0</v>
          </cell>
          <cell r="Q96">
            <v>0</v>
          </cell>
          <cell r="R96">
            <v>1.34</v>
          </cell>
          <cell r="S96">
            <v>1.625</v>
          </cell>
          <cell r="T96">
            <v>1.0625</v>
          </cell>
          <cell r="U96">
            <v>0</v>
          </cell>
          <cell r="V96">
            <v>0</v>
          </cell>
          <cell r="W96">
            <v>0</v>
          </cell>
          <cell r="X96">
            <v>0</v>
          </cell>
          <cell r="Y96">
            <v>0</v>
          </cell>
          <cell r="Z96">
            <v>6.7</v>
          </cell>
          <cell r="AA96">
            <v>0</v>
          </cell>
          <cell r="AB96">
            <v>49.5</v>
          </cell>
          <cell r="AC96">
            <v>0</v>
          </cell>
          <cell r="AD96">
            <v>0</v>
          </cell>
          <cell r="AE96">
            <v>3270</v>
          </cell>
          <cell r="AF96">
            <v>278</v>
          </cell>
          <cell r="AG96">
            <v>243</v>
          </cell>
          <cell r="AH96">
            <v>10.9</v>
          </cell>
          <cell r="AI96">
            <v>124</v>
          </cell>
          <cell r="AJ96">
            <v>38.799999999999997</v>
          </cell>
          <cell r="AK96">
            <v>24.8</v>
          </cell>
          <cell r="AL96">
            <v>2.12</v>
          </cell>
          <cell r="AM96">
            <v>0</v>
          </cell>
          <cell r="AN96">
            <v>4.03</v>
          </cell>
          <cell r="AO96">
            <v>21300</v>
          </cell>
          <cell r="AP96">
            <v>0</v>
          </cell>
          <cell r="AQ96">
            <v>65.400000000000006</v>
          </cell>
          <cell r="AR96">
            <v>122</v>
          </cell>
          <cell r="AS96">
            <v>46.3</v>
          </cell>
          <cell r="AT96">
            <v>137</v>
          </cell>
          <cell r="AU96">
            <v>0</v>
          </cell>
          <cell r="AV96">
            <v>0</v>
          </cell>
          <cell r="AW96">
            <v>0</v>
          </cell>
          <cell r="AX96">
            <v>0</v>
          </cell>
          <cell r="AY96" t="str">
            <v>W690X140</v>
          </cell>
          <cell r="AZ96" t="str">
            <v>W690X140</v>
          </cell>
          <cell r="BA96">
            <v>140</v>
          </cell>
          <cell r="BB96">
            <v>17900</v>
          </cell>
          <cell r="BC96">
            <v>683</v>
          </cell>
          <cell r="BD96">
            <v>0</v>
          </cell>
          <cell r="BE96">
            <v>0</v>
          </cell>
          <cell r="BF96">
            <v>254</v>
          </cell>
          <cell r="BG96">
            <v>0</v>
          </cell>
          <cell r="BH96">
            <v>0</v>
          </cell>
          <cell r="BI96">
            <v>12.4</v>
          </cell>
          <cell r="BJ96">
            <v>18.899999999999999</v>
          </cell>
          <cell r="BK96">
            <v>0</v>
          </cell>
          <cell r="BL96">
            <v>0</v>
          </cell>
          <cell r="BM96">
            <v>0</v>
          </cell>
          <cell r="BN96">
            <v>34</v>
          </cell>
          <cell r="BO96">
            <v>41.3</v>
          </cell>
          <cell r="BP96">
            <v>0</v>
          </cell>
          <cell r="BQ96">
            <v>0</v>
          </cell>
          <cell r="BR96">
            <v>0</v>
          </cell>
          <cell r="BS96">
            <v>0</v>
          </cell>
          <cell r="BT96">
            <v>0</v>
          </cell>
          <cell r="BU96">
            <v>140</v>
          </cell>
          <cell r="BV96">
            <v>0</v>
          </cell>
          <cell r="BW96">
            <v>0</v>
          </cell>
          <cell r="BX96">
            <v>49.5</v>
          </cell>
          <cell r="BY96">
            <v>0</v>
          </cell>
          <cell r="BZ96">
            <v>1360</v>
          </cell>
          <cell r="CA96">
            <v>4560</v>
          </cell>
          <cell r="CB96">
            <v>3980</v>
          </cell>
          <cell r="CC96">
            <v>277</v>
          </cell>
          <cell r="CD96">
            <v>51.6</v>
          </cell>
          <cell r="CE96">
            <v>636</v>
          </cell>
          <cell r="CF96">
            <v>406</v>
          </cell>
          <cell r="CG96">
            <v>53.8</v>
          </cell>
          <cell r="CH96">
            <v>0</v>
          </cell>
          <cell r="CI96">
            <v>1680</v>
          </cell>
          <cell r="CJ96">
            <v>5720</v>
          </cell>
          <cell r="CK96">
            <v>0</v>
          </cell>
          <cell r="CL96">
            <v>42200</v>
          </cell>
          <cell r="CM96">
            <v>50.8</v>
          </cell>
          <cell r="CN96">
            <v>759</v>
          </cell>
          <cell r="CO96">
            <v>2250</v>
          </cell>
          <cell r="CP96">
            <v>0</v>
          </cell>
          <cell r="CQ96">
            <v>0</v>
          </cell>
          <cell r="CR96">
            <v>0</v>
          </cell>
          <cell r="CS96">
            <v>0</v>
          </cell>
        </row>
        <row r="97">
          <cell r="C97" t="str">
            <v>W27X84</v>
          </cell>
          <cell r="D97" t="str">
            <v>F</v>
          </cell>
          <cell r="E97">
            <v>84</v>
          </cell>
          <cell r="F97">
            <v>24.8</v>
          </cell>
          <cell r="G97">
            <v>26.7</v>
          </cell>
          <cell r="H97">
            <v>0</v>
          </cell>
          <cell r="I97">
            <v>0</v>
          </cell>
          <cell r="J97">
            <v>10</v>
          </cell>
          <cell r="K97">
            <v>0</v>
          </cell>
          <cell r="L97">
            <v>0</v>
          </cell>
          <cell r="M97">
            <v>0.46</v>
          </cell>
          <cell r="N97">
            <v>0.64</v>
          </cell>
          <cell r="O97">
            <v>0</v>
          </cell>
          <cell r="P97">
            <v>0</v>
          </cell>
          <cell r="Q97">
            <v>0</v>
          </cell>
          <cell r="R97">
            <v>1.24</v>
          </cell>
          <cell r="S97">
            <v>1.5625</v>
          </cell>
          <cell r="T97">
            <v>1.0625</v>
          </cell>
          <cell r="U97">
            <v>0</v>
          </cell>
          <cell r="V97">
            <v>0</v>
          </cell>
          <cell r="W97">
            <v>0</v>
          </cell>
          <cell r="X97">
            <v>0</v>
          </cell>
          <cell r="Y97">
            <v>0</v>
          </cell>
          <cell r="Z97">
            <v>7.78</v>
          </cell>
          <cell r="AA97">
            <v>0</v>
          </cell>
          <cell r="AB97">
            <v>52.7</v>
          </cell>
          <cell r="AC97">
            <v>0</v>
          </cell>
          <cell r="AD97">
            <v>0</v>
          </cell>
          <cell r="AE97">
            <v>2850</v>
          </cell>
          <cell r="AF97">
            <v>244</v>
          </cell>
          <cell r="AG97">
            <v>213</v>
          </cell>
          <cell r="AH97">
            <v>10.7</v>
          </cell>
          <cell r="AI97">
            <v>106</v>
          </cell>
          <cell r="AJ97">
            <v>33.200000000000003</v>
          </cell>
          <cell r="AK97">
            <v>21.2</v>
          </cell>
          <cell r="AL97">
            <v>2.0699999999999998</v>
          </cell>
          <cell r="AM97">
            <v>0</v>
          </cell>
          <cell r="AN97">
            <v>2.81</v>
          </cell>
          <cell r="AO97">
            <v>17900</v>
          </cell>
          <cell r="AP97">
            <v>0</v>
          </cell>
          <cell r="AQ97">
            <v>65.2</v>
          </cell>
          <cell r="AR97">
            <v>104</v>
          </cell>
          <cell r="AS97">
            <v>39.799999999999997</v>
          </cell>
          <cell r="AT97">
            <v>121</v>
          </cell>
          <cell r="AU97">
            <v>0</v>
          </cell>
          <cell r="AV97">
            <v>0</v>
          </cell>
          <cell r="AW97">
            <v>0</v>
          </cell>
          <cell r="AX97">
            <v>0</v>
          </cell>
          <cell r="AY97" t="str">
            <v>W690X125</v>
          </cell>
          <cell r="AZ97" t="str">
            <v>W690X125</v>
          </cell>
          <cell r="BA97">
            <v>125</v>
          </cell>
          <cell r="BB97">
            <v>16000</v>
          </cell>
          <cell r="BC97">
            <v>678</v>
          </cell>
          <cell r="BD97">
            <v>0</v>
          </cell>
          <cell r="BE97">
            <v>0</v>
          </cell>
          <cell r="BF97">
            <v>254</v>
          </cell>
          <cell r="BG97">
            <v>0</v>
          </cell>
          <cell r="BH97">
            <v>0</v>
          </cell>
          <cell r="BI97">
            <v>11.7</v>
          </cell>
          <cell r="BJ97">
            <v>16.3</v>
          </cell>
          <cell r="BK97">
            <v>0</v>
          </cell>
          <cell r="BL97">
            <v>0</v>
          </cell>
          <cell r="BM97">
            <v>0</v>
          </cell>
          <cell r="BN97">
            <v>31.5</v>
          </cell>
          <cell r="BO97">
            <v>39.700000000000003</v>
          </cell>
          <cell r="BP97">
            <v>0</v>
          </cell>
          <cell r="BQ97">
            <v>0</v>
          </cell>
          <cell r="BR97">
            <v>0</v>
          </cell>
          <cell r="BS97">
            <v>0</v>
          </cell>
          <cell r="BT97">
            <v>0</v>
          </cell>
          <cell r="BU97">
            <v>125</v>
          </cell>
          <cell r="BV97">
            <v>0</v>
          </cell>
          <cell r="BW97">
            <v>0</v>
          </cell>
          <cell r="BX97">
            <v>52.7</v>
          </cell>
          <cell r="BY97">
            <v>0</v>
          </cell>
          <cell r="BZ97">
            <v>1190</v>
          </cell>
          <cell r="CA97">
            <v>4000</v>
          </cell>
          <cell r="CB97">
            <v>3490</v>
          </cell>
          <cell r="CC97">
            <v>272</v>
          </cell>
          <cell r="CD97">
            <v>44.1</v>
          </cell>
          <cell r="CE97">
            <v>544</v>
          </cell>
          <cell r="CF97">
            <v>347</v>
          </cell>
          <cell r="CG97">
            <v>52.6</v>
          </cell>
          <cell r="CH97">
            <v>0</v>
          </cell>
          <cell r="CI97">
            <v>1170</v>
          </cell>
          <cell r="CJ97">
            <v>4810</v>
          </cell>
          <cell r="CK97">
            <v>0</v>
          </cell>
          <cell r="CL97">
            <v>42100</v>
          </cell>
          <cell r="CM97">
            <v>43.3</v>
          </cell>
          <cell r="CN97">
            <v>652</v>
          </cell>
          <cell r="CO97">
            <v>1980</v>
          </cell>
          <cell r="CP97">
            <v>0</v>
          </cell>
          <cell r="CQ97">
            <v>0</v>
          </cell>
          <cell r="CR97">
            <v>0</v>
          </cell>
          <cell r="CS97">
            <v>0</v>
          </cell>
        </row>
        <row r="98">
          <cell r="C98" t="str">
            <v>W24X370</v>
          </cell>
          <cell r="D98" t="str">
            <v>T</v>
          </cell>
          <cell r="E98">
            <v>370</v>
          </cell>
          <cell r="F98">
            <v>109</v>
          </cell>
          <cell r="G98">
            <v>28</v>
          </cell>
          <cell r="H98">
            <v>0</v>
          </cell>
          <cell r="I98">
            <v>0</v>
          </cell>
          <cell r="J98">
            <v>13.7</v>
          </cell>
          <cell r="K98">
            <v>0</v>
          </cell>
          <cell r="L98">
            <v>0</v>
          </cell>
          <cell r="M98">
            <v>1.52</v>
          </cell>
          <cell r="N98">
            <v>2.72</v>
          </cell>
          <cell r="O98">
            <v>0</v>
          </cell>
          <cell r="P98">
            <v>0</v>
          </cell>
          <cell r="Q98">
            <v>0</v>
          </cell>
          <cell r="R98">
            <v>3.22</v>
          </cell>
          <cell r="S98">
            <v>3.625</v>
          </cell>
          <cell r="T98">
            <v>1.5625</v>
          </cell>
          <cell r="U98">
            <v>0</v>
          </cell>
          <cell r="V98">
            <v>0</v>
          </cell>
          <cell r="W98">
            <v>0</v>
          </cell>
          <cell r="X98">
            <v>0</v>
          </cell>
          <cell r="Y98">
            <v>0</v>
          </cell>
          <cell r="Z98">
            <v>2.5099999999999998</v>
          </cell>
          <cell r="AA98">
            <v>0</v>
          </cell>
          <cell r="AB98">
            <v>14.2</v>
          </cell>
          <cell r="AC98">
            <v>0</v>
          </cell>
          <cell r="AD98">
            <v>0</v>
          </cell>
          <cell r="AE98">
            <v>13400</v>
          </cell>
          <cell r="AF98">
            <v>1130</v>
          </cell>
          <cell r="AG98">
            <v>957</v>
          </cell>
          <cell r="AH98">
            <v>11.1</v>
          </cell>
          <cell r="AI98">
            <v>1160</v>
          </cell>
          <cell r="AJ98">
            <v>267</v>
          </cell>
          <cell r="AK98">
            <v>170</v>
          </cell>
          <cell r="AL98">
            <v>3.27</v>
          </cell>
          <cell r="AM98">
            <v>0</v>
          </cell>
          <cell r="AN98">
            <v>201</v>
          </cell>
          <cell r="AO98">
            <v>186000</v>
          </cell>
          <cell r="AP98">
            <v>0</v>
          </cell>
          <cell r="AQ98">
            <v>86.6</v>
          </cell>
          <cell r="AR98">
            <v>807</v>
          </cell>
          <cell r="AS98">
            <v>209</v>
          </cell>
          <cell r="AT98">
            <v>568</v>
          </cell>
          <cell r="AU98">
            <v>0</v>
          </cell>
          <cell r="AV98">
            <v>0</v>
          </cell>
          <cell r="AW98">
            <v>0</v>
          </cell>
          <cell r="AX98">
            <v>0</v>
          </cell>
          <cell r="AY98" t="str">
            <v>W610X551</v>
          </cell>
          <cell r="AZ98" t="str">
            <v>W610X551</v>
          </cell>
          <cell r="BA98">
            <v>551</v>
          </cell>
          <cell r="BB98">
            <v>70300</v>
          </cell>
          <cell r="BC98">
            <v>711</v>
          </cell>
          <cell r="BD98">
            <v>0</v>
          </cell>
          <cell r="BE98">
            <v>0</v>
          </cell>
          <cell r="BF98">
            <v>348</v>
          </cell>
          <cell r="BG98">
            <v>0</v>
          </cell>
          <cell r="BH98">
            <v>0</v>
          </cell>
          <cell r="BI98">
            <v>38.6</v>
          </cell>
          <cell r="BJ98">
            <v>69.099999999999994</v>
          </cell>
          <cell r="BK98">
            <v>0</v>
          </cell>
          <cell r="BL98">
            <v>0</v>
          </cell>
          <cell r="BM98">
            <v>0</v>
          </cell>
          <cell r="BN98">
            <v>81.8</v>
          </cell>
          <cell r="BO98">
            <v>92.1</v>
          </cell>
          <cell r="BP98">
            <v>0</v>
          </cell>
          <cell r="BQ98">
            <v>0</v>
          </cell>
          <cell r="BR98">
            <v>0</v>
          </cell>
          <cell r="BS98">
            <v>0</v>
          </cell>
          <cell r="BT98">
            <v>0</v>
          </cell>
          <cell r="BU98">
            <v>551</v>
          </cell>
          <cell r="BV98">
            <v>0</v>
          </cell>
          <cell r="BW98">
            <v>0</v>
          </cell>
          <cell r="BX98">
            <v>14.2</v>
          </cell>
          <cell r="BY98">
            <v>0</v>
          </cell>
          <cell r="BZ98">
            <v>5580</v>
          </cell>
          <cell r="CA98">
            <v>18500</v>
          </cell>
          <cell r="CB98">
            <v>15700</v>
          </cell>
          <cell r="CC98">
            <v>282</v>
          </cell>
          <cell r="CD98">
            <v>483</v>
          </cell>
          <cell r="CE98">
            <v>4380</v>
          </cell>
          <cell r="CF98">
            <v>2790</v>
          </cell>
          <cell r="CG98">
            <v>83.1</v>
          </cell>
          <cell r="CH98">
            <v>0</v>
          </cell>
          <cell r="CI98">
            <v>83700</v>
          </cell>
          <cell r="CJ98">
            <v>49900</v>
          </cell>
          <cell r="CK98">
            <v>0</v>
          </cell>
          <cell r="CL98">
            <v>55900</v>
          </cell>
          <cell r="CM98">
            <v>336</v>
          </cell>
          <cell r="CN98">
            <v>3420</v>
          </cell>
          <cell r="CO98">
            <v>9310</v>
          </cell>
          <cell r="CP98">
            <v>0</v>
          </cell>
          <cell r="CQ98">
            <v>0</v>
          </cell>
          <cell r="CR98">
            <v>0</v>
          </cell>
          <cell r="CS98">
            <v>0</v>
          </cell>
        </row>
        <row r="99">
          <cell r="C99" t="str">
            <v>W24X335</v>
          </cell>
          <cell r="D99" t="str">
            <v>T</v>
          </cell>
          <cell r="E99">
            <v>335</v>
          </cell>
          <cell r="F99">
            <v>98.4</v>
          </cell>
          <cell r="G99">
            <v>27.5</v>
          </cell>
          <cell r="H99">
            <v>0</v>
          </cell>
          <cell r="I99">
            <v>0</v>
          </cell>
          <cell r="J99">
            <v>13.5</v>
          </cell>
          <cell r="K99">
            <v>0</v>
          </cell>
          <cell r="L99">
            <v>0</v>
          </cell>
          <cell r="M99">
            <v>1.38</v>
          </cell>
          <cell r="N99">
            <v>2.48</v>
          </cell>
          <cell r="O99">
            <v>0</v>
          </cell>
          <cell r="P99">
            <v>0</v>
          </cell>
          <cell r="Q99">
            <v>0</v>
          </cell>
          <cell r="R99">
            <v>2.98</v>
          </cell>
          <cell r="S99">
            <v>3.375</v>
          </cell>
          <cell r="T99">
            <v>1.5</v>
          </cell>
          <cell r="U99">
            <v>0</v>
          </cell>
          <cell r="V99">
            <v>0</v>
          </cell>
          <cell r="W99">
            <v>0</v>
          </cell>
          <cell r="X99">
            <v>0</v>
          </cell>
          <cell r="Y99">
            <v>0</v>
          </cell>
          <cell r="Z99">
            <v>2.73</v>
          </cell>
          <cell r="AA99">
            <v>0</v>
          </cell>
          <cell r="AB99">
            <v>15.6</v>
          </cell>
          <cell r="AC99">
            <v>0</v>
          </cell>
          <cell r="AD99">
            <v>0</v>
          </cell>
          <cell r="AE99">
            <v>11900</v>
          </cell>
          <cell r="AF99">
            <v>1020</v>
          </cell>
          <cell r="AG99">
            <v>864</v>
          </cell>
          <cell r="AH99">
            <v>11</v>
          </cell>
          <cell r="AI99">
            <v>1030</v>
          </cell>
          <cell r="AJ99">
            <v>238</v>
          </cell>
          <cell r="AK99">
            <v>152</v>
          </cell>
          <cell r="AL99">
            <v>3.23</v>
          </cell>
          <cell r="AM99">
            <v>0</v>
          </cell>
          <cell r="AN99">
            <v>152</v>
          </cell>
          <cell r="AO99">
            <v>161000</v>
          </cell>
          <cell r="AP99">
            <v>0</v>
          </cell>
          <cell r="AQ99">
            <v>84.4</v>
          </cell>
          <cell r="AR99">
            <v>707</v>
          </cell>
          <cell r="AS99">
            <v>188</v>
          </cell>
          <cell r="AT99">
            <v>506</v>
          </cell>
          <cell r="AU99">
            <v>0</v>
          </cell>
          <cell r="AV99">
            <v>0</v>
          </cell>
          <cell r="AW99">
            <v>0</v>
          </cell>
          <cell r="AX99">
            <v>0</v>
          </cell>
          <cell r="AY99" t="str">
            <v>W610X498</v>
          </cell>
          <cell r="AZ99" t="str">
            <v>W610X498</v>
          </cell>
          <cell r="BA99">
            <v>498</v>
          </cell>
          <cell r="BB99">
            <v>63500</v>
          </cell>
          <cell r="BC99">
            <v>699</v>
          </cell>
          <cell r="BD99">
            <v>0</v>
          </cell>
          <cell r="BE99">
            <v>0</v>
          </cell>
          <cell r="BF99">
            <v>343</v>
          </cell>
          <cell r="BG99">
            <v>0</v>
          </cell>
          <cell r="BH99">
            <v>0</v>
          </cell>
          <cell r="BI99">
            <v>35.1</v>
          </cell>
          <cell r="BJ99">
            <v>63</v>
          </cell>
          <cell r="BK99">
            <v>0</v>
          </cell>
          <cell r="BL99">
            <v>0</v>
          </cell>
          <cell r="BM99">
            <v>0</v>
          </cell>
          <cell r="BN99">
            <v>75.7</v>
          </cell>
          <cell r="BO99">
            <v>85.7</v>
          </cell>
          <cell r="BP99">
            <v>0</v>
          </cell>
          <cell r="BQ99">
            <v>0</v>
          </cell>
          <cell r="BR99">
            <v>0</v>
          </cell>
          <cell r="BS99">
            <v>0</v>
          </cell>
          <cell r="BT99">
            <v>0</v>
          </cell>
          <cell r="BU99">
            <v>498</v>
          </cell>
          <cell r="BV99">
            <v>0</v>
          </cell>
          <cell r="BW99">
            <v>0</v>
          </cell>
          <cell r="BX99">
            <v>15.6</v>
          </cell>
          <cell r="BY99">
            <v>0</v>
          </cell>
          <cell r="BZ99">
            <v>4950</v>
          </cell>
          <cell r="CA99">
            <v>16700</v>
          </cell>
          <cell r="CB99">
            <v>14200</v>
          </cell>
          <cell r="CC99">
            <v>279</v>
          </cell>
          <cell r="CD99">
            <v>429</v>
          </cell>
          <cell r="CE99">
            <v>3900</v>
          </cell>
          <cell r="CF99">
            <v>2490</v>
          </cell>
          <cell r="CG99">
            <v>82</v>
          </cell>
          <cell r="CH99">
            <v>0</v>
          </cell>
          <cell r="CI99">
            <v>63300</v>
          </cell>
          <cell r="CJ99">
            <v>43200</v>
          </cell>
          <cell r="CK99">
            <v>0</v>
          </cell>
          <cell r="CL99">
            <v>54500</v>
          </cell>
          <cell r="CM99">
            <v>294</v>
          </cell>
          <cell r="CN99">
            <v>3080</v>
          </cell>
          <cell r="CO99">
            <v>8290</v>
          </cell>
          <cell r="CP99">
            <v>0</v>
          </cell>
          <cell r="CQ99">
            <v>0</v>
          </cell>
          <cell r="CR99">
            <v>0</v>
          </cell>
          <cell r="CS99">
            <v>0</v>
          </cell>
        </row>
        <row r="100">
          <cell r="C100" t="str">
            <v>W24X306</v>
          </cell>
          <cell r="D100" t="str">
            <v>T</v>
          </cell>
          <cell r="E100">
            <v>306</v>
          </cell>
          <cell r="F100">
            <v>89.8</v>
          </cell>
          <cell r="G100">
            <v>27.1</v>
          </cell>
          <cell r="H100">
            <v>0</v>
          </cell>
          <cell r="I100">
            <v>0</v>
          </cell>
          <cell r="J100">
            <v>13.4</v>
          </cell>
          <cell r="K100">
            <v>0</v>
          </cell>
          <cell r="L100">
            <v>0</v>
          </cell>
          <cell r="M100">
            <v>1.26</v>
          </cell>
          <cell r="N100">
            <v>2.2799999999999998</v>
          </cell>
          <cell r="O100">
            <v>0</v>
          </cell>
          <cell r="P100">
            <v>0</v>
          </cell>
          <cell r="Q100">
            <v>0</v>
          </cell>
          <cell r="R100">
            <v>2.78</v>
          </cell>
          <cell r="S100">
            <v>3.1875</v>
          </cell>
          <cell r="T100">
            <v>1.4375</v>
          </cell>
          <cell r="U100">
            <v>0</v>
          </cell>
          <cell r="V100">
            <v>0</v>
          </cell>
          <cell r="W100">
            <v>0</v>
          </cell>
          <cell r="X100">
            <v>0</v>
          </cell>
          <cell r="Y100">
            <v>0</v>
          </cell>
          <cell r="Z100">
            <v>2.94</v>
          </cell>
          <cell r="AA100">
            <v>0</v>
          </cell>
          <cell r="AB100">
            <v>17.100000000000001</v>
          </cell>
          <cell r="AC100">
            <v>0</v>
          </cell>
          <cell r="AD100">
            <v>0</v>
          </cell>
          <cell r="AE100">
            <v>10700</v>
          </cell>
          <cell r="AF100">
            <v>922</v>
          </cell>
          <cell r="AG100">
            <v>789</v>
          </cell>
          <cell r="AH100">
            <v>10.9</v>
          </cell>
          <cell r="AI100">
            <v>919</v>
          </cell>
          <cell r="AJ100">
            <v>214</v>
          </cell>
          <cell r="AK100">
            <v>137</v>
          </cell>
          <cell r="AL100">
            <v>3.2</v>
          </cell>
          <cell r="AM100">
            <v>0</v>
          </cell>
          <cell r="AN100">
            <v>117</v>
          </cell>
          <cell r="AO100">
            <v>142000</v>
          </cell>
          <cell r="AP100">
            <v>0</v>
          </cell>
          <cell r="AQ100">
            <v>83.1</v>
          </cell>
          <cell r="AR100">
            <v>635</v>
          </cell>
          <cell r="AS100">
            <v>172</v>
          </cell>
          <cell r="AT100">
            <v>459</v>
          </cell>
          <cell r="AU100">
            <v>0</v>
          </cell>
          <cell r="AV100">
            <v>0</v>
          </cell>
          <cell r="AW100">
            <v>0</v>
          </cell>
          <cell r="AX100">
            <v>0</v>
          </cell>
          <cell r="AY100" t="str">
            <v>W610X455</v>
          </cell>
          <cell r="AZ100" t="str">
            <v>W610X455</v>
          </cell>
          <cell r="BA100">
            <v>455</v>
          </cell>
          <cell r="BB100">
            <v>57900</v>
          </cell>
          <cell r="BC100">
            <v>688</v>
          </cell>
          <cell r="BD100">
            <v>0</v>
          </cell>
          <cell r="BE100">
            <v>0</v>
          </cell>
          <cell r="BF100">
            <v>340</v>
          </cell>
          <cell r="BG100">
            <v>0</v>
          </cell>
          <cell r="BH100">
            <v>0</v>
          </cell>
          <cell r="BI100">
            <v>32</v>
          </cell>
          <cell r="BJ100">
            <v>57.9</v>
          </cell>
          <cell r="BK100">
            <v>0</v>
          </cell>
          <cell r="BL100">
            <v>0</v>
          </cell>
          <cell r="BM100">
            <v>0</v>
          </cell>
          <cell r="BN100">
            <v>70.599999999999994</v>
          </cell>
          <cell r="BO100">
            <v>81</v>
          </cell>
          <cell r="BP100">
            <v>0</v>
          </cell>
          <cell r="BQ100">
            <v>0</v>
          </cell>
          <cell r="BR100">
            <v>0</v>
          </cell>
          <cell r="BS100">
            <v>0</v>
          </cell>
          <cell r="BT100">
            <v>0</v>
          </cell>
          <cell r="BU100">
            <v>455</v>
          </cell>
          <cell r="BV100">
            <v>0</v>
          </cell>
          <cell r="BW100">
            <v>0</v>
          </cell>
          <cell r="BX100">
            <v>17.100000000000001</v>
          </cell>
          <cell r="BY100">
            <v>0</v>
          </cell>
          <cell r="BZ100">
            <v>4450</v>
          </cell>
          <cell r="CA100">
            <v>15100</v>
          </cell>
          <cell r="CB100">
            <v>12900</v>
          </cell>
          <cell r="CC100">
            <v>277</v>
          </cell>
          <cell r="CD100">
            <v>383</v>
          </cell>
          <cell r="CE100">
            <v>3510</v>
          </cell>
          <cell r="CF100">
            <v>2250</v>
          </cell>
          <cell r="CG100">
            <v>81.3</v>
          </cell>
          <cell r="CH100">
            <v>0</v>
          </cell>
          <cell r="CI100">
            <v>48700</v>
          </cell>
          <cell r="CJ100">
            <v>38100</v>
          </cell>
          <cell r="CK100">
            <v>0</v>
          </cell>
          <cell r="CL100">
            <v>53600</v>
          </cell>
          <cell r="CM100">
            <v>264</v>
          </cell>
          <cell r="CN100">
            <v>2820</v>
          </cell>
          <cell r="CO100">
            <v>7520</v>
          </cell>
          <cell r="CP100">
            <v>0</v>
          </cell>
          <cell r="CQ100">
            <v>0</v>
          </cell>
          <cell r="CR100">
            <v>0</v>
          </cell>
          <cell r="CS100">
            <v>0</v>
          </cell>
        </row>
        <row r="101">
          <cell r="C101" t="str">
            <v>W24X279</v>
          </cell>
          <cell r="D101" t="str">
            <v>T</v>
          </cell>
          <cell r="E101">
            <v>279</v>
          </cell>
          <cell r="F101">
            <v>82</v>
          </cell>
          <cell r="G101">
            <v>26.7</v>
          </cell>
          <cell r="H101">
            <v>0</v>
          </cell>
          <cell r="I101">
            <v>0</v>
          </cell>
          <cell r="J101">
            <v>13.3</v>
          </cell>
          <cell r="K101">
            <v>0</v>
          </cell>
          <cell r="L101">
            <v>0</v>
          </cell>
          <cell r="M101">
            <v>1.1599999999999999</v>
          </cell>
          <cell r="N101">
            <v>2.09</v>
          </cell>
          <cell r="O101">
            <v>0</v>
          </cell>
          <cell r="P101">
            <v>0</v>
          </cell>
          <cell r="Q101">
            <v>0</v>
          </cell>
          <cell r="R101">
            <v>2.59</v>
          </cell>
          <cell r="S101">
            <v>3</v>
          </cell>
          <cell r="T101">
            <v>1.4375</v>
          </cell>
          <cell r="U101">
            <v>0</v>
          </cell>
          <cell r="V101">
            <v>0</v>
          </cell>
          <cell r="W101">
            <v>0</v>
          </cell>
          <cell r="X101">
            <v>0</v>
          </cell>
          <cell r="Y101">
            <v>0</v>
          </cell>
          <cell r="Z101">
            <v>3.18</v>
          </cell>
          <cell r="AA101">
            <v>0</v>
          </cell>
          <cell r="AB101">
            <v>18.600000000000001</v>
          </cell>
          <cell r="AC101">
            <v>0</v>
          </cell>
          <cell r="AD101">
            <v>0</v>
          </cell>
          <cell r="AE101">
            <v>9600</v>
          </cell>
          <cell r="AF101">
            <v>835</v>
          </cell>
          <cell r="AG101">
            <v>718</v>
          </cell>
          <cell r="AH101">
            <v>10.8</v>
          </cell>
          <cell r="AI101">
            <v>823</v>
          </cell>
          <cell r="AJ101">
            <v>193</v>
          </cell>
          <cell r="AK101">
            <v>124</v>
          </cell>
          <cell r="AL101">
            <v>3.17</v>
          </cell>
          <cell r="AM101">
            <v>0</v>
          </cell>
          <cell r="AN101">
            <v>90.5</v>
          </cell>
          <cell r="AO101">
            <v>125000</v>
          </cell>
          <cell r="AP101">
            <v>0</v>
          </cell>
          <cell r="AQ101">
            <v>81.8</v>
          </cell>
          <cell r="AR101">
            <v>569</v>
          </cell>
          <cell r="AS101">
            <v>156</v>
          </cell>
          <cell r="AT101">
            <v>416</v>
          </cell>
          <cell r="AU101">
            <v>0</v>
          </cell>
          <cell r="AV101">
            <v>0</v>
          </cell>
          <cell r="AW101">
            <v>0</v>
          </cell>
          <cell r="AX101">
            <v>0</v>
          </cell>
          <cell r="AY101" t="str">
            <v>W610X415</v>
          </cell>
          <cell r="AZ101" t="str">
            <v>W610X415</v>
          </cell>
          <cell r="BA101">
            <v>415</v>
          </cell>
          <cell r="BB101">
            <v>52900</v>
          </cell>
          <cell r="BC101">
            <v>678</v>
          </cell>
          <cell r="BD101">
            <v>0</v>
          </cell>
          <cell r="BE101">
            <v>0</v>
          </cell>
          <cell r="BF101">
            <v>338</v>
          </cell>
          <cell r="BG101">
            <v>0</v>
          </cell>
          <cell r="BH101">
            <v>0</v>
          </cell>
          <cell r="BI101">
            <v>29.5</v>
          </cell>
          <cell r="BJ101">
            <v>53.1</v>
          </cell>
          <cell r="BK101">
            <v>0</v>
          </cell>
          <cell r="BL101">
            <v>0</v>
          </cell>
          <cell r="BM101">
            <v>0</v>
          </cell>
          <cell r="BN101">
            <v>65.8</v>
          </cell>
          <cell r="BO101">
            <v>76.2</v>
          </cell>
          <cell r="BP101">
            <v>0</v>
          </cell>
          <cell r="BQ101">
            <v>0</v>
          </cell>
          <cell r="BR101">
            <v>0</v>
          </cell>
          <cell r="BS101">
            <v>0</v>
          </cell>
          <cell r="BT101">
            <v>0</v>
          </cell>
          <cell r="BU101">
            <v>415</v>
          </cell>
          <cell r="BV101">
            <v>0</v>
          </cell>
          <cell r="BW101">
            <v>0</v>
          </cell>
          <cell r="BX101">
            <v>18.600000000000001</v>
          </cell>
          <cell r="BY101">
            <v>0</v>
          </cell>
          <cell r="BZ101">
            <v>4000</v>
          </cell>
          <cell r="CA101">
            <v>13700</v>
          </cell>
          <cell r="CB101">
            <v>11800</v>
          </cell>
          <cell r="CC101">
            <v>274</v>
          </cell>
          <cell r="CD101">
            <v>343</v>
          </cell>
          <cell r="CE101">
            <v>3160</v>
          </cell>
          <cell r="CF101">
            <v>2030</v>
          </cell>
          <cell r="CG101">
            <v>80.5</v>
          </cell>
          <cell r="CH101">
            <v>0</v>
          </cell>
          <cell r="CI101">
            <v>37700</v>
          </cell>
          <cell r="CJ101">
            <v>33600</v>
          </cell>
          <cell r="CK101">
            <v>0</v>
          </cell>
          <cell r="CL101">
            <v>52800</v>
          </cell>
          <cell r="CM101">
            <v>237</v>
          </cell>
          <cell r="CN101">
            <v>2560</v>
          </cell>
          <cell r="CO101">
            <v>6820</v>
          </cell>
          <cell r="CP101">
            <v>0</v>
          </cell>
          <cell r="CQ101">
            <v>0</v>
          </cell>
          <cell r="CR101">
            <v>0</v>
          </cell>
          <cell r="CS101">
            <v>0</v>
          </cell>
        </row>
        <row r="102">
          <cell r="C102" t="str">
            <v>W24X250</v>
          </cell>
          <cell r="D102" t="str">
            <v>T</v>
          </cell>
          <cell r="E102">
            <v>250</v>
          </cell>
          <cell r="F102">
            <v>73.5</v>
          </cell>
          <cell r="G102">
            <v>26.3</v>
          </cell>
          <cell r="H102">
            <v>0</v>
          </cell>
          <cell r="I102">
            <v>0</v>
          </cell>
          <cell r="J102">
            <v>13.2</v>
          </cell>
          <cell r="K102">
            <v>0</v>
          </cell>
          <cell r="L102">
            <v>0</v>
          </cell>
          <cell r="M102">
            <v>1.04</v>
          </cell>
          <cell r="N102">
            <v>1.89</v>
          </cell>
          <cell r="O102">
            <v>0</v>
          </cell>
          <cell r="P102">
            <v>0</v>
          </cell>
          <cell r="Q102">
            <v>0</v>
          </cell>
          <cell r="R102">
            <v>2.39</v>
          </cell>
          <cell r="S102">
            <v>2.8125</v>
          </cell>
          <cell r="T102">
            <v>1.375</v>
          </cell>
          <cell r="U102">
            <v>0</v>
          </cell>
          <cell r="V102">
            <v>0</v>
          </cell>
          <cell r="W102">
            <v>0</v>
          </cell>
          <cell r="X102">
            <v>0</v>
          </cell>
          <cell r="Y102">
            <v>0</v>
          </cell>
          <cell r="Z102">
            <v>3.49</v>
          </cell>
          <cell r="AA102">
            <v>0</v>
          </cell>
          <cell r="AB102">
            <v>20.7</v>
          </cell>
          <cell r="AC102">
            <v>0</v>
          </cell>
          <cell r="AD102">
            <v>0</v>
          </cell>
          <cell r="AE102">
            <v>8490</v>
          </cell>
          <cell r="AF102">
            <v>744</v>
          </cell>
          <cell r="AG102">
            <v>644</v>
          </cell>
          <cell r="AH102">
            <v>10.7</v>
          </cell>
          <cell r="AI102">
            <v>724</v>
          </cell>
          <cell r="AJ102">
            <v>171</v>
          </cell>
          <cell r="AK102">
            <v>110</v>
          </cell>
          <cell r="AL102">
            <v>3.14</v>
          </cell>
          <cell r="AM102">
            <v>0</v>
          </cell>
          <cell r="AN102">
            <v>66.599999999999994</v>
          </cell>
          <cell r="AO102">
            <v>108000</v>
          </cell>
          <cell r="AP102">
            <v>0</v>
          </cell>
          <cell r="AQ102">
            <v>80.599999999999994</v>
          </cell>
          <cell r="AR102">
            <v>502</v>
          </cell>
          <cell r="AS102">
            <v>140</v>
          </cell>
          <cell r="AT102">
            <v>370</v>
          </cell>
          <cell r="AU102">
            <v>0</v>
          </cell>
          <cell r="AV102">
            <v>0</v>
          </cell>
          <cell r="AW102">
            <v>0</v>
          </cell>
          <cell r="AX102">
            <v>0</v>
          </cell>
          <cell r="AY102" t="str">
            <v>W610X372</v>
          </cell>
          <cell r="AZ102" t="str">
            <v>W610X372</v>
          </cell>
          <cell r="BA102">
            <v>372</v>
          </cell>
          <cell r="BB102">
            <v>47400</v>
          </cell>
          <cell r="BC102">
            <v>668</v>
          </cell>
          <cell r="BD102">
            <v>0</v>
          </cell>
          <cell r="BE102">
            <v>0</v>
          </cell>
          <cell r="BF102">
            <v>335</v>
          </cell>
          <cell r="BG102">
            <v>0</v>
          </cell>
          <cell r="BH102">
            <v>0</v>
          </cell>
          <cell r="BI102">
            <v>26.4</v>
          </cell>
          <cell r="BJ102">
            <v>48</v>
          </cell>
          <cell r="BK102">
            <v>0</v>
          </cell>
          <cell r="BL102">
            <v>0</v>
          </cell>
          <cell r="BM102">
            <v>0</v>
          </cell>
          <cell r="BN102">
            <v>60.7</v>
          </cell>
          <cell r="BO102">
            <v>71.400000000000006</v>
          </cell>
          <cell r="BP102">
            <v>0</v>
          </cell>
          <cell r="BQ102">
            <v>0</v>
          </cell>
          <cell r="BR102">
            <v>0</v>
          </cell>
          <cell r="BS102">
            <v>0</v>
          </cell>
          <cell r="BT102">
            <v>0</v>
          </cell>
          <cell r="BU102">
            <v>372</v>
          </cell>
          <cell r="BV102">
            <v>0</v>
          </cell>
          <cell r="BW102">
            <v>0</v>
          </cell>
          <cell r="BX102">
            <v>20.7</v>
          </cell>
          <cell r="BY102">
            <v>0</v>
          </cell>
          <cell r="BZ102">
            <v>3530</v>
          </cell>
          <cell r="CA102">
            <v>12200</v>
          </cell>
          <cell r="CB102">
            <v>10600</v>
          </cell>
          <cell r="CC102">
            <v>272</v>
          </cell>
          <cell r="CD102">
            <v>301</v>
          </cell>
          <cell r="CE102">
            <v>2800</v>
          </cell>
          <cell r="CF102">
            <v>1800</v>
          </cell>
          <cell r="CG102">
            <v>79.8</v>
          </cell>
          <cell r="CH102">
            <v>0</v>
          </cell>
          <cell r="CI102">
            <v>27700</v>
          </cell>
          <cell r="CJ102">
            <v>29000</v>
          </cell>
          <cell r="CK102">
            <v>0</v>
          </cell>
          <cell r="CL102">
            <v>52000</v>
          </cell>
          <cell r="CM102">
            <v>209</v>
          </cell>
          <cell r="CN102">
            <v>2290</v>
          </cell>
          <cell r="CO102">
            <v>6060</v>
          </cell>
          <cell r="CP102">
            <v>0</v>
          </cell>
          <cell r="CQ102">
            <v>0</v>
          </cell>
          <cell r="CR102">
            <v>0</v>
          </cell>
          <cell r="CS102">
            <v>0</v>
          </cell>
        </row>
        <row r="103">
          <cell r="C103" t="str">
            <v>W24X229</v>
          </cell>
          <cell r="D103" t="str">
            <v>F</v>
          </cell>
          <cell r="E103">
            <v>229</v>
          </cell>
          <cell r="F103">
            <v>67.2</v>
          </cell>
          <cell r="G103">
            <v>26</v>
          </cell>
          <cell r="H103">
            <v>0</v>
          </cell>
          <cell r="I103">
            <v>0</v>
          </cell>
          <cell r="J103">
            <v>13.1</v>
          </cell>
          <cell r="K103">
            <v>0</v>
          </cell>
          <cell r="L103">
            <v>0</v>
          </cell>
          <cell r="M103">
            <v>0.96</v>
          </cell>
          <cell r="N103">
            <v>1.73</v>
          </cell>
          <cell r="O103">
            <v>0</v>
          </cell>
          <cell r="P103">
            <v>0</v>
          </cell>
          <cell r="Q103">
            <v>0</v>
          </cell>
          <cell r="R103">
            <v>2.23</v>
          </cell>
          <cell r="S103">
            <v>2.625</v>
          </cell>
          <cell r="T103">
            <v>1.3125</v>
          </cell>
          <cell r="U103">
            <v>0</v>
          </cell>
          <cell r="V103">
            <v>0</v>
          </cell>
          <cell r="W103">
            <v>0</v>
          </cell>
          <cell r="X103">
            <v>0</v>
          </cell>
          <cell r="Y103">
            <v>0</v>
          </cell>
          <cell r="Z103">
            <v>3.79</v>
          </cell>
          <cell r="AA103">
            <v>0</v>
          </cell>
          <cell r="AB103">
            <v>22.5</v>
          </cell>
          <cell r="AC103">
            <v>0</v>
          </cell>
          <cell r="AD103">
            <v>0</v>
          </cell>
          <cell r="AE103">
            <v>7650</v>
          </cell>
          <cell r="AF103">
            <v>675</v>
          </cell>
          <cell r="AG103">
            <v>588</v>
          </cell>
          <cell r="AH103">
            <v>10.7</v>
          </cell>
          <cell r="AI103">
            <v>651</v>
          </cell>
          <cell r="AJ103">
            <v>154</v>
          </cell>
          <cell r="AK103">
            <v>99.4</v>
          </cell>
          <cell r="AL103">
            <v>3.11</v>
          </cell>
          <cell r="AM103">
            <v>0</v>
          </cell>
          <cell r="AN103">
            <v>51.3</v>
          </cell>
          <cell r="AO103">
            <v>96100</v>
          </cell>
          <cell r="AP103">
            <v>0</v>
          </cell>
          <cell r="AQ103">
            <v>79.5</v>
          </cell>
          <cell r="AR103">
            <v>450</v>
          </cell>
          <cell r="AS103">
            <v>127</v>
          </cell>
          <cell r="AT103">
            <v>336</v>
          </cell>
          <cell r="AU103">
            <v>0</v>
          </cell>
          <cell r="AV103">
            <v>0</v>
          </cell>
          <cell r="AW103">
            <v>0</v>
          </cell>
          <cell r="AX103">
            <v>0</v>
          </cell>
          <cell r="AY103" t="str">
            <v>W610X341</v>
          </cell>
          <cell r="AZ103" t="str">
            <v>W610X341</v>
          </cell>
          <cell r="BA103">
            <v>341</v>
          </cell>
          <cell r="BB103">
            <v>43400</v>
          </cell>
          <cell r="BC103">
            <v>660</v>
          </cell>
          <cell r="BD103">
            <v>0</v>
          </cell>
          <cell r="BE103">
            <v>0</v>
          </cell>
          <cell r="BF103">
            <v>333</v>
          </cell>
          <cell r="BG103">
            <v>0</v>
          </cell>
          <cell r="BH103">
            <v>0</v>
          </cell>
          <cell r="BI103">
            <v>24.4</v>
          </cell>
          <cell r="BJ103">
            <v>43.9</v>
          </cell>
          <cell r="BK103">
            <v>0</v>
          </cell>
          <cell r="BL103">
            <v>0</v>
          </cell>
          <cell r="BM103">
            <v>0</v>
          </cell>
          <cell r="BN103">
            <v>56.6</v>
          </cell>
          <cell r="BO103">
            <v>66.7</v>
          </cell>
          <cell r="BP103">
            <v>0</v>
          </cell>
          <cell r="BQ103">
            <v>0</v>
          </cell>
          <cell r="BR103">
            <v>0</v>
          </cell>
          <cell r="BS103">
            <v>0</v>
          </cell>
          <cell r="BT103">
            <v>0</v>
          </cell>
          <cell r="BU103">
            <v>341</v>
          </cell>
          <cell r="BV103">
            <v>0</v>
          </cell>
          <cell r="BW103">
            <v>0</v>
          </cell>
          <cell r="BX103">
            <v>22.5</v>
          </cell>
          <cell r="BY103">
            <v>0</v>
          </cell>
          <cell r="BZ103">
            <v>3180</v>
          </cell>
          <cell r="CA103">
            <v>11100</v>
          </cell>
          <cell r="CB103">
            <v>9640</v>
          </cell>
          <cell r="CC103">
            <v>272</v>
          </cell>
          <cell r="CD103">
            <v>271</v>
          </cell>
          <cell r="CE103">
            <v>2520</v>
          </cell>
          <cell r="CF103">
            <v>1630</v>
          </cell>
          <cell r="CG103">
            <v>79</v>
          </cell>
          <cell r="CH103">
            <v>0</v>
          </cell>
          <cell r="CI103">
            <v>21400</v>
          </cell>
          <cell r="CJ103">
            <v>25800</v>
          </cell>
          <cell r="CK103">
            <v>0</v>
          </cell>
          <cell r="CL103">
            <v>51300</v>
          </cell>
          <cell r="CM103">
            <v>187</v>
          </cell>
          <cell r="CN103">
            <v>2080</v>
          </cell>
          <cell r="CO103">
            <v>5510</v>
          </cell>
          <cell r="CP103">
            <v>0</v>
          </cell>
          <cell r="CQ103">
            <v>0</v>
          </cell>
          <cell r="CR103">
            <v>0</v>
          </cell>
          <cell r="CS103">
            <v>0</v>
          </cell>
        </row>
        <row r="104">
          <cell r="C104" t="str">
            <v>W24X207</v>
          </cell>
          <cell r="D104" t="str">
            <v>F</v>
          </cell>
          <cell r="E104">
            <v>207</v>
          </cell>
          <cell r="F104">
            <v>60.7</v>
          </cell>
          <cell r="G104">
            <v>25.7</v>
          </cell>
          <cell r="H104">
            <v>0</v>
          </cell>
          <cell r="I104">
            <v>0</v>
          </cell>
          <cell r="J104">
            <v>13</v>
          </cell>
          <cell r="K104">
            <v>0</v>
          </cell>
          <cell r="L104">
            <v>0</v>
          </cell>
          <cell r="M104">
            <v>0.87</v>
          </cell>
          <cell r="N104">
            <v>1.57</v>
          </cell>
          <cell r="O104">
            <v>0</v>
          </cell>
          <cell r="P104">
            <v>0</v>
          </cell>
          <cell r="Q104">
            <v>0</v>
          </cell>
          <cell r="R104">
            <v>2.0699999999999998</v>
          </cell>
          <cell r="S104">
            <v>2.5</v>
          </cell>
          <cell r="T104">
            <v>1.25</v>
          </cell>
          <cell r="U104">
            <v>0</v>
          </cell>
          <cell r="V104">
            <v>0</v>
          </cell>
          <cell r="W104">
            <v>0</v>
          </cell>
          <cell r="X104">
            <v>0</v>
          </cell>
          <cell r="Y104">
            <v>0</v>
          </cell>
          <cell r="Z104">
            <v>4.1399999999999997</v>
          </cell>
          <cell r="AA104">
            <v>0</v>
          </cell>
          <cell r="AB104">
            <v>24.8</v>
          </cell>
          <cell r="AC104">
            <v>0</v>
          </cell>
          <cell r="AD104">
            <v>0</v>
          </cell>
          <cell r="AE104">
            <v>6820</v>
          </cell>
          <cell r="AF104">
            <v>606</v>
          </cell>
          <cell r="AG104">
            <v>531</v>
          </cell>
          <cell r="AH104">
            <v>10.6</v>
          </cell>
          <cell r="AI104">
            <v>578</v>
          </cell>
          <cell r="AJ104">
            <v>137</v>
          </cell>
          <cell r="AK104">
            <v>88.8</v>
          </cell>
          <cell r="AL104">
            <v>3.08</v>
          </cell>
          <cell r="AM104">
            <v>0</v>
          </cell>
          <cell r="AN104">
            <v>38.299999999999997</v>
          </cell>
          <cell r="AO104">
            <v>84100</v>
          </cell>
          <cell r="AP104">
            <v>0</v>
          </cell>
          <cell r="AQ104">
            <v>78.400000000000006</v>
          </cell>
          <cell r="AR104">
            <v>400</v>
          </cell>
          <cell r="AS104">
            <v>115</v>
          </cell>
          <cell r="AT104">
            <v>302</v>
          </cell>
          <cell r="AU104">
            <v>0</v>
          </cell>
          <cell r="AV104">
            <v>0</v>
          </cell>
          <cell r="AW104">
            <v>0</v>
          </cell>
          <cell r="AX104">
            <v>0</v>
          </cell>
          <cell r="AY104" t="str">
            <v>W610X307</v>
          </cell>
          <cell r="AZ104" t="str">
            <v>W610X307</v>
          </cell>
          <cell r="BA104">
            <v>307</v>
          </cell>
          <cell r="BB104">
            <v>39200</v>
          </cell>
          <cell r="BC104">
            <v>653</v>
          </cell>
          <cell r="BD104">
            <v>0</v>
          </cell>
          <cell r="BE104">
            <v>0</v>
          </cell>
          <cell r="BF104">
            <v>330</v>
          </cell>
          <cell r="BG104">
            <v>0</v>
          </cell>
          <cell r="BH104">
            <v>0</v>
          </cell>
          <cell r="BI104">
            <v>22.1</v>
          </cell>
          <cell r="BJ104">
            <v>39.9</v>
          </cell>
          <cell r="BK104">
            <v>0</v>
          </cell>
          <cell r="BL104">
            <v>0</v>
          </cell>
          <cell r="BM104">
            <v>0</v>
          </cell>
          <cell r="BN104">
            <v>52.6</v>
          </cell>
          <cell r="BO104">
            <v>63.5</v>
          </cell>
          <cell r="BP104">
            <v>0</v>
          </cell>
          <cell r="BQ104">
            <v>0</v>
          </cell>
          <cell r="BR104">
            <v>0</v>
          </cell>
          <cell r="BS104">
            <v>0</v>
          </cell>
          <cell r="BT104">
            <v>0</v>
          </cell>
          <cell r="BU104">
            <v>307</v>
          </cell>
          <cell r="BV104">
            <v>0</v>
          </cell>
          <cell r="BW104">
            <v>0</v>
          </cell>
          <cell r="BX104">
            <v>24.8</v>
          </cell>
          <cell r="BY104">
            <v>0</v>
          </cell>
          <cell r="BZ104">
            <v>2840</v>
          </cell>
          <cell r="CA104">
            <v>9930</v>
          </cell>
          <cell r="CB104">
            <v>8700</v>
          </cell>
          <cell r="CC104">
            <v>269</v>
          </cell>
          <cell r="CD104">
            <v>241</v>
          </cell>
          <cell r="CE104">
            <v>2250</v>
          </cell>
          <cell r="CF104">
            <v>1460</v>
          </cell>
          <cell r="CG104">
            <v>78.2</v>
          </cell>
          <cell r="CH104">
            <v>0</v>
          </cell>
          <cell r="CI104">
            <v>15900</v>
          </cell>
          <cell r="CJ104">
            <v>22600</v>
          </cell>
          <cell r="CK104">
            <v>0</v>
          </cell>
          <cell r="CL104">
            <v>50600</v>
          </cell>
          <cell r="CM104">
            <v>166</v>
          </cell>
          <cell r="CN104">
            <v>1880</v>
          </cell>
          <cell r="CO104">
            <v>4950</v>
          </cell>
          <cell r="CP104">
            <v>0</v>
          </cell>
          <cell r="CQ104">
            <v>0</v>
          </cell>
          <cell r="CR104">
            <v>0</v>
          </cell>
          <cell r="CS104">
            <v>0</v>
          </cell>
        </row>
        <row r="105">
          <cell r="C105" t="str">
            <v>W24X192</v>
          </cell>
          <cell r="D105" t="str">
            <v>F</v>
          </cell>
          <cell r="E105">
            <v>192</v>
          </cell>
          <cell r="F105">
            <v>56.3</v>
          </cell>
          <cell r="G105">
            <v>25.5</v>
          </cell>
          <cell r="H105">
            <v>0</v>
          </cell>
          <cell r="I105">
            <v>0</v>
          </cell>
          <cell r="J105">
            <v>13</v>
          </cell>
          <cell r="K105">
            <v>0</v>
          </cell>
          <cell r="L105">
            <v>0</v>
          </cell>
          <cell r="M105">
            <v>0.81</v>
          </cell>
          <cell r="N105">
            <v>1.46</v>
          </cell>
          <cell r="O105">
            <v>0</v>
          </cell>
          <cell r="P105">
            <v>0</v>
          </cell>
          <cell r="Q105">
            <v>0</v>
          </cell>
          <cell r="R105">
            <v>1.96</v>
          </cell>
          <cell r="S105">
            <v>2.375</v>
          </cell>
          <cell r="T105">
            <v>1.25</v>
          </cell>
          <cell r="U105">
            <v>0</v>
          </cell>
          <cell r="V105">
            <v>0</v>
          </cell>
          <cell r="W105">
            <v>0</v>
          </cell>
          <cell r="X105">
            <v>0</v>
          </cell>
          <cell r="Y105">
            <v>0</v>
          </cell>
          <cell r="Z105">
            <v>4.43</v>
          </cell>
          <cell r="AA105">
            <v>0</v>
          </cell>
          <cell r="AB105">
            <v>26.6</v>
          </cell>
          <cell r="AC105">
            <v>0</v>
          </cell>
          <cell r="AD105">
            <v>0</v>
          </cell>
          <cell r="AE105">
            <v>6260</v>
          </cell>
          <cell r="AF105">
            <v>559</v>
          </cell>
          <cell r="AG105">
            <v>491</v>
          </cell>
          <cell r="AH105">
            <v>10.5</v>
          </cell>
          <cell r="AI105">
            <v>530</v>
          </cell>
          <cell r="AJ105">
            <v>126</v>
          </cell>
          <cell r="AK105">
            <v>81.8</v>
          </cell>
          <cell r="AL105">
            <v>3.07</v>
          </cell>
          <cell r="AM105">
            <v>0</v>
          </cell>
          <cell r="AN105">
            <v>30.8</v>
          </cell>
          <cell r="AO105">
            <v>76300</v>
          </cell>
          <cell r="AP105">
            <v>0</v>
          </cell>
          <cell r="AQ105">
            <v>78.099999999999994</v>
          </cell>
          <cell r="AR105">
            <v>371</v>
          </cell>
          <cell r="AS105">
            <v>107</v>
          </cell>
          <cell r="AT105">
            <v>280</v>
          </cell>
          <cell r="AU105">
            <v>0</v>
          </cell>
          <cell r="AV105">
            <v>0</v>
          </cell>
          <cell r="AW105">
            <v>0</v>
          </cell>
          <cell r="AX105">
            <v>0</v>
          </cell>
          <cell r="AY105" t="str">
            <v>W610X285</v>
          </cell>
          <cell r="AZ105" t="str">
            <v>W610X285</v>
          </cell>
          <cell r="BA105">
            <v>285</v>
          </cell>
          <cell r="BB105">
            <v>36300</v>
          </cell>
          <cell r="BC105">
            <v>648</v>
          </cell>
          <cell r="BD105">
            <v>0</v>
          </cell>
          <cell r="BE105">
            <v>0</v>
          </cell>
          <cell r="BF105">
            <v>330</v>
          </cell>
          <cell r="BG105">
            <v>0</v>
          </cell>
          <cell r="BH105">
            <v>0</v>
          </cell>
          <cell r="BI105">
            <v>20.6</v>
          </cell>
          <cell r="BJ105">
            <v>37.1</v>
          </cell>
          <cell r="BK105">
            <v>0</v>
          </cell>
          <cell r="BL105">
            <v>0</v>
          </cell>
          <cell r="BM105">
            <v>0</v>
          </cell>
          <cell r="BN105">
            <v>49.8</v>
          </cell>
          <cell r="BO105">
            <v>60.3</v>
          </cell>
          <cell r="BP105">
            <v>0</v>
          </cell>
          <cell r="BQ105">
            <v>0</v>
          </cell>
          <cell r="BR105">
            <v>0</v>
          </cell>
          <cell r="BS105">
            <v>0</v>
          </cell>
          <cell r="BT105">
            <v>0</v>
          </cell>
          <cell r="BU105">
            <v>285</v>
          </cell>
          <cell r="BV105">
            <v>0</v>
          </cell>
          <cell r="BW105">
            <v>0</v>
          </cell>
          <cell r="BX105">
            <v>26.6</v>
          </cell>
          <cell r="BY105">
            <v>0</v>
          </cell>
          <cell r="BZ105">
            <v>2610</v>
          </cell>
          <cell r="CA105">
            <v>9160</v>
          </cell>
          <cell r="CB105">
            <v>8050</v>
          </cell>
          <cell r="CC105">
            <v>267</v>
          </cell>
          <cell r="CD105">
            <v>221</v>
          </cell>
          <cell r="CE105">
            <v>2060</v>
          </cell>
          <cell r="CF105">
            <v>1340</v>
          </cell>
          <cell r="CG105">
            <v>78</v>
          </cell>
          <cell r="CH105">
            <v>0</v>
          </cell>
          <cell r="CI105">
            <v>12800</v>
          </cell>
          <cell r="CJ105">
            <v>20500</v>
          </cell>
          <cell r="CK105">
            <v>0</v>
          </cell>
          <cell r="CL105">
            <v>50400</v>
          </cell>
          <cell r="CM105">
            <v>154</v>
          </cell>
          <cell r="CN105">
            <v>1750</v>
          </cell>
          <cell r="CO105">
            <v>4590</v>
          </cell>
          <cell r="CP105">
            <v>0</v>
          </cell>
          <cell r="CQ105">
            <v>0</v>
          </cell>
          <cell r="CR105">
            <v>0</v>
          </cell>
          <cell r="CS105">
            <v>0</v>
          </cell>
        </row>
        <row r="106">
          <cell r="C106" t="str">
            <v>W24X176</v>
          </cell>
          <cell r="D106" t="str">
            <v>F</v>
          </cell>
          <cell r="E106">
            <v>176</v>
          </cell>
          <cell r="F106">
            <v>51.7</v>
          </cell>
          <cell r="G106">
            <v>25.2</v>
          </cell>
          <cell r="H106">
            <v>0</v>
          </cell>
          <cell r="I106">
            <v>0</v>
          </cell>
          <cell r="J106">
            <v>12.9</v>
          </cell>
          <cell r="K106">
            <v>0</v>
          </cell>
          <cell r="L106">
            <v>0</v>
          </cell>
          <cell r="M106">
            <v>0.75</v>
          </cell>
          <cell r="N106">
            <v>1.34</v>
          </cell>
          <cell r="O106">
            <v>0</v>
          </cell>
          <cell r="P106">
            <v>0</v>
          </cell>
          <cell r="Q106">
            <v>0</v>
          </cell>
          <cell r="R106">
            <v>1.84</v>
          </cell>
          <cell r="S106">
            <v>2.25</v>
          </cell>
          <cell r="T106">
            <v>1.1875</v>
          </cell>
          <cell r="U106">
            <v>0</v>
          </cell>
          <cell r="V106">
            <v>0</v>
          </cell>
          <cell r="W106">
            <v>0</v>
          </cell>
          <cell r="X106">
            <v>0</v>
          </cell>
          <cell r="Y106">
            <v>0</v>
          </cell>
          <cell r="Z106">
            <v>4.8099999999999996</v>
          </cell>
          <cell r="AA106">
            <v>0</v>
          </cell>
          <cell r="AB106">
            <v>28.7</v>
          </cell>
          <cell r="AC106">
            <v>0</v>
          </cell>
          <cell r="AD106">
            <v>0</v>
          </cell>
          <cell r="AE106">
            <v>5680</v>
          </cell>
          <cell r="AF106">
            <v>511</v>
          </cell>
          <cell r="AG106">
            <v>450</v>
          </cell>
          <cell r="AH106">
            <v>10.5</v>
          </cell>
          <cell r="AI106">
            <v>479</v>
          </cell>
          <cell r="AJ106">
            <v>115</v>
          </cell>
          <cell r="AK106">
            <v>74.3</v>
          </cell>
          <cell r="AL106">
            <v>3.04</v>
          </cell>
          <cell r="AM106">
            <v>0</v>
          </cell>
          <cell r="AN106">
            <v>23.9</v>
          </cell>
          <cell r="AO106">
            <v>68400</v>
          </cell>
          <cell r="AP106">
            <v>0</v>
          </cell>
          <cell r="AQ106">
            <v>76.900000000000006</v>
          </cell>
          <cell r="AR106">
            <v>333</v>
          </cell>
          <cell r="AS106">
            <v>97.1</v>
          </cell>
          <cell r="AT106">
            <v>254</v>
          </cell>
          <cell r="AU106">
            <v>0</v>
          </cell>
          <cell r="AV106">
            <v>0</v>
          </cell>
          <cell r="AW106">
            <v>0</v>
          </cell>
          <cell r="AX106">
            <v>0</v>
          </cell>
          <cell r="AY106" t="str">
            <v>W610X262</v>
          </cell>
          <cell r="AZ106" t="str">
            <v>W610X262</v>
          </cell>
          <cell r="BA106">
            <v>262</v>
          </cell>
          <cell r="BB106">
            <v>33400</v>
          </cell>
          <cell r="BC106">
            <v>640</v>
          </cell>
          <cell r="BD106">
            <v>0</v>
          </cell>
          <cell r="BE106">
            <v>0</v>
          </cell>
          <cell r="BF106">
            <v>328</v>
          </cell>
          <cell r="BG106">
            <v>0</v>
          </cell>
          <cell r="BH106">
            <v>0</v>
          </cell>
          <cell r="BI106">
            <v>19.100000000000001</v>
          </cell>
          <cell r="BJ106">
            <v>34</v>
          </cell>
          <cell r="BK106">
            <v>0</v>
          </cell>
          <cell r="BL106">
            <v>0</v>
          </cell>
          <cell r="BM106">
            <v>0</v>
          </cell>
          <cell r="BN106">
            <v>46.7</v>
          </cell>
          <cell r="BO106">
            <v>57.2</v>
          </cell>
          <cell r="BP106">
            <v>0</v>
          </cell>
          <cell r="BQ106">
            <v>0</v>
          </cell>
          <cell r="BR106">
            <v>0</v>
          </cell>
          <cell r="BS106">
            <v>0</v>
          </cell>
          <cell r="BT106">
            <v>0</v>
          </cell>
          <cell r="BU106">
            <v>262</v>
          </cell>
          <cell r="BV106">
            <v>0</v>
          </cell>
          <cell r="BW106">
            <v>0</v>
          </cell>
          <cell r="BX106">
            <v>28.7</v>
          </cell>
          <cell r="BY106">
            <v>0</v>
          </cell>
          <cell r="BZ106">
            <v>2360</v>
          </cell>
          <cell r="CA106">
            <v>8370</v>
          </cell>
          <cell r="CB106">
            <v>7370</v>
          </cell>
          <cell r="CC106">
            <v>267</v>
          </cell>
          <cell r="CD106">
            <v>199</v>
          </cell>
          <cell r="CE106">
            <v>1880</v>
          </cell>
          <cell r="CF106">
            <v>1220</v>
          </cell>
          <cell r="CG106">
            <v>77.2</v>
          </cell>
          <cell r="CH106">
            <v>0</v>
          </cell>
          <cell r="CI106">
            <v>9950</v>
          </cell>
          <cell r="CJ106">
            <v>18400</v>
          </cell>
          <cell r="CK106">
            <v>0</v>
          </cell>
          <cell r="CL106">
            <v>49600</v>
          </cell>
          <cell r="CM106">
            <v>139</v>
          </cell>
          <cell r="CN106">
            <v>1590</v>
          </cell>
          <cell r="CO106">
            <v>4160</v>
          </cell>
          <cell r="CP106">
            <v>0</v>
          </cell>
          <cell r="CQ106">
            <v>0</v>
          </cell>
          <cell r="CR106">
            <v>0</v>
          </cell>
          <cell r="CS106">
            <v>0</v>
          </cell>
        </row>
        <row r="107">
          <cell r="C107" t="str">
            <v>W24X162</v>
          </cell>
          <cell r="D107" t="str">
            <v>F</v>
          </cell>
          <cell r="E107">
            <v>162</v>
          </cell>
          <cell r="F107">
            <v>47.7</v>
          </cell>
          <cell r="G107">
            <v>25</v>
          </cell>
          <cell r="H107">
            <v>0</v>
          </cell>
          <cell r="I107">
            <v>0</v>
          </cell>
          <cell r="J107">
            <v>13</v>
          </cell>
          <cell r="K107">
            <v>0</v>
          </cell>
          <cell r="L107">
            <v>0</v>
          </cell>
          <cell r="M107">
            <v>0.70499999999999996</v>
          </cell>
          <cell r="N107">
            <v>1.22</v>
          </cell>
          <cell r="O107">
            <v>0</v>
          </cell>
          <cell r="P107">
            <v>0</v>
          </cell>
          <cell r="Q107">
            <v>0</v>
          </cell>
          <cell r="R107">
            <v>1.72</v>
          </cell>
          <cell r="S107">
            <v>2.125</v>
          </cell>
          <cell r="T107">
            <v>1.1875</v>
          </cell>
          <cell r="U107">
            <v>0</v>
          </cell>
          <cell r="V107">
            <v>0</v>
          </cell>
          <cell r="W107">
            <v>0</v>
          </cell>
          <cell r="X107">
            <v>0</v>
          </cell>
          <cell r="Y107">
            <v>0</v>
          </cell>
          <cell r="Z107">
            <v>5.31</v>
          </cell>
          <cell r="AA107">
            <v>0</v>
          </cell>
          <cell r="AB107">
            <v>30.6</v>
          </cell>
          <cell r="AC107">
            <v>0</v>
          </cell>
          <cell r="AD107">
            <v>0</v>
          </cell>
          <cell r="AE107">
            <v>5170</v>
          </cell>
          <cell r="AF107">
            <v>468</v>
          </cell>
          <cell r="AG107">
            <v>414</v>
          </cell>
          <cell r="AH107">
            <v>10.4</v>
          </cell>
          <cell r="AI107">
            <v>443</v>
          </cell>
          <cell r="AJ107">
            <v>105</v>
          </cell>
          <cell r="AK107">
            <v>68.400000000000006</v>
          </cell>
          <cell r="AL107">
            <v>3.05</v>
          </cell>
          <cell r="AM107">
            <v>0</v>
          </cell>
          <cell r="AN107">
            <v>18.5</v>
          </cell>
          <cell r="AO107">
            <v>62600</v>
          </cell>
          <cell r="AP107">
            <v>0</v>
          </cell>
          <cell r="AQ107">
            <v>77.3</v>
          </cell>
          <cell r="AR107">
            <v>306</v>
          </cell>
          <cell r="AS107">
            <v>89.2</v>
          </cell>
          <cell r="AT107">
            <v>233</v>
          </cell>
          <cell r="AU107">
            <v>0</v>
          </cell>
          <cell r="AV107">
            <v>0</v>
          </cell>
          <cell r="AW107">
            <v>0</v>
          </cell>
          <cell r="AX107">
            <v>0</v>
          </cell>
          <cell r="AY107" t="str">
            <v>W610X241</v>
          </cell>
          <cell r="AZ107" t="str">
            <v>W610X241</v>
          </cell>
          <cell r="BA107">
            <v>241</v>
          </cell>
          <cell r="BB107">
            <v>30800</v>
          </cell>
          <cell r="BC107">
            <v>635</v>
          </cell>
          <cell r="BD107">
            <v>0</v>
          </cell>
          <cell r="BE107">
            <v>0</v>
          </cell>
          <cell r="BF107">
            <v>330</v>
          </cell>
          <cell r="BG107">
            <v>0</v>
          </cell>
          <cell r="BH107">
            <v>0</v>
          </cell>
          <cell r="BI107">
            <v>17.899999999999999</v>
          </cell>
          <cell r="BJ107">
            <v>31</v>
          </cell>
          <cell r="BK107">
            <v>0</v>
          </cell>
          <cell r="BL107">
            <v>0</v>
          </cell>
          <cell r="BM107">
            <v>0</v>
          </cell>
          <cell r="BN107">
            <v>43.7</v>
          </cell>
          <cell r="BO107">
            <v>54</v>
          </cell>
          <cell r="BP107">
            <v>0</v>
          </cell>
          <cell r="BQ107">
            <v>0</v>
          </cell>
          <cell r="BR107">
            <v>0</v>
          </cell>
          <cell r="BS107">
            <v>0</v>
          </cell>
          <cell r="BT107">
            <v>0</v>
          </cell>
          <cell r="BU107">
            <v>241</v>
          </cell>
          <cell r="BV107">
            <v>0</v>
          </cell>
          <cell r="BW107">
            <v>0</v>
          </cell>
          <cell r="BX107">
            <v>30.6</v>
          </cell>
          <cell r="BY107">
            <v>0</v>
          </cell>
          <cell r="BZ107">
            <v>2150</v>
          </cell>
          <cell r="CA107">
            <v>7670</v>
          </cell>
          <cell r="CB107">
            <v>6780</v>
          </cell>
          <cell r="CC107">
            <v>264</v>
          </cell>
          <cell r="CD107">
            <v>184</v>
          </cell>
          <cell r="CE107">
            <v>1720</v>
          </cell>
          <cell r="CF107">
            <v>1120</v>
          </cell>
          <cell r="CG107">
            <v>77.5</v>
          </cell>
          <cell r="CH107">
            <v>0</v>
          </cell>
          <cell r="CI107">
            <v>7700</v>
          </cell>
          <cell r="CJ107">
            <v>16800</v>
          </cell>
          <cell r="CK107">
            <v>0</v>
          </cell>
          <cell r="CL107">
            <v>49900</v>
          </cell>
          <cell r="CM107">
            <v>127</v>
          </cell>
          <cell r="CN107">
            <v>1460</v>
          </cell>
          <cell r="CO107">
            <v>3820</v>
          </cell>
          <cell r="CP107">
            <v>0</v>
          </cell>
          <cell r="CQ107">
            <v>0</v>
          </cell>
          <cell r="CR107">
            <v>0</v>
          </cell>
          <cell r="CS107">
            <v>0</v>
          </cell>
        </row>
        <row r="108">
          <cell r="C108" t="str">
            <v>W24X146</v>
          </cell>
          <cell r="D108" t="str">
            <v>F</v>
          </cell>
          <cell r="E108">
            <v>146</v>
          </cell>
          <cell r="F108">
            <v>43</v>
          </cell>
          <cell r="G108">
            <v>24.7</v>
          </cell>
          <cell r="H108">
            <v>0</v>
          </cell>
          <cell r="I108">
            <v>0</v>
          </cell>
          <cell r="J108">
            <v>12.9</v>
          </cell>
          <cell r="K108">
            <v>0</v>
          </cell>
          <cell r="L108">
            <v>0</v>
          </cell>
          <cell r="M108">
            <v>0.65</v>
          </cell>
          <cell r="N108">
            <v>1.0900000000000001</v>
          </cell>
          <cell r="O108">
            <v>0</v>
          </cell>
          <cell r="P108">
            <v>0</v>
          </cell>
          <cell r="Q108">
            <v>0</v>
          </cell>
          <cell r="R108">
            <v>1.59</v>
          </cell>
          <cell r="S108">
            <v>2</v>
          </cell>
          <cell r="T108">
            <v>1.125</v>
          </cell>
          <cell r="U108">
            <v>0</v>
          </cell>
          <cell r="V108">
            <v>0</v>
          </cell>
          <cell r="W108">
            <v>0</v>
          </cell>
          <cell r="X108">
            <v>0</v>
          </cell>
          <cell r="Y108">
            <v>0</v>
          </cell>
          <cell r="Z108">
            <v>5.92</v>
          </cell>
          <cell r="AA108">
            <v>0</v>
          </cell>
          <cell r="AB108">
            <v>33.200000000000003</v>
          </cell>
          <cell r="AC108">
            <v>0</v>
          </cell>
          <cell r="AD108">
            <v>0</v>
          </cell>
          <cell r="AE108">
            <v>4580</v>
          </cell>
          <cell r="AF108">
            <v>418</v>
          </cell>
          <cell r="AG108">
            <v>371</v>
          </cell>
          <cell r="AH108">
            <v>10.3</v>
          </cell>
          <cell r="AI108">
            <v>391</v>
          </cell>
          <cell r="AJ108">
            <v>93.2</v>
          </cell>
          <cell r="AK108">
            <v>60.5</v>
          </cell>
          <cell r="AL108">
            <v>3.01</v>
          </cell>
          <cell r="AM108">
            <v>0</v>
          </cell>
          <cell r="AN108">
            <v>13.4</v>
          </cell>
          <cell r="AO108">
            <v>54600</v>
          </cell>
          <cell r="AP108">
            <v>0</v>
          </cell>
          <cell r="AQ108">
            <v>76.099999999999994</v>
          </cell>
          <cell r="AR108">
            <v>268</v>
          </cell>
          <cell r="AS108">
            <v>78.8</v>
          </cell>
          <cell r="AT108">
            <v>207</v>
          </cell>
          <cell r="AU108">
            <v>0</v>
          </cell>
          <cell r="AV108">
            <v>0</v>
          </cell>
          <cell r="AW108">
            <v>0</v>
          </cell>
          <cell r="AX108">
            <v>0</v>
          </cell>
          <cell r="AY108" t="str">
            <v>W610X217</v>
          </cell>
          <cell r="AZ108" t="str">
            <v>W610X217</v>
          </cell>
          <cell r="BA108">
            <v>217</v>
          </cell>
          <cell r="BB108">
            <v>27700</v>
          </cell>
          <cell r="BC108">
            <v>627</v>
          </cell>
          <cell r="BD108">
            <v>0</v>
          </cell>
          <cell r="BE108">
            <v>0</v>
          </cell>
          <cell r="BF108">
            <v>328</v>
          </cell>
          <cell r="BG108">
            <v>0</v>
          </cell>
          <cell r="BH108">
            <v>0</v>
          </cell>
          <cell r="BI108">
            <v>16.5</v>
          </cell>
          <cell r="BJ108">
            <v>27.7</v>
          </cell>
          <cell r="BK108">
            <v>0</v>
          </cell>
          <cell r="BL108">
            <v>0</v>
          </cell>
          <cell r="BM108">
            <v>0</v>
          </cell>
          <cell r="BN108">
            <v>40.4</v>
          </cell>
          <cell r="BO108">
            <v>50.8</v>
          </cell>
          <cell r="BP108">
            <v>0</v>
          </cell>
          <cell r="BQ108">
            <v>0</v>
          </cell>
          <cell r="BR108">
            <v>0</v>
          </cell>
          <cell r="BS108">
            <v>0</v>
          </cell>
          <cell r="BT108">
            <v>0</v>
          </cell>
          <cell r="BU108">
            <v>217</v>
          </cell>
          <cell r="BV108">
            <v>0</v>
          </cell>
          <cell r="BW108">
            <v>0</v>
          </cell>
          <cell r="BX108">
            <v>33.200000000000003</v>
          </cell>
          <cell r="BY108">
            <v>0</v>
          </cell>
          <cell r="BZ108">
            <v>1910</v>
          </cell>
          <cell r="CA108">
            <v>6850</v>
          </cell>
          <cell r="CB108">
            <v>6080</v>
          </cell>
          <cell r="CC108">
            <v>262</v>
          </cell>
          <cell r="CD108">
            <v>163</v>
          </cell>
          <cell r="CE108">
            <v>1530</v>
          </cell>
          <cell r="CF108">
            <v>991</v>
          </cell>
          <cell r="CG108">
            <v>76.5</v>
          </cell>
          <cell r="CH108">
            <v>0</v>
          </cell>
          <cell r="CI108">
            <v>5580</v>
          </cell>
          <cell r="CJ108">
            <v>14700</v>
          </cell>
          <cell r="CK108">
            <v>0</v>
          </cell>
          <cell r="CL108">
            <v>49100</v>
          </cell>
          <cell r="CM108">
            <v>112</v>
          </cell>
          <cell r="CN108">
            <v>1290</v>
          </cell>
          <cell r="CO108">
            <v>3390</v>
          </cell>
          <cell r="CP108">
            <v>0</v>
          </cell>
          <cell r="CQ108">
            <v>0</v>
          </cell>
          <cell r="CR108">
            <v>0</v>
          </cell>
          <cell r="CS108">
            <v>0</v>
          </cell>
        </row>
        <row r="109">
          <cell r="C109" t="str">
            <v>W24X131</v>
          </cell>
          <cell r="D109" t="str">
            <v>F</v>
          </cell>
          <cell r="E109">
            <v>131</v>
          </cell>
          <cell r="F109">
            <v>38.5</v>
          </cell>
          <cell r="G109">
            <v>24.5</v>
          </cell>
          <cell r="H109">
            <v>0</v>
          </cell>
          <cell r="I109">
            <v>0</v>
          </cell>
          <cell r="J109">
            <v>12.9</v>
          </cell>
          <cell r="K109">
            <v>0</v>
          </cell>
          <cell r="L109">
            <v>0</v>
          </cell>
          <cell r="M109">
            <v>0.60499999999999998</v>
          </cell>
          <cell r="N109">
            <v>0.96</v>
          </cell>
          <cell r="O109">
            <v>0</v>
          </cell>
          <cell r="P109">
            <v>0</v>
          </cell>
          <cell r="Q109">
            <v>0</v>
          </cell>
          <cell r="R109">
            <v>1.46</v>
          </cell>
          <cell r="S109">
            <v>1.875</v>
          </cell>
          <cell r="T109">
            <v>1.125</v>
          </cell>
          <cell r="U109">
            <v>0</v>
          </cell>
          <cell r="V109">
            <v>0</v>
          </cell>
          <cell r="W109">
            <v>0</v>
          </cell>
          <cell r="X109">
            <v>0</v>
          </cell>
          <cell r="Y109">
            <v>0</v>
          </cell>
          <cell r="Z109">
            <v>6.7</v>
          </cell>
          <cell r="AA109">
            <v>0</v>
          </cell>
          <cell r="AB109">
            <v>35.6</v>
          </cell>
          <cell r="AC109">
            <v>0</v>
          </cell>
          <cell r="AD109">
            <v>0</v>
          </cell>
          <cell r="AE109">
            <v>4020</v>
          </cell>
          <cell r="AF109">
            <v>370</v>
          </cell>
          <cell r="AG109">
            <v>329</v>
          </cell>
          <cell r="AH109">
            <v>10.199999999999999</v>
          </cell>
          <cell r="AI109">
            <v>340</v>
          </cell>
          <cell r="AJ109">
            <v>81.5</v>
          </cell>
          <cell r="AK109">
            <v>53</v>
          </cell>
          <cell r="AL109">
            <v>2.97</v>
          </cell>
          <cell r="AM109">
            <v>0</v>
          </cell>
          <cell r="AN109">
            <v>9.5</v>
          </cell>
          <cell r="AO109">
            <v>47100</v>
          </cell>
          <cell r="AP109">
            <v>0</v>
          </cell>
          <cell r="AQ109">
            <v>75.900000000000006</v>
          </cell>
          <cell r="AR109">
            <v>235</v>
          </cell>
          <cell r="AS109">
            <v>69.5</v>
          </cell>
          <cell r="AT109">
            <v>184</v>
          </cell>
          <cell r="AU109">
            <v>0</v>
          </cell>
          <cell r="AV109">
            <v>0</v>
          </cell>
          <cell r="AW109">
            <v>0</v>
          </cell>
          <cell r="AX109">
            <v>0</v>
          </cell>
          <cell r="AY109" t="str">
            <v>W610X195</v>
          </cell>
          <cell r="AZ109" t="str">
            <v>W610X195</v>
          </cell>
          <cell r="BA109">
            <v>195</v>
          </cell>
          <cell r="BB109">
            <v>24800</v>
          </cell>
          <cell r="BC109">
            <v>622</v>
          </cell>
          <cell r="BD109">
            <v>0</v>
          </cell>
          <cell r="BE109">
            <v>0</v>
          </cell>
          <cell r="BF109">
            <v>328</v>
          </cell>
          <cell r="BG109">
            <v>0</v>
          </cell>
          <cell r="BH109">
            <v>0</v>
          </cell>
          <cell r="BI109">
            <v>15.4</v>
          </cell>
          <cell r="BJ109">
            <v>24.4</v>
          </cell>
          <cell r="BK109">
            <v>0</v>
          </cell>
          <cell r="BL109">
            <v>0</v>
          </cell>
          <cell r="BM109">
            <v>0</v>
          </cell>
          <cell r="BN109">
            <v>37.1</v>
          </cell>
          <cell r="BO109">
            <v>47.6</v>
          </cell>
          <cell r="BP109">
            <v>0</v>
          </cell>
          <cell r="BQ109">
            <v>0</v>
          </cell>
          <cell r="BR109">
            <v>0</v>
          </cell>
          <cell r="BS109">
            <v>0</v>
          </cell>
          <cell r="BT109">
            <v>0</v>
          </cell>
          <cell r="BU109">
            <v>195</v>
          </cell>
          <cell r="BV109">
            <v>0</v>
          </cell>
          <cell r="BW109">
            <v>0</v>
          </cell>
          <cell r="BX109">
            <v>35.6</v>
          </cell>
          <cell r="BY109">
            <v>0</v>
          </cell>
          <cell r="BZ109">
            <v>1670</v>
          </cell>
          <cell r="CA109">
            <v>6060</v>
          </cell>
          <cell r="CB109">
            <v>5390</v>
          </cell>
          <cell r="CC109">
            <v>259</v>
          </cell>
          <cell r="CD109">
            <v>142</v>
          </cell>
          <cell r="CE109">
            <v>1340</v>
          </cell>
          <cell r="CF109">
            <v>869</v>
          </cell>
          <cell r="CG109">
            <v>75.400000000000006</v>
          </cell>
          <cell r="CH109">
            <v>0</v>
          </cell>
          <cell r="CI109">
            <v>3950</v>
          </cell>
          <cell r="CJ109">
            <v>12600</v>
          </cell>
          <cell r="CK109">
            <v>0</v>
          </cell>
          <cell r="CL109">
            <v>49000</v>
          </cell>
          <cell r="CM109">
            <v>97.8</v>
          </cell>
          <cell r="CN109">
            <v>1140</v>
          </cell>
          <cell r="CO109">
            <v>3020</v>
          </cell>
          <cell r="CP109">
            <v>0</v>
          </cell>
          <cell r="CQ109">
            <v>0</v>
          </cell>
          <cell r="CR109">
            <v>0</v>
          </cell>
          <cell r="CS109">
            <v>0</v>
          </cell>
        </row>
        <row r="110">
          <cell r="C110" t="str">
            <v>W24X117</v>
          </cell>
          <cell r="D110" t="str">
            <v>F</v>
          </cell>
          <cell r="E110">
            <v>117</v>
          </cell>
          <cell r="F110">
            <v>34.4</v>
          </cell>
          <cell r="G110">
            <v>24.3</v>
          </cell>
          <cell r="H110">
            <v>0</v>
          </cell>
          <cell r="I110">
            <v>0</v>
          </cell>
          <cell r="J110">
            <v>12.8</v>
          </cell>
          <cell r="K110">
            <v>0</v>
          </cell>
          <cell r="L110">
            <v>0</v>
          </cell>
          <cell r="M110">
            <v>0.55000000000000004</v>
          </cell>
          <cell r="N110">
            <v>0.85</v>
          </cell>
          <cell r="O110">
            <v>0</v>
          </cell>
          <cell r="P110">
            <v>0</v>
          </cell>
          <cell r="Q110">
            <v>0</v>
          </cell>
          <cell r="R110">
            <v>1.35</v>
          </cell>
          <cell r="S110">
            <v>1.75</v>
          </cell>
          <cell r="T110">
            <v>1.125</v>
          </cell>
          <cell r="U110">
            <v>0</v>
          </cell>
          <cell r="V110">
            <v>0</v>
          </cell>
          <cell r="W110">
            <v>0</v>
          </cell>
          <cell r="X110">
            <v>0</v>
          </cell>
          <cell r="Y110">
            <v>0</v>
          </cell>
          <cell r="Z110">
            <v>7.53</v>
          </cell>
          <cell r="AA110">
            <v>0</v>
          </cell>
          <cell r="AB110">
            <v>39.200000000000003</v>
          </cell>
          <cell r="AC110">
            <v>0</v>
          </cell>
          <cell r="AD110">
            <v>0</v>
          </cell>
          <cell r="AE110">
            <v>3540</v>
          </cell>
          <cell r="AF110">
            <v>327</v>
          </cell>
          <cell r="AG110">
            <v>291</v>
          </cell>
          <cell r="AH110">
            <v>10.1</v>
          </cell>
          <cell r="AI110">
            <v>297</v>
          </cell>
          <cell r="AJ110">
            <v>71.400000000000006</v>
          </cell>
          <cell r="AK110">
            <v>46.5</v>
          </cell>
          <cell r="AL110">
            <v>2.94</v>
          </cell>
          <cell r="AM110">
            <v>0</v>
          </cell>
          <cell r="AN110">
            <v>6.72</v>
          </cell>
          <cell r="AO110">
            <v>40800</v>
          </cell>
          <cell r="AP110">
            <v>0</v>
          </cell>
          <cell r="AQ110">
            <v>75</v>
          </cell>
          <cell r="AR110">
            <v>204</v>
          </cell>
          <cell r="AS110">
            <v>61</v>
          </cell>
          <cell r="AT110">
            <v>163</v>
          </cell>
          <cell r="AU110">
            <v>0</v>
          </cell>
          <cell r="AV110">
            <v>0</v>
          </cell>
          <cell r="AW110">
            <v>0</v>
          </cell>
          <cell r="AX110">
            <v>0</v>
          </cell>
          <cell r="AY110" t="str">
            <v>W610X174</v>
          </cell>
          <cell r="AZ110" t="str">
            <v>W610X174</v>
          </cell>
          <cell r="BA110">
            <v>174</v>
          </cell>
          <cell r="BB110">
            <v>22200</v>
          </cell>
          <cell r="BC110">
            <v>617</v>
          </cell>
          <cell r="BD110">
            <v>0</v>
          </cell>
          <cell r="BE110">
            <v>0</v>
          </cell>
          <cell r="BF110">
            <v>325</v>
          </cell>
          <cell r="BG110">
            <v>0</v>
          </cell>
          <cell r="BH110">
            <v>0</v>
          </cell>
          <cell r="BI110">
            <v>14</v>
          </cell>
          <cell r="BJ110">
            <v>21.6</v>
          </cell>
          <cell r="BK110">
            <v>0</v>
          </cell>
          <cell r="BL110">
            <v>0</v>
          </cell>
          <cell r="BM110">
            <v>0</v>
          </cell>
          <cell r="BN110">
            <v>34.299999999999997</v>
          </cell>
          <cell r="BO110">
            <v>44.5</v>
          </cell>
          <cell r="BP110">
            <v>0</v>
          </cell>
          <cell r="BQ110">
            <v>0</v>
          </cell>
          <cell r="BR110">
            <v>0</v>
          </cell>
          <cell r="BS110">
            <v>0</v>
          </cell>
          <cell r="BT110">
            <v>0</v>
          </cell>
          <cell r="BU110">
            <v>174</v>
          </cell>
          <cell r="BV110">
            <v>0</v>
          </cell>
          <cell r="BW110">
            <v>0</v>
          </cell>
          <cell r="BX110">
            <v>39.200000000000003</v>
          </cell>
          <cell r="BY110">
            <v>0</v>
          </cell>
          <cell r="BZ110">
            <v>1470</v>
          </cell>
          <cell r="CA110">
            <v>5360</v>
          </cell>
          <cell r="CB110">
            <v>4770</v>
          </cell>
          <cell r="CC110">
            <v>257</v>
          </cell>
          <cell r="CD110">
            <v>124</v>
          </cell>
          <cell r="CE110">
            <v>1170</v>
          </cell>
          <cell r="CF110">
            <v>762</v>
          </cell>
          <cell r="CG110">
            <v>74.7</v>
          </cell>
          <cell r="CH110">
            <v>0</v>
          </cell>
          <cell r="CI110">
            <v>2800</v>
          </cell>
          <cell r="CJ110">
            <v>11000</v>
          </cell>
          <cell r="CK110">
            <v>0</v>
          </cell>
          <cell r="CL110">
            <v>48400</v>
          </cell>
          <cell r="CM110">
            <v>84.9</v>
          </cell>
          <cell r="CN110">
            <v>1000</v>
          </cell>
          <cell r="CO110">
            <v>2670</v>
          </cell>
          <cell r="CP110">
            <v>0</v>
          </cell>
          <cell r="CQ110">
            <v>0</v>
          </cell>
          <cell r="CR110">
            <v>0</v>
          </cell>
          <cell r="CS110">
            <v>0</v>
          </cell>
        </row>
        <row r="111">
          <cell r="C111" t="str">
            <v>W24X104</v>
          </cell>
          <cell r="D111" t="str">
            <v>F</v>
          </cell>
          <cell r="E111">
            <v>104</v>
          </cell>
          <cell r="F111">
            <v>30.6</v>
          </cell>
          <cell r="G111">
            <v>24.1</v>
          </cell>
          <cell r="H111">
            <v>0</v>
          </cell>
          <cell r="I111">
            <v>0</v>
          </cell>
          <cell r="J111">
            <v>12.8</v>
          </cell>
          <cell r="K111">
            <v>0</v>
          </cell>
          <cell r="L111">
            <v>0</v>
          </cell>
          <cell r="M111">
            <v>0.5</v>
          </cell>
          <cell r="N111">
            <v>0.75</v>
          </cell>
          <cell r="O111">
            <v>0</v>
          </cell>
          <cell r="P111">
            <v>0</v>
          </cell>
          <cell r="Q111">
            <v>0</v>
          </cell>
          <cell r="R111">
            <v>1.25</v>
          </cell>
          <cell r="S111">
            <v>1.625</v>
          </cell>
          <cell r="T111">
            <v>1.0625</v>
          </cell>
          <cell r="U111">
            <v>0</v>
          </cell>
          <cell r="V111">
            <v>0</v>
          </cell>
          <cell r="W111">
            <v>0</v>
          </cell>
          <cell r="X111">
            <v>0</v>
          </cell>
          <cell r="Y111">
            <v>0</v>
          </cell>
          <cell r="Z111">
            <v>8.5</v>
          </cell>
          <cell r="AA111">
            <v>0</v>
          </cell>
          <cell r="AB111">
            <v>43.1</v>
          </cell>
          <cell r="AC111">
            <v>0</v>
          </cell>
          <cell r="AD111">
            <v>0</v>
          </cell>
          <cell r="AE111">
            <v>3100</v>
          </cell>
          <cell r="AF111">
            <v>289</v>
          </cell>
          <cell r="AG111">
            <v>258</v>
          </cell>
          <cell r="AH111">
            <v>10.1</v>
          </cell>
          <cell r="AI111">
            <v>259</v>
          </cell>
          <cell r="AJ111">
            <v>62.4</v>
          </cell>
          <cell r="AK111">
            <v>40.700000000000003</v>
          </cell>
          <cell r="AL111">
            <v>2.91</v>
          </cell>
          <cell r="AM111">
            <v>0</v>
          </cell>
          <cell r="AN111">
            <v>4.72</v>
          </cell>
          <cell r="AO111">
            <v>35200</v>
          </cell>
          <cell r="AP111">
            <v>0</v>
          </cell>
          <cell r="AQ111">
            <v>74.7</v>
          </cell>
          <cell r="AR111">
            <v>179</v>
          </cell>
          <cell r="AS111">
            <v>53.9</v>
          </cell>
          <cell r="AT111">
            <v>144</v>
          </cell>
          <cell r="AU111">
            <v>0</v>
          </cell>
          <cell r="AV111">
            <v>0</v>
          </cell>
          <cell r="AW111">
            <v>0</v>
          </cell>
          <cell r="AX111">
            <v>0</v>
          </cell>
          <cell r="AY111" t="str">
            <v>W610X155</v>
          </cell>
          <cell r="AZ111" t="str">
            <v>W610X155</v>
          </cell>
          <cell r="BA111">
            <v>155</v>
          </cell>
          <cell r="BB111">
            <v>19700</v>
          </cell>
          <cell r="BC111">
            <v>612</v>
          </cell>
          <cell r="BD111">
            <v>0</v>
          </cell>
          <cell r="BE111">
            <v>0</v>
          </cell>
          <cell r="BF111">
            <v>325</v>
          </cell>
          <cell r="BG111">
            <v>0</v>
          </cell>
          <cell r="BH111">
            <v>0</v>
          </cell>
          <cell r="BI111">
            <v>12.7</v>
          </cell>
          <cell r="BJ111">
            <v>19.100000000000001</v>
          </cell>
          <cell r="BK111">
            <v>0</v>
          </cell>
          <cell r="BL111">
            <v>0</v>
          </cell>
          <cell r="BM111">
            <v>0</v>
          </cell>
          <cell r="BN111">
            <v>31.8</v>
          </cell>
          <cell r="BO111">
            <v>41.3</v>
          </cell>
          <cell r="BP111">
            <v>0</v>
          </cell>
          <cell r="BQ111">
            <v>0</v>
          </cell>
          <cell r="BR111">
            <v>0</v>
          </cell>
          <cell r="BS111">
            <v>0</v>
          </cell>
          <cell r="BT111">
            <v>0</v>
          </cell>
          <cell r="BU111">
            <v>155</v>
          </cell>
          <cell r="BV111">
            <v>0</v>
          </cell>
          <cell r="BW111">
            <v>0</v>
          </cell>
          <cell r="BX111">
            <v>43.1</v>
          </cell>
          <cell r="BY111">
            <v>0</v>
          </cell>
          <cell r="BZ111">
            <v>1290</v>
          </cell>
          <cell r="CA111">
            <v>4740</v>
          </cell>
          <cell r="CB111">
            <v>4230</v>
          </cell>
          <cell r="CC111">
            <v>257</v>
          </cell>
          <cell r="CD111">
            <v>108</v>
          </cell>
          <cell r="CE111">
            <v>1020</v>
          </cell>
          <cell r="CF111">
            <v>667</v>
          </cell>
          <cell r="CG111">
            <v>73.900000000000006</v>
          </cell>
          <cell r="CH111">
            <v>0</v>
          </cell>
          <cell r="CI111">
            <v>1960</v>
          </cell>
          <cell r="CJ111">
            <v>9450</v>
          </cell>
          <cell r="CK111">
            <v>0</v>
          </cell>
          <cell r="CL111">
            <v>48200</v>
          </cell>
          <cell r="CM111">
            <v>74.5</v>
          </cell>
          <cell r="CN111">
            <v>883</v>
          </cell>
          <cell r="CO111">
            <v>2360</v>
          </cell>
          <cell r="CP111">
            <v>0</v>
          </cell>
          <cell r="CQ111">
            <v>0</v>
          </cell>
          <cell r="CR111">
            <v>0</v>
          </cell>
          <cell r="CS111">
            <v>0</v>
          </cell>
        </row>
        <row r="112">
          <cell r="C112" t="str">
            <v>W24X103</v>
          </cell>
          <cell r="D112" t="str">
            <v>F</v>
          </cell>
          <cell r="E112">
            <v>103</v>
          </cell>
          <cell r="F112">
            <v>30.3</v>
          </cell>
          <cell r="G112">
            <v>24.5</v>
          </cell>
          <cell r="H112">
            <v>0</v>
          </cell>
          <cell r="I112">
            <v>0</v>
          </cell>
          <cell r="J112">
            <v>9</v>
          </cell>
          <cell r="K112">
            <v>0</v>
          </cell>
          <cell r="L112">
            <v>0</v>
          </cell>
          <cell r="M112">
            <v>0.55000000000000004</v>
          </cell>
          <cell r="N112">
            <v>0.98</v>
          </cell>
          <cell r="O112">
            <v>0</v>
          </cell>
          <cell r="P112">
            <v>0</v>
          </cell>
          <cell r="Q112">
            <v>0</v>
          </cell>
          <cell r="R112">
            <v>1.48</v>
          </cell>
          <cell r="S112">
            <v>1.875</v>
          </cell>
          <cell r="T112">
            <v>1.125</v>
          </cell>
          <cell r="U112">
            <v>0</v>
          </cell>
          <cell r="V112">
            <v>0</v>
          </cell>
          <cell r="W112">
            <v>0</v>
          </cell>
          <cell r="X112">
            <v>0</v>
          </cell>
          <cell r="Y112">
            <v>0</v>
          </cell>
          <cell r="Z112">
            <v>4.59</v>
          </cell>
          <cell r="AA112">
            <v>0</v>
          </cell>
          <cell r="AB112">
            <v>39.200000000000003</v>
          </cell>
          <cell r="AC112">
            <v>0</v>
          </cell>
          <cell r="AD112">
            <v>0</v>
          </cell>
          <cell r="AE112">
            <v>3000</v>
          </cell>
          <cell r="AF112">
            <v>280</v>
          </cell>
          <cell r="AG112">
            <v>245</v>
          </cell>
          <cell r="AH112">
            <v>10</v>
          </cell>
          <cell r="AI112">
            <v>119</v>
          </cell>
          <cell r="AJ112">
            <v>41.5</v>
          </cell>
          <cell r="AK112">
            <v>26.5</v>
          </cell>
          <cell r="AL112">
            <v>1.99</v>
          </cell>
          <cell r="AM112">
            <v>0</v>
          </cell>
          <cell r="AN112">
            <v>7.07</v>
          </cell>
          <cell r="AO112">
            <v>16600</v>
          </cell>
          <cell r="AP112">
            <v>0</v>
          </cell>
          <cell r="AQ112">
            <v>52.9</v>
          </cell>
          <cell r="AR112">
            <v>117</v>
          </cell>
          <cell r="AS112">
            <v>48.7</v>
          </cell>
          <cell r="AT112">
            <v>139</v>
          </cell>
          <cell r="AU112">
            <v>0</v>
          </cell>
          <cell r="AV112">
            <v>0</v>
          </cell>
          <cell r="AW112">
            <v>0</v>
          </cell>
          <cell r="AX112">
            <v>0</v>
          </cell>
          <cell r="AY112" t="str">
            <v>W610X153</v>
          </cell>
          <cell r="AZ112" t="str">
            <v>W610X153</v>
          </cell>
          <cell r="BA112">
            <v>153</v>
          </cell>
          <cell r="BB112">
            <v>19500</v>
          </cell>
          <cell r="BC112">
            <v>622</v>
          </cell>
          <cell r="BD112">
            <v>0</v>
          </cell>
          <cell r="BE112">
            <v>0</v>
          </cell>
          <cell r="BF112">
            <v>229</v>
          </cell>
          <cell r="BG112">
            <v>0</v>
          </cell>
          <cell r="BH112">
            <v>0</v>
          </cell>
          <cell r="BI112">
            <v>14</v>
          </cell>
          <cell r="BJ112">
            <v>24.9</v>
          </cell>
          <cell r="BK112">
            <v>0</v>
          </cell>
          <cell r="BL112">
            <v>0</v>
          </cell>
          <cell r="BM112">
            <v>0</v>
          </cell>
          <cell r="BN112">
            <v>37.6</v>
          </cell>
          <cell r="BO112">
            <v>47.6</v>
          </cell>
          <cell r="BP112">
            <v>0</v>
          </cell>
          <cell r="BQ112">
            <v>0</v>
          </cell>
          <cell r="BR112">
            <v>0</v>
          </cell>
          <cell r="BS112">
            <v>0</v>
          </cell>
          <cell r="BT112">
            <v>0</v>
          </cell>
          <cell r="BU112">
            <v>153</v>
          </cell>
          <cell r="BV112">
            <v>0</v>
          </cell>
          <cell r="BW112">
            <v>0</v>
          </cell>
          <cell r="BX112">
            <v>39.200000000000003</v>
          </cell>
          <cell r="BY112">
            <v>0</v>
          </cell>
          <cell r="BZ112">
            <v>1250</v>
          </cell>
          <cell r="CA112">
            <v>4590</v>
          </cell>
          <cell r="CB112">
            <v>4010</v>
          </cell>
          <cell r="CC112">
            <v>254</v>
          </cell>
          <cell r="CD112">
            <v>49.5</v>
          </cell>
          <cell r="CE112">
            <v>680</v>
          </cell>
          <cell r="CF112">
            <v>434</v>
          </cell>
          <cell r="CG112">
            <v>50.5</v>
          </cell>
          <cell r="CH112">
            <v>0</v>
          </cell>
          <cell r="CI112">
            <v>2940</v>
          </cell>
          <cell r="CJ112">
            <v>4460</v>
          </cell>
          <cell r="CK112">
            <v>0</v>
          </cell>
          <cell r="CL112">
            <v>34100</v>
          </cell>
          <cell r="CM112">
            <v>48.7</v>
          </cell>
          <cell r="CN112">
            <v>798</v>
          </cell>
          <cell r="CO112">
            <v>2280</v>
          </cell>
          <cell r="CP112">
            <v>0</v>
          </cell>
          <cell r="CQ112">
            <v>0</v>
          </cell>
          <cell r="CR112">
            <v>0</v>
          </cell>
          <cell r="CS112">
            <v>0</v>
          </cell>
        </row>
        <row r="113">
          <cell r="C113" t="str">
            <v>W24X94</v>
          </cell>
          <cell r="D113" t="str">
            <v>F</v>
          </cell>
          <cell r="E113">
            <v>94</v>
          </cell>
          <cell r="F113">
            <v>27.7</v>
          </cell>
          <cell r="G113">
            <v>24.3</v>
          </cell>
          <cell r="H113">
            <v>0</v>
          </cell>
          <cell r="I113">
            <v>0</v>
          </cell>
          <cell r="J113">
            <v>9.07</v>
          </cell>
          <cell r="K113">
            <v>0</v>
          </cell>
          <cell r="L113">
            <v>0</v>
          </cell>
          <cell r="M113">
            <v>0.51500000000000001</v>
          </cell>
          <cell r="N113">
            <v>0.875</v>
          </cell>
          <cell r="O113">
            <v>0</v>
          </cell>
          <cell r="P113">
            <v>0</v>
          </cell>
          <cell r="Q113">
            <v>0</v>
          </cell>
          <cell r="R113">
            <v>1.38</v>
          </cell>
          <cell r="S113">
            <v>1.75</v>
          </cell>
          <cell r="T113">
            <v>1.0625</v>
          </cell>
          <cell r="U113">
            <v>0</v>
          </cell>
          <cell r="V113">
            <v>0</v>
          </cell>
          <cell r="W113">
            <v>0</v>
          </cell>
          <cell r="X113">
            <v>0</v>
          </cell>
          <cell r="Y113">
            <v>0</v>
          </cell>
          <cell r="Z113">
            <v>5.18</v>
          </cell>
          <cell r="AA113">
            <v>0</v>
          </cell>
          <cell r="AB113">
            <v>41.9</v>
          </cell>
          <cell r="AC113">
            <v>0</v>
          </cell>
          <cell r="AD113">
            <v>0</v>
          </cell>
          <cell r="AE113">
            <v>2700</v>
          </cell>
          <cell r="AF113">
            <v>254</v>
          </cell>
          <cell r="AG113">
            <v>222</v>
          </cell>
          <cell r="AH113">
            <v>9.8699999999999992</v>
          </cell>
          <cell r="AI113">
            <v>109</v>
          </cell>
          <cell r="AJ113">
            <v>37.5</v>
          </cell>
          <cell r="AK113">
            <v>24</v>
          </cell>
          <cell r="AL113">
            <v>1.98</v>
          </cell>
          <cell r="AM113">
            <v>0</v>
          </cell>
          <cell r="AN113">
            <v>5.26</v>
          </cell>
          <cell r="AO113">
            <v>15000</v>
          </cell>
          <cell r="AP113">
            <v>0</v>
          </cell>
          <cell r="AQ113">
            <v>53.1</v>
          </cell>
          <cell r="AR113">
            <v>105</v>
          </cell>
          <cell r="AS113">
            <v>43.8</v>
          </cell>
          <cell r="AT113">
            <v>126</v>
          </cell>
          <cell r="AU113">
            <v>0</v>
          </cell>
          <cell r="AV113">
            <v>0</v>
          </cell>
          <cell r="AW113">
            <v>0</v>
          </cell>
          <cell r="AX113">
            <v>0</v>
          </cell>
          <cell r="AY113" t="str">
            <v>W610X140</v>
          </cell>
          <cell r="AZ113" t="str">
            <v>W610X140</v>
          </cell>
          <cell r="BA113">
            <v>140</v>
          </cell>
          <cell r="BB113">
            <v>17900</v>
          </cell>
          <cell r="BC113">
            <v>617</v>
          </cell>
          <cell r="BD113">
            <v>0</v>
          </cell>
          <cell r="BE113">
            <v>0</v>
          </cell>
          <cell r="BF113">
            <v>230</v>
          </cell>
          <cell r="BG113">
            <v>0</v>
          </cell>
          <cell r="BH113">
            <v>0</v>
          </cell>
          <cell r="BI113">
            <v>13.1</v>
          </cell>
          <cell r="BJ113">
            <v>22.2</v>
          </cell>
          <cell r="BK113">
            <v>0</v>
          </cell>
          <cell r="BL113">
            <v>0</v>
          </cell>
          <cell r="BM113">
            <v>0</v>
          </cell>
          <cell r="BN113">
            <v>35.1</v>
          </cell>
          <cell r="BO113">
            <v>44.5</v>
          </cell>
          <cell r="BP113">
            <v>0</v>
          </cell>
          <cell r="BQ113">
            <v>0</v>
          </cell>
          <cell r="BR113">
            <v>0</v>
          </cell>
          <cell r="BS113">
            <v>0</v>
          </cell>
          <cell r="BT113">
            <v>0</v>
          </cell>
          <cell r="BU113">
            <v>140</v>
          </cell>
          <cell r="BV113">
            <v>0</v>
          </cell>
          <cell r="BW113">
            <v>0</v>
          </cell>
          <cell r="BX113">
            <v>41.9</v>
          </cell>
          <cell r="BY113">
            <v>0</v>
          </cell>
          <cell r="BZ113">
            <v>1120</v>
          </cell>
          <cell r="CA113">
            <v>4160</v>
          </cell>
          <cell r="CB113">
            <v>3640</v>
          </cell>
          <cell r="CC113">
            <v>251</v>
          </cell>
          <cell r="CD113">
            <v>45.4</v>
          </cell>
          <cell r="CE113">
            <v>615</v>
          </cell>
          <cell r="CF113">
            <v>393</v>
          </cell>
          <cell r="CG113">
            <v>50.3</v>
          </cell>
          <cell r="CH113">
            <v>0</v>
          </cell>
          <cell r="CI113">
            <v>2190</v>
          </cell>
          <cell r="CJ113">
            <v>4030</v>
          </cell>
          <cell r="CK113">
            <v>0</v>
          </cell>
          <cell r="CL113">
            <v>34300</v>
          </cell>
          <cell r="CM113">
            <v>43.7</v>
          </cell>
          <cell r="CN113">
            <v>718</v>
          </cell>
          <cell r="CO113">
            <v>2060</v>
          </cell>
          <cell r="CP113">
            <v>0</v>
          </cell>
          <cell r="CQ113">
            <v>0</v>
          </cell>
          <cell r="CR113">
            <v>0</v>
          </cell>
          <cell r="CS113">
            <v>0</v>
          </cell>
        </row>
        <row r="114">
          <cell r="C114" t="str">
            <v>W24X84</v>
          </cell>
          <cell r="D114" t="str">
            <v>F</v>
          </cell>
          <cell r="E114">
            <v>84</v>
          </cell>
          <cell r="F114">
            <v>24.7</v>
          </cell>
          <cell r="G114">
            <v>24.1</v>
          </cell>
          <cell r="H114">
            <v>0</v>
          </cell>
          <cell r="I114">
            <v>0</v>
          </cell>
          <cell r="J114">
            <v>9.02</v>
          </cell>
          <cell r="K114">
            <v>0</v>
          </cell>
          <cell r="L114">
            <v>0</v>
          </cell>
          <cell r="M114">
            <v>0.47</v>
          </cell>
          <cell r="N114">
            <v>0.77</v>
          </cell>
          <cell r="O114">
            <v>0</v>
          </cell>
          <cell r="P114">
            <v>0</v>
          </cell>
          <cell r="Q114">
            <v>0</v>
          </cell>
          <cell r="R114">
            <v>1.27</v>
          </cell>
          <cell r="S114">
            <v>1.6875</v>
          </cell>
          <cell r="T114">
            <v>1.0625</v>
          </cell>
          <cell r="U114">
            <v>0</v>
          </cell>
          <cell r="V114">
            <v>0</v>
          </cell>
          <cell r="W114">
            <v>0</v>
          </cell>
          <cell r="X114">
            <v>0</v>
          </cell>
          <cell r="Y114">
            <v>0</v>
          </cell>
          <cell r="Z114">
            <v>5.86</v>
          </cell>
          <cell r="AA114">
            <v>0</v>
          </cell>
          <cell r="AB114">
            <v>45.9</v>
          </cell>
          <cell r="AC114">
            <v>0</v>
          </cell>
          <cell r="AD114">
            <v>0</v>
          </cell>
          <cell r="AE114">
            <v>2370</v>
          </cell>
          <cell r="AF114">
            <v>224</v>
          </cell>
          <cell r="AG114">
            <v>196</v>
          </cell>
          <cell r="AH114">
            <v>9.7899999999999991</v>
          </cell>
          <cell r="AI114">
            <v>94.4</v>
          </cell>
          <cell r="AJ114">
            <v>32.6</v>
          </cell>
          <cell r="AK114">
            <v>20.9</v>
          </cell>
          <cell r="AL114">
            <v>1.95</v>
          </cell>
          <cell r="AM114">
            <v>0</v>
          </cell>
          <cell r="AN114">
            <v>3.7</v>
          </cell>
          <cell r="AO114">
            <v>12800</v>
          </cell>
          <cell r="AP114">
            <v>0</v>
          </cell>
          <cell r="AQ114">
            <v>52.6</v>
          </cell>
          <cell r="AR114">
            <v>91.3</v>
          </cell>
          <cell r="AS114">
            <v>38.4</v>
          </cell>
          <cell r="AT114">
            <v>111</v>
          </cell>
          <cell r="AU114">
            <v>0</v>
          </cell>
          <cell r="AV114">
            <v>0</v>
          </cell>
          <cell r="AW114">
            <v>0</v>
          </cell>
          <cell r="AX114">
            <v>0</v>
          </cell>
          <cell r="AY114" t="str">
            <v>W610X125</v>
          </cell>
          <cell r="AZ114" t="str">
            <v>W610X125</v>
          </cell>
          <cell r="BA114">
            <v>125</v>
          </cell>
          <cell r="BB114">
            <v>15900</v>
          </cell>
          <cell r="BC114">
            <v>612</v>
          </cell>
          <cell r="BD114">
            <v>0</v>
          </cell>
          <cell r="BE114">
            <v>0</v>
          </cell>
          <cell r="BF114">
            <v>229</v>
          </cell>
          <cell r="BG114">
            <v>0</v>
          </cell>
          <cell r="BH114">
            <v>0</v>
          </cell>
          <cell r="BI114">
            <v>11.9</v>
          </cell>
          <cell r="BJ114">
            <v>19.600000000000001</v>
          </cell>
          <cell r="BK114">
            <v>0</v>
          </cell>
          <cell r="BL114">
            <v>0</v>
          </cell>
          <cell r="BM114">
            <v>0</v>
          </cell>
          <cell r="BN114">
            <v>32.299999999999997</v>
          </cell>
          <cell r="BO114">
            <v>42.9</v>
          </cell>
          <cell r="BP114">
            <v>0</v>
          </cell>
          <cell r="BQ114">
            <v>0</v>
          </cell>
          <cell r="BR114">
            <v>0</v>
          </cell>
          <cell r="BS114">
            <v>0</v>
          </cell>
          <cell r="BT114">
            <v>0</v>
          </cell>
          <cell r="BU114">
            <v>125</v>
          </cell>
          <cell r="BV114">
            <v>0</v>
          </cell>
          <cell r="BW114">
            <v>0</v>
          </cell>
          <cell r="BX114">
            <v>45.9</v>
          </cell>
          <cell r="BY114">
            <v>0</v>
          </cell>
          <cell r="BZ114">
            <v>986</v>
          </cell>
          <cell r="CA114">
            <v>3670</v>
          </cell>
          <cell r="CB114">
            <v>3210</v>
          </cell>
          <cell r="CC114">
            <v>249</v>
          </cell>
          <cell r="CD114">
            <v>39.299999999999997</v>
          </cell>
          <cell r="CE114">
            <v>534</v>
          </cell>
          <cell r="CF114">
            <v>342</v>
          </cell>
          <cell r="CG114">
            <v>49.5</v>
          </cell>
          <cell r="CH114">
            <v>0</v>
          </cell>
          <cell r="CI114">
            <v>1540</v>
          </cell>
          <cell r="CJ114">
            <v>3440</v>
          </cell>
          <cell r="CK114">
            <v>0</v>
          </cell>
          <cell r="CL114">
            <v>33900</v>
          </cell>
          <cell r="CM114">
            <v>38</v>
          </cell>
          <cell r="CN114">
            <v>629</v>
          </cell>
          <cell r="CO114">
            <v>1820</v>
          </cell>
          <cell r="CP114">
            <v>0</v>
          </cell>
          <cell r="CQ114">
            <v>0</v>
          </cell>
          <cell r="CR114">
            <v>0</v>
          </cell>
          <cell r="CS114">
            <v>0</v>
          </cell>
        </row>
        <row r="115">
          <cell r="C115" t="str">
            <v>W24X76</v>
          </cell>
          <cell r="D115" t="str">
            <v>F</v>
          </cell>
          <cell r="E115">
            <v>76</v>
          </cell>
          <cell r="F115">
            <v>22.4</v>
          </cell>
          <cell r="G115">
            <v>23.9</v>
          </cell>
          <cell r="H115">
            <v>0</v>
          </cell>
          <cell r="I115">
            <v>0</v>
          </cell>
          <cell r="J115">
            <v>8.99</v>
          </cell>
          <cell r="K115">
            <v>0</v>
          </cell>
          <cell r="L115">
            <v>0</v>
          </cell>
          <cell r="M115">
            <v>0.44</v>
          </cell>
          <cell r="N115">
            <v>0.68</v>
          </cell>
          <cell r="O115">
            <v>0</v>
          </cell>
          <cell r="P115">
            <v>0</v>
          </cell>
          <cell r="Q115">
            <v>0</v>
          </cell>
          <cell r="R115">
            <v>1.18</v>
          </cell>
          <cell r="S115">
            <v>1.5625</v>
          </cell>
          <cell r="T115">
            <v>1.0625</v>
          </cell>
          <cell r="U115">
            <v>0</v>
          </cell>
          <cell r="V115">
            <v>0</v>
          </cell>
          <cell r="W115">
            <v>0</v>
          </cell>
          <cell r="X115">
            <v>0</v>
          </cell>
          <cell r="Y115">
            <v>0</v>
          </cell>
          <cell r="Z115">
            <v>6.61</v>
          </cell>
          <cell r="AA115">
            <v>0</v>
          </cell>
          <cell r="AB115">
            <v>49</v>
          </cell>
          <cell r="AC115">
            <v>0</v>
          </cell>
          <cell r="AD115">
            <v>0</v>
          </cell>
          <cell r="AE115">
            <v>2100</v>
          </cell>
          <cell r="AF115">
            <v>200</v>
          </cell>
          <cell r="AG115">
            <v>176</v>
          </cell>
          <cell r="AH115">
            <v>9.69</v>
          </cell>
          <cell r="AI115">
            <v>82.5</v>
          </cell>
          <cell r="AJ115">
            <v>28.6</v>
          </cell>
          <cell r="AK115">
            <v>18.399999999999999</v>
          </cell>
          <cell r="AL115">
            <v>1.92</v>
          </cell>
          <cell r="AM115">
            <v>0</v>
          </cell>
          <cell r="AN115">
            <v>2.68</v>
          </cell>
          <cell r="AO115">
            <v>11100</v>
          </cell>
          <cell r="AP115">
            <v>0</v>
          </cell>
          <cell r="AQ115">
            <v>52.2</v>
          </cell>
          <cell r="AR115">
            <v>79.8</v>
          </cell>
          <cell r="AS115">
            <v>33.799999999999997</v>
          </cell>
          <cell r="AT115">
            <v>98.9</v>
          </cell>
          <cell r="AU115">
            <v>0</v>
          </cell>
          <cell r="AV115">
            <v>0</v>
          </cell>
          <cell r="AW115">
            <v>0</v>
          </cell>
          <cell r="AX115">
            <v>0</v>
          </cell>
          <cell r="AY115" t="str">
            <v>W610X113</v>
          </cell>
          <cell r="AZ115" t="str">
            <v>W610X113</v>
          </cell>
          <cell r="BA115">
            <v>113</v>
          </cell>
          <cell r="BB115">
            <v>14500</v>
          </cell>
          <cell r="BC115">
            <v>607</v>
          </cell>
          <cell r="BD115">
            <v>0</v>
          </cell>
          <cell r="BE115">
            <v>0</v>
          </cell>
          <cell r="BF115">
            <v>228</v>
          </cell>
          <cell r="BG115">
            <v>0</v>
          </cell>
          <cell r="BH115">
            <v>0</v>
          </cell>
          <cell r="BI115">
            <v>11.2</v>
          </cell>
          <cell r="BJ115">
            <v>17.3</v>
          </cell>
          <cell r="BK115">
            <v>0</v>
          </cell>
          <cell r="BL115">
            <v>0</v>
          </cell>
          <cell r="BM115">
            <v>0</v>
          </cell>
          <cell r="BN115">
            <v>30</v>
          </cell>
          <cell r="BO115">
            <v>39.700000000000003</v>
          </cell>
          <cell r="BP115">
            <v>0</v>
          </cell>
          <cell r="BQ115">
            <v>0</v>
          </cell>
          <cell r="BR115">
            <v>0</v>
          </cell>
          <cell r="BS115">
            <v>0</v>
          </cell>
          <cell r="BT115">
            <v>0</v>
          </cell>
          <cell r="BU115">
            <v>113</v>
          </cell>
          <cell r="BV115">
            <v>0</v>
          </cell>
          <cell r="BW115">
            <v>0</v>
          </cell>
          <cell r="BX115">
            <v>49</v>
          </cell>
          <cell r="BY115">
            <v>0</v>
          </cell>
          <cell r="BZ115">
            <v>874</v>
          </cell>
          <cell r="CA115">
            <v>3280</v>
          </cell>
          <cell r="CB115">
            <v>2880</v>
          </cell>
          <cell r="CC115">
            <v>246</v>
          </cell>
          <cell r="CD115">
            <v>34.299999999999997</v>
          </cell>
          <cell r="CE115">
            <v>469</v>
          </cell>
          <cell r="CF115">
            <v>302</v>
          </cell>
          <cell r="CG115">
            <v>48.8</v>
          </cell>
          <cell r="CH115">
            <v>0</v>
          </cell>
          <cell r="CI115">
            <v>1120</v>
          </cell>
          <cell r="CJ115">
            <v>2980</v>
          </cell>
          <cell r="CK115">
            <v>0</v>
          </cell>
          <cell r="CL115">
            <v>33700</v>
          </cell>
          <cell r="CM115">
            <v>33.200000000000003</v>
          </cell>
          <cell r="CN115">
            <v>554</v>
          </cell>
          <cell r="CO115">
            <v>1620</v>
          </cell>
          <cell r="CP115">
            <v>0</v>
          </cell>
          <cell r="CQ115">
            <v>0</v>
          </cell>
          <cell r="CR115">
            <v>0</v>
          </cell>
          <cell r="CS115">
            <v>0</v>
          </cell>
        </row>
        <row r="116">
          <cell r="C116" t="str">
            <v>W24X68</v>
          </cell>
          <cell r="D116" t="str">
            <v>F</v>
          </cell>
          <cell r="E116">
            <v>68</v>
          </cell>
          <cell r="F116">
            <v>20.100000000000001</v>
          </cell>
          <cell r="G116">
            <v>23.7</v>
          </cell>
          <cell r="H116">
            <v>0</v>
          </cell>
          <cell r="I116">
            <v>0</v>
          </cell>
          <cell r="J116">
            <v>8.9700000000000006</v>
          </cell>
          <cell r="K116">
            <v>0</v>
          </cell>
          <cell r="L116">
            <v>0</v>
          </cell>
          <cell r="M116">
            <v>0.41499999999999998</v>
          </cell>
          <cell r="N116">
            <v>0.58499999999999996</v>
          </cell>
          <cell r="O116">
            <v>0</v>
          </cell>
          <cell r="P116">
            <v>0</v>
          </cell>
          <cell r="Q116">
            <v>0</v>
          </cell>
          <cell r="R116">
            <v>1.0900000000000001</v>
          </cell>
          <cell r="S116">
            <v>1.5</v>
          </cell>
          <cell r="T116">
            <v>1.0625</v>
          </cell>
          <cell r="U116">
            <v>0</v>
          </cell>
          <cell r="V116">
            <v>0</v>
          </cell>
          <cell r="W116">
            <v>0</v>
          </cell>
          <cell r="X116">
            <v>0</v>
          </cell>
          <cell r="Y116">
            <v>0</v>
          </cell>
          <cell r="Z116">
            <v>7.66</v>
          </cell>
          <cell r="AA116">
            <v>0</v>
          </cell>
          <cell r="AB116">
            <v>52</v>
          </cell>
          <cell r="AC116">
            <v>0</v>
          </cell>
          <cell r="AD116">
            <v>0</v>
          </cell>
          <cell r="AE116">
            <v>1830</v>
          </cell>
          <cell r="AF116">
            <v>177</v>
          </cell>
          <cell r="AG116">
            <v>154</v>
          </cell>
          <cell r="AH116">
            <v>9.5500000000000007</v>
          </cell>
          <cell r="AI116">
            <v>70.400000000000006</v>
          </cell>
          <cell r="AJ116">
            <v>24.5</v>
          </cell>
          <cell r="AK116">
            <v>15.7</v>
          </cell>
          <cell r="AL116">
            <v>1.87</v>
          </cell>
          <cell r="AM116">
            <v>0</v>
          </cell>
          <cell r="AN116">
            <v>1.87</v>
          </cell>
          <cell r="AO116">
            <v>9430</v>
          </cell>
          <cell r="AP116">
            <v>0</v>
          </cell>
          <cell r="AQ116">
            <v>51.8</v>
          </cell>
          <cell r="AR116">
            <v>68</v>
          </cell>
          <cell r="AS116">
            <v>28.9</v>
          </cell>
          <cell r="AT116">
            <v>87</v>
          </cell>
          <cell r="AU116">
            <v>0</v>
          </cell>
          <cell r="AV116">
            <v>0</v>
          </cell>
          <cell r="AW116">
            <v>0</v>
          </cell>
          <cell r="AX116">
            <v>0</v>
          </cell>
          <cell r="AY116" t="str">
            <v>W610X101</v>
          </cell>
          <cell r="AZ116" t="str">
            <v>W610X101</v>
          </cell>
          <cell r="BA116">
            <v>101</v>
          </cell>
          <cell r="BB116">
            <v>13000</v>
          </cell>
          <cell r="BC116">
            <v>602</v>
          </cell>
          <cell r="BD116">
            <v>0</v>
          </cell>
          <cell r="BE116">
            <v>0</v>
          </cell>
          <cell r="BF116">
            <v>228</v>
          </cell>
          <cell r="BG116">
            <v>0</v>
          </cell>
          <cell r="BH116">
            <v>0</v>
          </cell>
          <cell r="BI116">
            <v>10.5</v>
          </cell>
          <cell r="BJ116">
            <v>14.9</v>
          </cell>
          <cell r="BK116">
            <v>0</v>
          </cell>
          <cell r="BL116">
            <v>0</v>
          </cell>
          <cell r="BM116">
            <v>0</v>
          </cell>
          <cell r="BN116">
            <v>27.7</v>
          </cell>
          <cell r="BO116">
            <v>38.1</v>
          </cell>
          <cell r="BP116">
            <v>0</v>
          </cell>
          <cell r="BQ116">
            <v>0</v>
          </cell>
          <cell r="BR116">
            <v>0</v>
          </cell>
          <cell r="BS116">
            <v>0</v>
          </cell>
          <cell r="BT116">
            <v>0</v>
          </cell>
          <cell r="BU116">
            <v>101</v>
          </cell>
          <cell r="BV116">
            <v>0</v>
          </cell>
          <cell r="BW116">
            <v>0</v>
          </cell>
          <cell r="BX116">
            <v>52</v>
          </cell>
          <cell r="BY116">
            <v>0</v>
          </cell>
          <cell r="BZ116">
            <v>762</v>
          </cell>
          <cell r="CA116">
            <v>2900</v>
          </cell>
          <cell r="CB116">
            <v>2520</v>
          </cell>
          <cell r="CC116">
            <v>243</v>
          </cell>
          <cell r="CD116">
            <v>29.3</v>
          </cell>
          <cell r="CE116">
            <v>401</v>
          </cell>
          <cell r="CF116">
            <v>257</v>
          </cell>
          <cell r="CG116">
            <v>47.5</v>
          </cell>
          <cell r="CH116">
            <v>0</v>
          </cell>
          <cell r="CI116">
            <v>778</v>
          </cell>
          <cell r="CJ116">
            <v>2530</v>
          </cell>
          <cell r="CK116">
            <v>0</v>
          </cell>
          <cell r="CL116">
            <v>33400</v>
          </cell>
          <cell r="CM116">
            <v>28.3</v>
          </cell>
          <cell r="CN116">
            <v>474</v>
          </cell>
          <cell r="CO116">
            <v>1430</v>
          </cell>
          <cell r="CP116">
            <v>0</v>
          </cell>
          <cell r="CQ116">
            <v>0</v>
          </cell>
          <cell r="CR116">
            <v>0</v>
          </cell>
          <cell r="CS116">
            <v>0</v>
          </cell>
        </row>
        <row r="117">
          <cell r="C117" t="str">
            <v>W24X62</v>
          </cell>
          <cell r="D117" t="str">
            <v>F</v>
          </cell>
          <cell r="E117">
            <v>62</v>
          </cell>
          <cell r="F117">
            <v>18.2</v>
          </cell>
          <cell r="G117">
            <v>23.7</v>
          </cell>
          <cell r="H117">
            <v>0</v>
          </cell>
          <cell r="I117">
            <v>0</v>
          </cell>
          <cell r="J117">
            <v>7.04</v>
          </cell>
          <cell r="K117">
            <v>0</v>
          </cell>
          <cell r="L117">
            <v>0</v>
          </cell>
          <cell r="M117">
            <v>0.43</v>
          </cell>
          <cell r="N117">
            <v>0.59</v>
          </cell>
          <cell r="O117">
            <v>0</v>
          </cell>
          <cell r="P117">
            <v>0</v>
          </cell>
          <cell r="Q117">
            <v>0</v>
          </cell>
          <cell r="R117">
            <v>1.0900000000000001</v>
          </cell>
          <cell r="S117">
            <v>1.5</v>
          </cell>
          <cell r="T117">
            <v>1.0625</v>
          </cell>
          <cell r="U117">
            <v>0</v>
          </cell>
          <cell r="V117">
            <v>0</v>
          </cell>
          <cell r="W117">
            <v>0</v>
          </cell>
          <cell r="X117">
            <v>0</v>
          </cell>
          <cell r="Y117">
            <v>0</v>
          </cell>
          <cell r="Z117">
            <v>5.97</v>
          </cell>
          <cell r="AA117">
            <v>0</v>
          </cell>
          <cell r="AB117">
            <v>50.1</v>
          </cell>
          <cell r="AC117">
            <v>0</v>
          </cell>
          <cell r="AD117">
            <v>0</v>
          </cell>
          <cell r="AE117">
            <v>1550</v>
          </cell>
          <cell r="AF117">
            <v>153</v>
          </cell>
          <cell r="AG117">
            <v>131</v>
          </cell>
          <cell r="AH117">
            <v>9.23</v>
          </cell>
          <cell r="AI117">
            <v>34.5</v>
          </cell>
          <cell r="AJ117">
            <v>15.7</v>
          </cell>
          <cell r="AK117">
            <v>9.8000000000000007</v>
          </cell>
          <cell r="AL117">
            <v>1.38</v>
          </cell>
          <cell r="AM117">
            <v>0</v>
          </cell>
          <cell r="AN117">
            <v>1.71</v>
          </cell>
          <cell r="AO117">
            <v>4620</v>
          </cell>
          <cell r="AP117">
            <v>0</v>
          </cell>
          <cell r="AQ117">
            <v>40.700000000000003</v>
          </cell>
          <cell r="AR117">
            <v>42.2</v>
          </cell>
          <cell r="AS117">
            <v>22.5</v>
          </cell>
          <cell r="AT117">
            <v>75.3</v>
          </cell>
          <cell r="AU117">
            <v>0</v>
          </cell>
          <cell r="AV117">
            <v>0</v>
          </cell>
          <cell r="AW117">
            <v>0</v>
          </cell>
          <cell r="AX117">
            <v>0</v>
          </cell>
          <cell r="AY117" t="str">
            <v>W610X92</v>
          </cell>
          <cell r="AZ117" t="str">
            <v>W610X92</v>
          </cell>
          <cell r="BA117">
            <v>92</v>
          </cell>
          <cell r="BB117">
            <v>11700</v>
          </cell>
          <cell r="BC117">
            <v>602</v>
          </cell>
          <cell r="BD117">
            <v>0</v>
          </cell>
          <cell r="BE117">
            <v>0</v>
          </cell>
          <cell r="BF117">
            <v>179</v>
          </cell>
          <cell r="BG117">
            <v>0</v>
          </cell>
          <cell r="BH117">
            <v>0</v>
          </cell>
          <cell r="BI117">
            <v>10.9</v>
          </cell>
          <cell r="BJ117">
            <v>15</v>
          </cell>
          <cell r="BK117">
            <v>0</v>
          </cell>
          <cell r="BL117">
            <v>0</v>
          </cell>
          <cell r="BM117">
            <v>0</v>
          </cell>
          <cell r="BN117">
            <v>27.7</v>
          </cell>
          <cell r="BO117">
            <v>38.1</v>
          </cell>
          <cell r="BP117">
            <v>0</v>
          </cell>
          <cell r="BQ117">
            <v>0</v>
          </cell>
          <cell r="BR117">
            <v>0</v>
          </cell>
          <cell r="BS117">
            <v>0</v>
          </cell>
          <cell r="BT117">
            <v>0</v>
          </cell>
          <cell r="BU117">
            <v>92</v>
          </cell>
          <cell r="BV117">
            <v>0</v>
          </cell>
          <cell r="BW117">
            <v>0</v>
          </cell>
          <cell r="BX117">
            <v>50.1</v>
          </cell>
          <cell r="BY117">
            <v>0</v>
          </cell>
          <cell r="BZ117">
            <v>645</v>
          </cell>
          <cell r="CA117">
            <v>2510</v>
          </cell>
          <cell r="CB117">
            <v>2150</v>
          </cell>
          <cell r="CC117">
            <v>234</v>
          </cell>
          <cell r="CD117">
            <v>14.4</v>
          </cell>
          <cell r="CE117">
            <v>257</v>
          </cell>
          <cell r="CF117">
            <v>161</v>
          </cell>
          <cell r="CG117">
            <v>35.1</v>
          </cell>
          <cell r="CH117">
            <v>0</v>
          </cell>
          <cell r="CI117">
            <v>712</v>
          </cell>
          <cell r="CJ117">
            <v>1240</v>
          </cell>
          <cell r="CK117">
            <v>0</v>
          </cell>
          <cell r="CL117">
            <v>26300</v>
          </cell>
          <cell r="CM117">
            <v>17.600000000000001</v>
          </cell>
          <cell r="CN117">
            <v>369</v>
          </cell>
          <cell r="CO117">
            <v>1230</v>
          </cell>
          <cell r="CP117">
            <v>0</v>
          </cell>
          <cell r="CQ117">
            <v>0</v>
          </cell>
          <cell r="CR117">
            <v>0</v>
          </cell>
          <cell r="CS117">
            <v>0</v>
          </cell>
        </row>
        <row r="118">
          <cell r="C118" t="str">
            <v>W24X55</v>
          </cell>
          <cell r="D118" t="str">
            <v>F</v>
          </cell>
          <cell r="E118">
            <v>55</v>
          </cell>
          <cell r="F118">
            <v>16.2</v>
          </cell>
          <cell r="G118">
            <v>23.6</v>
          </cell>
          <cell r="H118">
            <v>0</v>
          </cell>
          <cell r="I118">
            <v>0</v>
          </cell>
          <cell r="J118">
            <v>7.01</v>
          </cell>
          <cell r="K118">
            <v>0</v>
          </cell>
          <cell r="L118">
            <v>0</v>
          </cell>
          <cell r="M118">
            <v>0.39500000000000002</v>
          </cell>
          <cell r="N118">
            <v>0.505</v>
          </cell>
          <cell r="O118">
            <v>0</v>
          </cell>
          <cell r="P118">
            <v>0</v>
          </cell>
          <cell r="Q118">
            <v>0</v>
          </cell>
          <cell r="R118">
            <v>1.01</v>
          </cell>
          <cell r="S118">
            <v>1.4375</v>
          </cell>
          <cell r="T118">
            <v>1</v>
          </cell>
          <cell r="U118">
            <v>0</v>
          </cell>
          <cell r="V118">
            <v>0</v>
          </cell>
          <cell r="W118">
            <v>0</v>
          </cell>
          <cell r="X118">
            <v>0</v>
          </cell>
          <cell r="Y118">
            <v>0</v>
          </cell>
          <cell r="Z118">
            <v>6.94</v>
          </cell>
          <cell r="AA118">
            <v>0</v>
          </cell>
          <cell r="AB118">
            <v>54.6</v>
          </cell>
          <cell r="AC118">
            <v>0</v>
          </cell>
          <cell r="AD118">
            <v>0</v>
          </cell>
          <cell r="AE118">
            <v>1350</v>
          </cell>
          <cell r="AF118">
            <v>134</v>
          </cell>
          <cell r="AG118">
            <v>114</v>
          </cell>
          <cell r="AH118">
            <v>9.11</v>
          </cell>
          <cell r="AI118">
            <v>29.1</v>
          </cell>
          <cell r="AJ118">
            <v>13.3</v>
          </cell>
          <cell r="AK118">
            <v>8.3000000000000007</v>
          </cell>
          <cell r="AL118">
            <v>1.34</v>
          </cell>
          <cell r="AM118">
            <v>0</v>
          </cell>
          <cell r="AN118">
            <v>1.18</v>
          </cell>
          <cell r="AO118">
            <v>3870</v>
          </cell>
          <cell r="AP118">
            <v>0</v>
          </cell>
          <cell r="AQ118">
            <v>40.5</v>
          </cell>
          <cell r="AR118">
            <v>35.799999999999997</v>
          </cell>
          <cell r="AS118">
            <v>19.3</v>
          </cell>
          <cell r="AT118">
            <v>66.099999999999994</v>
          </cell>
          <cell r="AU118">
            <v>0</v>
          </cell>
          <cell r="AV118">
            <v>0</v>
          </cell>
          <cell r="AW118">
            <v>0</v>
          </cell>
          <cell r="AX118">
            <v>0</v>
          </cell>
          <cell r="AY118" t="str">
            <v>W610X82</v>
          </cell>
          <cell r="AZ118" t="str">
            <v>W610X82</v>
          </cell>
          <cell r="BA118">
            <v>82</v>
          </cell>
          <cell r="BB118">
            <v>10500</v>
          </cell>
          <cell r="BC118">
            <v>599</v>
          </cell>
          <cell r="BD118">
            <v>0</v>
          </cell>
          <cell r="BE118">
            <v>0</v>
          </cell>
          <cell r="BF118">
            <v>178</v>
          </cell>
          <cell r="BG118">
            <v>0</v>
          </cell>
          <cell r="BH118">
            <v>0</v>
          </cell>
          <cell r="BI118">
            <v>10</v>
          </cell>
          <cell r="BJ118">
            <v>12.8</v>
          </cell>
          <cell r="BK118">
            <v>0</v>
          </cell>
          <cell r="BL118">
            <v>0</v>
          </cell>
          <cell r="BM118">
            <v>0</v>
          </cell>
          <cell r="BN118">
            <v>25.7</v>
          </cell>
          <cell r="BO118">
            <v>36.5</v>
          </cell>
          <cell r="BP118">
            <v>0</v>
          </cell>
          <cell r="BQ118">
            <v>0</v>
          </cell>
          <cell r="BR118">
            <v>0</v>
          </cell>
          <cell r="BS118">
            <v>0</v>
          </cell>
          <cell r="BT118">
            <v>0</v>
          </cell>
          <cell r="BU118">
            <v>82</v>
          </cell>
          <cell r="BV118">
            <v>0</v>
          </cell>
          <cell r="BW118">
            <v>0</v>
          </cell>
          <cell r="BX118">
            <v>54.6</v>
          </cell>
          <cell r="BY118">
            <v>0</v>
          </cell>
          <cell r="BZ118">
            <v>562</v>
          </cell>
          <cell r="CA118">
            <v>2200</v>
          </cell>
          <cell r="CB118">
            <v>1870</v>
          </cell>
          <cell r="CC118">
            <v>231</v>
          </cell>
          <cell r="CD118">
            <v>12.1</v>
          </cell>
          <cell r="CE118">
            <v>218</v>
          </cell>
          <cell r="CF118">
            <v>136</v>
          </cell>
          <cell r="CG118">
            <v>34</v>
          </cell>
          <cell r="CH118">
            <v>0</v>
          </cell>
          <cell r="CI118">
            <v>491</v>
          </cell>
          <cell r="CJ118">
            <v>1040</v>
          </cell>
          <cell r="CK118">
            <v>0</v>
          </cell>
          <cell r="CL118">
            <v>26100</v>
          </cell>
          <cell r="CM118">
            <v>14.9</v>
          </cell>
          <cell r="CN118">
            <v>316</v>
          </cell>
          <cell r="CO118">
            <v>1080</v>
          </cell>
          <cell r="CP118">
            <v>0</v>
          </cell>
          <cell r="CQ118">
            <v>0</v>
          </cell>
          <cell r="CR118">
            <v>0</v>
          </cell>
          <cell r="CS118">
            <v>0</v>
          </cell>
        </row>
        <row r="119">
          <cell r="C119" t="str">
            <v>W21X201</v>
          </cell>
          <cell r="D119" t="str">
            <v>F</v>
          </cell>
          <cell r="E119">
            <v>201</v>
          </cell>
          <cell r="F119">
            <v>59.2</v>
          </cell>
          <cell r="G119">
            <v>23</v>
          </cell>
          <cell r="H119">
            <v>0</v>
          </cell>
          <cell r="I119">
            <v>0</v>
          </cell>
          <cell r="J119">
            <v>12.6</v>
          </cell>
          <cell r="K119">
            <v>0</v>
          </cell>
          <cell r="L119">
            <v>0</v>
          </cell>
          <cell r="M119">
            <v>0.91</v>
          </cell>
          <cell r="N119">
            <v>1.63</v>
          </cell>
          <cell r="O119">
            <v>0</v>
          </cell>
          <cell r="P119">
            <v>0</v>
          </cell>
          <cell r="Q119">
            <v>0</v>
          </cell>
          <cell r="R119">
            <v>2.13</v>
          </cell>
          <cell r="S119">
            <v>2.5</v>
          </cell>
          <cell r="T119">
            <v>1.3125</v>
          </cell>
          <cell r="U119">
            <v>0</v>
          </cell>
          <cell r="V119">
            <v>0</v>
          </cell>
          <cell r="W119">
            <v>0</v>
          </cell>
          <cell r="X119">
            <v>0</v>
          </cell>
          <cell r="Y119">
            <v>0</v>
          </cell>
          <cell r="Z119">
            <v>3.86</v>
          </cell>
          <cell r="AA119">
            <v>0</v>
          </cell>
          <cell r="AB119">
            <v>20.6</v>
          </cell>
          <cell r="AC119">
            <v>0</v>
          </cell>
          <cell r="AD119">
            <v>0</v>
          </cell>
          <cell r="AE119">
            <v>5310</v>
          </cell>
          <cell r="AF119">
            <v>530</v>
          </cell>
          <cell r="AG119">
            <v>461</v>
          </cell>
          <cell r="AH119">
            <v>9.4700000000000006</v>
          </cell>
          <cell r="AI119">
            <v>542</v>
          </cell>
          <cell r="AJ119">
            <v>133</v>
          </cell>
          <cell r="AK119">
            <v>86.1</v>
          </cell>
          <cell r="AL119">
            <v>3.02</v>
          </cell>
          <cell r="AM119">
            <v>0</v>
          </cell>
          <cell r="AN119">
            <v>40.9</v>
          </cell>
          <cell r="AO119">
            <v>62000</v>
          </cell>
          <cell r="AP119">
            <v>0</v>
          </cell>
          <cell r="AQ119">
            <v>67.3</v>
          </cell>
          <cell r="AR119">
            <v>346</v>
          </cell>
          <cell r="AS119">
            <v>102</v>
          </cell>
          <cell r="AT119">
            <v>264</v>
          </cell>
          <cell r="AU119">
            <v>0</v>
          </cell>
          <cell r="AV119">
            <v>0</v>
          </cell>
          <cell r="AW119">
            <v>0</v>
          </cell>
          <cell r="AX119">
            <v>0</v>
          </cell>
          <cell r="AY119" t="str">
            <v>W530X300</v>
          </cell>
          <cell r="AZ119" t="str">
            <v>W530X300</v>
          </cell>
          <cell r="BA119">
            <v>300</v>
          </cell>
          <cell r="BB119">
            <v>38200</v>
          </cell>
          <cell r="BC119">
            <v>584</v>
          </cell>
          <cell r="BD119">
            <v>0</v>
          </cell>
          <cell r="BE119">
            <v>0</v>
          </cell>
          <cell r="BF119">
            <v>320</v>
          </cell>
          <cell r="BG119">
            <v>0</v>
          </cell>
          <cell r="BH119">
            <v>0</v>
          </cell>
          <cell r="BI119">
            <v>23.1</v>
          </cell>
          <cell r="BJ119">
            <v>41.4</v>
          </cell>
          <cell r="BK119">
            <v>0</v>
          </cell>
          <cell r="BL119">
            <v>0</v>
          </cell>
          <cell r="BM119">
            <v>0</v>
          </cell>
          <cell r="BN119">
            <v>54.1</v>
          </cell>
          <cell r="BO119">
            <v>63.5</v>
          </cell>
          <cell r="BP119">
            <v>0</v>
          </cell>
          <cell r="BQ119">
            <v>0</v>
          </cell>
          <cell r="BR119">
            <v>0</v>
          </cell>
          <cell r="BS119">
            <v>0</v>
          </cell>
          <cell r="BT119">
            <v>0</v>
          </cell>
          <cell r="BU119">
            <v>300</v>
          </cell>
          <cell r="BV119">
            <v>0</v>
          </cell>
          <cell r="BW119">
            <v>0</v>
          </cell>
          <cell r="BX119">
            <v>20.6</v>
          </cell>
          <cell r="BY119">
            <v>0</v>
          </cell>
          <cell r="BZ119">
            <v>2210</v>
          </cell>
          <cell r="CA119">
            <v>8690</v>
          </cell>
          <cell r="CB119">
            <v>7550</v>
          </cell>
          <cell r="CC119">
            <v>241</v>
          </cell>
          <cell r="CD119">
            <v>226</v>
          </cell>
          <cell r="CE119">
            <v>2180</v>
          </cell>
          <cell r="CF119">
            <v>1410</v>
          </cell>
          <cell r="CG119">
            <v>76.7</v>
          </cell>
          <cell r="CH119">
            <v>0</v>
          </cell>
          <cell r="CI119">
            <v>17000</v>
          </cell>
          <cell r="CJ119">
            <v>16600</v>
          </cell>
          <cell r="CK119">
            <v>0</v>
          </cell>
          <cell r="CL119">
            <v>43400</v>
          </cell>
          <cell r="CM119">
            <v>144</v>
          </cell>
          <cell r="CN119">
            <v>1670</v>
          </cell>
          <cell r="CO119">
            <v>4330</v>
          </cell>
          <cell r="CP119">
            <v>0</v>
          </cell>
          <cell r="CQ119">
            <v>0</v>
          </cell>
          <cell r="CR119">
            <v>0</v>
          </cell>
          <cell r="CS119">
            <v>0</v>
          </cell>
        </row>
        <row r="120">
          <cell r="C120" t="str">
            <v>W21X182</v>
          </cell>
          <cell r="D120" t="str">
            <v>F</v>
          </cell>
          <cell r="E120">
            <v>182</v>
          </cell>
          <cell r="F120">
            <v>53.6</v>
          </cell>
          <cell r="G120">
            <v>22.7</v>
          </cell>
          <cell r="H120">
            <v>0</v>
          </cell>
          <cell r="I120">
            <v>0</v>
          </cell>
          <cell r="J120">
            <v>12.5</v>
          </cell>
          <cell r="K120">
            <v>0</v>
          </cell>
          <cell r="L120">
            <v>0</v>
          </cell>
          <cell r="M120">
            <v>0.83</v>
          </cell>
          <cell r="N120">
            <v>1.48</v>
          </cell>
          <cell r="O120">
            <v>0</v>
          </cell>
          <cell r="P120">
            <v>0</v>
          </cell>
          <cell r="Q120">
            <v>0</v>
          </cell>
          <cell r="R120">
            <v>1.98</v>
          </cell>
          <cell r="S120">
            <v>2.375</v>
          </cell>
          <cell r="T120">
            <v>1.25</v>
          </cell>
          <cell r="U120">
            <v>0</v>
          </cell>
          <cell r="V120">
            <v>0</v>
          </cell>
          <cell r="W120">
            <v>0</v>
          </cell>
          <cell r="X120">
            <v>0</v>
          </cell>
          <cell r="Y120">
            <v>0</v>
          </cell>
          <cell r="Z120">
            <v>4.22</v>
          </cell>
          <cell r="AA120">
            <v>0</v>
          </cell>
          <cell r="AB120">
            <v>22.6</v>
          </cell>
          <cell r="AC120">
            <v>0</v>
          </cell>
          <cell r="AD120">
            <v>0</v>
          </cell>
          <cell r="AE120">
            <v>4730</v>
          </cell>
          <cell r="AF120">
            <v>476</v>
          </cell>
          <cell r="AG120">
            <v>417</v>
          </cell>
          <cell r="AH120">
            <v>9.4</v>
          </cell>
          <cell r="AI120">
            <v>483</v>
          </cell>
          <cell r="AJ120">
            <v>119</v>
          </cell>
          <cell r="AK120">
            <v>77.2</v>
          </cell>
          <cell r="AL120">
            <v>3</v>
          </cell>
          <cell r="AM120">
            <v>0</v>
          </cell>
          <cell r="AN120">
            <v>30.7</v>
          </cell>
          <cell r="AO120">
            <v>54400</v>
          </cell>
          <cell r="AP120">
            <v>0</v>
          </cell>
          <cell r="AQ120">
            <v>66.3</v>
          </cell>
          <cell r="AR120">
            <v>307</v>
          </cell>
          <cell r="AS120">
            <v>91.6</v>
          </cell>
          <cell r="AT120">
            <v>237</v>
          </cell>
          <cell r="AU120">
            <v>0</v>
          </cell>
          <cell r="AV120">
            <v>0</v>
          </cell>
          <cell r="AW120">
            <v>0</v>
          </cell>
          <cell r="AX120">
            <v>0</v>
          </cell>
          <cell r="AY120" t="str">
            <v>W530X272</v>
          </cell>
          <cell r="AZ120" t="str">
            <v>W530X272</v>
          </cell>
          <cell r="BA120">
            <v>272</v>
          </cell>
          <cell r="BB120">
            <v>34600</v>
          </cell>
          <cell r="BC120">
            <v>577</v>
          </cell>
          <cell r="BD120">
            <v>0</v>
          </cell>
          <cell r="BE120">
            <v>0</v>
          </cell>
          <cell r="BF120">
            <v>318</v>
          </cell>
          <cell r="BG120">
            <v>0</v>
          </cell>
          <cell r="BH120">
            <v>0</v>
          </cell>
          <cell r="BI120">
            <v>21.1</v>
          </cell>
          <cell r="BJ120">
            <v>37.6</v>
          </cell>
          <cell r="BK120">
            <v>0</v>
          </cell>
          <cell r="BL120">
            <v>0</v>
          </cell>
          <cell r="BM120">
            <v>0</v>
          </cell>
          <cell r="BN120">
            <v>50.3</v>
          </cell>
          <cell r="BO120">
            <v>60.3</v>
          </cell>
          <cell r="BP120">
            <v>0</v>
          </cell>
          <cell r="BQ120">
            <v>0</v>
          </cell>
          <cell r="BR120">
            <v>0</v>
          </cell>
          <cell r="BS120">
            <v>0</v>
          </cell>
          <cell r="BT120">
            <v>0</v>
          </cell>
          <cell r="BU120">
            <v>272</v>
          </cell>
          <cell r="BV120">
            <v>0</v>
          </cell>
          <cell r="BW120">
            <v>0</v>
          </cell>
          <cell r="BX120">
            <v>22.6</v>
          </cell>
          <cell r="BY120">
            <v>0</v>
          </cell>
          <cell r="BZ120">
            <v>1970</v>
          </cell>
          <cell r="CA120">
            <v>7800</v>
          </cell>
          <cell r="CB120">
            <v>6830</v>
          </cell>
          <cell r="CC120">
            <v>239</v>
          </cell>
          <cell r="CD120">
            <v>201</v>
          </cell>
          <cell r="CE120">
            <v>1950</v>
          </cell>
          <cell r="CF120">
            <v>1270</v>
          </cell>
          <cell r="CG120">
            <v>76.2</v>
          </cell>
          <cell r="CH120">
            <v>0</v>
          </cell>
          <cell r="CI120">
            <v>12800</v>
          </cell>
          <cell r="CJ120">
            <v>14600</v>
          </cell>
          <cell r="CK120">
            <v>0</v>
          </cell>
          <cell r="CL120">
            <v>42800</v>
          </cell>
          <cell r="CM120">
            <v>128</v>
          </cell>
          <cell r="CN120">
            <v>1500</v>
          </cell>
          <cell r="CO120">
            <v>3880</v>
          </cell>
          <cell r="CP120">
            <v>0</v>
          </cell>
          <cell r="CQ120">
            <v>0</v>
          </cell>
          <cell r="CR120">
            <v>0</v>
          </cell>
          <cell r="CS120">
            <v>0</v>
          </cell>
        </row>
        <row r="121">
          <cell r="C121" t="str">
            <v>W21X166</v>
          </cell>
          <cell r="D121" t="str">
            <v>F</v>
          </cell>
          <cell r="E121">
            <v>166</v>
          </cell>
          <cell r="F121">
            <v>48.8</v>
          </cell>
          <cell r="G121">
            <v>22.5</v>
          </cell>
          <cell r="H121">
            <v>0</v>
          </cell>
          <cell r="I121">
            <v>0</v>
          </cell>
          <cell r="J121">
            <v>12.4</v>
          </cell>
          <cell r="K121">
            <v>0</v>
          </cell>
          <cell r="L121">
            <v>0</v>
          </cell>
          <cell r="M121">
            <v>0.75</v>
          </cell>
          <cell r="N121">
            <v>1.36</v>
          </cell>
          <cell r="O121">
            <v>0</v>
          </cell>
          <cell r="P121">
            <v>0</v>
          </cell>
          <cell r="Q121">
            <v>0</v>
          </cell>
          <cell r="R121">
            <v>1.86</v>
          </cell>
          <cell r="S121">
            <v>2.25</v>
          </cell>
          <cell r="T121">
            <v>1.1875</v>
          </cell>
          <cell r="U121">
            <v>0</v>
          </cell>
          <cell r="V121">
            <v>0</v>
          </cell>
          <cell r="W121">
            <v>0</v>
          </cell>
          <cell r="X121">
            <v>0</v>
          </cell>
          <cell r="Y121">
            <v>0</v>
          </cell>
          <cell r="Z121">
            <v>4.57</v>
          </cell>
          <cell r="AA121">
            <v>0</v>
          </cell>
          <cell r="AB121">
            <v>25</v>
          </cell>
          <cell r="AC121">
            <v>0</v>
          </cell>
          <cell r="AD121">
            <v>0</v>
          </cell>
          <cell r="AE121">
            <v>4280</v>
          </cell>
          <cell r="AF121">
            <v>432</v>
          </cell>
          <cell r="AG121">
            <v>380</v>
          </cell>
          <cell r="AH121">
            <v>9.36</v>
          </cell>
          <cell r="AI121">
            <v>435</v>
          </cell>
          <cell r="AJ121">
            <v>108</v>
          </cell>
          <cell r="AK121">
            <v>70</v>
          </cell>
          <cell r="AL121">
            <v>2.99</v>
          </cell>
          <cell r="AM121">
            <v>0</v>
          </cell>
          <cell r="AN121">
            <v>23.6</v>
          </cell>
          <cell r="AO121">
            <v>48500</v>
          </cell>
          <cell r="AP121">
            <v>0</v>
          </cell>
          <cell r="AQ121">
            <v>65.5</v>
          </cell>
          <cell r="AR121">
            <v>276</v>
          </cell>
          <cell r="AS121">
            <v>83.7</v>
          </cell>
          <cell r="AT121">
            <v>215</v>
          </cell>
          <cell r="AU121">
            <v>0</v>
          </cell>
          <cell r="AV121">
            <v>0</v>
          </cell>
          <cell r="AW121">
            <v>0</v>
          </cell>
          <cell r="AX121">
            <v>0</v>
          </cell>
          <cell r="AY121" t="str">
            <v>W530X248</v>
          </cell>
          <cell r="AZ121" t="str">
            <v>W530X248</v>
          </cell>
          <cell r="BA121">
            <v>248</v>
          </cell>
          <cell r="BB121">
            <v>31500</v>
          </cell>
          <cell r="BC121">
            <v>572</v>
          </cell>
          <cell r="BD121">
            <v>0</v>
          </cell>
          <cell r="BE121">
            <v>0</v>
          </cell>
          <cell r="BF121">
            <v>315</v>
          </cell>
          <cell r="BG121">
            <v>0</v>
          </cell>
          <cell r="BH121">
            <v>0</v>
          </cell>
          <cell r="BI121">
            <v>19.100000000000001</v>
          </cell>
          <cell r="BJ121">
            <v>34.5</v>
          </cell>
          <cell r="BK121">
            <v>0</v>
          </cell>
          <cell r="BL121">
            <v>0</v>
          </cell>
          <cell r="BM121">
            <v>0</v>
          </cell>
          <cell r="BN121">
            <v>47.2</v>
          </cell>
          <cell r="BO121">
            <v>57.2</v>
          </cell>
          <cell r="BP121">
            <v>0</v>
          </cell>
          <cell r="BQ121">
            <v>0</v>
          </cell>
          <cell r="BR121">
            <v>0</v>
          </cell>
          <cell r="BS121">
            <v>0</v>
          </cell>
          <cell r="BT121">
            <v>0</v>
          </cell>
          <cell r="BU121">
            <v>248</v>
          </cell>
          <cell r="BV121">
            <v>0</v>
          </cell>
          <cell r="BW121">
            <v>0</v>
          </cell>
          <cell r="BX121">
            <v>25</v>
          </cell>
          <cell r="BY121">
            <v>0</v>
          </cell>
          <cell r="BZ121">
            <v>1780</v>
          </cell>
          <cell r="CA121">
            <v>7080</v>
          </cell>
          <cell r="CB121">
            <v>6230</v>
          </cell>
          <cell r="CC121">
            <v>238</v>
          </cell>
          <cell r="CD121">
            <v>181</v>
          </cell>
          <cell r="CE121">
            <v>1770</v>
          </cell>
          <cell r="CF121">
            <v>1150</v>
          </cell>
          <cell r="CG121">
            <v>75.900000000000006</v>
          </cell>
          <cell r="CH121">
            <v>0</v>
          </cell>
          <cell r="CI121">
            <v>9820</v>
          </cell>
          <cell r="CJ121">
            <v>13000</v>
          </cell>
          <cell r="CK121">
            <v>0</v>
          </cell>
          <cell r="CL121">
            <v>42300</v>
          </cell>
          <cell r="CM121">
            <v>115</v>
          </cell>
          <cell r="CN121">
            <v>1370</v>
          </cell>
          <cell r="CO121">
            <v>3520</v>
          </cell>
          <cell r="CP121">
            <v>0</v>
          </cell>
          <cell r="CQ121">
            <v>0</v>
          </cell>
          <cell r="CR121">
            <v>0</v>
          </cell>
          <cell r="CS121">
            <v>0</v>
          </cell>
        </row>
        <row r="122">
          <cell r="C122" t="str">
            <v>W21X147</v>
          </cell>
          <cell r="D122" t="str">
            <v>F</v>
          </cell>
          <cell r="E122">
            <v>147</v>
          </cell>
          <cell r="F122">
            <v>43.2</v>
          </cell>
          <cell r="G122">
            <v>22.1</v>
          </cell>
          <cell r="H122">
            <v>0</v>
          </cell>
          <cell r="I122">
            <v>0</v>
          </cell>
          <cell r="J122">
            <v>12.5</v>
          </cell>
          <cell r="K122">
            <v>0</v>
          </cell>
          <cell r="L122">
            <v>0</v>
          </cell>
          <cell r="M122">
            <v>0.72</v>
          </cell>
          <cell r="N122">
            <v>1.1499999999999999</v>
          </cell>
          <cell r="O122">
            <v>0</v>
          </cell>
          <cell r="P122">
            <v>0</v>
          </cell>
          <cell r="Q122">
            <v>0</v>
          </cell>
          <cell r="R122">
            <v>1.65</v>
          </cell>
          <cell r="S122">
            <v>2</v>
          </cell>
          <cell r="T122">
            <v>1.1875</v>
          </cell>
          <cell r="U122">
            <v>0</v>
          </cell>
          <cell r="V122">
            <v>0</v>
          </cell>
          <cell r="W122">
            <v>0</v>
          </cell>
          <cell r="X122">
            <v>0</v>
          </cell>
          <cell r="Y122">
            <v>0</v>
          </cell>
          <cell r="Z122">
            <v>5.44</v>
          </cell>
          <cell r="AA122">
            <v>0</v>
          </cell>
          <cell r="AB122">
            <v>26.1</v>
          </cell>
          <cell r="AC122">
            <v>0</v>
          </cell>
          <cell r="AD122">
            <v>0</v>
          </cell>
          <cell r="AE122">
            <v>3630</v>
          </cell>
          <cell r="AF122">
            <v>373</v>
          </cell>
          <cell r="AG122">
            <v>329</v>
          </cell>
          <cell r="AH122">
            <v>9.17</v>
          </cell>
          <cell r="AI122">
            <v>376</v>
          </cell>
          <cell r="AJ122">
            <v>92.6</v>
          </cell>
          <cell r="AK122">
            <v>60.1</v>
          </cell>
          <cell r="AL122">
            <v>2.95</v>
          </cell>
          <cell r="AM122">
            <v>0</v>
          </cell>
          <cell r="AN122">
            <v>15.4</v>
          </cell>
          <cell r="AO122">
            <v>41100</v>
          </cell>
          <cell r="AP122">
            <v>0</v>
          </cell>
          <cell r="AQ122">
            <v>65.5</v>
          </cell>
          <cell r="AR122">
            <v>235</v>
          </cell>
          <cell r="AS122">
            <v>71</v>
          </cell>
          <cell r="AT122">
            <v>186</v>
          </cell>
          <cell r="AU122">
            <v>0</v>
          </cell>
          <cell r="AV122">
            <v>0</v>
          </cell>
          <cell r="AW122">
            <v>0</v>
          </cell>
          <cell r="AX122">
            <v>0</v>
          </cell>
          <cell r="AY122" t="str">
            <v>W530X219</v>
          </cell>
          <cell r="AZ122" t="str">
            <v>W530X219</v>
          </cell>
          <cell r="BA122">
            <v>219</v>
          </cell>
          <cell r="BB122">
            <v>27900</v>
          </cell>
          <cell r="BC122">
            <v>561</v>
          </cell>
          <cell r="BD122">
            <v>0</v>
          </cell>
          <cell r="BE122">
            <v>0</v>
          </cell>
          <cell r="BF122">
            <v>318</v>
          </cell>
          <cell r="BG122">
            <v>0</v>
          </cell>
          <cell r="BH122">
            <v>0</v>
          </cell>
          <cell r="BI122">
            <v>18.3</v>
          </cell>
          <cell r="BJ122">
            <v>29.2</v>
          </cell>
          <cell r="BK122">
            <v>0</v>
          </cell>
          <cell r="BL122">
            <v>0</v>
          </cell>
          <cell r="BM122">
            <v>0</v>
          </cell>
          <cell r="BN122">
            <v>41.9</v>
          </cell>
          <cell r="BO122">
            <v>50.8</v>
          </cell>
          <cell r="BP122">
            <v>0</v>
          </cell>
          <cell r="BQ122">
            <v>0</v>
          </cell>
          <cell r="BR122">
            <v>0</v>
          </cell>
          <cell r="BS122">
            <v>0</v>
          </cell>
          <cell r="BT122">
            <v>0</v>
          </cell>
          <cell r="BU122">
            <v>219</v>
          </cell>
          <cell r="BV122">
            <v>0</v>
          </cell>
          <cell r="BW122">
            <v>0</v>
          </cell>
          <cell r="BX122">
            <v>26.1</v>
          </cell>
          <cell r="BY122">
            <v>0</v>
          </cell>
          <cell r="BZ122">
            <v>1510</v>
          </cell>
          <cell r="CA122">
            <v>6110</v>
          </cell>
          <cell r="CB122">
            <v>5390</v>
          </cell>
          <cell r="CC122">
            <v>233</v>
          </cell>
          <cell r="CD122">
            <v>157</v>
          </cell>
          <cell r="CE122">
            <v>1520</v>
          </cell>
          <cell r="CF122">
            <v>985</v>
          </cell>
          <cell r="CG122">
            <v>74.900000000000006</v>
          </cell>
          <cell r="CH122">
            <v>0</v>
          </cell>
          <cell r="CI122">
            <v>6410</v>
          </cell>
          <cell r="CJ122">
            <v>11000</v>
          </cell>
          <cell r="CK122">
            <v>0</v>
          </cell>
          <cell r="CL122">
            <v>42300</v>
          </cell>
          <cell r="CM122">
            <v>97.8</v>
          </cell>
          <cell r="CN122">
            <v>1160</v>
          </cell>
          <cell r="CO122">
            <v>3050</v>
          </cell>
          <cell r="CP122">
            <v>0</v>
          </cell>
          <cell r="CQ122">
            <v>0</v>
          </cell>
          <cell r="CR122">
            <v>0</v>
          </cell>
          <cell r="CS122">
            <v>0</v>
          </cell>
        </row>
        <row r="123">
          <cell r="C123" t="str">
            <v>W21X132</v>
          </cell>
          <cell r="D123" t="str">
            <v>F</v>
          </cell>
          <cell r="E123">
            <v>132</v>
          </cell>
          <cell r="F123">
            <v>38.799999999999997</v>
          </cell>
          <cell r="G123">
            <v>21.8</v>
          </cell>
          <cell r="H123">
            <v>0</v>
          </cell>
          <cell r="I123">
            <v>0</v>
          </cell>
          <cell r="J123">
            <v>12.4</v>
          </cell>
          <cell r="K123">
            <v>0</v>
          </cell>
          <cell r="L123">
            <v>0</v>
          </cell>
          <cell r="M123">
            <v>0.65</v>
          </cell>
          <cell r="N123">
            <v>1.04</v>
          </cell>
          <cell r="O123">
            <v>0</v>
          </cell>
          <cell r="P123">
            <v>0</v>
          </cell>
          <cell r="Q123">
            <v>0</v>
          </cell>
          <cell r="R123">
            <v>1.54</v>
          </cell>
          <cell r="S123">
            <v>1.9375</v>
          </cell>
          <cell r="T123">
            <v>1.125</v>
          </cell>
          <cell r="U123">
            <v>0</v>
          </cell>
          <cell r="V123">
            <v>0</v>
          </cell>
          <cell r="W123">
            <v>0</v>
          </cell>
          <cell r="X123">
            <v>0</v>
          </cell>
          <cell r="Y123">
            <v>0</v>
          </cell>
          <cell r="Z123">
            <v>6.01</v>
          </cell>
          <cell r="AA123">
            <v>0</v>
          </cell>
          <cell r="AB123">
            <v>28.9</v>
          </cell>
          <cell r="AC123">
            <v>0</v>
          </cell>
          <cell r="AD123">
            <v>0</v>
          </cell>
          <cell r="AE123">
            <v>3220</v>
          </cell>
          <cell r="AF123">
            <v>333</v>
          </cell>
          <cell r="AG123">
            <v>295</v>
          </cell>
          <cell r="AH123">
            <v>9.1199999999999992</v>
          </cell>
          <cell r="AI123">
            <v>333</v>
          </cell>
          <cell r="AJ123">
            <v>82.3</v>
          </cell>
          <cell r="AK123">
            <v>53.5</v>
          </cell>
          <cell r="AL123">
            <v>2.93</v>
          </cell>
          <cell r="AM123">
            <v>0</v>
          </cell>
          <cell r="AN123">
            <v>11.3</v>
          </cell>
          <cell r="AO123">
            <v>36000</v>
          </cell>
          <cell r="AP123">
            <v>0</v>
          </cell>
          <cell r="AQ123">
            <v>64.400000000000006</v>
          </cell>
          <cell r="AR123">
            <v>206</v>
          </cell>
          <cell r="AS123">
            <v>62.8</v>
          </cell>
          <cell r="AT123">
            <v>164</v>
          </cell>
          <cell r="AU123">
            <v>0</v>
          </cell>
          <cell r="AV123">
            <v>0</v>
          </cell>
          <cell r="AW123">
            <v>0</v>
          </cell>
          <cell r="AX123">
            <v>0</v>
          </cell>
          <cell r="AY123" t="str">
            <v>W530X196</v>
          </cell>
          <cell r="AZ123" t="str">
            <v>W530X196</v>
          </cell>
          <cell r="BA123">
            <v>196</v>
          </cell>
          <cell r="BB123">
            <v>25000</v>
          </cell>
          <cell r="BC123">
            <v>554</v>
          </cell>
          <cell r="BD123">
            <v>0</v>
          </cell>
          <cell r="BE123">
            <v>0</v>
          </cell>
          <cell r="BF123">
            <v>315</v>
          </cell>
          <cell r="BG123">
            <v>0</v>
          </cell>
          <cell r="BH123">
            <v>0</v>
          </cell>
          <cell r="BI123">
            <v>16.5</v>
          </cell>
          <cell r="BJ123">
            <v>26.4</v>
          </cell>
          <cell r="BK123">
            <v>0</v>
          </cell>
          <cell r="BL123">
            <v>0</v>
          </cell>
          <cell r="BM123">
            <v>0</v>
          </cell>
          <cell r="BN123">
            <v>39.1</v>
          </cell>
          <cell r="BO123">
            <v>49.2</v>
          </cell>
          <cell r="BP123">
            <v>0</v>
          </cell>
          <cell r="BQ123">
            <v>0</v>
          </cell>
          <cell r="BR123">
            <v>0</v>
          </cell>
          <cell r="BS123">
            <v>0</v>
          </cell>
          <cell r="BT123">
            <v>0</v>
          </cell>
          <cell r="BU123">
            <v>196</v>
          </cell>
          <cell r="BV123">
            <v>0</v>
          </cell>
          <cell r="BW123">
            <v>0</v>
          </cell>
          <cell r="BX123">
            <v>28.9</v>
          </cell>
          <cell r="BY123">
            <v>0</v>
          </cell>
          <cell r="BZ123">
            <v>1340</v>
          </cell>
          <cell r="CA123">
            <v>5460</v>
          </cell>
          <cell r="CB123">
            <v>4830</v>
          </cell>
          <cell r="CC123">
            <v>232</v>
          </cell>
          <cell r="CD123">
            <v>139</v>
          </cell>
          <cell r="CE123">
            <v>1350</v>
          </cell>
          <cell r="CF123">
            <v>877</v>
          </cell>
          <cell r="CG123">
            <v>74.400000000000006</v>
          </cell>
          <cell r="CH123">
            <v>0</v>
          </cell>
          <cell r="CI123">
            <v>4700</v>
          </cell>
          <cell r="CJ123">
            <v>9670</v>
          </cell>
          <cell r="CK123">
            <v>0</v>
          </cell>
          <cell r="CL123">
            <v>41500</v>
          </cell>
          <cell r="CM123">
            <v>85.7</v>
          </cell>
          <cell r="CN123">
            <v>1030</v>
          </cell>
          <cell r="CO123">
            <v>2690</v>
          </cell>
          <cell r="CP123">
            <v>0</v>
          </cell>
          <cell r="CQ123">
            <v>0</v>
          </cell>
          <cell r="CR123">
            <v>0</v>
          </cell>
          <cell r="CS123">
            <v>0</v>
          </cell>
        </row>
        <row r="124">
          <cell r="C124" t="str">
            <v>W21X122</v>
          </cell>
          <cell r="D124" t="str">
            <v>F</v>
          </cell>
          <cell r="E124">
            <v>122</v>
          </cell>
          <cell r="F124">
            <v>35.9</v>
          </cell>
          <cell r="G124">
            <v>21.7</v>
          </cell>
          <cell r="H124">
            <v>0</v>
          </cell>
          <cell r="I124">
            <v>0</v>
          </cell>
          <cell r="J124">
            <v>12.4</v>
          </cell>
          <cell r="K124">
            <v>0</v>
          </cell>
          <cell r="L124">
            <v>0</v>
          </cell>
          <cell r="M124">
            <v>0.6</v>
          </cell>
          <cell r="N124">
            <v>0.96</v>
          </cell>
          <cell r="O124">
            <v>0</v>
          </cell>
          <cell r="P124">
            <v>0</v>
          </cell>
          <cell r="Q124">
            <v>0</v>
          </cell>
          <cell r="R124">
            <v>1.46</v>
          </cell>
          <cell r="S124">
            <v>1.8125</v>
          </cell>
          <cell r="T124">
            <v>1.125</v>
          </cell>
          <cell r="U124">
            <v>0</v>
          </cell>
          <cell r="V124">
            <v>0</v>
          </cell>
          <cell r="W124">
            <v>0</v>
          </cell>
          <cell r="X124">
            <v>0</v>
          </cell>
          <cell r="Y124">
            <v>0</v>
          </cell>
          <cell r="Z124">
            <v>6.45</v>
          </cell>
          <cell r="AA124">
            <v>0</v>
          </cell>
          <cell r="AB124">
            <v>31.3</v>
          </cell>
          <cell r="AC124">
            <v>0</v>
          </cell>
          <cell r="AD124">
            <v>0</v>
          </cell>
          <cell r="AE124">
            <v>2960</v>
          </cell>
          <cell r="AF124">
            <v>307</v>
          </cell>
          <cell r="AG124">
            <v>273</v>
          </cell>
          <cell r="AH124">
            <v>9.09</v>
          </cell>
          <cell r="AI124">
            <v>305</v>
          </cell>
          <cell r="AJ124">
            <v>75.599999999999994</v>
          </cell>
          <cell r="AK124">
            <v>49.2</v>
          </cell>
          <cell r="AL124">
            <v>2.92</v>
          </cell>
          <cell r="AM124">
            <v>0</v>
          </cell>
          <cell r="AN124">
            <v>8.98</v>
          </cell>
          <cell r="AO124">
            <v>32700</v>
          </cell>
          <cell r="AP124">
            <v>0</v>
          </cell>
          <cell r="AQ124">
            <v>64.3</v>
          </cell>
          <cell r="AR124">
            <v>191</v>
          </cell>
          <cell r="AS124">
            <v>58.7</v>
          </cell>
          <cell r="AT124">
            <v>153</v>
          </cell>
          <cell r="AU124">
            <v>0</v>
          </cell>
          <cell r="AV124">
            <v>0</v>
          </cell>
          <cell r="AW124">
            <v>0</v>
          </cell>
          <cell r="AX124">
            <v>0</v>
          </cell>
          <cell r="AY124" t="str">
            <v>W530X182</v>
          </cell>
          <cell r="AZ124" t="str">
            <v>W530X182</v>
          </cell>
          <cell r="BA124">
            <v>182</v>
          </cell>
          <cell r="BB124">
            <v>23200</v>
          </cell>
          <cell r="BC124">
            <v>551</v>
          </cell>
          <cell r="BD124">
            <v>0</v>
          </cell>
          <cell r="BE124">
            <v>0</v>
          </cell>
          <cell r="BF124">
            <v>315</v>
          </cell>
          <cell r="BG124">
            <v>0</v>
          </cell>
          <cell r="BH124">
            <v>0</v>
          </cell>
          <cell r="BI124">
            <v>15.2</v>
          </cell>
          <cell r="BJ124">
            <v>24.4</v>
          </cell>
          <cell r="BK124">
            <v>0</v>
          </cell>
          <cell r="BL124">
            <v>0</v>
          </cell>
          <cell r="BM124">
            <v>0</v>
          </cell>
          <cell r="BN124">
            <v>37.1</v>
          </cell>
          <cell r="BO124">
            <v>46</v>
          </cell>
          <cell r="BP124">
            <v>0</v>
          </cell>
          <cell r="BQ124">
            <v>0</v>
          </cell>
          <cell r="BR124">
            <v>0</v>
          </cell>
          <cell r="BS124">
            <v>0</v>
          </cell>
          <cell r="BT124">
            <v>0</v>
          </cell>
          <cell r="BU124">
            <v>182</v>
          </cell>
          <cell r="BV124">
            <v>0</v>
          </cell>
          <cell r="BW124">
            <v>0</v>
          </cell>
          <cell r="BX124">
            <v>31.3</v>
          </cell>
          <cell r="BY124">
            <v>0</v>
          </cell>
          <cell r="BZ124">
            <v>1230</v>
          </cell>
          <cell r="CA124">
            <v>5030</v>
          </cell>
          <cell r="CB124">
            <v>4470</v>
          </cell>
          <cell r="CC124">
            <v>231</v>
          </cell>
          <cell r="CD124">
            <v>127</v>
          </cell>
          <cell r="CE124">
            <v>1240</v>
          </cell>
          <cell r="CF124">
            <v>806</v>
          </cell>
          <cell r="CG124">
            <v>74.2</v>
          </cell>
          <cell r="CH124">
            <v>0</v>
          </cell>
          <cell r="CI124">
            <v>3740</v>
          </cell>
          <cell r="CJ124">
            <v>8780</v>
          </cell>
          <cell r="CK124">
            <v>0</v>
          </cell>
          <cell r="CL124">
            <v>41500</v>
          </cell>
          <cell r="CM124">
            <v>79.5</v>
          </cell>
          <cell r="CN124">
            <v>962</v>
          </cell>
          <cell r="CO124">
            <v>2510</v>
          </cell>
          <cell r="CP124">
            <v>0</v>
          </cell>
          <cell r="CQ124">
            <v>0</v>
          </cell>
          <cell r="CR124">
            <v>0</v>
          </cell>
          <cell r="CS124">
            <v>0</v>
          </cell>
        </row>
        <row r="125">
          <cell r="C125" t="str">
            <v>W21X111</v>
          </cell>
          <cell r="D125" t="str">
            <v>F</v>
          </cell>
          <cell r="E125">
            <v>111</v>
          </cell>
          <cell r="F125">
            <v>32.700000000000003</v>
          </cell>
          <cell r="G125">
            <v>21.5</v>
          </cell>
          <cell r="H125">
            <v>0</v>
          </cell>
          <cell r="I125">
            <v>0</v>
          </cell>
          <cell r="J125">
            <v>12.3</v>
          </cell>
          <cell r="K125">
            <v>0</v>
          </cell>
          <cell r="L125">
            <v>0</v>
          </cell>
          <cell r="M125">
            <v>0.55000000000000004</v>
          </cell>
          <cell r="N125">
            <v>0.875</v>
          </cell>
          <cell r="O125">
            <v>0</v>
          </cell>
          <cell r="P125">
            <v>0</v>
          </cell>
          <cell r="Q125">
            <v>0</v>
          </cell>
          <cell r="R125">
            <v>1.38</v>
          </cell>
          <cell r="S125">
            <v>1.75</v>
          </cell>
          <cell r="T125">
            <v>1.125</v>
          </cell>
          <cell r="U125">
            <v>0</v>
          </cell>
          <cell r="V125">
            <v>0</v>
          </cell>
          <cell r="W125">
            <v>0</v>
          </cell>
          <cell r="X125">
            <v>0</v>
          </cell>
          <cell r="Y125">
            <v>0</v>
          </cell>
          <cell r="Z125">
            <v>7.05</v>
          </cell>
          <cell r="AA125">
            <v>0</v>
          </cell>
          <cell r="AB125">
            <v>34.1</v>
          </cell>
          <cell r="AC125">
            <v>0</v>
          </cell>
          <cell r="AD125">
            <v>0</v>
          </cell>
          <cell r="AE125">
            <v>2670</v>
          </cell>
          <cell r="AF125">
            <v>279</v>
          </cell>
          <cell r="AG125">
            <v>249</v>
          </cell>
          <cell r="AH125">
            <v>9.0500000000000007</v>
          </cell>
          <cell r="AI125">
            <v>274</v>
          </cell>
          <cell r="AJ125">
            <v>68.2</v>
          </cell>
          <cell r="AK125">
            <v>44.5</v>
          </cell>
          <cell r="AL125">
            <v>2.9</v>
          </cell>
          <cell r="AM125">
            <v>0</v>
          </cell>
          <cell r="AN125">
            <v>6.83</v>
          </cell>
          <cell r="AO125">
            <v>29200</v>
          </cell>
          <cell r="AP125">
            <v>0</v>
          </cell>
          <cell r="AQ125">
            <v>63.4</v>
          </cell>
          <cell r="AR125">
            <v>171</v>
          </cell>
          <cell r="AS125">
            <v>53</v>
          </cell>
          <cell r="AT125">
            <v>138</v>
          </cell>
          <cell r="AU125">
            <v>0</v>
          </cell>
          <cell r="AV125">
            <v>0</v>
          </cell>
          <cell r="AW125">
            <v>0</v>
          </cell>
          <cell r="AX125">
            <v>0</v>
          </cell>
          <cell r="AY125" t="str">
            <v>W530X165</v>
          </cell>
          <cell r="AZ125" t="str">
            <v>W530X165</v>
          </cell>
          <cell r="BA125">
            <v>165</v>
          </cell>
          <cell r="BB125">
            <v>21100</v>
          </cell>
          <cell r="BC125">
            <v>546</v>
          </cell>
          <cell r="BD125">
            <v>0</v>
          </cell>
          <cell r="BE125">
            <v>0</v>
          </cell>
          <cell r="BF125">
            <v>312</v>
          </cell>
          <cell r="BG125">
            <v>0</v>
          </cell>
          <cell r="BH125">
            <v>0</v>
          </cell>
          <cell r="BI125">
            <v>14</v>
          </cell>
          <cell r="BJ125">
            <v>22.2</v>
          </cell>
          <cell r="BK125">
            <v>0</v>
          </cell>
          <cell r="BL125">
            <v>0</v>
          </cell>
          <cell r="BM125">
            <v>0</v>
          </cell>
          <cell r="BN125">
            <v>35.1</v>
          </cell>
          <cell r="BO125">
            <v>44.5</v>
          </cell>
          <cell r="BP125">
            <v>0</v>
          </cell>
          <cell r="BQ125">
            <v>0</v>
          </cell>
          <cell r="BR125">
            <v>0</v>
          </cell>
          <cell r="BS125">
            <v>0</v>
          </cell>
          <cell r="BT125">
            <v>0</v>
          </cell>
          <cell r="BU125">
            <v>165</v>
          </cell>
          <cell r="BV125">
            <v>0</v>
          </cell>
          <cell r="BW125">
            <v>0</v>
          </cell>
          <cell r="BX125">
            <v>34.1</v>
          </cell>
          <cell r="BY125">
            <v>0</v>
          </cell>
          <cell r="BZ125">
            <v>1110</v>
          </cell>
          <cell r="CA125">
            <v>4570</v>
          </cell>
          <cell r="CB125">
            <v>4080</v>
          </cell>
          <cell r="CC125">
            <v>230</v>
          </cell>
          <cell r="CD125">
            <v>114</v>
          </cell>
          <cell r="CE125">
            <v>1120</v>
          </cell>
          <cell r="CF125">
            <v>729</v>
          </cell>
          <cell r="CG125">
            <v>73.7</v>
          </cell>
          <cell r="CH125">
            <v>0</v>
          </cell>
          <cell r="CI125">
            <v>2840</v>
          </cell>
          <cell r="CJ125">
            <v>7840</v>
          </cell>
          <cell r="CK125">
            <v>0</v>
          </cell>
          <cell r="CL125">
            <v>40900</v>
          </cell>
          <cell r="CM125">
            <v>71.2</v>
          </cell>
          <cell r="CN125">
            <v>869</v>
          </cell>
          <cell r="CO125">
            <v>2260</v>
          </cell>
          <cell r="CP125">
            <v>0</v>
          </cell>
          <cell r="CQ125">
            <v>0</v>
          </cell>
          <cell r="CR125">
            <v>0</v>
          </cell>
          <cell r="CS125">
            <v>0</v>
          </cell>
        </row>
        <row r="126">
          <cell r="C126" t="str">
            <v>W21X101</v>
          </cell>
          <cell r="D126" t="str">
            <v>F</v>
          </cell>
          <cell r="E126">
            <v>101</v>
          </cell>
          <cell r="F126">
            <v>29.8</v>
          </cell>
          <cell r="G126">
            <v>21.4</v>
          </cell>
          <cell r="H126">
            <v>0</v>
          </cell>
          <cell r="I126">
            <v>0</v>
          </cell>
          <cell r="J126">
            <v>12.3</v>
          </cell>
          <cell r="K126">
            <v>0</v>
          </cell>
          <cell r="L126">
            <v>0</v>
          </cell>
          <cell r="M126">
            <v>0.5</v>
          </cell>
          <cell r="N126">
            <v>0.8</v>
          </cell>
          <cell r="O126">
            <v>0</v>
          </cell>
          <cell r="P126">
            <v>0</v>
          </cell>
          <cell r="Q126">
            <v>0</v>
          </cell>
          <cell r="R126">
            <v>1.3</v>
          </cell>
          <cell r="S126">
            <v>1.6875</v>
          </cell>
          <cell r="T126">
            <v>1.0625</v>
          </cell>
          <cell r="U126">
            <v>0</v>
          </cell>
          <cell r="V126">
            <v>0</v>
          </cell>
          <cell r="W126">
            <v>0</v>
          </cell>
          <cell r="X126">
            <v>0</v>
          </cell>
          <cell r="Y126">
            <v>0</v>
          </cell>
          <cell r="Z126">
            <v>7.68</v>
          </cell>
          <cell r="AA126">
            <v>0</v>
          </cell>
          <cell r="AB126">
            <v>37.5</v>
          </cell>
          <cell r="AC126">
            <v>0</v>
          </cell>
          <cell r="AD126">
            <v>0</v>
          </cell>
          <cell r="AE126">
            <v>2420</v>
          </cell>
          <cell r="AF126">
            <v>253</v>
          </cell>
          <cell r="AG126">
            <v>227</v>
          </cell>
          <cell r="AH126">
            <v>9.02</v>
          </cell>
          <cell r="AI126">
            <v>248</v>
          </cell>
          <cell r="AJ126">
            <v>61.7</v>
          </cell>
          <cell r="AK126">
            <v>40.299999999999997</v>
          </cell>
          <cell r="AL126">
            <v>2.89</v>
          </cell>
          <cell r="AM126">
            <v>0</v>
          </cell>
          <cell r="AN126">
            <v>5.21</v>
          </cell>
          <cell r="AO126">
            <v>26200</v>
          </cell>
          <cell r="AP126">
            <v>0</v>
          </cell>
          <cell r="AQ126">
            <v>63.3</v>
          </cell>
          <cell r="AR126">
            <v>156</v>
          </cell>
          <cell r="AS126">
            <v>48.6</v>
          </cell>
          <cell r="AT126">
            <v>126</v>
          </cell>
          <cell r="AU126">
            <v>0</v>
          </cell>
          <cell r="AV126">
            <v>0</v>
          </cell>
          <cell r="AW126">
            <v>0</v>
          </cell>
          <cell r="AX126">
            <v>0</v>
          </cell>
          <cell r="AY126" t="str">
            <v>W530X150</v>
          </cell>
          <cell r="AZ126" t="str">
            <v>W530X150</v>
          </cell>
          <cell r="BA126">
            <v>150</v>
          </cell>
          <cell r="BB126">
            <v>19200</v>
          </cell>
          <cell r="BC126">
            <v>544</v>
          </cell>
          <cell r="BD126">
            <v>0</v>
          </cell>
          <cell r="BE126">
            <v>0</v>
          </cell>
          <cell r="BF126">
            <v>312</v>
          </cell>
          <cell r="BG126">
            <v>0</v>
          </cell>
          <cell r="BH126">
            <v>0</v>
          </cell>
          <cell r="BI126">
            <v>12.7</v>
          </cell>
          <cell r="BJ126">
            <v>20.3</v>
          </cell>
          <cell r="BK126">
            <v>0</v>
          </cell>
          <cell r="BL126">
            <v>0</v>
          </cell>
          <cell r="BM126">
            <v>0</v>
          </cell>
          <cell r="BN126">
            <v>33</v>
          </cell>
          <cell r="BO126">
            <v>42.9</v>
          </cell>
          <cell r="BP126">
            <v>0</v>
          </cell>
          <cell r="BQ126">
            <v>0</v>
          </cell>
          <cell r="BR126">
            <v>0</v>
          </cell>
          <cell r="BS126">
            <v>0</v>
          </cell>
          <cell r="BT126">
            <v>0</v>
          </cell>
          <cell r="BU126">
            <v>150</v>
          </cell>
          <cell r="BV126">
            <v>0</v>
          </cell>
          <cell r="BW126">
            <v>0</v>
          </cell>
          <cell r="BX126">
            <v>37.5</v>
          </cell>
          <cell r="BY126">
            <v>0</v>
          </cell>
          <cell r="BZ126">
            <v>1010</v>
          </cell>
          <cell r="CA126">
            <v>4150</v>
          </cell>
          <cell r="CB126">
            <v>3720</v>
          </cell>
          <cell r="CC126">
            <v>229</v>
          </cell>
          <cell r="CD126">
            <v>103</v>
          </cell>
          <cell r="CE126">
            <v>1010</v>
          </cell>
          <cell r="CF126">
            <v>660</v>
          </cell>
          <cell r="CG126">
            <v>73.400000000000006</v>
          </cell>
          <cell r="CH126">
            <v>0</v>
          </cell>
          <cell r="CI126">
            <v>2170</v>
          </cell>
          <cell r="CJ126">
            <v>7040</v>
          </cell>
          <cell r="CK126">
            <v>0</v>
          </cell>
          <cell r="CL126">
            <v>40800</v>
          </cell>
          <cell r="CM126">
            <v>64.900000000000006</v>
          </cell>
          <cell r="CN126">
            <v>796</v>
          </cell>
          <cell r="CO126">
            <v>2060</v>
          </cell>
          <cell r="CP126">
            <v>0</v>
          </cell>
          <cell r="CQ126">
            <v>0</v>
          </cell>
          <cell r="CR126">
            <v>0</v>
          </cell>
          <cell r="CS126">
            <v>0</v>
          </cell>
        </row>
        <row r="127">
          <cell r="C127" t="str">
            <v>W21X93</v>
          </cell>
          <cell r="D127" t="str">
            <v>F</v>
          </cell>
          <cell r="E127">
            <v>93</v>
          </cell>
          <cell r="F127">
            <v>27.3</v>
          </cell>
          <cell r="G127">
            <v>21.6</v>
          </cell>
          <cell r="H127">
            <v>0</v>
          </cell>
          <cell r="I127">
            <v>0</v>
          </cell>
          <cell r="J127">
            <v>8.42</v>
          </cell>
          <cell r="K127">
            <v>0</v>
          </cell>
          <cell r="L127">
            <v>0</v>
          </cell>
          <cell r="M127">
            <v>0.57999999999999996</v>
          </cell>
          <cell r="N127">
            <v>0.93</v>
          </cell>
          <cell r="O127">
            <v>0</v>
          </cell>
          <cell r="P127">
            <v>0</v>
          </cell>
          <cell r="Q127">
            <v>0</v>
          </cell>
          <cell r="R127">
            <v>1.43</v>
          </cell>
          <cell r="S127">
            <v>1.625</v>
          </cell>
          <cell r="T127">
            <v>0.9375</v>
          </cell>
          <cell r="U127">
            <v>0</v>
          </cell>
          <cell r="V127">
            <v>0</v>
          </cell>
          <cell r="W127">
            <v>0</v>
          </cell>
          <cell r="X127">
            <v>0</v>
          </cell>
          <cell r="Y127">
            <v>0</v>
          </cell>
          <cell r="Z127">
            <v>4.53</v>
          </cell>
          <cell r="AA127">
            <v>0</v>
          </cell>
          <cell r="AB127">
            <v>32.299999999999997</v>
          </cell>
          <cell r="AC127">
            <v>0</v>
          </cell>
          <cell r="AD127">
            <v>0</v>
          </cell>
          <cell r="AE127">
            <v>2070</v>
          </cell>
          <cell r="AF127">
            <v>221</v>
          </cell>
          <cell r="AG127">
            <v>192</v>
          </cell>
          <cell r="AH127">
            <v>8.6999999999999993</v>
          </cell>
          <cell r="AI127">
            <v>92.9</v>
          </cell>
          <cell r="AJ127">
            <v>34.700000000000003</v>
          </cell>
          <cell r="AK127">
            <v>22.1</v>
          </cell>
          <cell r="AL127">
            <v>1.84</v>
          </cell>
          <cell r="AM127">
            <v>0</v>
          </cell>
          <cell r="AN127">
            <v>6.03</v>
          </cell>
          <cell r="AO127">
            <v>9940</v>
          </cell>
          <cell r="AP127">
            <v>0</v>
          </cell>
          <cell r="AQ127">
            <v>43.5</v>
          </cell>
          <cell r="AR127">
            <v>85.2</v>
          </cell>
          <cell r="AS127">
            <v>37.700000000000003</v>
          </cell>
          <cell r="AT127">
            <v>109</v>
          </cell>
          <cell r="AU127">
            <v>0</v>
          </cell>
          <cell r="AV127">
            <v>0</v>
          </cell>
          <cell r="AW127">
            <v>0</v>
          </cell>
          <cell r="AX127">
            <v>0</v>
          </cell>
          <cell r="AY127" t="str">
            <v>W530X138</v>
          </cell>
          <cell r="AZ127" t="str">
            <v>W530X138</v>
          </cell>
          <cell r="BA127">
            <v>138</v>
          </cell>
          <cell r="BB127">
            <v>17600</v>
          </cell>
          <cell r="BC127">
            <v>549</v>
          </cell>
          <cell r="BD127">
            <v>0</v>
          </cell>
          <cell r="BE127">
            <v>0</v>
          </cell>
          <cell r="BF127">
            <v>214</v>
          </cell>
          <cell r="BG127">
            <v>0</v>
          </cell>
          <cell r="BH127">
            <v>0</v>
          </cell>
          <cell r="BI127">
            <v>14.7</v>
          </cell>
          <cell r="BJ127">
            <v>23.6</v>
          </cell>
          <cell r="BK127">
            <v>0</v>
          </cell>
          <cell r="BL127">
            <v>0</v>
          </cell>
          <cell r="BM127">
            <v>0</v>
          </cell>
          <cell r="BN127">
            <v>36.299999999999997</v>
          </cell>
          <cell r="BO127">
            <v>41.3</v>
          </cell>
          <cell r="BP127">
            <v>0</v>
          </cell>
          <cell r="BQ127">
            <v>0</v>
          </cell>
          <cell r="BR127">
            <v>0</v>
          </cell>
          <cell r="BS127">
            <v>0</v>
          </cell>
          <cell r="BT127">
            <v>0</v>
          </cell>
          <cell r="BU127">
            <v>138</v>
          </cell>
          <cell r="BV127">
            <v>0</v>
          </cell>
          <cell r="BW127">
            <v>0</v>
          </cell>
          <cell r="BX127">
            <v>32.299999999999997</v>
          </cell>
          <cell r="BY127">
            <v>0</v>
          </cell>
          <cell r="BZ127">
            <v>862</v>
          </cell>
          <cell r="CA127">
            <v>3620</v>
          </cell>
          <cell r="CB127">
            <v>3150</v>
          </cell>
          <cell r="CC127">
            <v>221</v>
          </cell>
          <cell r="CD127">
            <v>38.700000000000003</v>
          </cell>
          <cell r="CE127">
            <v>569</v>
          </cell>
          <cell r="CF127">
            <v>362</v>
          </cell>
          <cell r="CG127">
            <v>46.7</v>
          </cell>
          <cell r="CH127">
            <v>0</v>
          </cell>
          <cell r="CI127">
            <v>2510</v>
          </cell>
          <cell r="CJ127">
            <v>2670</v>
          </cell>
          <cell r="CK127">
            <v>0</v>
          </cell>
          <cell r="CL127">
            <v>28100</v>
          </cell>
          <cell r="CM127">
            <v>35.5</v>
          </cell>
          <cell r="CN127">
            <v>618</v>
          </cell>
          <cell r="CO127">
            <v>1790</v>
          </cell>
          <cell r="CP127">
            <v>0</v>
          </cell>
          <cell r="CQ127">
            <v>0</v>
          </cell>
          <cell r="CR127">
            <v>0</v>
          </cell>
          <cell r="CS127">
            <v>0</v>
          </cell>
        </row>
        <row r="128">
          <cell r="C128" t="str">
            <v>W21X83</v>
          </cell>
          <cell r="D128" t="str">
            <v>F</v>
          </cell>
          <cell r="E128">
            <v>83</v>
          </cell>
          <cell r="F128">
            <v>24.3</v>
          </cell>
          <cell r="G128">
            <v>21.4</v>
          </cell>
          <cell r="H128">
            <v>0</v>
          </cell>
          <cell r="I128">
            <v>0</v>
          </cell>
          <cell r="J128">
            <v>8.36</v>
          </cell>
          <cell r="K128">
            <v>0</v>
          </cell>
          <cell r="L128">
            <v>0</v>
          </cell>
          <cell r="M128">
            <v>0.51500000000000001</v>
          </cell>
          <cell r="N128">
            <v>0.83499999999999996</v>
          </cell>
          <cell r="O128">
            <v>0</v>
          </cell>
          <cell r="P128">
            <v>0</v>
          </cell>
          <cell r="Q128">
            <v>0</v>
          </cell>
          <cell r="R128">
            <v>1.34</v>
          </cell>
          <cell r="S128">
            <v>1.5</v>
          </cell>
          <cell r="T128">
            <v>0.875</v>
          </cell>
          <cell r="U128">
            <v>0</v>
          </cell>
          <cell r="V128">
            <v>0</v>
          </cell>
          <cell r="W128">
            <v>0</v>
          </cell>
          <cell r="X128">
            <v>0</v>
          </cell>
          <cell r="Y128">
            <v>0</v>
          </cell>
          <cell r="Z128">
            <v>5</v>
          </cell>
          <cell r="AA128">
            <v>0</v>
          </cell>
          <cell r="AB128">
            <v>36.4</v>
          </cell>
          <cell r="AC128">
            <v>0</v>
          </cell>
          <cell r="AD128">
            <v>0</v>
          </cell>
          <cell r="AE128">
            <v>1830</v>
          </cell>
          <cell r="AF128">
            <v>196</v>
          </cell>
          <cell r="AG128">
            <v>171</v>
          </cell>
          <cell r="AH128">
            <v>8.67</v>
          </cell>
          <cell r="AI128">
            <v>81.400000000000006</v>
          </cell>
          <cell r="AJ128">
            <v>30.5</v>
          </cell>
          <cell r="AK128">
            <v>19.5</v>
          </cell>
          <cell r="AL128">
            <v>1.83</v>
          </cell>
          <cell r="AM128">
            <v>0</v>
          </cell>
          <cell r="AN128">
            <v>4.34</v>
          </cell>
          <cell r="AO128">
            <v>8630</v>
          </cell>
          <cell r="AP128">
            <v>0</v>
          </cell>
          <cell r="AQ128">
            <v>43</v>
          </cell>
          <cell r="AR128">
            <v>75</v>
          </cell>
          <cell r="AS128">
            <v>33.700000000000003</v>
          </cell>
          <cell r="AT128">
            <v>96.8</v>
          </cell>
          <cell r="AU128">
            <v>0</v>
          </cell>
          <cell r="AV128">
            <v>0</v>
          </cell>
          <cell r="AW128">
            <v>0</v>
          </cell>
          <cell r="AX128">
            <v>0</v>
          </cell>
          <cell r="AY128" t="str">
            <v>W530X123</v>
          </cell>
          <cell r="AZ128" t="str">
            <v>W530X123</v>
          </cell>
          <cell r="BA128">
            <v>123</v>
          </cell>
          <cell r="BB128">
            <v>15700</v>
          </cell>
          <cell r="BC128">
            <v>544</v>
          </cell>
          <cell r="BD128">
            <v>0</v>
          </cell>
          <cell r="BE128">
            <v>0</v>
          </cell>
          <cell r="BF128">
            <v>212</v>
          </cell>
          <cell r="BG128">
            <v>0</v>
          </cell>
          <cell r="BH128">
            <v>0</v>
          </cell>
          <cell r="BI128">
            <v>13.1</v>
          </cell>
          <cell r="BJ128">
            <v>21.2</v>
          </cell>
          <cell r="BK128">
            <v>0</v>
          </cell>
          <cell r="BL128">
            <v>0</v>
          </cell>
          <cell r="BM128">
            <v>0</v>
          </cell>
          <cell r="BN128">
            <v>34</v>
          </cell>
          <cell r="BO128">
            <v>38.1</v>
          </cell>
          <cell r="BP128">
            <v>0</v>
          </cell>
          <cell r="BQ128">
            <v>0</v>
          </cell>
          <cell r="BR128">
            <v>0</v>
          </cell>
          <cell r="BS128">
            <v>0</v>
          </cell>
          <cell r="BT128">
            <v>0</v>
          </cell>
          <cell r="BU128">
            <v>123</v>
          </cell>
          <cell r="BV128">
            <v>0</v>
          </cell>
          <cell r="BW128">
            <v>0</v>
          </cell>
          <cell r="BX128">
            <v>36.4</v>
          </cell>
          <cell r="BY128">
            <v>0</v>
          </cell>
          <cell r="BZ128">
            <v>762</v>
          </cell>
          <cell r="CA128">
            <v>3210</v>
          </cell>
          <cell r="CB128">
            <v>2800</v>
          </cell>
          <cell r="CC128">
            <v>220</v>
          </cell>
          <cell r="CD128">
            <v>33.9</v>
          </cell>
          <cell r="CE128">
            <v>500</v>
          </cell>
          <cell r="CF128">
            <v>320</v>
          </cell>
          <cell r="CG128">
            <v>46.5</v>
          </cell>
          <cell r="CH128">
            <v>0</v>
          </cell>
          <cell r="CI128">
            <v>1810</v>
          </cell>
          <cell r="CJ128">
            <v>2320</v>
          </cell>
          <cell r="CK128">
            <v>0</v>
          </cell>
          <cell r="CL128">
            <v>27700</v>
          </cell>
          <cell r="CM128">
            <v>31.2</v>
          </cell>
          <cell r="CN128">
            <v>552</v>
          </cell>
          <cell r="CO128">
            <v>1590</v>
          </cell>
          <cell r="CP128">
            <v>0</v>
          </cell>
          <cell r="CQ128">
            <v>0</v>
          </cell>
          <cell r="CR128">
            <v>0</v>
          </cell>
          <cell r="CS128">
            <v>0</v>
          </cell>
        </row>
        <row r="129">
          <cell r="C129" t="str">
            <v>W21X73</v>
          </cell>
          <cell r="D129" t="str">
            <v>F</v>
          </cell>
          <cell r="E129">
            <v>73</v>
          </cell>
          <cell r="F129">
            <v>21.5</v>
          </cell>
          <cell r="G129">
            <v>21.2</v>
          </cell>
          <cell r="H129">
            <v>0</v>
          </cell>
          <cell r="I129">
            <v>0</v>
          </cell>
          <cell r="J129">
            <v>8.3000000000000007</v>
          </cell>
          <cell r="K129">
            <v>0</v>
          </cell>
          <cell r="L129">
            <v>0</v>
          </cell>
          <cell r="M129">
            <v>0.45500000000000002</v>
          </cell>
          <cell r="N129">
            <v>0.74</v>
          </cell>
          <cell r="O129">
            <v>0</v>
          </cell>
          <cell r="P129">
            <v>0</v>
          </cell>
          <cell r="Q129">
            <v>0</v>
          </cell>
          <cell r="R129">
            <v>1.24</v>
          </cell>
          <cell r="S129">
            <v>1.4375</v>
          </cell>
          <cell r="T129">
            <v>0.875</v>
          </cell>
          <cell r="U129">
            <v>0</v>
          </cell>
          <cell r="V129">
            <v>0</v>
          </cell>
          <cell r="W129">
            <v>0</v>
          </cell>
          <cell r="X129">
            <v>0</v>
          </cell>
          <cell r="Y129">
            <v>0</v>
          </cell>
          <cell r="Z129">
            <v>5.6</v>
          </cell>
          <cell r="AA129">
            <v>0</v>
          </cell>
          <cell r="AB129">
            <v>41.2</v>
          </cell>
          <cell r="AC129">
            <v>0</v>
          </cell>
          <cell r="AD129">
            <v>0</v>
          </cell>
          <cell r="AE129">
            <v>1600</v>
          </cell>
          <cell r="AF129">
            <v>172</v>
          </cell>
          <cell r="AG129">
            <v>151</v>
          </cell>
          <cell r="AH129">
            <v>8.64</v>
          </cell>
          <cell r="AI129">
            <v>70.599999999999994</v>
          </cell>
          <cell r="AJ129">
            <v>26.6</v>
          </cell>
          <cell r="AK129">
            <v>17</v>
          </cell>
          <cell r="AL129">
            <v>1.81</v>
          </cell>
          <cell r="AM129">
            <v>0</v>
          </cell>
          <cell r="AN129">
            <v>3.02</v>
          </cell>
          <cell r="AO129">
            <v>7410</v>
          </cell>
          <cell r="AP129">
            <v>0</v>
          </cell>
          <cell r="AQ129">
            <v>42.5</v>
          </cell>
          <cell r="AR129">
            <v>65.2</v>
          </cell>
          <cell r="AS129">
            <v>29.7</v>
          </cell>
          <cell r="AT129">
            <v>85</v>
          </cell>
          <cell r="AU129">
            <v>0</v>
          </cell>
          <cell r="AV129">
            <v>0</v>
          </cell>
          <cell r="AW129">
            <v>0</v>
          </cell>
          <cell r="AX129">
            <v>0</v>
          </cell>
          <cell r="AY129" t="str">
            <v>W530X109</v>
          </cell>
          <cell r="AZ129" t="str">
            <v>W530X109</v>
          </cell>
          <cell r="BA129">
            <v>109</v>
          </cell>
          <cell r="BB129">
            <v>13900</v>
          </cell>
          <cell r="BC129">
            <v>538</v>
          </cell>
          <cell r="BD129">
            <v>0</v>
          </cell>
          <cell r="BE129">
            <v>0</v>
          </cell>
          <cell r="BF129">
            <v>211</v>
          </cell>
          <cell r="BG129">
            <v>0</v>
          </cell>
          <cell r="BH129">
            <v>0</v>
          </cell>
          <cell r="BI129">
            <v>11.6</v>
          </cell>
          <cell r="BJ129">
            <v>18.8</v>
          </cell>
          <cell r="BK129">
            <v>0</v>
          </cell>
          <cell r="BL129">
            <v>0</v>
          </cell>
          <cell r="BM129">
            <v>0</v>
          </cell>
          <cell r="BN129">
            <v>31.5</v>
          </cell>
          <cell r="BO129">
            <v>36.5</v>
          </cell>
          <cell r="BP129">
            <v>0</v>
          </cell>
          <cell r="BQ129">
            <v>0</v>
          </cell>
          <cell r="BR129">
            <v>0</v>
          </cell>
          <cell r="BS129">
            <v>0</v>
          </cell>
          <cell r="BT129">
            <v>0</v>
          </cell>
          <cell r="BU129">
            <v>109</v>
          </cell>
          <cell r="BV129">
            <v>0</v>
          </cell>
          <cell r="BW129">
            <v>0</v>
          </cell>
          <cell r="BX129">
            <v>41.2</v>
          </cell>
          <cell r="BY129">
            <v>0</v>
          </cell>
          <cell r="BZ129">
            <v>666</v>
          </cell>
          <cell r="CA129">
            <v>2820</v>
          </cell>
          <cell r="CB129">
            <v>2470</v>
          </cell>
          <cell r="CC129">
            <v>219</v>
          </cell>
          <cell r="CD129">
            <v>29.4</v>
          </cell>
          <cell r="CE129">
            <v>436</v>
          </cell>
          <cell r="CF129">
            <v>279</v>
          </cell>
          <cell r="CG129">
            <v>46</v>
          </cell>
          <cell r="CH129">
            <v>0</v>
          </cell>
          <cell r="CI129">
            <v>1260</v>
          </cell>
          <cell r="CJ129">
            <v>1990</v>
          </cell>
          <cell r="CK129">
            <v>0</v>
          </cell>
          <cell r="CL129">
            <v>27400</v>
          </cell>
          <cell r="CM129">
            <v>27.1</v>
          </cell>
          <cell r="CN129">
            <v>487</v>
          </cell>
          <cell r="CO129">
            <v>1390</v>
          </cell>
          <cell r="CP129">
            <v>0</v>
          </cell>
          <cell r="CQ129">
            <v>0</v>
          </cell>
          <cell r="CR129">
            <v>0</v>
          </cell>
          <cell r="CS129">
            <v>0</v>
          </cell>
        </row>
        <row r="130">
          <cell r="C130" t="str">
            <v>W21X68</v>
          </cell>
          <cell r="D130" t="str">
            <v>F</v>
          </cell>
          <cell r="E130">
            <v>68</v>
          </cell>
          <cell r="F130">
            <v>20</v>
          </cell>
          <cell r="G130">
            <v>21.1</v>
          </cell>
          <cell r="H130">
            <v>0</v>
          </cell>
          <cell r="I130">
            <v>0</v>
          </cell>
          <cell r="J130">
            <v>8.27</v>
          </cell>
          <cell r="K130">
            <v>0</v>
          </cell>
          <cell r="L130">
            <v>0</v>
          </cell>
          <cell r="M130">
            <v>0.43</v>
          </cell>
          <cell r="N130">
            <v>0.68500000000000005</v>
          </cell>
          <cell r="O130">
            <v>0</v>
          </cell>
          <cell r="P130">
            <v>0</v>
          </cell>
          <cell r="Q130">
            <v>0</v>
          </cell>
          <cell r="R130">
            <v>1.19</v>
          </cell>
          <cell r="S130">
            <v>1.375</v>
          </cell>
          <cell r="T130">
            <v>0.875</v>
          </cell>
          <cell r="U130">
            <v>0</v>
          </cell>
          <cell r="V130">
            <v>0</v>
          </cell>
          <cell r="W130">
            <v>0</v>
          </cell>
          <cell r="X130">
            <v>0</v>
          </cell>
          <cell r="Y130">
            <v>0</v>
          </cell>
          <cell r="Z130">
            <v>6.04</v>
          </cell>
          <cell r="AA130">
            <v>0</v>
          </cell>
          <cell r="AB130">
            <v>43.6</v>
          </cell>
          <cell r="AC130">
            <v>0</v>
          </cell>
          <cell r="AD130">
            <v>0</v>
          </cell>
          <cell r="AE130">
            <v>1480</v>
          </cell>
          <cell r="AF130">
            <v>160</v>
          </cell>
          <cell r="AG130">
            <v>140</v>
          </cell>
          <cell r="AH130">
            <v>8.6</v>
          </cell>
          <cell r="AI130">
            <v>64.7</v>
          </cell>
          <cell r="AJ130">
            <v>24.4</v>
          </cell>
          <cell r="AK130">
            <v>15.7</v>
          </cell>
          <cell r="AL130">
            <v>1.8</v>
          </cell>
          <cell r="AM130">
            <v>0</v>
          </cell>
          <cell r="AN130">
            <v>2.4500000000000002</v>
          </cell>
          <cell r="AO130">
            <v>6760</v>
          </cell>
          <cell r="AP130">
            <v>0</v>
          </cell>
          <cell r="AQ130">
            <v>42.2</v>
          </cell>
          <cell r="AR130">
            <v>59.8</v>
          </cell>
          <cell r="AS130">
            <v>27.4</v>
          </cell>
          <cell r="AT130">
            <v>78.7</v>
          </cell>
          <cell r="AU130">
            <v>0</v>
          </cell>
          <cell r="AV130">
            <v>0</v>
          </cell>
          <cell r="AW130">
            <v>0</v>
          </cell>
          <cell r="AX130">
            <v>0</v>
          </cell>
          <cell r="AY130" t="str">
            <v>W530X101</v>
          </cell>
          <cell r="AZ130" t="str">
            <v>W530X101</v>
          </cell>
          <cell r="BA130">
            <v>101</v>
          </cell>
          <cell r="BB130">
            <v>12900</v>
          </cell>
          <cell r="BC130">
            <v>536</v>
          </cell>
          <cell r="BD130">
            <v>0</v>
          </cell>
          <cell r="BE130">
            <v>0</v>
          </cell>
          <cell r="BF130">
            <v>210</v>
          </cell>
          <cell r="BG130">
            <v>0</v>
          </cell>
          <cell r="BH130">
            <v>0</v>
          </cell>
          <cell r="BI130">
            <v>10.9</v>
          </cell>
          <cell r="BJ130">
            <v>17.399999999999999</v>
          </cell>
          <cell r="BK130">
            <v>0</v>
          </cell>
          <cell r="BL130">
            <v>0</v>
          </cell>
          <cell r="BM130">
            <v>0</v>
          </cell>
          <cell r="BN130">
            <v>30.2</v>
          </cell>
          <cell r="BO130">
            <v>34.9</v>
          </cell>
          <cell r="BP130">
            <v>0</v>
          </cell>
          <cell r="BQ130">
            <v>0</v>
          </cell>
          <cell r="BR130">
            <v>0</v>
          </cell>
          <cell r="BS130">
            <v>0</v>
          </cell>
          <cell r="BT130">
            <v>0</v>
          </cell>
          <cell r="BU130">
            <v>101</v>
          </cell>
          <cell r="BV130">
            <v>0</v>
          </cell>
          <cell r="BW130">
            <v>0</v>
          </cell>
          <cell r="BX130">
            <v>43.6</v>
          </cell>
          <cell r="BY130">
            <v>0</v>
          </cell>
          <cell r="BZ130">
            <v>616</v>
          </cell>
          <cell r="CA130">
            <v>2620</v>
          </cell>
          <cell r="CB130">
            <v>2290</v>
          </cell>
          <cell r="CC130">
            <v>218</v>
          </cell>
          <cell r="CD130">
            <v>26.9</v>
          </cell>
          <cell r="CE130">
            <v>400</v>
          </cell>
          <cell r="CF130">
            <v>257</v>
          </cell>
          <cell r="CG130">
            <v>45.7</v>
          </cell>
          <cell r="CH130">
            <v>0</v>
          </cell>
          <cell r="CI130">
            <v>1020</v>
          </cell>
          <cell r="CJ130">
            <v>1820</v>
          </cell>
          <cell r="CK130">
            <v>0</v>
          </cell>
          <cell r="CL130">
            <v>27200</v>
          </cell>
          <cell r="CM130">
            <v>24.9</v>
          </cell>
          <cell r="CN130">
            <v>449</v>
          </cell>
          <cell r="CO130">
            <v>1290</v>
          </cell>
          <cell r="CP130">
            <v>0</v>
          </cell>
          <cell r="CQ130">
            <v>0</v>
          </cell>
          <cell r="CR130">
            <v>0</v>
          </cell>
          <cell r="CS130">
            <v>0</v>
          </cell>
        </row>
        <row r="131">
          <cell r="C131" t="str">
            <v>W21X62</v>
          </cell>
          <cell r="D131" t="str">
            <v>F</v>
          </cell>
          <cell r="E131">
            <v>62</v>
          </cell>
          <cell r="F131">
            <v>18.3</v>
          </cell>
          <cell r="G131">
            <v>21</v>
          </cell>
          <cell r="H131">
            <v>0</v>
          </cell>
          <cell r="I131">
            <v>0</v>
          </cell>
          <cell r="J131">
            <v>8.24</v>
          </cell>
          <cell r="K131">
            <v>0</v>
          </cell>
          <cell r="L131">
            <v>0</v>
          </cell>
          <cell r="M131">
            <v>0.4</v>
          </cell>
          <cell r="N131">
            <v>0.61499999999999999</v>
          </cell>
          <cell r="O131">
            <v>0</v>
          </cell>
          <cell r="P131">
            <v>0</v>
          </cell>
          <cell r="Q131">
            <v>0</v>
          </cell>
          <cell r="R131">
            <v>1.1200000000000001</v>
          </cell>
          <cell r="S131">
            <v>1.3125</v>
          </cell>
          <cell r="T131">
            <v>0.8125</v>
          </cell>
          <cell r="U131">
            <v>0</v>
          </cell>
          <cell r="V131">
            <v>0</v>
          </cell>
          <cell r="W131">
            <v>0</v>
          </cell>
          <cell r="X131">
            <v>0</v>
          </cell>
          <cell r="Y131">
            <v>0</v>
          </cell>
          <cell r="Z131">
            <v>6.7</v>
          </cell>
          <cell r="AA131">
            <v>0</v>
          </cell>
          <cell r="AB131">
            <v>46.9</v>
          </cell>
          <cell r="AC131">
            <v>0</v>
          </cell>
          <cell r="AD131">
            <v>0</v>
          </cell>
          <cell r="AE131">
            <v>1330</v>
          </cell>
          <cell r="AF131">
            <v>144</v>
          </cell>
          <cell r="AG131">
            <v>127</v>
          </cell>
          <cell r="AH131">
            <v>8.5399999999999991</v>
          </cell>
          <cell r="AI131">
            <v>57.5</v>
          </cell>
          <cell r="AJ131">
            <v>21.7</v>
          </cell>
          <cell r="AK131">
            <v>14</v>
          </cell>
          <cell r="AL131">
            <v>1.77</v>
          </cell>
          <cell r="AM131">
            <v>0</v>
          </cell>
          <cell r="AN131">
            <v>1.83</v>
          </cell>
          <cell r="AO131">
            <v>5960</v>
          </cell>
          <cell r="AP131">
            <v>0</v>
          </cell>
          <cell r="AQ131">
            <v>42</v>
          </cell>
          <cell r="AR131">
            <v>53.2</v>
          </cell>
          <cell r="AS131">
            <v>24.6</v>
          </cell>
          <cell r="AT131">
            <v>71.2</v>
          </cell>
          <cell r="AU131">
            <v>0</v>
          </cell>
          <cell r="AV131">
            <v>0</v>
          </cell>
          <cell r="AW131">
            <v>0</v>
          </cell>
          <cell r="AX131">
            <v>0</v>
          </cell>
          <cell r="AY131" t="str">
            <v>W530X92</v>
          </cell>
          <cell r="AZ131" t="str">
            <v>W530X92</v>
          </cell>
          <cell r="BA131">
            <v>92</v>
          </cell>
          <cell r="BB131">
            <v>11800</v>
          </cell>
          <cell r="BC131">
            <v>533</v>
          </cell>
          <cell r="BD131">
            <v>0</v>
          </cell>
          <cell r="BE131">
            <v>0</v>
          </cell>
          <cell r="BF131">
            <v>209</v>
          </cell>
          <cell r="BG131">
            <v>0</v>
          </cell>
          <cell r="BH131">
            <v>0</v>
          </cell>
          <cell r="BI131">
            <v>10.199999999999999</v>
          </cell>
          <cell r="BJ131">
            <v>15.6</v>
          </cell>
          <cell r="BK131">
            <v>0</v>
          </cell>
          <cell r="BL131">
            <v>0</v>
          </cell>
          <cell r="BM131">
            <v>0</v>
          </cell>
          <cell r="BN131">
            <v>28.4</v>
          </cell>
          <cell r="BO131">
            <v>33.299999999999997</v>
          </cell>
          <cell r="BP131">
            <v>0</v>
          </cell>
          <cell r="BQ131">
            <v>0</v>
          </cell>
          <cell r="BR131">
            <v>0</v>
          </cell>
          <cell r="BS131">
            <v>0</v>
          </cell>
          <cell r="BT131">
            <v>0</v>
          </cell>
          <cell r="BU131">
            <v>92</v>
          </cell>
          <cell r="BV131">
            <v>0</v>
          </cell>
          <cell r="BW131">
            <v>0</v>
          </cell>
          <cell r="BX131">
            <v>46.9</v>
          </cell>
          <cell r="BY131">
            <v>0</v>
          </cell>
          <cell r="BZ131">
            <v>554</v>
          </cell>
          <cell r="CA131">
            <v>2360</v>
          </cell>
          <cell r="CB131">
            <v>2080</v>
          </cell>
          <cell r="CC131">
            <v>217</v>
          </cell>
          <cell r="CD131">
            <v>23.9</v>
          </cell>
          <cell r="CE131">
            <v>356</v>
          </cell>
          <cell r="CF131">
            <v>229</v>
          </cell>
          <cell r="CG131">
            <v>45</v>
          </cell>
          <cell r="CH131">
            <v>0</v>
          </cell>
          <cell r="CI131">
            <v>762</v>
          </cell>
          <cell r="CJ131">
            <v>1600</v>
          </cell>
          <cell r="CK131">
            <v>0</v>
          </cell>
          <cell r="CL131">
            <v>27100</v>
          </cell>
          <cell r="CM131">
            <v>22.1</v>
          </cell>
          <cell r="CN131">
            <v>403</v>
          </cell>
          <cell r="CO131">
            <v>1170</v>
          </cell>
          <cell r="CP131">
            <v>0</v>
          </cell>
          <cell r="CQ131">
            <v>0</v>
          </cell>
          <cell r="CR131">
            <v>0</v>
          </cell>
          <cell r="CS131">
            <v>0</v>
          </cell>
        </row>
        <row r="132">
          <cell r="C132" t="str">
            <v>W21X55</v>
          </cell>
          <cell r="D132" t="str">
            <v>F</v>
          </cell>
          <cell r="E132">
            <v>55</v>
          </cell>
          <cell r="F132">
            <v>16.2</v>
          </cell>
          <cell r="G132">
            <v>20.8</v>
          </cell>
          <cell r="H132">
            <v>0</v>
          </cell>
          <cell r="I132">
            <v>0</v>
          </cell>
          <cell r="J132">
            <v>8.2200000000000006</v>
          </cell>
          <cell r="K132">
            <v>0</v>
          </cell>
          <cell r="L132">
            <v>0</v>
          </cell>
          <cell r="M132">
            <v>0.375</v>
          </cell>
          <cell r="N132">
            <v>0.52200000000000002</v>
          </cell>
          <cell r="O132">
            <v>0</v>
          </cell>
          <cell r="P132">
            <v>0</v>
          </cell>
          <cell r="Q132">
            <v>0</v>
          </cell>
          <cell r="R132">
            <v>1.02</v>
          </cell>
          <cell r="S132">
            <v>1.1875</v>
          </cell>
          <cell r="T132">
            <v>0.8125</v>
          </cell>
          <cell r="U132">
            <v>0</v>
          </cell>
          <cell r="V132">
            <v>0</v>
          </cell>
          <cell r="W132">
            <v>0</v>
          </cell>
          <cell r="X132">
            <v>0</v>
          </cell>
          <cell r="Y132">
            <v>0</v>
          </cell>
          <cell r="Z132">
            <v>7.87</v>
          </cell>
          <cell r="AA132">
            <v>0</v>
          </cell>
          <cell r="AB132">
            <v>50</v>
          </cell>
          <cell r="AC132">
            <v>0</v>
          </cell>
          <cell r="AD132">
            <v>0</v>
          </cell>
          <cell r="AE132">
            <v>1140</v>
          </cell>
          <cell r="AF132">
            <v>126</v>
          </cell>
          <cell r="AG132">
            <v>110</v>
          </cell>
          <cell r="AH132">
            <v>8.4</v>
          </cell>
          <cell r="AI132">
            <v>48.4</v>
          </cell>
          <cell r="AJ132">
            <v>18.399999999999999</v>
          </cell>
          <cell r="AK132">
            <v>11.8</v>
          </cell>
          <cell r="AL132">
            <v>1.73</v>
          </cell>
          <cell r="AM132">
            <v>0</v>
          </cell>
          <cell r="AN132">
            <v>1.24</v>
          </cell>
          <cell r="AO132">
            <v>4980</v>
          </cell>
          <cell r="AP132">
            <v>0</v>
          </cell>
          <cell r="AQ132">
            <v>41.7</v>
          </cell>
          <cell r="AR132">
            <v>44.7</v>
          </cell>
          <cell r="AS132">
            <v>20.8</v>
          </cell>
          <cell r="AT132">
            <v>61.8</v>
          </cell>
          <cell r="AU132">
            <v>0</v>
          </cell>
          <cell r="AV132">
            <v>0</v>
          </cell>
          <cell r="AW132">
            <v>0</v>
          </cell>
          <cell r="AX132">
            <v>0</v>
          </cell>
          <cell r="AY132" t="str">
            <v>W530X82</v>
          </cell>
          <cell r="AZ132" t="str">
            <v>W530X82</v>
          </cell>
          <cell r="BA132">
            <v>82</v>
          </cell>
          <cell r="BB132">
            <v>10500</v>
          </cell>
          <cell r="BC132">
            <v>528</v>
          </cell>
          <cell r="BD132">
            <v>0</v>
          </cell>
          <cell r="BE132">
            <v>0</v>
          </cell>
          <cell r="BF132">
            <v>209</v>
          </cell>
          <cell r="BG132">
            <v>0</v>
          </cell>
          <cell r="BH132">
            <v>0</v>
          </cell>
          <cell r="BI132">
            <v>9.5299999999999994</v>
          </cell>
          <cell r="BJ132">
            <v>13.3</v>
          </cell>
          <cell r="BK132">
            <v>0</v>
          </cell>
          <cell r="BL132">
            <v>0</v>
          </cell>
          <cell r="BM132">
            <v>0</v>
          </cell>
          <cell r="BN132">
            <v>25.9</v>
          </cell>
          <cell r="BO132">
            <v>30.2</v>
          </cell>
          <cell r="BP132">
            <v>0</v>
          </cell>
          <cell r="BQ132">
            <v>0</v>
          </cell>
          <cell r="BR132">
            <v>0</v>
          </cell>
          <cell r="BS132">
            <v>0</v>
          </cell>
          <cell r="BT132">
            <v>0</v>
          </cell>
          <cell r="BU132">
            <v>82</v>
          </cell>
          <cell r="BV132">
            <v>0</v>
          </cell>
          <cell r="BW132">
            <v>0</v>
          </cell>
          <cell r="BX132">
            <v>50</v>
          </cell>
          <cell r="BY132">
            <v>0</v>
          </cell>
          <cell r="BZ132">
            <v>475</v>
          </cell>
          <cell r="CA132">
            <v>2060</v>
          </cell>
          <cell r="CB132">
            <v>1800</v>
          </cell>
          <cell r="CC132">
            <v>213</v>
          </cell>
          <cell r="CD132">
            <v>20.100000000000001</v>
          </cell>
          <cell r="CE132">
            <v>302</v>
          </cell>
          <cell r="CF132">
            <v>193</v>
          </cell>
          <cell r="CG132">
            <v>43.9</v>
          </cell>
          <cell r="CH132">
            <v>0</v>
          </cell>
          <cell r="CI132">
            <v>516</v>
          </cell>
          <cell r="CJ132">
            <v>1340</v>
          </cell>
          <cell r="CK132">
            <v>0</v>
          </cell>
          <cell r="CL132">
            <v>26900</v>
          </cell>
          <cell r="CM132">
            <v>18.600000000000001</v>
          </cell>
          <cell r="CN132">
            <v>341</v>
          </cell>
          <cell r="CO132">
            <v>1010</v>
          </cell>
          <cell r="CP132">
            <v>0</v>
          </cell>
          <cell r="CQ132">
            <v>0</v>
          </cell>
          <cell r="CR132">
            <v>0</v>
          </cell>
          <cell r="CS132">
            <v>0</v>
          </cell>
        </row>
        <row r="133">
          <cell r="C133" t="str">
            <v>W21X48</v>
          </cell>
          <cell r="D133" t="str">
            <v>F</v>
          </cell>
          <cell r="E133">
            <v>48</v>
          </cell>
          <cell r="F133">
            <v>14.1</v>
          </cell>
          <cell r="G133">
            <v>20.6</v>
          </cell>
          <cell r="H133">
            <v>0</v>
          </cell>
          <cell r="I133">
            <v>0</v>
          </cell>
          <cell r="J133">
            <v>8.14</v>
          </cell>
          <cell r="K133">
            <v>0</v>
          </cell>
          <cell r="L133">
            <v>0</v>
          </cell>
          <cell r="M133">
            <v>0.35</v>
          </cell>
          <cell r="N133">
            <v>0.43</v>
          </cell>
          <cell r="O133">
            <v>0</v>
          </cell>
          <cell r="P133">
            <v>0</v>
          </cell>
          <cell r="Q133">
            <v>0</v>
          </cell>
          <cell r="R133">
            <v>0.93</v>
          </cell>
          <cell r="S133">
            <v>1.125</v>
          </cell>
          <cell r="T133">
            <v>0.8125</v>
          </cell>
          <cell r="U133">
            <v>0</v>
          </cell>
          <cell r="V133">
            <v>0</v>
          </cell>
          <cell r="W133">
            <v>0</v>
          </cell>
          <cell r="X133">
            <v>0</v>
          </cell>
          <cell r="Y133">
            <v>0</v>
          </cell>
          <cell r="Z133">
            <v>9.4700000000000006</v>
          </cell>
          <cell r="AA133">
            <v>0</v>
          </cell>
          <cell r="AB133">
            <v>53.6</v>
          </cell>
          <cell r="AC133">
            <v>0</v>
          </cell>
          <cell r="AD133">
            <v>0</v>
          </cell>
          <cell r="AE133">
            <v>959</v>
          </cell>
          <cell r="AF133">
            <v>107</v>
          </cell>
          <cell r="AG133">
            <v>93</v>
          </cell>
          <cell r="AH133">
            <v>8.24</v>
          </cell>
          <cell r="AI133">
            <v>38.700000000000003</v>
          </cell>
          <cell r="AJ133">
            <v>14.9</v>
          </cell>
          <cell r="AK133">
            <v>9.52</v>
          </cell>
          <cell r="AL133">
            <v>1.66</v>
          </cell>
          <cell r="AM133">
            <v>0</v>
          </cell>
          <cell r="AN133">
            <v>0.80300000000000005</v>
          </cell>
          <cell r="AO133">
            <v>3950</v>
          </cell>
          <cell r="AP133">
            <v>0</v>
          </cell>
          <cell r="AQ133">
            <v>41</v>
          </cell>
          <cell r="AR133">
            <v>35.9</v>
          </cell>
          <cell r="AS133">
            <v>16.899999999999999</v>
          </cell>
          <cell r="AT133">
            <v>52.3</v>
          </cell>
          <cell r="AU133">
            <v>0</v>
          </cell>
          <cell r="AV133">
            <v>0</v>
          </cell>
          <cell r="AW133">
            <v>0</v>
          </cell>
          <cell r="AX133">
            <v>0</v>
          </cell>
          <cell r="AY133" t="str">
            <v>W530X72</v>
          </cell>
          <cell r="AZ133" t="str">
            <v>W530X72</v>
          </cell>
          <cell r="BA133">
            <v>72</v>
          </cell>
          <cell r="BB133">
            <v>9100</v>
          </cell>
          <cell r="BC133">
            <v>523</v>
          </cell>
          <cell r="BD133">
            <v>0</v>
          </cell>
          <cell r="BE133">
            <v>0</v>
          </cell>
          <cell r="BF133">
            <v>207</v>
          </cell>
          <cell r="BG133">
            <v>0</v>
          </cell>
          <cell r="BH133">
            <v>0</v>
          </cell>
          <cell r="BI133">
            <v>8.89</v>
          </cell>
          <cell r="BJ133">
            <v>10.9</v>
          </cell>
          <cell r="BK133">
            <v>0</v>
          </cell>
          <cell r="BL133">
            <v>0</v>
          </cell>
          <cell r="BM133">
            <v>0</v>
          </cell>
          <cell r="BN133">
            <v>23.6</v>
          </cell>
          <cell r="BO133">
            <v>28.6</v>
          </cell>
          <cell r="BP133">
            <v>0</v>
          </cell>
          <cell r="BQ133">
            <v>0</v>
          </cell>
          <cell r="BR133">
            <v>0</v>
          </cell>
          <cell r="BS133">
            <v>0</v>
          </cell>
          <cell r="BT133">
            <v>0</v>
          </cell>
          <cell r="BU133">
            <v>72</v>
          </cell>
          <cell r="BV133">
            <v>0</v>
          </cell>
          <cell r="BW133">
            <v>0</v>
          </cell>
          <cell r="BX133">
            <v>53.6</v>
          </cell>
          <cell r="BY133">
            <v>0</v>
          </cell>
          <cell r="BZ133">
            <v>399</v>
          </cell>
          <cell r="CA133">
            <v>1750</v>
          </cell>
          <cell r="CB133">
            <v>1520</v>
          </cell>
          <cell r="CC133">
            <v>209</v>
          </cell>
          <cell r="CD133">
            <v>16.100000000000001</v>
          </cell>
          <cell r="CE133">
            <v>244</v>
          </cell>
          <cell r="CF133">
            <v>156</v>
          </cell>
          <cell r="CG133">
            <v>42.2</v>
          </cell>
          <cell r="CH133">
            <v>0</v>
          </cell>
          <cell r="CI133">
            <v>334</v>
          </cell>
          <cell r="CJ133">
            <v>1060</v>
          </cell>
          <cell r="CK133">
            <v>0</v>
          </cell>
          <cell r="CL133">
            <v>26500</v>
          </cell>
          <cell r="CM133">
            <v>14.9</v>
          </cell>
          <cell r="CN133">
            <v>277</v>
          </cell>
          <cell r="CO133">
            <v>857</v>
          </cell>
          <cell r="CP133">
            <v>0</v>
          </cell>
          <cell r="CQ133">
            <v>0</v>
          </cell>
          <cell r="CR133">
            <v>0</v>
          </cell>
          <cell r="CS133">
            <v>0</v>
          </cell>
        </row>
        <row r="134">
          <cell r="C134" t="str">
            <v>W21X57</v>
          </cell>
          <cell r="D134" t="str">
            <v>F</v>
          </cell>
          <cell r="E134">
            <v>57</v>
          </cell>
          <cell r="F134">
            <v>16.7</v>
          </cell>
          <cell r="G134">
            <v>21.1</v>
          </cell>
          <cell r="H134">
            <v>0</v>
          </cell>
          <cell r="I134">
            <v>0</v>
          </cell>
          <cell r="J134">
            <v>6.56</v>
          </cell>
          <cell r="K134">
            <v>0</v>
          </cell>
          <cell r="L134">
            <v>0</v>
          </cell>
          <cell r="M134">
            <v>0.40500000000000003</v>
          </cell>
          <cell r="N134">
            <v>0.65</v>
          </cell>
          <cell r="O134">
            <v>0</v>
          </cell>
          <cell r="P134">
            <v>0</v>
          </cell>
          <cell r="Q134">
            <v>0</v>
          </cell>
          <cell r="R134">
            <v>1.1499999999999999</v>
          </cell>
          <cell r="S134">
            <v>1.3125</v>
          </cell>
          <cell r="T134">
            <v>0.8125</v>
          </cell>
          <cell r="U134">
            <v>0</v>
          </cell>
          <cell r="V134">
            <v>0</v>
          </cell>
          <cell r="W134">
            <v>0</v>
          </cell>
          <cell r="X134">
            <v>0</v>
          </cell>
          <cell r="Y134">
            <v>0</v>
          </cell>
          <cell r="Z134">
            <v>5.04</v>
          </cell>
          <cell r="AA134">
            <v>0</v>
          </cell>
          <cell r="AB134">
            <v>46.3</v>
          </cell>
          <cell r="AC134">
            <v>0</v>
          </cell>
          <cell r="AD134">
            <v>0</v>
          </cell>
          <cell r="AE134">
            <v>1170</v>
          </cell>
          <cell r="AF134">
            <v>129</v>
          </cell>
          <cell r="AG134">
            <v>111</v>
          </cell>
          <cell r="AH134">
            <v>8.36</v>
          </cell>
          <cell r="AI134">
            <v>30.6</v>
          </cell>
          <cell r="AJ134">
            <v>14.8</v>
          </cell>
          <cell r="AK134">
            <v>9.35</v>
          </cell>
          <cell r="AL134">
            <v>1.35</v>
          </cell>
          <cell r="AM134">
            <v>0</v>
          </cell>
          <cell r="AN134">
            <v>1.77</v>
          </cell>
          <cell r="AO134">
            <v>3190</v>
          </cell>
          <cell r="AP134">
            <v>0</v>
          </cell>
          <cell r="AQ134">
            <v>33.5</v>
          </cell>
          <cell r="AR134">
            <v>35.799999999999997</v>
          </cell>
          <cell r="AS134">
            <v>20.5</v>
          </cell>
          <cell r="AT134">
            <v>63.4</v>
          </cell>
          <cell r="AU134">
            <v>0</v>
          </cell>
          <cell r="AV134">
            <v>0</v>
          </cell>
          <cell r="AW134">
            <v>0</v>
          </cell>
          <cell r="AX134">
            <v>0</v>
          </cell>
          <cell r="AY134" t="str">
            <v>W530X85</v>
          </cell>
          <cell r="AZ134" t="str">
            <v>W530X85</v>
          </cell>
          <cell r="BA134">
            <v>85</v>
          </cell>
          <cell r="BB134">
            <v>10800</v>
          </cell>
          <cell r="BC134">
            <v>536</v>
          </cell>
          <cell r="BD134">
            <v>0</v>
          </cell>
          <cell r="BE134">
            <v>0</v>
          </cell>
          <cell r="BF134">
            <v>167</v>
          </cell>
          <cell r="BG134">
            <v>0</v>
          </cell>
          <cell r="BH134">
            <v>0</v>
          </cell>
          <cell r="BI134">
            <v>10.3</v>
          </cell>
          <cell r="BJ134">
            <v>16.5</v>
          </cell>
          <cell r="BK134">
            <v>0</v>
          </cell>
          <cell r="BL134">
            <v>0</v>
          </cell>
          <cell r="BM134">
            <v>0</v>
          </cell>
          <cell r="BN134">
            <v>29.2</v>
          </cell>
          <cell r="BO134">
            <v>33.299999999999997</v>
          </cell>
          <cell r="BP134">
            <v>0</v>
          </cell>
          <cell r="BQ134">
            <v>0</v>
          </cell>
          <cell r="BR134">
            <v>0</v>
          </cell>
          <cell r="BS134">
            <v>0</v>
          </cell>
          <cell r="BT134">
            <v>0</v>
          </cell>
          <cell r="BU134">
            <v>85</v>
          </cell>
          <cell r="BV134">
            <v>0</v>
          </cell>
          <cell r="BW134">
            <v>0</v>
          </cell>
          <cell r="BX134">
            <v>46.3</v>
          </cell>
          <cell r="BY134">
            <v>0</v>
          </cell>
          <cell r="BZ134">
            <v>487</v>
          </cell>
          <cell r="CA134">
            <v>2110</v>
          </cell>
          <cell r="CB134">
            <v>1820</v>
          </cell>
          <cell r="CC134">
            <v>212</v>
          </cell>
          <cell r="CD134">
            <v>12.7</v>
          </cell>
          <cell r="CE134">
            <v>243</v>
          </cell>
          <cell r="CF134">
            <v>153</v>
          </cell>
          <cell r="CG134">
            <v>34.299999999999997</v>
          </cell>
          <cell r="CH134">
            <v>0</v>
          </cell>
          <cell r="CI134">
            <v>737</v>
          </cell>
          <cell r="CJ134">
            <v>857</v>
          </cell>
          <cell r="CK134">
            <v>0</v>
          </cell>
          <cell r="CL134">
            <v>21600</v>
          </cell>
          <cell r="CM134">
            <v>14.9</v>
          </cell>
          <cell r="CN134">
            <v>336</v>
          </cell>
          <cell r="CO134">
            <v>1040</v>
          </cell>
          <cell r="CP134">
            <v>0</v>
          </cell>
          <cell r="CQ134">
            <v>0</v>
          </cell>
          <cell r="CR134">
            <v>0</v>
          </cell>
          <cell r="CS134">
            <v>0</v>
          </cell>
        </row>
        <row r="135">
          <cell r="C135" t="str">
            <v>W21X50</v>
          </cell>
          <cell r="D135" t="str">
            <v>F</v>
          </cell>
          <cell r="E135">
            <v>50</v>
          </cell>
          <cell r="F135">
            <v>14.7</v>
          </cell>
          <cell r="G135">
            <v>20.8</v>
          </cell>
          <cell r="H135">
            <v>0</v>
          </cell>
          <cell r="I135">
            <v>0</v>
          </cell>
          <cell r="J135">
            <v>6.53</v>
          </cell>
          <cell r="K135">
            <v>0</v>
          </cell>
          <cell r="L135">
            <v>0</v>
          </cell>
          <cell r="M135">
            <v>0.38</v>
          </cell>
          <cell r="N135">
            <v>0.53500000000000003</v>
          </cell>
          <cell r="O135">
            <v>0</v>
          </cell>
          <cell r="P135">
            <v>0</v>
          </cell>
          <cell r="Q135">
            <v>0</v>
          </cell>
          <cell r="R135">
            <v>1.04</v>
          </cell>
          <cell r="S135">
            <v>1.25</v>
          </cell>
          <cell r="T135">
            <v>0.8125</v>
          </cell>
          <cell r="U135">
            <v>0</v>
          </cell>
          <cell r="V135">
            <v>0</v>
          </cell>
          <cell r="W135">
            <v>0</v>
          </cell>
          <cell r="X135">
            <v>0</v>
          </cell>
          <cell r="Y135">
            <v>0</v>
          </cell>
          <cell r="Z135">
            <v>6.1</v>
          </cell>
          <cell r="AA135">
            <v>0</v>
          </cell>
          <cell r="AB135">
            <v>49.4</v>
          </cell>
          <cell r="AC135">
            <v>0</v>
          </cell>
          <cell r="AD135">
            <v>0</v>
          </cell>
          <cell r="AE135">
            <v>984</v>
          </cell>
          <cell r="AF135">
            <v>110</v>
          </cell>
          <cell r="AG135">
            <v>94.5</v>
          </cell>
          <cell r="AH135">
            <v>8.18</v>
          </cell>
          <cell r="AI135">
            <v>24.9</v>
          </cell>
          <cell r="AJ135">
            <v>12.2</v>
          </cell>
          <cell r="AK135">
            <v>7.64</v>
          </cell>
          <cell r="AL135">
            <v>1.3</v>
          </cell>
          <cell r="AM135">
            <v>0</v>
          </cell>
          <cell r="AN135">
            <v>1.1399999999999999</v>
          </cell>
          <cell r="AO135">
            <v>2570</v>
          </cell>
          <cell r="AP135">
            <v>0</v>
          </cell>
          <cell r="AQ135">
            <v>33.1</v>
          </cell>
          <cell r="AR135">
            <v>28.9</v>
          </cell>
          <cell r="AS135">
            <v>16.7</v>
          </cell>
          <cell r="AT135">
            <v>53.9</v>
          </cell>
          <cell r="AU135">
            <v>0</v>
          </cell>
          <cell r="AV135">
            <v>0</v>
          </cell>
          <cell r="AW135">
            <v>0</v>
          </cell>
          <cell r="AX135">
            <v>0</v>
          </cell>
          <cell r="AY135" t="str">
            <v>W530X74</v>
          </cell>
          <cell r="AZ135" t="str">
            <v>W530X74</v>
          </cell>
          <cell r="BA135">
            <v>74</v>
          </cell>
          <cell r="BB135">
            <v>9480</v>
          </cell>
          <cell r="BC135">
            <v>528</v>
          </cell>
          <cell r="BD135">
            <v>0</v>
          </cell>
          <cell r="BE135">
            <v>0</v>
          </cell>
          <cell r="BF135">
            <v>166</v>
          </cell>
          <cell r="BG135">
            <v>0</v>
          </cell>
          <cell r="BH135">
            <v>0</v>
          </cell>
          <cell r="BI135">
            <v>9.65</v>
          </cell>
          <cell r="BJ135">
            <v>13.6</v>
          </cell>
          <cell r="BK135">
            <v>0</v>
          </cell>
          <cell r="BL135">
            <v>0</v>
          </cell>
          <cell r="BM135">
            <v>0</v>
          </cell>
          <cell r="BN135">
            <v>26.4</v>
          </cell>
          <cell r="BO135">
            <v>31.8</v>
          </cell>
          <cell r="BP135">
            <v>0</v>
          </cell>
          <cell r="BQ135">
            <v>0</v>
          </cell>
          <cell r="BR135">
            <v>0</v>
          </cell>
          <cell r="BS135">
            <v>0</v>
          </cell>
          <cell r="BT135">
            <v>0</v>
          </cell>
          <cell r="BU135">
            <v>74</v>
          </cell>
          <cell r="BV135">
            <v>0</v>
          </cell>
          <cell r="BW135">
            <v>0</v>
          </cell>
          <cell r="BX135">
            <v>49.4</v>
          </cell>
          <cell r="BY135">
            <v>0</v>
          </cell>
          <cell r="BZ135">
            <v>410</v>
          </cell>
          <cell r="CA135">
            <v>1800</v>
          </cell>
          <cell r="CB135">
            <v>1550</v>
          </cell>
          <cell r="CC135">
            <v>208</v>
          </cell>
          <cell r="CD135">
            <v>10.4</v>
          </cell>
          <cell r="CE135">
            <v>200</v>
          </cell>
          <cell r="CF135">
            <v>125</v>
          </cell>
          <cell r="CG135">
            <v>33</v>
          </cell>
          <cell r="CH135">
            <v>0</v>
          </cell>
          <cell r="CI135">
            <v>475</v>
          </cell>
          <cell r="CJ135">
            <v>690</v>
          </cell>
          <cell r="CK135">
            <v>0</v>
          </cell>
          <cell r="CL135">
            <v>21400</v>
          </cell>
          <cell r="CM135">
            <v>12</v>
          </cell>
          <cell r="CN135">
            <v>274</v>
          </cell>
          <cell r="CO135">
            <v>883</v>
          </cell>
          <cell r="CP135">
            <v>0</v>
          </cell>
          <cell r="CQ135">
            <v>0</v>
          </cell>
          <cell r="CR135">
            <v>0</v>
          </cell>
          <cell r="CS135">
            <v>0</v>
          </cell>
        </row>
        <row r="136">
          <cell r="C136" t="str">
            <v>W21X44</v>
          </cell>
          <cell r="D136" t="str">
            <v>F</v>
          </cell>
          <cell r="E136">
            <v>44</v>
          </cell>
          <cell r="F136">
            <v>13</v>
          </cell>
          <cell r="G136">
            <v>20.7</v>
          </cell>
          <cell r="H136">
            <v>0</v>
          </cell>
          <cell r="I136">
            <v>0</v>
          </cell>
          <cell r="J136">
            <v>6.5</v>
          </cell>
          <cell r="K136">
            <v>0</v>
          </cell>
          <cell r="L136">
            <v>0</v>
          </cell>
          <cell r="M136">
            <v>0.35</v>
          </cell>
          <cell r="N136">
            <v>0.45</v>
          </cell>
          <cell r="O136">
            <v>0</v>
          </cell>
          <cell r="P136">
            <v>0</v>
          </cell>
          <cell r="Q136">
            <v>0</v>
          </cell>
          <cell r="R136">
            <v>0.95</v>
          </cell>
          <cell r="S136">
            <v>1.125</v>
          </cell>
          <cell r="T136">
            <v>0.8125</v>
          </cell>
          <cell r="U136">
            <v>0</v>
          </cell>
          <cell r="V136">
            <v>0</v>
          </cell>
          <cell r="W136">
            <v>0</v>
          </cell>
          <cell r="X136">
            <v>0</v>
          </cell>
          <cell r="Y136">
            <v>0</v>
          </cell>
          <cell r="Z136">
            <v>7.22</v>
          </cell>
          <cell r="AA136">
            <v>0</v>
          </cell>
          <cell r="AB136">
            <v>53.6</v>
          </cell>
          <cell r="AC136">
            <v>0</v>
          </cell>
          <cell r="AD136">
            <v>0</v>
          </cell>
          <cell r="AE136">
            <v>843</v>
          </cell>
          <cell r="AF136">
            <v>95.4</v>
          </cell>
          <cell r="AG136">
            <v>81.599999999999994</v>
          </cell>
          <cell r="AH136">
            <v>8.06</v>
          </cell>
          <cell r="AI136">
            <v>20.7</v>
          </cell>
          <cell r="AJ136">
            <v>10.199999999999999</v>
          </cell>
          <cell r="AK136">
            <v>6.37</v>
          </cell>
          <cell r="AL136">
            <v>1.26</v>
          </cell>
          <cell r="AM136">
            <v>0</v>
          </cell>
          <cell r="AN136">
            <v>0.77</v>
          </cell>
          <cell r="AO136">
            <v>2110</v>
          </cell>
          <cell r="AP136">
            <v>0</v>
          </cell>
          <cell r="AQ136">
            <v>32.9</v>
          </cell>
          <cell r="AR136">
            <v>24.1</v>
          </cell>
          <cell r="AS136">
            <v>14</v>
          </cell>
          <cell r="AT136">
            <v>46.8</v>
          </cell>
          <cell r="AU136">
            <v>0</v>
          </cell>
          <cell r="AV136">
            <v>0</v>
          </cell>
          <cell r="AW136">
            <v>0</v>
          </cell>
          <cell r="AX136">
            <v>0</v>
          </cell>
          <cell r="AY136" t="str">
            <v>W530X66</v>
          </cell>
          <cell r="AZ136" t="str">
            <v>W530X66</v>
          </cell>
          <cell r="BA136">
            <v>66</v>
          </cell>
          <cell r="BB136">
            <v>8390</v>
          </cell>
          <cell r="BC136">
            <v>526</v>
          </cell>
          <cell r="BD136">
            <v>0</v>
          </cell>
          <cell r="BE136">
            <v>0</v>
          </cell>
          <cell r="BF136">
            <v>165</v>
          </cell>
          <cell r="BG136">
            <v>0</v>
          </cell>
          <cell r="BH136">
            <v>0</v>
          </cell>
          <cell r="BI136">
            <v>8.89</v>
          </cell>
          <cell r="BJ136">
            <v>11.4</v>
          </cell>
          <cell r="BK136">
            <v>0</v>
          </cell>
          <cell r="BL136">
            <v>0</v>
          </cell>
          <cell r="BM136">
            <v>0</v>
          </cell>
          <cell r="BN136">
            <v>24.1</v>
          </cell>
          <cell r="BO136">
            <v>28.6</v>
          </cell>
          <cell r="BP136">
            <v>0</v>
          </cell>
          <cell r="BQ136">
            <v>0</v>
          </cell>
          <cell r="BR136">
            <v>0</v>
          </cell>
          <cell r="BS136">
            <v>0</v>
          </cell>
          <cell r="BT136">
            <v>0</v>
          </cell>
          <cell r="BU136">
            <v>66</v>
          </cell>
          <cell r="BV136">
            <v>0</v>
          </cell>
          <cell r="BW136">
            <v>0</v>
          </cell>
          <cell r="BX136">
            <v>53.6</v>
          </cell>
          <cell r="BY136">
            <v>0</v>
          </cell>
          <cell r="BZ136">
            <v>351</v>
          </cell>
          <cell r="CA136">
            <v>1560</v>
          </cell>
          <cell r="CB136">
            <v>1340</v>
          </cell>
          <cell r="CC136">
            <v>205</v>
          </cell>
          <cell r="CD136">
            <v>8.6199999999999992</v>
          </cell>
          <cell r="CE136">
            <v>167</v>
          </cell>
          <cell r="CF136">
            <v>104</v>
          </cell>
          <cell r="CG136">
            <v>32</v>
          </cell>
          <cell r="CH136">
            <v>0</v>
          </cell>
          <cell r="CI136">
            <v>321</v>
          </cell>
          <cell r="CJ136">
            <v>567</v>
          </cell>
          <cell r="CK136">
            <v>0</v>
          </cell>
          <cell r="CL136">
            <v>21200</v>
          </cell>
          <cell r="CM136">
            <v>10</v>
          </cell>
          <cell r="CN136">
            <v>229</v>
          </cell>
          <cell r="CO136">
            <v>767</v>
          </cell>
          <cell r="CP136">
            <v>0</v>
          </cell>
          <cell r="CQ136">
            <v>0</v>
          </cell>
          <cell r="CR136">
            <v>0</v>
          </cell>
          <cell r="CS136">
            <v>0</v>
          </cell>
        </row>
        <row r="137">
          <cell r="C137" t="str">
            <v>W18x311</v>
          </cell>
          <cell r="D137" t="str">
            <v>T</v>
          </cell>
          <cell r="E137">
            <v>311</v>
          </cell>
          <cell r="F137">
            <v>91.6</v>
          </cell>
          <cell r="G137">
            <v>22.3</v>
          </cell>
          <cell r="H137">
            <v>0</v>
          </cell>
          <cell r="I137">
            <v>0</v>
          </cell>
          <cell r="J137">
            <v>12</v>
          </cell>
          <cell r="K137">
            <v>0</v>
          </cell>
          <cell r="L137">
            <v>0</v>
          </cell>
          <cell r="M137">
            <v>1.52</v>
          </cell>
          <cell r="N137">
            <v>2.74</v>
          </cell>
          <cell r="O137">
            <v>0</v>
          </cell>
          <cell r="P137">
            <v>0</v>
          </cell>
          <cell r="Q137">
            <v>0</v>
          </cell>
          <cell r="R137">
            <v>3.24</v>
          </cell>
          <cell r="S137">
            <v>3.4375</v>
          </cell>
          <cell r="T137">
            <v>1.375</v>
          </cell>
          <cell r="U137">
            <v>0</v>
          </cell>
          <cell r="V137">
            <v>0</v>
          </cell>
          <cell r="W137">
            <v>0</v>
          </cell>
          <cell r="X137">
            <v>0</v>
          </cell>
          <cell r="Y137">
            <v>0</v>
          </cell>
          <cell r="Z137">
            <v>2.19</v>
          </cell>
          <cell r="AA137">
            <v>0</v>
          </cell>
          <cell r="AB137">
            <v>10.4</v>
          </cell>
          <cell r="AC137">
            <v>0</v>
          </cell>
          <cell r="AD137">
            <v>0</v>
          </cell>
          <cell r="AE137">
            <v>6970</v>
          </cell>
          <cell r="AF137">
            <v>754</v>
          </cell>
          <cell r="AG137">
            <v>624</v>
          </cell>
          <cell r="AH137">
            <v>8.7200000000000006</v>
          </cell>
          <cell r="AI137">
            <v>795</v>
          </cell>
          <cell r="AJ137">
            <v>207</v>
          </cell>
          <cell r="AK137">
            <v>132</v>
          </cell>
          <cell r="AL137">
            <v>2.95</v>
          </cell>
          <cell r="AM137">
            <v>0</v>
          </cell>
          <cell r="AN137">
            <v>176</v>
          </cell>
          <cell r="AO137">
            <v>76200</v>
          </cell>
          <cell r="AP137">
            <v>0</v>
          </cell>
          <cell r="AQ137">
            <v>58.7</v>
          </cell>
          <cell r="AR137">
            <v>482</v>
          </cell>
          <cell r="AS137">
            <v>140</v>
          </cell>
          <cell r="AT137">
            <v>375</v>
          </cell>
          <cell r="AU137">
            <v>0</v>
          </cell>
          <cell r="AV137">
            <v>0</v>
          </cell>
          <cell r="AW137">
            <v>0</v>
          </cell>
          <cell r="AX137">
            <v>0</v>
          </cell>
          <cell r="AY137" t="str">
            <v>W460X464</v>
          </cell>
          <cell r="AZ137" t="str">
            <v>W460X464</v>
          </cell>
          <cell r="BA137">
            <v>464</v>
          </cell>
          <cell r="BB137">
            <v>59100</v>
          </cell>
          <cell r="BC137">
            <v>566</v>
          </cell>
          <cell r="BD137">
            <v>0</v>
          </cell>
          <cell r="BE137">
            <v>0</v>
          </cell>
          <cell r="BF137">
            <v>305</v>
          </cell>
          <cell r="BG137">
            <v>0</v>
          </cell>
          <cell r="BH137">
            <v>0</v>
          </cell>
          <cell r="BI137">
            <v>38.6</v>
          </cell>
          <cell r="BJ137">
            <v>69.599999999999994</v>
          </cell>
          <cell r="BK137">
            <v>0</v>
          </cell>
          <cell r="BL137">
            <v>0</v>
          </cell>
          <cell r="BM137">
            <v>0</v>
          </cell>
          <cell r="BN137">
            <v>82.3</v>
          </cell>
          <cell r="BO137">
            <v>87.3</v>
          </cell>
          <cell r="BP137">
            <v>0</v>
          </cell>
          <cell r="BQ137">
            <v>0</v>
          </cell>
          <cell r="BR137">
            <v>0</v>
          </cell>
          <cell r="BS137">
            <v>0</v>
          </cell>
          <cell r="BT137">
            <v>0</v>
          </cell>
          <cell r="BU137">
            <v>464</v>
          </cell>
          <cell r="BV137">
            <v>0</v>
          </cell>
          <cell r="BW137">
            <v>0</v>
          </cell>
          <cell r="BX137">
            <v>10.4</v>
          </cell>
          <cell r="BY137">
            <v>0</v>
          </cell>
          <cell r="BZ137">
            <v>2900</v>
          </cell>
          <cell r="CA137">
            <v>12400</v>
          </cell>
          <cell r="CB137">
            <v>10200</v>
          </cell>
          <cell r="CC137">
            <v>221</v>
          </cell>
          <cell r="CD137">
            <v>331</v>
          </cell>
          <cell r="CE137">
            <v>3390</v>
          </cell>
          <cell r="CF137">
            <v>2160</v>
          </cell>
          <cell r="CG137">
            <v>74.900000000000006</v>
          </cell>
          <cell r="CH137">
            <v>0</v>
          </cell>
          <cell r="CI137">
            <v>73300</v>
          </cell>
          <cell r="CJ137">
            <v>20500</v>
          </cell>
          <cell r="CK137">
            <v>0</v>
          </cell>
          <cell r="CL137">
            <v>37900</v>
          </cell>
          <cell r="CM137">
            <v>201</v>
          </cell>
          <cell r="CN137">
            <v>2290</v>
          </cell>
          <cell r="CO137">
            <v>6150</v>
          </cell>
          <cell r="CP137">
            <v>0</v>
          </cell>
          <cell r="CQ137">
            <v>0</v>
          </cell>
          <cell r="CR137">
            <v>0</v>
          </cell>
          <cell r="CS137">
            <v>0</v>
          </cell>
        </row>
        <row r="138">
          <cell r="C138" t="str">
            <v>W18x283</v>
          </cell>
          <cell r="D138" t="str">
            <v>T</v>
          </cell>
          <cell r="E138">
            <v>283</v>
          </cell>
          <cell r="F138">
            <v>83.3</v>
          </cell>
          <cell r="G138">
            <v>21.9</v>
          </cell>
          <cell r="H138">
            <v>0</v>
          </cell>
          <cell r="I138">
            <v>0</v>
          </cell>
          <cell r="J138">
            <v>11.9</v>
          </cell>
          <cell r="K138">
            <v>0</v>
          </cell>
          <cell r="L138">
            <v>0</v>
          </cell>
          <cell r="M138">
            <v>1.4</v>
          </cell>
          <cell r="N138">
            <v>2.5</v>
          </cell>
          <cell r="O138">
            <v>0</v>
          </cell>
          <cell r="P138">
            <v>0</v>
          </cell>
          <cell r="Q138">
            <v>0</v>
          </cell>
          <cell r="R138">
            <v>3</v>
          </cell>
          <cell r="S138">
            <v>3.1875</v>
          </cell>
          <cell r="T138">
            <v>1.3125</v>
          </cell>
          <cell r="U138">
            <v>0</v>
          </cell>
          <cell r="V138">
            <v>0</v>
          </cell>
          <cell r="W138">
            <v>0</v>
          </cell>
          <cell r="X138">
            <v>0</v>
          </cell>
          <cell r="Y138">
            <v>0</v>
          </cell>
          <cell r="Z138">
            <v>2.38</v>
          </cell>
          <cell r="AA138">
            <v>0</v>
          </cell>
          <cell r="AB138">
            <v>11.3</v>
          </cell>
          <cell r="AC138">
            <v>0</v>
          </cell>
          <cell r="AD138">
            <v>0</v>
          </cell>
          <cell r="AE138">
            <v>6170</v>
          </cell>
          <cell r="AF138">
            <v>676</v>
          </cell>
          <cell r="AG138">
            <v>565</v>
          </cell>
          <cell r="AH138">
            <v>8.61</v>
          </cell>
          <cell r="AI138">
            <v>704</v>
          </cell>
          <cell r="AJ138">
            <v>185</v>
          </cell>
          <cell r="AK138">
            <v>118</v>
          </cell>
          <cell r="AL138">
            <v>2.91</v>
          </cell>
          <cell r="AM138">
            <v>0</v>
          </cell>
          <cell r="AN138">
            <v>134</v>
          </cell>
          <cell r="AO138">
            <v>65900</v>
          </cell>
          <cell r="AP138">
            <v>0</v>
          </cell>
          <cell r="AQ138">
            <v>57.7</v>
          </cell>
          <cell r="AR138">
            <v>429</v>
          </cell>
          <cell r="AS138">
            <v>127</v>
          </cell>
          <cell r="AT138">
            <v>339</v>
          </cell>
          <cell r="AU138">
            <v>0</v>
          </cell>
          <cell r="AV138">
            <v>0</v>
          </cell>
          <cell r="AW138">
            <v>0</v>
          </cell>
          <cell r="AX138">
            <v>0</v>
          </cell>
          <cell r="AY138" t="str">
            <v>W460X421</v>
          </cell>
          <cell r="AZ138" t="str">
            <v>W460X421</v>
          </cell>
          <cell r="BA138">
            <v>421</v>
          </cell>
          <cell r="BB138">
            <v>53700</v>
          </cell>
          <cell r="BC138">
            <v>556</v>
          </cell>
          <cell r="BD138">
            <v>0</v>
          </cell>
          <cell r="BE138">
            <v>0</v>
          </cell>
          <cell r="BF138">
            <v>302</v>
          </cell>
          <cell r="BG138">
            <v>0</v>
          </cell>
          <cell r="BH138">
            <v>0</v>
          </cell>
          <cell r="BI138">
            <v>35.6</v>
          </cell>
          <cell r="BJ138">
            <v>63.5</v>
          </cell>
          <cell r="BK138">
            <v>0</v>
          </cell>
          <cell r="BL138">
            <v>0</v>
          </cell>
          <cell r="BM138">
            <v>0</v>
          </cell>
          <cell r="BN138">
            <v>76.2</v>
          </cell>
          <cell r="BO138">
            <v>81</v>
          </cell>
          <cell r="BP138">
            <v>0</v>
          </cell>
          <cell r="BQ138">
            <v>0</v>
          </cell>
          <cell r="BR138">
            <v>0</v>
          </cell>
          <cell r="BS138">
            <v>0</v>
          </cell>
          <cell r="BT138">
            <v>0</v>
          </cell>
          <cell r="BU138">
            <v>421</v>
          </cell>
          <cell r="BV138">
            <v>0</v>
          </cell>
          <cell r="BW138">
            <v>0</v>
          </cell>
          <cell r="BX138">
            <v>11.3</v>
          </cell>
          <cell r="BY138">
            <v>0</v>
          </cell>
          <cell r="BZ138">
            <v>2570</v>
          </cell>
          <cell r="CA138">
            <v>11100</v>
          </cell>
          <cell r="CB138">
            <v>9260</v>
          </cell>
          <cell r="CC138">
            <v>219</v>
          </cell>
          <cell r="CD138">
            <v>293</v>
          </cell>
          <cell r="CE138">
            <v>3030</v>
          </cell>
          <cell r="CF138">
            <v>1930</v>
          </cell>
          <cell r="CG138">
            <v>73.900000000000006</v>
          </cell>
          <cell r="CH138">
            <v>0</v>
          </cell>
          <cell r="CI138">
            <v>55800</v>
          </cell>
          <cell r="CJ138">
            <v>17700</v>
          </cell>
          <cell r="CK138">
            <v>0</v>
          </cell>
          <cell r="CL138">
            <v>37200</v>
          </cell>
          <cell r="CM138">
            <v>179</v>
          </cell>
          <cell r="CN138">
            <v>2080</v>
          </cell>
          <cell r="CO138">
            <v>5560</v>
          </cell>
          <cell r="CP138">
            <v>0</v>
          </cell>
          <cell r="CQ138">
            <v>0</v>
          </cell>
          <cell r="CR138">
            <v>0</v>
          </cell>
          <cell r="CS138">
            <v>0</v>
          </cell>
        </row>
        <row r="139">
          <cell r="C139" t="str">
            <v>W18x258</v>
          </cell>
          <cell r="D139" t="str">
            <v>T</v>
          </cell>
          <cell r="E139">
            <v>258</v>
          </cell>
          <cell r="F139">
            <v>75.900000000000006</v>
          </cell>
          <cell r="G139">
            <v>21.5</v>
          </cell>
          <cell r="H139">
            <v>0</v>
          </cell>
          <cell r="I139">
            <v>0</v>
          </cell>
          <cell r="J139">
            <v>11.8</v>
          </cell>
          <cell r="K139">
            <v>0</v>
          </cell>
          <cell r="L139">
            <v>0</v>
          </cell>
          <cell r="M139">
            <v>1.28</v>
          </cell>
          <cell r="N139">
            <v>2.2999999999999998</v>
          </cell>
          <cell r="O139">
            <v>0</v>
          </cell>
          <cell r="P139">
            <v>0</v>
          </cell>
          <cell r="Q139">
            <v>0</v>
          </cell>
          <cell r="R139">
            <v>2.7</v>
          </cell>
          <cell r="S139">
            <v>3</v>
          </cell>
          <cell r="T139">
            <v>1.25</v>
          </cell>
          <cell r="U139">
            <v>0</v>
          </cell>
          <cell r="V139">
            <v>0</v>
          </cell>
          <cell r="W139">
            <v>0</v>
          </cell>
          <cell r="X139">
            <v>0</v>
          </cell>
          <cell r="Y139">
            <v>0</v>
          </cell>
          <cell r="Z139">
            <v>2.56</v>
          </cell>
          <cell r="AA139">
            <v>0</v>
          </cell>
          <cell r="AB139">
            <v>12.5</v>
          </cell>
          <cell r="AC139">
            <v>0</v>
          </cell>
          <cell r="AD139">
            <v>0</v>
          </cell>
          <cell r="AE139">
            <v>5510</v>
          </cell>
          <cell r="AF139">
            <v>611</v>
          </cell>
          <cell r="AG139">
            <v>514</v>
          </cell>
          <cell r="AH139">
            <v>8.5299999999999994</v>
          </cell>
          <cell r="AI139">
            <v>628</v>
          </cell>
          <cell r="AJ139">
            <v>166</v>
          </cell>
          <cell r="AK139">
            <v>107</v>
          </cell>
          <cell r="AL139">
            <v>2.88</v>
          </cell>
          <cell r="AM139">
            <v>0</v>
          </cell>
          <cell r="AN139">
            <v>103</v>
          </cell>
          <cell r="AO139">
            <v>57600</v>
          </cell>
          <cell r="AP139">
            <v>0</v>
          </cell>
          <cell r="AQ139">
            <v>56.6</v>
          </cell>
          <cell r="AR139">
            <v>384</v>
          </cell>
          <cell r="AS139">
            <v>116</v>
          </cell>
          <cell r="AT139">
            <v>306</v>
          </cell>
          <cell r="AU139">
            <v>0</v>
          </cell>
          <cell r="AV139">
            <v>0</v>
          </cell>
          <cell r="AW139">
            <v>0</v>
          </cell>
          <cell r="AX139">
            <v>0</v>
          </cell>
          <cell r="AY139" t="str">
            <v>W460X384</v>
          </cell>
          <cell r="AZ139" t="str">
            <v>W460X384</v>
          </cell>
          <cell r="BA139">
            <v>384</v>
          </cell>
          <cell r="BB139">
            <v>49000</v>
          </cell>
          <cell r="BC139">
            <v>546</v>
          </cell>
          <cell r="BD139">
            <v>0</v>
          </cell>
          <cell r="BE139">
            <v>0</v>
          </cell>
          <cell r="BF139">
            <v>300</v>
          </cell>
          <cell r="BG139">
            <v>0</v>
          </cell>
          <cell r="BH139">
            <v>0</v>
          </cell>
          <cell r="BI139">
            <v>32.5</v>
          </cell>
          <cell r="BJ139">
            <v>58.4</v>
          </cell>
          <cell r="BK139">
            <v>0</v>
          </cell>
          <cell r="BL139">
            <v>0</v>
          </cell>
          <cell r="BM139">
            <v>0</v>
          </cell>
          <cell r="BN139">
            <v>68.599999999999994</v>
          </cell>
          <cell r="BO139">
            <v>76.2</v>
          </cell>
          <cell r="BP139">
            <v>0</v>
          </cell>
          <cell r="BQ139">
            <v>0</v>
          </cell>
          <cell r="BR139">
            <v>0</v>
          </cell>
          <cell r="BS139">
            <v>0</v>
          </cell>
          <cell r="BT139">
            <v>0</v>
          </cell>
          <cell r="BU139">
            <v>384</v>
          </cell>
          <cell r="BV139">
            <v>0</v>
          </cell>
          <cell r="BW139">
            <v>0</v>
          </cell>
          <cell r="BX139">
            <v>12.5</v>
          </cell>
          <cell r="BY139">
            <v>0</v>
          </cell>
          <cell r="BZ139">
            <v>2290</v>
          </cell>
          <cell r="CA139">
            <v>10000</v>
          </cell>
          <cell r="CB139">
            <v>8420</v>
          </cell>
          <cell r="CC139">
            <v>217</v>
          </cell>
          <cell r="CD139">
            <v>261</v>
          </cell>
          <cell r="CE139">
            <v>2720</v>
          </cell>
          <cell r="CF139">
            <v>1750</v>
          </cell>
          <cell r="CG139">
            <v>73.2</v>
          </cell>
          <cell r="CH139">
            <v>0</v>
          </cell>
          <cell r="CI139">
            <v>42900</v>
          </cell>
          <cell r="CJ139">
            <v>15500</v>
          </cell>
          <cell r="CK139">
            <v>0</v>
          </cell>
          <cell r="CL139">
            <v>36500</v>
          </cell>
          <cell r="CM139">
            <v>160</v>
          </cell>
          <cell r="CN139">
            <v>1900</v>
          </cell>
          <cell r="CO139">
            <v>5010</v>
          </cell>
          <cell r="CP139">
            <v>0</v>
          </cell>
          <cell r="CQ139">
            <v>0</v>
          </cell>
          <cell r="CR139">
            <v>0</v>
          </cell>
          <cell r="CS139">
            <v>0</v>
          </cell>
        </row>
        <row r="140">
          <cell r="C140" t="str">
            <v>W18x234</v>
          </cell>
          <cell r="D140" t="str">
            <v>T</v>
          </cell>
          <cell r="E140">
            <v>234</v>
          </cell>
          <cell r="F140">
            <v>68.8</v>
          </cell>
          <cell r="G140">
            <v>21.1</v>
          </cell>
          <cell r="H140">
            <v>0</v>
          </cell>
          <cell r="I140">
            <v>0</v>
          </cell>
          <cell r="J140">
            <v>11.7</v>
          </cell>
          <cell r="K140">
            <v>0</v>
          </cell>
          <cell r="L140">
            <v>0</v>
          </cell>
          <cell r="M140">
            <v>1.1599999999999999</v>
          </cell>
          <cell r="N140">
            <v>2.11</v>
          </cell>
          <cell r="O140">
            <v>0</v>
          </cell>
          <cell r="P140">
            <v>0</v>
          </cell>
          <cell r="Q140">
            <v>0</v>
          </cell>
          <cell r="R140">
            <v>2.5099999999999998</v>
          </cell>
          <cell r="S140">
            <v>2.75</v>
          </cell>
          <cell r="T140">
            <v>1.1875</v>
          </cell>
          <cell r="U140">
            <v>0</v>
          </cell>
          <cell r="V140">
            <v>0</v>
          </cell>
          <cell r="W140">
            <v>0</v>
          </cell>
          <cell r="X140">
            <v>0</v>
          </cell>
          <cell r="Y140">
            <v>0</v>
          </cell>
          <cell r="Z140">
            <v>2.76</v>
          </cell>
          <cell r="AA140">
            <v>0</v>
          </cell>
          <cell r="AB140">
            <v>16.8</v>
          </cell>
          <cell r="AC140">
            <v>0</v>
          </cell>
          <cell r="AD140">
            <v>0</v>
          </cell>
          <cell r="AE140">
            <v>4900</v>
          </cell>
          <cell r="AF140">
            <v>549</v>
          </cell>
          <cell r="AG140">
            <v>466</v>
          </cell>
          <cell r="AH140">
            <v>8.44</v>
          </cell>
          <cell r="AI140">
            <v>558</v>
          </cell>
          <cell r="AJ140">
            <v>149</v>
          </cell>
          <cell r="AK140">
            <v>95.8</v>
          </cell>
          <cell r="AL140">
            <v>2.85</v>
          </cell>
          <cell r="AM140">
            <v>0</v>
          </cell>
          <cell r="AN140">
            <v>78.7</v>
          </cell>
          <cell r="AO140">
            <v>50100</v>
          </cell>
          <cell r="AP140">
            <v>0</v>
          </cell>
          <cell r="AQ140">
            <v>55.5</v>
          </cell>
          <cell r="AR140">
            <v>343</v>
          </cell>
          <cell r="AS140">
            <v>106</v>
          </cell>
          <cell r="AT140">
            <v>276</v>
          </cell>
          <cell r="AU140">
            <v>0</v>
          </cell>
          <cell r="AV140">
            <v>0</v>
          </cell>
          <cell r="AW140">
            <v>0</v>
          </cell>
          <cell r="AX140">
            <v>0</v>
          </cell>
          <cell r="AY140" t="str">
            <v>W460X349</v>
          </cell>
          <cell r="AZ140" t="str">
            <v>W460X349</v>
          </cell>
          <cell r="BA140">
            <v>349</v>
          </cell>
          <cell r="BB140">
            <v>44400</v>
          </cell>
          <cell r="BC140">
            <v>536</v>
          </cell>
          <cell r="BD140">
            <v>0</v>
          </cell>
          <cell r="BE140">
            <v>0</v>
          </cell>
          <cell r="BF140">
            <v>297</v>
          </cell>
          <cell r="BG140">
            <v>0</v>
          </cell>
          <cell r="BH140">
            <v>0</v>
          </cell>
          <cell r="BI140">
            <v>29.5</v>
          </cell>
          <cell r="BJ140">
            <v>53.6</v>
          </cell>
          <cell r="BK140">
            <v>0</v>
          </cell>
          <cell r="BL140">
            <v>0</v>
          </cell>
          <cell r="BM140">
            <v>0</v>
          </cell>
          <cell r="BN140">
            <v>63.8</v>
          </cell>
          <cell r="BO140">
            <v>69.900000000000006</v>
          </cell>
          <cell r="BP140">
            <v>0</v>
          </cell>
          <cell r="BQ140">
            <v>0</v>
          </cell>
          <cell r="BR140">
            <v>0</v>
          </cell>
          <cell r="BS140">
            <v>0</v>
          </cell>
          <cell r="BT140">
            <v>0</v>
          </cell>
          <cell r="BU140">
            <v>349</v>
          </cell>
          <cell r="BV140">
            <v>0</v>
          </cell>
          <cell r="BW140">
            <v>0</v>
          </cell>
          <cell r="BX140">
            <v>16.8</v>
          </cell>
          <cell r="BY140">
            <v>0</v>
          </cell>
          <cell r="BZ140">
            <v>2040</v>
          </cell>
          <cell r="CA140">
            <v>9000</v>
          </cell>
          <cell r="CB140">
            <v>7640</v>
          </cell>
          <cell r="CC140">
            <v>214</v>
          </cell>
          <cell r="CD140">
            <v>232</v>
          </cell>
          <cell r="CE140">
            <v>2440</v>
          </cell>
          <cell r="CF140">
            <v>1570</v>
          </cell>
          <cell r="CG140">
            <v>72.400000000000006</v>
          </cell>
          <cell r="CH140">
            <v>0</v>
          </cell>
          <cell r="CI140">
            <v>32800</v>
          </cell>
          <cell r="CJ140">
            <v>13500</v>
          </cell>
          <cell r="CK140">
            <v>0</v>
          </cell>
          <cell r="CL140">
            <v>35800</v>
          </cell>
          <cell r="CM140">
            <v>143</v>
          </cell>
          <cell r="CN140">
            <v>1740</v>
          </cell>
          <cell r="CO140">
            <v>4520</v>
          </cell>
          <cell r="CP140">
            <v>0</v>
          </cell>
          <cell r="CQ140">
            <v>0</v>
          </cell>
          <cell r="CR140">
            <v>0</v>
          </cell>
          <cell r="CS140">
            <v>0</v>
          </cell>
        </row>
        <row r="141">
          <cell r="C141" t="str">
            <v>W18x211</v>
          </cell>
          <cell r="D141" t="str">
            <v>F</v>
          </cell>
          <cell r="E141">
            <v>211</v>
          </cell>
          <cell r="F141">
            <v>62.1</v>
          </cell>
          <cell r="G141">
            <v>20.7</v>
          </cell>
          <cell r="H141">
            <v>0</v>
          </cell>
          <cell r="I141">
            <v>0</v>
          </cell>
          <cell r="J141">
            <v>11.6</v>
          </cell>
          <cell r="K141">
            <v>0</v>
          </cell>
          <cell r="L141">
            <v>0</v>
          </cell>
          <cell r="M141">
            <v>1.06</v>
          </cell>
          <cell r="N141">
            <v>1.91</v>
          </cell>
          <cell r="O141">
            <v>0</v>
          </cell>
          <cell r="P141">
            <v>0</v>
          </cell>
          <cell r="Q141">
            <v>0</v>
          </cell>
          <cell r="R141">
            <v>2.31</v>
          </cell>
          <cell r="S141">
            <v>2.5625</v>
          </cell>
          <cell r="T141">
            <v>1.1875</v>
          </cell>
          <cell r="U141">
            <v>0</v>
          </cell>
          <cell r="V141">
            <v>0</v>
          </cell>
          <cell r="W141">
            <v>0</v>
          </cell>
          <cell r="X141">
            <v>0</v>
          </cell>
          <cell r="Y141">
            <v>0</v>
          </cell>
          <cell r="Z141">
            <v>3.02</v>
          </cell>
          <cell r="AA141">
            <v>0</v>
          </cell>
          <cell r="AB141">
            <v>15.1</v>
          </cell>
          <cell r="AC141">
            <v>0</v>
          </cell>
          <cell r="AD141">
            <v>0</v>
          </cell>
          <cell r="AE141">
            <v>4330</v>
          </cell>
          <cell r="AF141">
            <v>490</v>
          </cell>
          <cell r="AG141">
            <v>419</v>
          </cell>
          <cell r="AH141">
            <v>8.35</v>
          </cell>
          <cell r="AI141">
            <v>493</v>
          </cell>
          <cell r="AJ141">
            <v>132</v>
          </cell>
          <cell r="AK141">
            <v>85.3</v>
          </cell>
          <cell r="AL141">
            <v>2.82</v>
          </cell>
          <cell r="AM141">
            <v>0</v>
          </cell>
          <cell r="AN141">
            <v>58.6</v>
          </cell>
          <cell r="AO141">
            <v>43400</v>
          </cell>
          <cell r="AP141">
            <v>0</v>
          </cell>
          <cell r="AQ141">
            <v>54.5</v>
          </cell>
          <cell r="AR141">
            <v>302</v>
          </cell>
          <cell r="AS141">
            <v>94.6</v>
          </cell>
          <cell r="AT141">
            <v>246</v>
          </cell>
          <cell r="AU141">
            <v>0</v>
          </cell>
          <cell r="AV141">
            <v>0</v>
          </cell>
          <cell r="AW141">
            <v>0</v>
          </cell>
          <cell r="AX141">
            <v>0</v>
          </cell>
          <cell r="AY141" t="str">
            <v>W460X315</v>
          </cell>
          <cell r="AZ141" t="str">
            <v>W460X315</v>
          </cell>
          <cell r="BA141">
            <v>315</v>
          </cell>
          <cell r="BB141">
            <v>40100</v>
          </cell>
          <cell r="BC141">
            <v>526</v>
          </cell>
          <cell r="BD141">
            <v>0</v>
          </cell>
          <cell r="BE141">
            <v>0</v>
          </cell>
          <cell r="BF141">
            <v>295</v>
          </cell>
          <cell r="BG141">
            <v>0</v>
          </cell>
          <cell r="BH141">
            <v>0</v>
          </cell>
          <cell r="BI141">
            <v>26.9</v>
          </cell>
          <cell r="BJ141">
            <v>48.5</v>
          </cell>
          <cell r="BK141">
            <v>0</v>
          </cell>
          <cell r="BL141">
            <v>0</v>
          </cell>
          <cell r="BM141">
            <v>0</v>
          </cell>
          <cell r="BN141">
            <v>58.7</v>
          </cell>
          <cell r="BO141">
            <v>65.099999999999994</v>
          </cell>
          <cell r="BP141">
            <v>0</v>
          </cell>
          <cell r="BQ141">
            <v>0</v>
          </cell>
          <cell r="BR141">
            <v>0</v>
          </cell>
          <cell r="BS141">
            <v>0</v>
          </cell>
          <cell r="BT141">
            <v>0</v>
          </cell>
          <cell r="BU141">
            <v>315</v>
          </cell>
          <cell r="BV141">
            <v>0</v>
          </cell>
          <cell r="BW141">
            <v>0</v>
          </cell>
          <cell r="BX141">
            <v>15.1</v>
          </cell>
          <cell r="BY141">
            <v>0</v>
          </cell>
          <cell r="BZ141">
            <v>1800</v>
          </cell>
          <cell r="CA141">
            <v>8030</v>
          </cell>
          <cell r="CB141">
            <v>6870</v>
          </cell>
          <cell r="CC141">
            <v>212</v>
          </cell>
          <cell r="CD141">
            <v>205</v>
          </cell>
          <cell r="CE141">
            <v>2160</v>
          </cell>
          <cell r="CF141">
            <v>1400</v>
          </cell>
          <cell r="CG141">
            <v>71.599999999999994</v>
          </cell>
          <cell r="CH141">
            <v>0</v>
          </cell>
          <cell r="CI141">
            <v>24400</v>
          </cell>
          <cell r="CJ141">
            <v>11700</v>
          </cell>
          <cell r="CK141">
            <v>0</v>
          </cell>
          <cell r="CL141">
            <v>35200</v>
          </cell>
          <cell r="CM141">
            <v>126</v>
          </cell>
          <cell r="CN141">
            <v>1550</v>
          </cell>
          <cell r="CO141">
            <v>4030</v>
          </cell>
          <cell r="CP141">
            <v>0</v>
          </cell>
          <cell r="CQ141">
            <v>0</v>
          </cell>
          <cell r="CR141">
            <v>0</v>
          </cell>
          <cell r="CS141">
            <v>0</v>
          </cell>
        </row>
        <row r="142">
          <cell r="C142" t="str">
            <v>W18x192</v>
          </cell>
          <cell r="D142" t="str">
            <v>F</v>
          </cell>
          <cell r="E142">
            <v>192</v>
          </cell>
          <cell r="F142">
            <v>56.4</v>
          </cell>
          <cell r="G142">
            <v>20.399999999999999</v>
          </cell>
          <cell r="H142">
            <v>0</v>
          </cell>
          <cell r="I142">
            <v>0</v>
          </cell>
          <cell r="J142">
            <v>11.5</v>
          </cell>
          <cell r="K142">
            <v>0</v>
          </cell>
          <cell r="L142">
            <v>0</v>
          </cell>
          <cell r="M142">
            <v>0.96</v>
          </cell>
          <cell r="N142">
            <v>1.75</v>
          </cell>
          <cell r="O142">
            <v>0</v>
          </cell>
          <cell r="P142">
            <v>0</v>
          </cell>
          <cell r="Q142">
            <v>0</v>
          </cell>
          <cell r="R142">
            <v>2.15</v>
          </cell>
          <cell r="S142">
            <v>2.4375</v>
          </cell>
          <cell r="T142">
            <v>1.125</v>
          </cell>
          <cell r="U142">
            <v>0</v>
          </cell>
          <cell r="V142">
            <v>0</v>
          </cell>
          <cell r="W142">
            <v>0</v>
          </cell>
          <cell r="X142">
            <v>0</v>
          </cell>
          <cell r="Y142">
            <v>0</v>
          </cell>
          <cell r="Z142">
            <v>3.27</v>
          </cell>
          <cell r="AA142">
            <v>0</v>
          </cell>
          <cell r="AB142">
            <v>16.7</v>
          </cell>
          <cell r="AC142">
            <v>0</v>
          </cell>
          <cell r="AD142">
            <v>0</v>
          </cell>
          <cell r="AE142">
            <v>3870</v>
          </cell>
          <cell r="AF142">
            <v>442</v>
          </cell>
          <cell r="AG142">
            <v>380</v>
          </cell>
          <cell r="AH142">
            <v>8.2799999999999994</v>
          </cell>
          <cell r="AI142">
            <v>440</v>
          </cell>
          <cell r="AJ142">
            <v>119</v>
          </cell>
          <cell r="AK142">
            <v>76.8</v>
          </cell>
          <cell r="AL142">
            <v>2.79</v>
          </cell>
          <cell r="AM142">
            <v>0</v>
          </cell>
          <cell r="AN142">
            <v>44.7</v>
          </cell>
          <cell r="AO142">
            <v>38000</v>
          </cell>
          <cell r="AP142">
            <v>0</v>
          </cell>
          <cell r="AQ142">
            <v>53.6</v>
          </cell>
          <cell r="AR142">
            <v>270</v>
          </cell>
          <cell r="AS142">
            <v>86</v>
          </cell>
          <cell r="AT142">
            <v>222</v>
          </cell>
          <cell r="AU142">
            <v>0</v>
          </cell>
          <cell r="AV142">
            <v>0</v>
          </cell>
          <cell r="AW142">
            <v>0</v>
          </cell>
          <cell r="AX142">
            <v>0</v>
          </cell>
          <cell r="AY142" t="str">
            <v>W460X286</v>
          </cell>
          <cell r="AZ142" t="str">
            <v>W460X286</v>
          </cell>
          <cell r="BA142">
            <v>286</v>
          </cell>
          <cell r="BB142">
            <v>36400</v>
          </cell>
          <cell r="BC142">
            <v>518</v>
          </cell>
          <cell r="BD142">
            <v>0</v>
          </cell>
          <cell r="BE142">
            <v>0</v>
          </cell>
          <cell r="BF142">
            <v>292</v>
          </cell>
          <cell r="BG142">
            <v>0</v>
          </cell>
          <cell r="BH142">
            <v>0</v>
          </cell>
          <cell r="BI142">
            <v>24.4</v>
          </cell>
          <cell r="BJ142">
            <v>44.5</v>
          </cell>
          <cell r="BK142">
            <v>0</v>
          </cell>
          <cell r="BL142">
            <v>0</v>
          </cell>
          <cell r="BM142">
            <v>0</v>
          </cell>
          <cell r="BN142">
            <v>54.6</v>
          </cell>
          <cell r="BO142">
            <v>61.9</v>
          </cell>
          <cell r="BP142">
            <v>0</v>
          </cell>
          <cell r="BQ142">
            <v>0</v>
          </cell>
          <cell r="BR142">
            <v>0</v>
          </cell>
          <cell r="BS142">
            <v>0</v>
          </cell>
          <cell r="BT142">
            <v>0</v>
          </cell>
          <cell r="BU142">
            <v>286</v>
          </cell>
          <cell r="BV142">
            <v>0</v>
          </cell>
          <cell r="BW142">
            <v>0</v>
          </cell>
          <cell r="BX142">
            <v>16.7</v>
          </cell>
          <cell r="BY142">
            <v>0</v>
          </cell>
          <cell r="BZ142">
            <v>1610</v>
          </cell>
          <cell r="CA142">
            <v>7240</v>
          </cell>
          <cell r="CB142">
            <v>6230</v>
          </cell>
          <cell r="CC142">
            <v>210</v>
          </cell>
          <cell r="CD142">
            <v>183</v>
          </cell>
          <cell r="CE142">
            <v>1950</v>
          </cell>
          <cell r="CF142">
            <v>1260</v>
          </cell>
          <cell r="CG142">
            <v>70.900000000000006</v>
          </cell>
          <cell r="CH142">
            <v>0</v>
          </cell>
          <cell r="CI142">
            <v>18600</v>
          </cell>
          <cell r="CJ142">
            <v>10200</v>
          </cell>
          <cell r="CK142">
            <v>0</v>
          </cell>
          <cell r="CL142">
            <v>34600</v>
          </cell>
          <cell r="CM142">
            <v>112</v>
          </cell>
          <cell r="CN142">
            <v>1410</v>
          </cell>
          <cell r="CO142">
            <v>3640</v>
          </cell>
          <cell r="CP142">
            <v>0</v>
          </cell>
          <cell r="CQ142">
            <v>0</v>
          </cell>
          <cell r="CR142">
            <v>0</v>
          </cell>
          <cell r="CS142">
            <v>0</v>
          </cell>
        </row>
        <row r="143">
          <cell r="C143" t="str">
            <v>W18X175</v>
          </cell>
          <cell r="D143" t="str">
            <v>F</v>
          </cell>
          <cell r="E143">
            <v>175</v>
          </cell>
          <cell r="F143">
            <v>51.3</v>
          </cell>
          <cell r="G143">
            <v>20</v>
          </cell>
          <cell r="H143">
            <v>0</v>
          </cell>
          <cell r="I143">
            <v>0</v>
          </cell>
          <cell r="J143">
            <v>11.4</v>
          </cell>
          <cell r="K143">
            <v>0</v>
          </cell>
          <cell r="L143">
            <v>0</v>
          </cell>
          <cell r="M143">
            <v>0.89</v>
          </cell>
          <cell r="N143">
            <v>1.59</v>
          </cell>
          <cell r="O143">
            <v>0</v>
          </cell>
          <cell r="P143">
            <v>0</v>
          </cell>
          <cell r="Q143">
            <v>0</v>
          </cell>
          <cell r="R143">
            <v>1.99</v>
          </cell>
          <cell r="S143">
            <v>2.4375</v>
          </cell>
          <cell r="T143">
            <v>1.25</v>
          </cell>
          <cell r="U143">
            <v>0</v>
          </cell>
          <cell r="V143">
            <v>0</v>
          </cell>
          <cell r="W143">
            <v>0</v>
          </cell>
          <cell r="X143">
            <v>0</v>
          </cell>
          <cell r="Y143">
            <v>0</v>
          </cell>
          <cell r="Z143">
            <v>3.58</v>
          </cell>
          <cell r="AA143">
            <v>0</v>
          </cell>
          <cell r="AB143">
            <v>18</v>
          </cell>
          <cell r="AC143">
            <v>0</v>
          </cell>
          <cell r="AD143">
            <v>0</v>
          </cell>
          <cell r="AE143">
            <v>3450</v>
          </cell>
          <cell r="AF143">
            <v>398</v>
          </cell>
          <cell r="AG143">
            <v>344</v>
          </cell>
          <cell r="AH143">
            <v>8.1999999999999993</v>
          </cell>
          <cell r="AI143">
            <v>391</v>
          </cell>
          <cell r="AJ143">
            <v>106</v>
          </cell>
          <cell r="AK143">
            <v>68.8</v>
          </cell>
          <cell r="AL143">
            <v>2.76</v>
          </cell>
          <cell r="AM143">
            <v>0</v>
          </cell>
          <cell r="AN143">
            <v>33.799999999999997</v>
          </cell>
          <cell r="AO143">
            <v>33300</v>
          </cell>
          <cell r="AP143">
            <v>0</v>
          </cell>
          <cell r="AQ143">
            <v>52.5</v>
          </cell>
          <cell r="AR143">
            <v>238</v>
          </cell>
          <cell r="AS143">
            <v>76.900000000000006</v>
          </cell>
          <cell r="AT143">
            <v>198</v>
          </cell>
          <cell r="AU143">
            <v>0</v>
          </cell>
          <cell r="AV143">
            <v>0</v>
          </cell>
          <cell r="AW143">
            <v>0</v>
          </cell>
          <cell r="AX143">
            <v>0</v>
          </cell>
          <cell r="AY143" t="str">
            <v>W460X260</v>
          </cell>
          <cell r="AZ143" t="str">
            <v>W460X260</v>
          </cell>
          <cell r="BA143">
            <v>260</v>
          </cell>
          <cell r="BB143">
            <v>33100</v>
          </cell>
          <cell r="BC143">
            <v>508</v>
          </cell>
          <cell r="BD143">
            <v>0</v>
          </cell>
          <cell r="BE143">
            <v>0</v>
          </cell>
          <cell r="BF143">
            <v>290</v>
          </cell>
          <cell r="BG143">
            <v>0</v>
          </cell>
          <cell r="BH143">
            <v>0</v>
          </cell>
          <cell r="BI143">
            <v>22.6</v>
          </cell>
          <cell r="BJ143">
            <v>40.4</v>
          </cell>
          <cell r="BK143">
            <v>0</v>
          </cell>
          <cell r="BL143">
            <v>0</v>
          </cell>
          <cell r="BM143">
            <v>0</v>
          </cell>
          <cell r="BN143">
            <v>50.5</v>
          </cell>
          <cell r="BO143">
            <v>61.9</v>
          </cell>
          <cell r="BP143">
            <v>0</v>
          </cell>
          <cell r="BQ143">
            <v>0</v>
          </cell>
          <cell r="BR143">
            <v>0</v>
          </cell>
          <cell r="BS143">
            <v>0</v>
          </cell>
          <cell r="BT143">
            <v>0</v>
          </cell>
          <cell r="BU143">
            <v>260</v>
          </cell>
          <cell r="BV143">
            <v>0</v>
          </cell>
          <cell r="BW143">
            <v>0</v>
          </cell>
          <cell r="BX143">
            <v>18</v>
          </cell>
          <cell r="BY143">
            <v>0</v>
          </cell>
          <cell r="BZ143">
            <v>1440</v>
          </cell>
          <cell r="CA143">
            <v>6520</v>
          </cell>
          <cell r="CB143">
            <v>5640</v>
          </cell>
          <cell r="CC143">
            <v>208</v>
          </cell>
          <cell r="CD143">
            <v>163</v>
          </cell>
          <cell r="CE143">
            <v>1740</v>
          </cell>
          <cell r="CF143">
            <v>1130</v>
          </cell>
          <cell r="CG143">
            <v>70.099999999999994</v>
          </cell>
          <cell r="CH143">
            <v>0</v>
          </cell>
          <cell r="CI143">
            <v>14100</v>
          </cell>
          <cell r="CJ143">
            <v>8940</v>
          </cell>
          <cell r="CK143">
            <v>0</v>
          </cell>
          <cell r="CL143">
            <v>33900</v>
          </cell>
          <cell r="CM143">
            <v>99.1</v>
          </cell>
          <cell r="CN143">
            <v>1260</v>
          </cell>
          <cell r="CO143">
            <v>3240</v>
          </cell>
          <cell r="CP143">
            <v>0</v>
          </cell>
          <cell r="CQ143">
            <v>0</v>
          </cell>
          <cell r="CR143">
            <v>0</v>
          </cell>
          <cell r="CS143">
            <v>0</v>
          </cell>
        </row>
        <row r="144">
          <cell r="C144" t="str">
            <v>W18X158</v>
          </cell>
          <cell r="D144" t="str">
            <v>F</v>
          </cell>
          <cell r="E144">
            <v>158</v>
          </cell>
          <cell r="F144">
            <v>46.3</v>
          </cell>
          <cell r="G144">
            <v>19.7</v>
          </cell>
          <cell r="H144">
            <v>0</v>
          </cell>
          <cell r="I144">
            <v>0</v>
          </cell>
          <cell r="J144">
            <v>11.3</v>
          </cell>
          <cell r="K144">
            <v>0</v>
          </cell>
          <cell r="L144">
            <v>0</v>
          </cell>
          <cell r="M144">
            <v>0.81</v>
          </cell>
          <cell r="N144">
            <v>1.44</v>
          </cell>
          <cell r="O144">
            <v>0</v>
          </cell>
          <cell r="P144">
            <v>0</v>
          </cell>
          <cell r="Q144">
            <v>0</v>
          </cell>
          <cell r="R144">
            <v>1.84</v>
          </cell>
          <cell r="S144">
            <v>2.375</v>
          </cell>
          <cell r="T144">
            <v>1.25</v>
          </cell>
          <cell r="U144">
            <v>0</v>
          </cell>
          <cell r="V144">
            <v>0</v>
          </cell>
          <cell r="W144">
            <v>0</v>
          </cell>
          <cell r="X144">
            <v>0</v>
          </cell>
          <cell r="Y144">
            <v>0</v>
          </cell>
          <cell r="Z144">
            <v>3.92</v>
          </cell>
          <cell r="AA144">
            <v>0</v>
          </cell>
          <cell r="AB144">
            <v>19.8</v>
          </cell>
          <cell r="AC144">
            <v>0</v>
          </cell>
          <cell r="AD144">
            <v>0</v>
          </cell>
          <cell r="AE144">
            <v>3060</v>
          </cell>
          <cell r="AF144">
            <v>356</v>
          </cell>
          <cell r="AG144">
            <v>310</v>
          </cell>
          <cell r="AH144">
            <v>8.1199999999999992</v>
          </cell>
          <cell r="AI144">
            <v>347</v>
          </cell>
          <cell r="AJ144">
            <v>94.8</v>
          </cell>
          <cell r="AK144">
            <v>61.4</v>
          </cell>
          <cell r="AL144">
            <v>2.74</v>
          </cell>
          <cell r="AM144">
            <v>0</v>
          </cell>
          <cell r="AN144">
            <v>25.2</v>
          </cell>
          <cell r="AO144">
            <v>29000</v>
          </cell>
          <cell r="AP144">
            <v>0</v>
          </cell>
          <cell r="AQ144">
            <v>51.6</v>
          </cell>
          <cell r="AR144">
            <v>210</v>
          </cell>
          <cell r="AS144">
            <v>69</v>
          </cell>
          <cell r="AT144">
            <v>177</v>
          </cell>
          <cell r="AU144">
            <v>0</v>
          </cell>
          <cell r="AV144">
            <v>0</v>
          </cell>
          <cell r="AW144">
            <v>0</v>
          </cell>
          <cell r="AX144">
            <v>0</v>
          </cell>
          <cell r="AY144" t="str">
            <v>W460X235</v>
          </cell>
          <cell r="AZ144" t="str">
            <v>W460X235</v>
          </cell>
          <cell r="BA144">
            <v>235</v>
          </cell>
          <cell r="BB144">
            <v>29900</v>
          </cell>
          <cell r="BC144">
            <v>500</v>
          </cell>
          <cell r="BD144">
            <v>0</v>
          </cell>
          <cell r="BE144">
            <v>0</v>
          </cell>
          <cell r="BF144">
            <v>287</v>
          </cell>
          <cell r="BG144">
            <v>0</v>
          </cell>
          <cell r="BH144">
            <v>0</v>
          </cell>
          <cell r="BI144">
            <v>20.6</v>
          </cell>
          <cell r="BJ144">
            <v>36.6</v>
          </cell>
          <cell r="BK144">
            <v>0</v>
          </cell>
          <cell r="BL144">
            <v>0</v>
          </cell>
          <cell r="BM144">
            <v>0</v>
          </cell>
          <cell r="BN144">
            <v>46.7</v>
          </cell>
          <cell r="BO144">
            <v>60.3</v>
          </cell>
          <cell r="BP144">
            <v>0</v>
          </cell>
          <cell r="BQ144">
            <v>0</v>
          </cell>
          <cell r="BR144">
            <v>0</v>
          </cell>
          <cell r="BS144">
            <v>0</v>
          </cell>
          <cell r="BT144">
            <v>0</v>
          </cell>
          <cell r="BU144">
            <v>235</v>
          </cell>
          <cell r="BV144">
            <v>0</v>
          </cell>
          <cell r="BW144">
            <v>0</v>
          </cell>
          <cell r="BX144">
            <v>19.8</v>
          </cell>
          <cell r="BY144">
            <v>0</v>
          </cell>
          <cell r="BZ144">
            <v>1270</v>
          </cell>
          <cell r="CA144">
            <v>5830</v>
          </cell>
          <cell r="CB144">
            <v>5080</v>
          </cell>
          <cell r="CC144">
            <v>206</v>
          </cell>
          <cell r="CD144">
            <v>144</v>
          </cell>
          <cell r="CE144">
            <v>1550</v>
          </cell>
          <cell r="CF144">
            <v>1010</v>
          </cell>
          <cell r="CG144">
            <v>69.599999999999994</v>
          </cell>
          <cell r="CH144">
            <v>0</v>
          </cell>
          <cell r="CI144">
            <v>10500</v>
          </cell>
          <cell r="CJ144">
            <v>7790</v>
          </cell>
          <cell r="CK144">
            <v>0</v>
          </cell>
          <cell r="CL144">
            <v>33300</v>
          </cell>
          <cell r="CM144">
            <v>87.4</v>
          </cell>
          <cell r="CN144">
            <v>1130</v>
          </cell>
          <cell r="CO144">
            <v>2900</v>
          </cell>
          <cell r="CP144">
            <v>0</v>
          </cell>
          <cell r="CQ144">
            <v>0</v>
          </cell>
          <cell r="CR144">
            <v>0</v>
          </cell>
          <cell r="CS144">
            <v>0</v>
          </cell>
        </row>
        <row r="145">
          <cell r="C145" t="str">
            <v>W18X143</v>
          </cell>
          <cell r="D145" t="str">
            <v>F</v>
          </cell>
          <cell r="E145">
            <v>143</v>
          </cell>
          <cell r="F145">
            <v>42.1</v>
          </cell>
          <cell r="G145">
            <v>19.5</v>
          </cell>
          <cell r="H145">
            <v>0</v>
          </cell>
          <cell r="I145">
            <v>0</v>
          </cell>
          <cell r="J145">
            <v>11.2</v>
          </cell>
          <cell r="K145">
            <v>0</v>
          </cell>
          <cell r="L145">
            <v>0</v>
          </cell>
          <cell r="M145">
            <v>0.73</v>
          </cell>
          <cell r="N145">
            <v>1.32</v>
          </cell>
          <cell r="O145">
            <v>0</v>
          </cell>
          <cell r="P145">
            <v>0</v>
          </cell>
          <cell r="Q145">
            <v>0</v>
          </cell>
          <cell r="R145">
            <v>1.72</v>
          </cell>
          <cell r="S145">
            <v>2.1875</v>
          </cell>
          <cell r="T145">
            <v>1.1875</v>
          </cell>
          <cell r="U145">
            <v>0</v>
          </cell>
          <cell r="V145">
            <v>0</v>
          </cell>
          <cell r="W145">
            <v>0</v>
          </cell>
          <cell r="X145">
            <v>0</v>
          </cell>
          <cell r="Y145">
            <v>0</v>
          </cell>
          <cell r="Z145">
            <v>4.25</v>
          </cell>
          <cell r="AA145">
            <v>0</v>
          </cell>
          <cell r="AB145">
            <v>22</v>
          </cell>
          <cell r="AC145">
            <v>0</v>
          </cell>
          <cell r="AD145">
            <v>0</v>
          </cell>
          <cell r="AE145">
            <v>2750</v>
          </cell>
          <cell r="AF145">
            <v>322</v>
          </cell>
          <cell r="AG145">
            <v>282</v>
          </cell>
          <cell r="AH145">
            <v>8.09</v>
          </cell>
          <cell r="AI145">
            <v>311</v>
          </cell>
          <cell r="AJ145">
            <v>85.4</v>
          </cell>
          <cell r="AK145">
            <v>55.5</v>
          </cell>
          <cell r="AL145">
            <v>2.72</v>
          </cell>
          <cell r="AM145">
            <v>0</v>
          </cell>
          <cell r="AN145">
            <v>19.2</v>
          </cell>
          <cell r="AO145">
            <v>25700</v>
          </cell>
          <cell r="AP145">
            <v>0</v>
          </cell>
          <cell r="AQ145">
            <v>50.9</v>
          </cell>
          <cell r="AR145">
            <v>188</v>
          </cell>
          <cell r="AS145">
            <v>62.8</v>
          </cell>
          <cell r="AT145">
            <v>160</v>
          </cell>
          <cell r="AU145">
            <v>0</v>
          </cell>
          <cell r="AV145">
            <v>0</v>
          </cell>
          <cell r="AW145">
            <v>0</v>
          </cell>
          <cell r="AX145">
            <v>0</v>
          </cell>
          <cell r="AY145" t="str">
            <v>W460X213</v>
          </cell>
          <cell r="AZ145" t="str">
            <v>W460X213</v>
          </cell>
          <cell r="BA145">
            <v>213</v>
          </cell>
          <cell r="BB145">
            <v>27200</v>
          </cell>
          <cell r="BC145">
            <v>495</v>
          </cell>
          <cell r="BD145">
            <v>0</v>
          </cell>
          <cell r="BE145">
            <v>0</v>
          </cell>
          <cell r="BF145">
            <v>284</v>
          </cell>
          <cell r="BG145">
            <v>0</v>
          </cell>
          <cell r="BH145">
            <v>0</v>
          </cell>
          <cell r="BI145">
            <v>18.5</v>
          </cell>
          <cell r="BJ145">
            <v>33.5</v>
          </cell>
          <cell r="BK145">
            <v>0</v>
          </cell>
          <cell r="BL145">
            <v>0</v>
          </cell>
          <cell r="BM145">
            <v>0</v>
          </cell>
          <cell r="BN145">
            <v>43.7</v>
          </cell>
          <cell r="BO145">
            <v>55.6</v>
          </cell>
          <cell r="BP145">
            <v>0</v>
          </cell>
          <cell r="BQ145">
            <v>0</v>
          </cell>
          <cell r="BR145">
            <v>0</v>
          </cell>
          <cell r="BS145">
            <v>0</v>
          </cell>
          <cell r="BT145">
            <v>0</v>
          </cell>
          <cell r="BU145">
            <v>213</v>
          </cell>
          <cell r="BV145">
            <v>0</v>
          </cell>
          <cell r="BW145">
            <v>0</v>
          </cell>
          <cell r="BX145">
            <v>22</v>
          </cell>
          <cell r="BY145">
            <v>0</v>
          </cell>
          <cell r="BZ145">
            <v>1140</v>
          </cell>
          <cell r="CA145">
            <v>5280</v>
          </cell>
          <cell r="CB145">
            <v>4620</v>
          </cell>
          <cell r="CC145">
            <v>205</v>
          </cell>
          <cell r="CD145">
            <v>129</v>
          </cell>
          <cell r="CE145">
            <v>1400</v>
          </cell>
          <cell r="CF145">
            <v>909</v>
          </cell>
          <cell r="CG145">
            <v>69.099999999999994</v>
          </cell>
          <cell r="CH145">
            <v>0</v>
          </cell>
          <cell r="CI145">
            <v>7990</v>
          </cell>
          <cell r="CJ145">
            <v>6900</v>
          </cell>
          <cell r="CK145">
            <v>0</v>
          </cell>
          <cell r="CL145">
            <v>32800</v>
          </cell>
          <cell r="CM145">
            <v>78.3</v>
          </cell>
          <cell r="CN145">
            <v>1030</v>
          </cell>
          <cell r="CO145">
            <v>2620</v>
          </cell>
          <cell r="CP145">
            <v>0</v>
          </cell>
          <cell r="CQ145">
            <v>0</v>
          </cell>
          <cell r="CR145">
            <v>0</v>
          </cell>
          <cell r="CS145">
            <v>0</v>
          </cell>
        </row>
        <row r="146">
          <cell r="C146" t="str">
            <v>W18X130</v>
          </cell>
          <cell r="D146" t="str">
            <v>F</v>
          </cell>
          <cell r="E146">
            <v>130</v>
          </cell>
          <cell r="F146">
            <v>38.200000000000003</v>
          </cell>
          <cell r="G146">
            <v>19.3</v>
          </cell>
          <cell r="H146">
            <v>0</v>
          </cell>
          <cell r="I146">
            <v>0</v>
          </cell>
          <cell r="J146">
            <v>11.2</v>
          </cell>
          <cell r="K146">
            <v>0</v>
          </cell>
          <cell r="L146">
            <v>0</v>
          </cell>
          <cell r="M146">
            <v>0.67</v>
          </cell>
          <cell r="N146">
            <v>1.2</v>
          </cell>
          <cell r="O146">
            <v>0</v>
          </cell>
          <cell r="P146">
            <v>0</v>
          </cell>
          <cell r="Q146">
            <v>0</v>
          </cell>
          <cell r="R146">
            <v>1.6</v>
          </cell>
          <cell r="S146">
            <v>2.0625</v>
          </cell>
          <cell r="T146">
            <v>1.1875</v>
          </cell>
          <cell r="U146">
            <v>0</v>
          </cell>
          <cell r="V146">
            <v>0</v>
          </cell>
          <cell r="W146">
            <v>0</v>
          </cell>
          <cell r="X146">
            <v>0</v>
          </cell>
          <cell r="Y146">
            <v>0</v>
          </cell>
          <cell r="Z146">
            <v>4.6500000000000004</v>
          </cell>
          <cell r="AA146">
            <v>0</v>
          </cell>
          <cell r="AB146">
            <v>23.9</v>
          </cell>
          <cell r="AC146">
            <v>0</v>
          </cell>
          <cell r="AD146">
            <v>0</v>
          </cell>
          <cell r="AE146">
            <v>2460</v>
          </cell>
          <cell r="AF146">
            <v>290</v>
          </cell>
          <cell r="AG146">
            <v>256</v>
          </cell>
          <cell r="AH146">
            <v>8.0299999999999994</v>
          </cell>
          <cell r="AI146">
            <v>278</v>
          </cell>
          <cell r="AJ146">
            <v>76.7</v>
          </cell>
          <cell r="AK146">
            <v>49.9</v>
          </cell>
          <cell r="AL146">
            <v>2.7</v>
          </cell>
          <cell r="AM146">
            <v>0</v>
          </cell>
          <cell r="AN146">
            <v>14.5</v>
          </cell>
          <cell r="AO146">
            <v>22700</v>
          </cell>
          <cell r="AP146">
            <v>0</v>
          </cell>
          <cell r="AQ146">
            <v>50.7</v>
          </cell>
          <cell r="AR146">
            <v>170</v>
          </cell>
          <cell r="AS146">
            <v>57.2</v>
          </cell>
          <cell r="AT146">
            <v>146</v>
          </cell>
          <cell r="AU146">
            <v>0</v>
          </cell>
          <cell r="AV146">
            <v>0</v>
          </cell>
          <cell r="AW146">
            <v>0</v>
          </cell>
          <cell r="AX146">
            <v>0</v>
          </cell>
          <cell r="AY146" t="str">
            <v>W460X193</v>
          </cell>
          <cell r="AZ146" t="str">
            <v>W460X193</v>
          </cell>
          <cell r="BA146">
            <v>193</v>
          </cell>
          <cell r="BB146">
            <v>24600</v>
          </cell>
          <cell r="BC146">
            <v>490</v>
          </cell>
          <cell r="BD146">
            <v>0</v>
          </cell>
          <cell r="BE146">
            <v>0</v>
          </cell>
          <cell r="BF146">
            <v>284</v>
          </cell>
          <cell r="BG146">
            <v>0</v>
          </cell>
          <cell r="BH146">
            <v>0</v>
          </cell>
          <cell r="BI146">
            <v>17</v>
          </cell>
          <cell r="BJ146">
            <v>30.5</v>
          </cell>
          <cell r="BK146">
            <v>0</v>
          </cell>
          <cell r="BL146">
            <v>0</v>
          </cell>
          <cell r="BM146">
            <v>0</v>
          </cell>
          <cell r="BN146">
            <v>40.6</v>
          </cell>
          <cell r="BO146">
            <v>52.4</v>
          </cell>
          <cell r="BP146">
            <v>0</v>
          </cell>
          <cell r="BQ146">
            <v>0</v>
          </cell>
          <cell r="BR146">
            <v>0</v>
          </cell>
          <cell r="BS146">
            <v>0</v>
          </cell>
          <cell r="BT146">
            <v>0</v>
          </cell>
          <cell r="BU146">
            <v>193</v>
          </cell>
          <cell r="BV146">
            <v>0</v>
          </cell>
          <cell r="BW146">
            <v>0</v>
          </cell>
          <cell r="BX146">
            <v>23.9</v>
          </cell>
          <cell r="BY146">
            <v>0</v>
          </cell>
          <cell r="BZ146">
            <v>1020</v>
          </cell>
          <cell r="CA146">
            <v>4750</v>
          </cell>
          <cell r="CB146">
            <v>4200</v>
          </cell>
          <cell r="CC146">
            <v>204</v>
          </cell>
          <cell r="CD146">
            <v>116</v>
          </cell>
          <cell r="CE146">
            <v>1260</v>
          </cell>
          <cell r="CF146">
            <v>818</v>
          </cell>
          <cell r="CG146">
            <v>68.599999999999994</v>
          </cell>
          <cell r="CH146">
            <v>0</v>
          </cell>
          <cell r="CI146">
            <v>6040</v>
          </cell>
          <cell r="CJ146">
            <v>6100</v>
          </cell>
          <cell r="CK146">
            <v>0</v>
          </cell>
          <cell r="CL146">
            <v>32700</v>
          </cell>
          <cell r="CM146">
            <v>70.8</v>
          </cell>
          <cell r="CN146">
            <v>937</v>
          </cell>
          <cell r="CO146">
            <v>2390</v>
          </cell>
          <cell r="CP146">
            <v>0</v>
          </cell>
          <cell r="CQ146">
            <v>0</v>
          </cell>
          <cell r="CR146">
            <v>0</v>
          </cell>
          <cell r="CS146">
            <v>0</v>
          </cell>
        </row>
        <row r="147">
          <cell r="C147" t="str">
            <v>W18X119</v>
          </cell>
          <cell r="D147" t="str">
            <v>F</v>
          </cell>
          <cell r="E147">
            <v>119</v>
          </cell>
          <cell r="F147">
            <v>35.1</v>
          </cell>
          <cell r="G147">
            <v>19</v>
          </cell>
          <cell r="H147">
            <v>0</v>
          </cell>
          <cell r="I147">
            <v>0</v>
          </cell>
          <cell r="J147">
            <v>11.3</v>
          </cell>
          <cell r="K147">
            <v>0</v>
          </cell>
          <cell r="L147">
            <v>0</v>
          </cell>
          <cell r="M147">
            <v>0.65500000000000003</v>
          </cell>
          <cell r="N147">
            <v>1.06</v>
          </cell>
          <cell r="O147">
            <v>0</v>
          </cell>
          <cell r="P147">
            <v>0</v>
          </cell>
          <cell r="Q147">
            <v>0</v>
          </cell>
          <cell r="R147">
            <v>1.46</v>
          </cell>
          <cell r="S147">
            <v>1.9375</v>
          </cell>
          <cell r="T147">
            <v>1.1875</v>
          </cell>
          <cell r="U147">
            <v>0</v>
          </cell>
          <cell r="V147">
            <v>0</v>
          </cell>
          <cell r="W147">
            <v>0</v>
          </cell>
          <cell r="X147">
            <v>0</v>
          </cell>
          <cell r="Y147">
            <v>0</v>
          </cell>
          <cell r="Z147">
            <v>5.31</v>
          </cell>
          <cell r="AA147">
            <v>0</v>
          </cell>
          <cell r="AB147">
            <v>24.5</v>
          </cell>
          <cell r="AC147">
            <v>0</v>
          </cell>
          <cell r="AD147">
            <v>0</v>
          </cell>
          <cell r="AE147">
            <v>2190</v>
          </cell>
          <cell r="AF147">
            <v>262</v>
          </cell>
          <cell r="AG147">
            <v>231</v>
          </cell>
          <cell r="AH147">
            <v>7.9</v>
          </cell>
          <cell r="AI147">
            <v>253</v>
          </cell>
          <cell r="AJ147">
            <v>69.099999999999994</v>
          </cell>
          <cell r="AK147">
            <v>44.9</v>
          </cell>
          <cell r="AL147">
            <v>2.69</v>
          </cell>
          <cell r="AM147">
            <v>0</v>
          </cell>
          <cell r="AN147">
            <v>10.6</v>
          </cell>
          <cell r="AO147">
            <v>20300</v>
          </cell>
          <cell r="AP147">
            <v>0</v>
          </cell>
          <cell r="AQ147">
            <v>50.7</v>
          </cell>
          <cell r="AR147">
            <v>152</v>
          </cell>
          <cell r="AS147">
            <v>50.6</v>
          </cell>
          <cell r="AT147">
            <v>131</v>
          </cell>
          <cell r="AU147">
            <v>0</v>
          </cell>
          <cell r="AV147">
            <v>0</v>
          </cell>
          <cell r="AW147">
            <v>0</v>
          </cell>
          <cell r="AX147">
            <v>0</v>
          </cell>
          <cell r="AY147" t="str">
            <v>W460X177</v>
          </cell>
          <cell r="AZ147" t="str">
            <v>W460X177</v>
          </cell>
          <cell r="BA147">
            <v>177</v>
          </cell>
          <cell r="BB147">
            <v>22600</v>
          </cell>
          <cell r="BC147">
            <v>483</v>
          </cell>
          <cell r="BD147">
            <v>0</v>
          </cell>
          <cell r="BE147">
            <v>0</v>
          </cell>
          <cell r="BF147">
            <v>287</v>
          </cell>
          <cell r="BG147">
            <v>0</v>
          </cell>
          <cell r="BH147">
            <v>0</v>
          </cell>
          <cell r="BI147">
            <v>16.600000000000001</v>
          </cell>
          <cell r="BJ147">
            <v>26.9</v>
          </cell>
          <cell r="BK147">
            <v>0</v>
          </cell>
          <cell r="BL147">
            <v>0</v>
          </cell>
          <cell r="BM147">
            <v>0</v>
          </cell>
          <cell r="BN147">
            <v>37.1</v>
          </cell>
          <cell r="BO147">
            <v>49.2</v>
          </cell>
          <cell r="BP147">
            <v>0</v>
          </cell>
          <cell r="BQ147">
            <v>0</v>
          </cell>
          <cell r="BR147">
            <v>0</v>
          </cell>
          <cell r="BS147">
            <v>0</v>
          </cell>
          <cell r="BT147">
            <v>0</v>
          </cell>
          <cell r="BU147">
            <v>177</v>
          </cell>
          <cell r="BV147">
            <v>0</v>
          </cell>
          <cell r="BW147">
            <v>0</v>
          </cell>
          <cell r="BX147">
            <v>24.5</v>
          </cell>
          <cell r="BY147">
            <v>0</v>
          </cell>
          <cell r="BZ147">
            <v>912</v>
          </cell>
          <cell r="CA147">
            <v>4290</v>
          </cell>
          <cell r="CB147">
            <v>3790</v>
          </cell>
          <cell r="CC147">
            <v>201</v>
          </cell>
          <cell r="CD147">
            <v>105</v>
          </cell>
          <cell r="CE147">
            <v>1130</v>
          </cell>
          <cell r="CF147">
            <v>736</v>
          </cell>
          <cell r="CG147">
            <v>68.3</v>
          </cell>
          <cell r="CH147">
            <v>0</v>
          </cell>
          <cell r="CI147">
            <v>4410</v>
          </cell>
          <cell r="CJ147">
            <v>5450</v>
          </cell>
          <cell r="CK147">
            <v>0</v>
          </cell>
          <cell r="CL147">
            <v>32700</v>
          </cell>
          <cell r="CM147">
            <v>63.3</v>
          </cell>
          <cell r="CN147">
            <v>829</v>
          </cell>
          <cell r="CO147">
            <v>2150</v>
          </cell>
          <cell r="CP147">
            <v>0</v>
          </cell>
          <cell r="CQ147">
            <v>0</v>
          </cell>
          <cell r="CR147">
            <v>0</v>
          </cell>
          <cell r="CS147">
            <v>0</v>
          </cell>
        </row>
        <row r="148">
          <cell r="C148" t="str">
            <v>W18X106</v>
          </cell>
          <cell r="D148" t="str">
            <v>F</v>
          </cell>
          <cell r="E148">
            <v>106</v>
          </cell>
          <cell r="F148">
            <v>31.1</v>
          </cell>
          <cell r="G148">
            <v>18.7</v>
          </cell>
          <cell r="H148">
            <v>0</v>
          </cell>
          <cell r="I148">
            <v>0</v>
          </cell>
          <cell r="J148">
            <v>11.2</v>
          </cell>
          <cell r="K148">
            <v>0</v>
          </cell>
          <cell r="L148">
            <v>0</v>
          </cell>
          <cell r="M148">
            <v>0.59</v>
          </cell>
          <cell r="N148">
            <v>0.94</v>
          </cell>
          <cell r="O148">
            <v>0</v>
          </cell>
          <cell r="P148">
            <v>0</v>
          </cell>
          <cell r="Q148">
            <v>0</v>
          </cell>
          <cell r="R148">
            <v>1.34</v>
          </cell>
          <cell r="S148">
            <v>1.8125</v>
          </cell>
          <cell r="T148">
            <v>1.125</v>
          </cell>
          <cell r="U148">
            <v>0</v>
          </cell>
          <cell r="V148">
            <v>0</v>
          </cell>
          <cell r="W148">
            <v>0</v>
          </cell>
          <cell r="X148">
            <v>0</v>
          </cell>
          <cell r="Y148">
            <v>0</v>
          </cell>
          <cell r="Z148">
            <v>5.96</v>
          </cell>
          <cell r="AA148">
            <v>0</v>
          </cell>
          <cell r="AB148">
            <v>27.2</v>
          </cell>
          <cell r="AC148">
            <v>0</v>
          </cell>
          <cell r="AD148">
            <v>0</v>
          </cell>
          <cell r="AE148">
            <v>1910</v>
          </cell>
          <cell r="AF148">
            <v>230</v>
          </cell>
          <cell r="AG148">
            <v>204</v>
          </cell>
          <cell r="AH148">
            <v>7.84</v>
          </cell>
          <cell r="AI148">
            <v>220</v>
          </cell>
          <cell r="AJ148">
            <v>60.5</v>
          </cell>
          <cell r="AK148">
            <v>39.4</v>
          </cell>
          <cell r="AL148">
            <v>2.66</v>
          </cell>
          <cell r="AM148">
            <v>0</v>
          </cell>
          <cell r="AN148">
            <v>7.48</v>
          </cell>
          <cell r="AO148">
            <v>17400</v>
          </cell>
          <cell r="AP148">
            <v>0</v>
          </cell>
          <cell r="AQ148">
            <v>49.7</v>
          </cell>
          <cell r="AR148">
            <v>131</v>
          </cell>
          <cell r="AS148">
            <v>44.3</v>
          </cell>
          <cell r="AT148">
            <v>114</v>
          </cell>
          <cell r="AU148">
            <v>0</v>
          </cell>
          <cell r="AV148">
            <v>0</v>
          </cell>
          <cell r="AW148">
            <v>0</v>
          </cell>
          <cell r="AX148">
            <v>0</v>
          </cell>
          <cell r="AY148" t="str">
            <v>W460X158</v>
          </cell>
          <cell r="AZ148" t="str">
            <v>W460X158</v>
          </cell>
          <cell r="BA148">
            <v>158</v>
          </cell>
          <cell r="BB148">
            <v>20100</v>
          </cell>
          <cell r="BC148">
            <v>475</v>
          </cell>
          <cell r="BD148">
            <v>0</v>
          </cell>
          <cell r="BE148">
            <v>0</v>
          </cell>
          <cell r="BF148">
            <v>284</v>
          </cell>
          <cell r="BG148">
            <v>0</v>
          </cell>
          <cell r="BH148">
            <v>0</v>
          </cell>
          <cell r="BI148">
            <v>15</v>
          </cell>
          <cell r="BJ148">
            <v>23.9</v>
          </cell>
          <cell r="BK148">
            <v>0</v>
          </cell>
          <cell r="BL148">
            <v>0</v>
          </cell>
          <cell r="BM148">
            <v>0</v>
          </cell>
          <cell r="BN148">
            <v>34</v>
          </cell>
          <cell r="BO148">
            <v>46</v>
          </cell>
          <cell r="BP148">
            <v>0</v>
          </cell>
          <cell r="BQ148">
            <v>0</v>
          </cell>
          <cell r="BR148">
            <v>0</v>
          </cell>
          <cell r="BS148">
            <v>0</v>
          </cell>
          <cell r="BT148">
            <v>0</v>
          </cell>
          <cell r="BU148">
            <v>158</v>
          </cell>
          <cell r="BV148">
            <v>0</v>
          </cell>
          <cell r="BW148">
            <v>0</v>
          </cell>
          <cell r="BX148">
            <v>27.2</v>
          </cell>
          <cell r="BY148">
            <v>0</v>
          </cell>
          <cell r="BZ148">
            <v>795</v>
          </cell>
          <cell r="CA148">
            <v>3770</v>
          </cell>
          <cell r="CB148">
            <v>3340</v>
          </cell>
          <cell r="CC148">
            <v>199</v>
          </cell>
          <cell r="CD148">
            <v>91.6</v>
          </cell>
          <cell r="CE148">
            <v>991</v>
          </cell>
          <cell r="CF148">
            <v>646</v>
          </cell>
          <cell r="CG148">
            <v>67.599999999999994</v>
          </cell>
          <cell r="CH148">
            <v>0</v>
          </cell>
          <cell r="CI148">
            <v>3110</v>
          </cell>
          <cell r="CJ148">
            <v>4670</v>
          </cell>
          <cell r="CK148">
            <v>0</v>
          </cell>
          <cell r="CL148">
            <v>32100</v>
          </cell>
          <cell r="CM148">
            <v>54.5</v>
          </cell>
          <cell r="CN148">
            <v>726</v>
          </cell>
          <cell r="CO148">
            <v>1870</v>
          </cell>
          <cell r="CP148">
            <v>0</v>
          </cell>
          <cell r="CQ148">
            <v>0</v>
          </cell>
          <cell r="CR148">
            <v>0</v>
          </cell>
          <cell r="CS148">
            <v>0</v>
          </cell>
        </row>
        <row r="149">
          <cell r="C149" t="str">
            <v>W18X97</v>
          </cell>
          <cell r="D149" t="str">
            <v>F</v>
          </cell>
          <cell r="E149">
            <v>97</v>
          </cell>
          <cell r="F149">
            <v>28.5</v>
          </cell>
          <cell r="G149">
            <v>18.600000000000001</v>
          </cell>
          <cell r="H149">
            <v>0</v>
          </cell>
          <cell r="I149">
            <v>0</v>
          </cell>
          <cell r="J149">
            <v>11.1</v>
          </cell>
          <cell r="K149">
            <v>0</v>
          </cell>
          <cell r="L149">
            <v>0</v>
          </cell>
          <cell r="M149">
            <v>0.53500000000000003</v>
          </cell>
          <cell r="N149">
            <v>0.87</v>
          </cell>
          <cell r="O149">
            <v>0</v>
          </cell>
          <cell r="P149">
            <v>0</v>
          </cell>
          <cell r="Q149">
            <v>0</v>
          </cell>
          <cell r="R149">
            <v>1.27</v>
          </cell>
          <cell r="S149">
            <v>1.75</v>
          </cell>
          <cell r="T149">
            <v>1.125</v>
          </cell>
          <cell r="U149">
            <v>0</v>
          </cell>
          <cell r="V149">
            <v>0</v>
          </cell>
          <cell r="W149">
            <v>0</v>
          </cell>
          <cell r="X149">
            <v>0</v>
          </cell>
          <cell r="Y149">
            <v>0</v>
          </cell>
          <cell r="Z149">
            <v>6.41</v>
          </cell>
          <cell r="AA149">
            <v>0</v>
          </cell>
          <cell r="AB149">
            <v>30</v>
          </cell>
          <cell r="AC149">
            <v>0</v>
          </cell>
          <cell r="AD149">
            <v>0</v>
          </cell>
          <cell r="AE149">
            <v>1750</v>
          </cell>
          <cell r="AF149">
            <v>211</v>
          </cell>
          <cell r="AG149">
            <v>188</v>
          </cell>
          <cell r="AH149">
            <v>7.82</v>
          </cell>
          <cell r="AI149">
            <v>201</v>
          </cell>
          <cell r="AJ149">
            <v>55.3</v>
          </cell>
          <cell r="AK149">
            <v>36.1</v>
          </cell>
          <cell r="AL149">
            <v>2.65</v>
          </cell>
          <cell r="AM149">
            <v>0</v>
          </cell>
          <cell r="AN149">
            <v>5.86</v>
          </cell>
          <cell r="AO149">
            <v>15800</v>
          </cell>
          <cell r="AP149">
            <v>0</v>
          </cell>
          <cell r="AQ149">
            <v>49.2</v>
          </cell>
          <cell r="AR149">
            <v>119</v>
          </cell>
          <cell r="AS149">
            <v>40.700000000000003</v>
          </cell>
          <cell r="AT149">
            <v>105</v>
          </cell>
          <cell r="AU149">
            <v>0</v>
          </cell>
          <cell r="AV149">
            <v>0</v>
          </cell>
          <cell r="AW149">
            <v>0</v>
          </cell>
          <cell r="AX149">
            <v>0</v>
          </cell>
          <cell r="AY149" t="str">
            <v>W460X144</v>
          </cell>
          <cell r="AZ149" t="str">
            <v>W460X144</v>
          </cell>
          <cell r="BA149">
            <v>144</v>
          </cell>
          <cell r="BB149">
            <v>18400</v>
          </cell>
          <cell r="BC149">
            <v>472</v>
          </cell>
          <cell r="BD149">
            <v>0</v>
          </cell>
          <cell r="BE149">
            <v>0</v>
          </cell>
          <cell r="BF149">
            <v>282</v>
          </cell>
          <cell r="BG149">
            <v>0</v>
          </cell>
          <cell r="BH149">
            <v>0</v>
          </cell>
          <cell r="BI149">
            <v>13.6</v>
          </cell>
          <cell r="BJ149">
            <v>22.1</v>
          </cell>
          <cell r="BK149">
            <v>0</v>
          </cell>
          <cell r="BL149">
            <v>0</v>
          </cell>
          <cell r="BM149">
            <v>0</v>
          </cell>
          <cell r="BN149">
            <v>32.299999999999997</v>
          </cell>
          <cell r="BO149">
            <v>44.5</v>
          </cell>
          <cell r="BP149">
            <v>0</v>
          </cell>
          <cell r="BQ149">
            <v>0</v>
          </cell>
          <cell r="BR149">
            <v>0</v>
          </cell>
          <cell r="BS149">
            <v>0</v>
          </cell>
          <cell r="BT149">
            <v>0</v>
          </cell>
          <cell r="BU149">
            <v>144</v>
          </cell>
          <cell r="BV149">
            <v>0</v>
          </cell>
          <cell r="BW149">
            <v>0</v>
          </cell>
          <cell r="BX149">
            <v>30</v>
          </cell>
          <cell r="BY149">
            <v>0</v>
          </cell>
          <cell r="BZ149">
            <v>728</v>
          </cell>
          <cell r="CA149">
            <v>3460</v>
          </cell>
          <cell r="CB149">
            <v>3080</v>
          </cell>
          <cell r="CC149">
            <v>199</v>
          </cell>
          <cell r="CD149">
            <v>83.7</v>
          </cell>
          <cell r="CE149">
            <v>906</v>
          </cell>
          <cell r="CF149">
            <v>592</v>
          </cell>
          <cell r="CG149">
            <v>67.3</v>
          </cell>
          <cell r="CH149">
            <v>0</v>
          </cell>
          <cell r="CI149">
            <v>2440</v>
          </cell>
          <cell r="CJ149">
            <v>4240</v>
          </cell>
          <cell r="CK149">
            <v>0</v>
          </cell>
          <cell r="CL149">
            <v>31700</v>
          </cell>
          <cell r="CM149">
            <v>49.5</v>
          </cell>
          <cell r="CN149">
            <v>667</v>
          </cell>
          <cell r="CO149">
            <v>1720</v>
          </cell>
          <cell r="CP149">
            <v>0</v>
          </cell>
          <cell r="CQ149">
            <v>0</v>
          </cell>
          <cell r="CR149">
            <v>0</v>
          </cell>
          <cell r="CS149">
            <v>0</v>
          </cell>
        </row>
        <row r="150">
          <cell r="C150" t="str">
            <v>W18X86</v>
          </cell>
          <cell r="D150" t="str">
            <v>F</v>
          </cell>
          <cell r="E150">
            <v>86</v>
          </cell>
          <cell r="F150">
            <v>25.3</v>
          </cell>
          <cell r="G150">
            <v>18.399999999999999</v>
          </cell>
          <cell r="H150">
            <v>0</v>
          </cell>
          <cell r="I150">
            <v>0</v>
          </cell>
          <cell r="J150">
            <v>11.1</v>
          </cell>
          <cell r="K150">
            <v>0</v>
          </cell>
          <cell r="L150">
            <v>0</v>
          </cell>
          <cell r="M150">
            <v>0.48</v>
          </cell>
          <cell r="N150">
            <v>0.77</v>
          </cell>
          <cell r="O150">
            <v>0</v>
          </cell>
          <cell r="P150">
            <v>0</v>
          </cell>
          <cell r="Q150">
            <v>0</v>
          </cell>
          <cell r="R150">
            <v>1.17</v>
          </cell>
          <cell r="S150">
            <v>1.625</v>
          </cell>
          <cell r="T150">
            <v>1.0625</v>
          </cell>
          <cell r="U150">
            <v>0</v>
          </cell>
          <cell r="V150">
            <v>0</v>
          </cell>
          <cell r="W150">
            <v>0</v>
          </cell>
          <cell r="X150">
            <v>0</v>
          </cell>
          <cell r="Y150">
            <v>0</v>
          </cell>
          <cell r="Z150">
            <v>7.2</v>
          </cell>
          <cell r="AA150">
            <v>0</v>
          </cell>
          <cell r="AB150">
            <v>33.4</v>
          </cell>
          <cell r="AC150">
            <v>0</v>
          </cell>
          <cell r="AD150">
            <v>0</v>
          </cell>
          <cell r="AE150">
            <v>1530</v>
          </cell>
          <cell r="AF150">
            <v>186</v>
          </cell>
          <cell r="AG150">
            <v>166</v>
          </cell>
          <cell r="AH150">
            <v>7.77</v>
          </cell>
          <cell r="AI150">
            <v>175</v>
          </cell>
          <cell r="AJ150">
            <v>48.4</v>
          </cell>
          <cell r="AK150">
            <v>31.6</v>
          </cell>
          <cell r="AL150">
            <v>2.63</v>
          </cell>
          <cell r="AM150">
            <v>0</v>
          </cell>
          <cell r="AN150">
            <v>4.0999999999999996</v>
          </cell>
          <cell r="AO150">
            <v>13600</v>
          </cell>
          <cell r="AP150">
            <v>0</v>
          </cell>
          <cell r="AQ150">
            <v>48.9</v>
          </cell>
          <cell r="AR150">
            <v>105</v>
          </cell>
          <cell r="AS150">
            <v>36</v>
          </cell>
          <cell r="AT150">
            <v>92.4</v>
          </cell>
          <cell r="AU150">
            <v>0</v>
          </cell>
          <cell r="AV150">
            <v>0</v>
          </cell>
          <cell r="AW150">
            <v>0</v>
          </cell>
          <cell r="AX150">
            <v>0</v>
          </cell>
          <cell r="AY150" t="str">
            <v>W460X128</v>
          </cell>
          <cell r="AZ150" t="str">
            <v>W460X128</v>
          </cell>
          <cell r="BA150">
            <v>128</v>
          </cell>
          <cell r="BB150">
            <v>16300</v>
          </cell>
          <cell r="BC150">
            <v>467</v>
          </cell>
          <cell r="BD150">
            <v>0</v>
          </cell>
          <cell r="BE150">
            <v>0</v>
          </cell>
          <cell r="BF150">
            <v>282</v>
          </cell>
          <cell r="BG150">
            <v>0</v>
          </cell>
          <cell r="BH150">
            <v>0</v>
          </cell>
          <cell r="BI150">
            <v>12.2</v>
          </cell>
          <cell r="BJ150">
            <v>19.600000000000001</v>
          </cell>
          <cell r="BK150">
            <v>0</v>
          </cell>
          <cell r="BL150">
            <v>0</v>
          </cell>
          <cell r="BM150">
            <v>0</v>
          </cell>
          <cell r="BN150">
            <v>29.7</v>
          </cell>
          <cell r="BO150">
            <v>41.3</v>
          </cell>
          <cell r="BP150">
            <v>0</v>
          </cell>
          <cell r="BQ150">
            <v>0</v>
          </cell>
          <cell r="BR150">
            <v>0</v>
          </cell>
          <cell r="BS150">
            <v>0</v>
          </cell>
          <cell r="BT150">
            <v>0</v>
          </cell>
          <cell r="BU150">
            <v>128</v>
          </cell>
          <cell r="BV150">
            <v>0</v>
          </cell>
          <cell r="BW150">
            <v>0</v>
          </cell>
          <cell r="BX150">
            <v>33.4</v>
          </cell>
          <cell r="BY150">
            <v>0</v>
          </cell>
          <cell r="BZ150">
            <v>637</v>
          </cell>
          <cell r="CA150">
            <v>3050</v>
          </cell>
          <cell r="CB150">
            <v>2720</v>
          </cell>
          <cell r="CC150">
            <v>197</v>
          </cell>
          <cell r="CD150">
            <v>72.8</v>
          </cell>
          <cell r="CE150">
            <v>793</v>
          </cell>
          <cell r="CF150">
            <v>518</v>
          </cell>
          <cell r="CG150">
            <v>66.8</v>
          </cell>
          <cell r="CH150">
            <v>0</v>
          </cell>
          <cell r="CI150">
            <v>1710</v>
          </cell>
          <cell r="CJ150">
            <v>3650</v>
          </cell>
          <cell r="CK150">
            <v>0</v>
          </cell>
          <cell r="CL150">
            <v>31500</v>
          </cell>
          <cell r="CM150">
            <v>43.7</v>
          </cell>
          <cell r="CN150">
            <v>590</v>
          </cell>
          <cell r="CO150">
            <v>1510</v>
          </cell>
          <cell r="CP150">
            <v>0</v>
          </cell>
          <cell r="CQ150">
            <v>0</v>
          </cell>
          <cell r="CR150">
            <v>0</v>
          </cell>
          <cell r="CS150">
            <v>0</v>
          </cell>
        </row>
        <row r="151">
          <cell r="C151" t="str">
            <v>W18X76</v>
          </cell>
          <cell r="D151" t="str">
            <v>F</v>
          </cell>
          <cell r="E151">
            <v>76</v>
          </cell>
          <cell r="F151">
            <v>22.3</v>
          </cell>
          <cell r="G151">
            <v>18.2</v>
          </cell>
          <cell r="H151">
            <v>0</v>
          </cell>
          <cell r="I151">
            <v>0</v>
          </cell>
          <cell r="J151">
            <v>11</v>
          </cell>
          <cell r="K151">
            <v>0</v>
          </cell>
          <cell r="L151">
            <v>0</v>
          </cell>
          <cell r="M151">
            <v>0.42499999999999999</v>
          </cell>
          <cell r="N151">
            <v>0.68</v>
          </cell>
          <cell r="O151">
            <v>0</v>
          </cell>
          <cell r="P151">
            <v>0</v>
          </cell>
          <cell r="Q151">
            <v>0</v>
          </cell>
          <cell r="R151">
            <v>1.08</v>
          </cell>
          <cell r="S151">
            <v>1.5625</v>
          </cell>
          <cell r="T151">
            <v>1.0625</v>
          </cell>
          <cell r="U151">
            <v>0</v>
          </cell>
          <cell r="V151">
            <v>0</v>
          </cell>
          <cell r="W151">
            <v>0</v>
          </cell>
          <cell r="X151">
            <v>0</v>
          </cell>
          <cell r="Y151">
            <v>0</v>
          </cell>
          <cell r="Z151">
            <v>8.11</v>
          </cell>
          <cell r="AA151">
            <v>0</v>
          </cell>
          <cell r="AB151">
            <v>37.799999999999997</v>
          </cell>
          <cell r="AC151">
            <v>0</v>
          </cell>
          <cell r="AD151">
            <v>0</v>
          </cell>
          <cell r="AE151">
            <v>1330</v>
          </cell>
          <cell r="AF151">
            <v>163</v>
          </cell>
          <cell r="AG151">
            <v>146</v>
          </cell>
          <cell r="AH151">
            <v>7.73</v>
          </cell>
          <cell r="AI151">
            <v>152</v>
          </cell>
          <cell r="AJ151">
            <v>42.2</v>
          </cell>
          <cell r="AK151">
            <v>27.6</v>
          </cell>
          <cell r="AL151">
            <v>2.61</v>
          </cell>
          <cell r="AM151">
            <v>0</v>
          </cell>
          <cell r="AN151">
            <v>2.83</v>
          </cell>
          <cell r="AO151">
            <v>11700</v>
          </cell>
          <cell r="AP151">
            <v>0</v>
          </cell>
          <cell r="AQ151">
            <v>48.2</v>
          </cell>
          <cell r="AR151">
            <v>90.1</v>
          </cell>
          <cell r="AS151">
            <v>31.5</v>
          </cell>
          <cell r="AT151">
            <v>80.599999999999994</v>
          </cell>
          <cell r="AU151">
            <v>0</v>
          </cell>
          <cell r="AV151">
            <v>0</v>
          </cell>
          <cell r="AW151">
            <v>0</v>
          </cell>
          <cell r="AX151">
            <v>0</v>
          </cell>
          <cell r="AY151" t="str">
            <v>W460X113</v>
          </cell>
          <cell r="AZ151" t="str">
            <v>W460X113</v>
          </cell>
          <cell r="BA151">
            <v>113</v>
          </cell>
          <cell r="BB151">
            <v>14400</v>
          </cell>
          <cell r="BC151">
            <v>462</v>
          </cell>
          <cell r="BD151">
            <v>0</v>
          </cell>
          <cell r="BE151">
            <v>0</v>
          </cell>
          <cell r="BF151">
            <v>279</v>
          </cell>
          <cell r="BG151">
            <v>0</v>
          </cell>
          <cell r="BH151">
            <v>0</v>
          </cell>
          <cell r="BI151">
            <v>10.8</v>
          </cell>
          <cell r="BJ151">
            <v>17.3</v>
          </cell>
          <cell r="BK151">
            <v>0</v>
          </cell>
          <cell r="BL151">
            <v>0</v>
          </cell>
          <cell r="BM151">
            <v>0</v>
          </cell>
          <cell r="BN151">
            <v>27.4</v>
          </cell>
          <cell r="BO151">
            <v>39.700000000000003</v>
          </cell>
          <cell r="BP151">
            <v>0</v>
          </cell>
          <cell r="BQ151">
            <v>0</v>
          </cell>
          <cell r="BR151">
            <v>0</v>
          </cell>
          <cell r="BS151">
            <v>0</v>
          </cell>
          <cell r="BT151">
            <v>0</v>
          </cell>
          <cell r="BU151">
            <v>113</v>
          </cell>
          <cell r="BV151">
            <v>0</v>
          </cell>
          <cell r="BW151">
            <v>0</v>
          </cell>
          <cell r="BX151">
            <v>37.799999999999997</v>
          </cell>
          <cell r="BY151">
            <v>0</v>
          </cell>
          <cell r="BZ151">
            <v>554</v>
          </cell>
          <cell r="CA151">
            <v>2670</v>
          </cell>
          <cell r="CB151">
            <v>2390</v>
          </cell>
          <cell r="CC151">
            <v>196</v>
          </cell>
          <cell r="CD151">
            <v>63.3</v>
          </cell>
          <cell r="CE151">
            <v>692</v>
          </cell>
          <cell r="CF151">
            <v>452</v>
          </cell>
          <cell r="CG151">
            <v>66.3</v>
          </cell>
          <cell r="CH151">
            <v>0</v>
          </cell>
          <cell r="CI151">
            <v>1180</v>
          </cell>
          <cell r="CJ151">
            <v>3140</v>
          </cell>
          <cell r="CK151">
            <v>0</v>
          </cell>
          <cell r="CL151">
            <v>31100</v>
          </cell>
          <cell r="CM151">
            <v>37.5</v>
          </cell>
          <cell r="CN151">
            <v>516</v>
          </cell>
          <cell r="CO151">
            <v>1320</v>
          </cell>
          <cell r="CP151">
            <v>0</v>
          </cell>
          <cell r="CQ151">
            <v>0</v>
          </cell>
          <cell r="CR151">
            <v>0</v>
          </cell>
          <cell r="CS151">
            <v>0</v>
          </cell>
        </row>
        <row r="152">
          <cell r="C152" t="str">
            <v>W18X71</v>
          </cell>
          <cell r="D152" t="str">
            <v>F</v>
          </cell>
          <cell r="E152">
            <v>71</v>
          </cell>
          <cell r="F152">
            <v>20.8</v>
          </cell>
          <cell r="G152">
            <v>18.5</v>
          </cell>
          <cell r="H152">
            <v>0</v>
          </cell>
          <cell r="I152">
            <v>0</v>
          </cell>
          <cell r="J152">
            <v>7.64</v>
          </cell>
          <cell r="K152">
            <v>0</v>
          </cell>
          <cell r="L152">
            <v>0</v>
          </cell>
          <cell r="M152">
            <v>0.495</v>
          </cell>
          <cell r="N152">
            <v>0.81</v>
          </cell>
          <cell r="O152">
            <v>0</v>
          </cell>
          <cell r="P152">
            <v>0</v>
          </cell>
          <cell r="Q152">
            <v>0</v>
          </cell>
          <cell r="R152">
            <v>1.21</v>
          </cell>
          <cell r="S152">
            <v>1.5</v>
          </cell>
          <cell r="T152">
            <v>0.875</v>
          </cell>
          <cell r="U152">
            <v>0</v>
          </cell>
          <cell r="V152">
            <v>0</v>
          </cell>
          <cell r="W152">
            <v>0</v>
          </cell>
          <cell r="X152">
            <v>0</v>
          </cell>
          <cell r="Y152">
            <v>0</v>
          </cell>
          <cell r="Z152">
            <v>4.71</v>
          </cell>
          <cell r="AA152">
            <v>0</v>
          </cell>
          <cell r="AB152">
            <v>32.4</v>
          </cell>
          <cell r="AC152">
            <v>0</v>
          </cell>
          <cell r="AD152">
            <v>0</v>
          </cell>
          <cell r="AE152">
            <v>1170</v>
          </cell>
          <cell r="AF152">
            <v>146</v>
          </cell>
          <cell r="AG152">
            <v>127</v>
          </cell>
          <cell r="AH152">
            <v>7.5</v>
          </cell>
          <cell r="AI152">
            <v>60.3</v>
          </cell>
          <cell r="AJ152">
            <v>24.7</v>
          </cell>
          <cell r="AK152">
            <v>15.8</v>
          </cell>
          <cell r="AL152">
            <v>1.7</v>
          </cell>
          <cell r="AM152">
            <v>0</v>
          </cell>
          <cell r="AN152">
            <v>3.49</v>
          </cell>
          <cell r="AO152">
            <v>4700</v>
          </cell>
          <cell r="AP152">
            <v>0</v>
          </cell>
          <cell r="AQ152">
            <v>33.799999999999997</v>
          </cell>
          <cell r="AR152">
            <v>52.3</v>
          </cell>
          <cell r="AS152">
            <v>25.6</v>
          </cell>
          <cell r="AT152">
            <v>72.400000000000006</v>
          </cell>
          <cell r="AU152">
            <v>0</v>
          </cell>
          <cell r="AV152">
            <v>0</v>
          </cell>
          <cell r="AW152">
            <v>0</v>
          </cell>
          <cell r="AX152">
            <v>0</v>
          </cell>
          <cell r="AY152" t="str">
            <v>W460X106</v>
          </cell>
          <cell r="AZ152" t="str">
            <v>W460X106</v>
          </cell>
          <cell r="BA152">
            <v>106</v>
          </cell>
          <cell r="BB152">
            <v>13400</v>
          </cell>
          <cell r="BC152">
            <v>470</v>
          </cell>
          <cell r="BD152">
            <v>0</v>
          </cell>
          <cell r="BE152">
            <v>0</v>
          </cell>
          <cell r="BF152">
            <v>194</v>
          </cell>
          <cell r="BG152">
            <v>0</v>
          </cell>
          <cell r="BH152">
            <v>0</v>
          </cell>
          <cell r="BI152">
            <v>12.6</v>
          </cell>
          <cell r="BJ152">
            <v>20.6</v>
          </cell>
          <cell r="BK152">
            <v>0</v>
          </cell>
          <cell r="BL152">
            <v>0</v>
          </cell>
          <cell r="BM152">
            <v>0</v>
          </cell>
          <cell r="BN152">
            <v>30.7</v>
          </cell>
          <cell r="BO152">
            <v>38.1</v>
          </cell>
          <cell r="BP152">
            <v>0</v>
          </cell>
          <cell r="BQ152">
            <v>0</v>
          </cell>
          <cell r="BR152">
            <v>0</v>
          </cell>
          <cell r="BS152">
            <v>0</v>
          </cell>
          <cell r="BT152">
            <v>0</v>
          </cell>
          <cell r="BU152">
            <v>106</v>
          </cell>
          <cell r="BV152">
            <v>0</v>
          </cell>
          <cell r="BW152">
            <v>0</v>
          </cell>
          <cell r="BX152">
            <v>32.4</v>
          </cell>
          <cell r="BY152">
            <v>0</v>
          </cell>
          <cell r="BZ152">
            <v>487</v>
          </cell>
          <cell r="CA152">
            <v>2390</v>
          </cell>
          <cell r="CB152">
            <v>2080</v>
          </cell>
          <cell r="CC152">
            <v>191</v>
          </cell>
          <cell r="CD152">
            <v>25.1</v>
          </cell>
          <cell r="CE152">
            <v>405</v>
          </cell>
          <cell r="CF152">
            <v>259</v>
          </cell>
          <cell r="CG152">
            <v>43.2</v>
          </cell>
          <cell r="CH152">
            <v>0</v>
          </cell>
          <cell r="CI152">
            <v>1450</v>
          </cell>
          <cell r="CJ152">
            <v>1260</v>
          </cell>
          <cell r="CK152">
            <v>0</v>
          </cell>
          <cell r="CL152">
            <v>21800</v>
          </cell>
          <cell r="CM152">
            <v>21.8</v>
          </cell>
          <cell r="CN152">
            <v>420</v>
          </cell>
          <cell r="CO152">
            <v>1190</v>
          </cell>
          <cell r="CP152">
            <v>0</v>
          </cell>
          <cell r="CQ152">
            <v>0</v>
          </cell>
          <cell r="CR152">
            <v>0</v>
          </cell>
          <cell r="CS152">
            <v>0</v>
          </cell>
        </row>
        <row r="153">
          <cell r="C153" t="str">
            <v>W18X65</v>
          </cell>
          <cell r="D153" t="str">
            <v>F</v>
          </cell>
          <cell r="E153">
            <v>65</v>
          </cell>
          <cell r="F153">
            <v>19.100000000000001</v>
          </cell>
          <cell r="G153">
            <v>18.399999999999999</v>
          </cell>
          <cell r="H153">
            <v>0</v>
          </cell>
          <cell r="I153">
            <v>0</v>
          </cell>
          <cell r="J153">
            <v>7.59</v>
          </cell>
          <cell r="K153">
            <v>0</v>
          </cell>
          <cell r="L153">
            <v>0</v>
          </cell>
          <cell r="M153">
            <v>0.45</v>
          </cell>
          <cell r="N153">
            <v>0.75</v>
          </cell>
          <cell r="O153">
            <v>0</v>
          </cell>
          <cell r="P153">
            <v>0</v>
          </cell>
          <cell r="Q153">
            <v>0</v>
          </cell>
          <cell r="R153">
            <v>1.1499999999999999</v>
          </cell>
          <cell r="S153">
            <v>1.4375</v>
          </cell>
          <cell r="T153">
            <v>0.875</v>
          </cell>
          <cell r="U153">
            <v>0</v>
          </cell>
          <cell r="V153">
            <v>0</v>
          </cell>
          <cell r="W153">
            <v>0</v>
          </cell>
          <cell r="X153">
            <v>0</v>
          </cell>
          <cell r="Y153">
            <v>0</v>
          </cell>
          <cell r="Z153">
            <v>5.0599999999999996</v>
          </cell>
          <cell r="AA153">
            <v>0</v>
          </cell>
          <cell r="AB153">
            <v>35.700000000000003</v>
          </cell>
          <cell r="AC153">
            <v>0</v>
          </cell>
          <cell r="AD153">
            <v>0</v>
          </cell>
          <cell r="AE153">
            <v>1070</v>
          </cell>
          <cell r="AF153">
            <v>133</v>
          </cell>
          <cell r="AG153">
            <v>117</v>
          </cell>
          <cell r="AH153">
            <v>7.49</v>
          </cell>
          <cell r="AI153">
            <v>54.8</v>
          </cell>
          <cell r="AJ153">
            <v>22.5</v>
          </cell>
          <cell r="AK153">
            <v>14.4</v>
          </cell>
          <cell r="AL153">
            <v>1.69</v>
          </cell>
          <cell r="AM153">
            <v>0</v>
          </cell>
          <cell r="AN153">
            <v>2.73</v>
          </cell>
          <cell r="AO153">
            <v>4240</v>
          </cell>
          <cell r="AP153">
            <v>0</v>
          </cell>
          <cell r="AQ153">
            <v>33.5</v>
          </cell>
          <cell r="AR153">
            <v>47.7</v>
          </cell>
          <cell r="AS153">
            <v>23.6</v>
          </cell>
          <cell r="AT153">
            <v>66.3</v>
          </cell>
          <cell r="AU153">
            <v>0</v>
          </cell>
          <cell r="AV153">
            <v>0</v>
          </cell>
          <cell r="AW153">
            <v>0</v>
          </cell>
          <cell r="AX153">
            <v>0</v>
          </cell>
          <cell r="AY153" t="str">
            <v>W460X97</v>
          </cell>
          <cell r="AZ153" t="str">
            <v>W460X97</v>
          </cell>
          <cell r="BA153">
            <v>97</v>
          </cell>
          <cell r="BB153">
            <v>12300</v>
          </cell>
          <cell r="BC153">
            <v>467</v>
          </cell>
          <cell r="BD153">
            <v>0</v>
          </cell>
          <cell r="BE153">
            <v>0</v>
          </cell>
          <cell r="BF153">
            <v>193</v>
          </cell>
          <cell r="BG153">
            <v>0</v>
          </cell>
          <cell r="BH153">
            <v>0</v>
          </cell>
          <cell r="BI153">
            <v>11.4</v>
          </cell>
          <cell r="BJ153">
            <v>19.100000000000001</v>
          </cell>
          <cell r="BK153">
            <v>0</v>
          </cell>
          <cell r="BL153">
            <v>0</v>
          </cell>
          <cell r="BM153">
            <v>0</v>
          </cell>
          <cell r="BN153">
            <v>29.2</v>
          </cell>
          <cell r="BO153">
            <v>36.5</v>
          </cell>
          <cell r="BP153">
            <v>0</v>
          </cell>
          <cell r="BQ153">
            <v>0</v>
          </cell>
          <cell r="BR153">
            <v>0</v>
          </cell>
          <cell r="BS153">
            <v>0</v>
          </cell>
          <cell r="BT153">
            <v>0</v>
          </cell>
          <cell r="BU153">
            <v>97</v>
          </cell>
          <cell r="BV153">
            <v>0</v>
          </cell>
          <cell r="BW153">
            <v>0</v>
          </cell>
          <cell r="BX153">
            <v>35.700000000000003</v>
          </cell>
          <cell r="BY153">
            <v>0</v>
          </cell>
          <cell r="BZ153">
            <v>445</v>
          </cell>
          <cell r="CA153">
            <v>2180</v>
          </cell>
          <cell r="CB153">
            <v>1920</v>
          </cell>
          <cell r="CC153">
            <v>190</v>
          </cell>
          <cell r="CD153">
            <v>22.8</v>
          </cell>
          <cell r="CE153">
            <v>369</v>
          </cell>
          <cell r="CF153">
            <v>236</v>
          </cell>
          <cell r="CG153">
            <v>42.9</v>
          </cell>
          <cell r="CH153">
            <v>0</v>
          </cell>
          <cell r="CI153">
            <v>1140</v>
          </cell>
          <cell r="CJ153">
            <v>1140</v>
          </cell>
          <cell r="CK153">
            <v>0</v>
          </cell>
          <cell r="CL153">
            <v>21600</v>
          </cell>
          <cell r="CM153">
            <v>19.899999999999999</v>
          </cell>
          <cell r="CN153">
            <v>387</v>
          </cell>
          <cell r="CO153">
            <v>1090</v>
          </cell>
          <cell r="CP153">
            <v>0</v>
          </cell>
          <cell r="CQ153">
            <v>0</v>
          </cell>
          <cell r="CR153">
            <v>0</v>
          </cell>
          <cell r="CS153">
            <v>0</v>
          </cell>
        </row>
        <row r="154">
          <cell r="C154" t="str">
            <v>W18X60</v>
          </cell>
          <cell r="D154" t="str">
            <v>F</v>
          </cell>
          <cell r="E154">
            <v>60</v>
          </cell>
          <cell r="F154">
            <v>17.600000000000001</v>
          </cell>
          <cell r="G154">
            <v>18.2</v>
          </cell>
          <cell r="H154">
            <v>0</v>
          </cell>
          <cell r="I154">
            <v>0</v>
          </cell>
          <cell r="J154">
            <v>7.56</v>
          </cell>
          <cell r="K154">
            <v>0</v>
          </cell>
          <cell r="L154">
            <v>0</v>
          </cell>
          <cell r="M154">
            <v>0.41499999999999998</v>
          </cell>
          <cell r="N154">
            <v>0.69499999999999995</v>
          </cell>
          <cell r="O154">
            <v>0</v>
          </cell>
          <cell r="P154">
            <v>0</v>
          </cell>
          <cell r="Q154">
            <v>0</v>
          </cell>
          <cell r="R154">
            <v>1.1000000000000001</v>
          </cell>
          <cell r="S154">
            <v>1.375</v>
          </cell>
          <cell r="T154">
            <v>0.8125</v>
          </cell>
          <cell r="U154">
            <v>0</v>
          </cell>
          <cell r="V154">
            <v>0</v>
          </cell>
          <cell r="W154">
            <v>0</v>
          </cell>
          <cell r="X154">
            <v>0</v>
          </cell>
          <cell r="Y154">
            <v>0</v>
          </cell>
          <cell r="Z154">
            <v>5.44</v>
          </cell>
          <cell r="AA154">
            <v>0</v>
          </cell>
          <cell r="AB154">
            <v>38.700000000000003</v>
          </cell>
          <cell r="AC154">
            <v>0</v>
          </cell>
          <cell r="AD154">
            <v>0</v>
          </cell>
          <cell r="AE154">
            <v>984</v>
          </cell>
          <cell r="AF154">
            <v>123</v>
          </cell>
          <cell r="AG154">
            <v>108</v>
          </cell>
          <cell r="AH154">
            <v>7.47</v>
          </cell>
          <cell r="AI154">
            <v>50.1</v>
          </cell>
          <cell r="AJ154">
            <v>20.6</v>
          </cell>
          <cell r="AK154">
            <v>13.3</v>
          </cell>
          <cell r="AL154">
            <v>1.68</v>
          </cell>
          <cell r="AM154">
            <v>0</v>
          </cell>
          <cell r="AN154">
            <v>2.17</v>
          </cell>
          <cell r="AO154">
            <v>3850</v>
          </cell>
          <cell r="AP154">
            <v>0</v>
          </cell>
          <cell r="AQ154">
            <v>33.1</v>
          </cell>
          <cell r="AR154">
            <v>43.5</v>
          </cell>
          <cell r="AS154">
            <v>21.7</v>
          </cell>
          <cell r="AT154">
            <v>60.6</v>
          </cell>
          <cell r="AU154">
            <v>0</v>
          </cell>
          <cell r="AV154">
            <v>0</v>
          </cell>
          <cell r="AW154">
            <v>0</v>
          </cell>
          <cell r="AX154">
            <v>0</v>
          </cell>
          <cell r="AY154" t="str">
            <v>W460X89</v>
          </cell>
          <cell r="AZ154" t="str">
            <v>W460X89</v>
          </cell>
          <cell r="BA154">
            <v>89</v>
          </cell>
          <cell r="BB154">
            <v>11400</v>
          </cell>
          <cell r="BC154">
            <v>462</v>
          </cell>
          <cell r="BD154">
            <v>0</v>
          </cell>
          <cell r="BE154">
            <v>0</v>
          </cell>
          <cell r="BF154">
            <v>192</v>
          </cell>
          <cell r="BG154">
            <v>0</v>
          </cell>
          <cell r="BH154">
            <v>0</v>
          </cell>
          <cell r="BI154">
            <v>10.5</v>
          </cell>
          <cell r="BJ154">
            <v>17.7</v>
          </cell>
          <cell r="BK154">
            <v>0</v>
          </cell>
          <cell r="BL154">
            <v>0</v>
          </cell>
          <cell r="BM154">
            <v>0</v>
          </cell>
          <cell r="BN154">
            <v>27.9</v>
          </cell>
          <cell r="BO154">
            <v>34.9</v>
          </cell>
          <cell r="BP154">
            <v>0</v>
          </cell>
          <cell r="BQ154">
            <v>0</v>
          </cell>
          <cell r="BR154">
            <v>0</v>
          </cell>
          <cell r="BS154">
            <v>0</v>
          </cell>
          <cell r="BT154">
            <v>0</v>
          </cell>
          <cell r="BU154">
            <v>89</v>
          </cell>
          <cell r="BV154">
            <v>0</v>
          </cell>
          <cell r="BW154">
            <v>0</v>
          </cell>
          <cell r="BX154">
            <v>38.700000000000003</v>
          </cell>
          <cell r="BY154">
            <v>0</v>
          </cell>
          <cell r="BZ154">
            <v>410</v>
          </cell>
          <cell r="CA154">
            <v>2020</v>
          </cell>
          <cell r="CB154">
            <v>1770</v>
          </cell>
          <cell r="CC154">
            <v>190</v>
          </cell>
          <cell r="CD154">
            <v>20.9</v>
          </cell>
          <cell r="CE154">
            <v>338</v>
          </cell>
          <cell r="CF154">
            <v>218</v>
          </cell>
          <cell r="CG154">
            <v>42.7</v>
          </cell>
          <cell r="CH154">
            <v>0</v>
          </cell>
          <cell r="CI154">
            <v>903</v>
          </cell>
          <cell r="CJ154">
            <v>1030</v>
          </cell>
          <cell r="CK154">
            <v>0</v>
          </cell>
          <cell r="CL154">
            <v>21400</v>
          </cell>
          <cell r="CM154">
            <v>18.100000000000001</v>
          </cell>
          <cell r="CN154">
            <v>356</v>
          </cell>
          <cell r="CO154">
            <v>993</v>
          </cell>
          <cell r="CP154">
            <v>0</v>
          </cell>
          <cell r="CQ154">
            <v>0</v>
          </cell>
          <cell r="CR154">
            <v>0</v>
          </cell>
          <cell r="CS154">
            <v>0</v>
          </cell>
        </row>
        <row r="155">
          <cell r="C155" t="str">
            <v>W18X55</v>
          </cell>
          <cell r="D155" t="str">
            <v>F</v>
          </cell>
          <cell r="E155">
            <v>55</v>
          </cell>
          <cell r="F155">
            <v>16.2</v>
          </cell>
          <cell r="G155">
            <v>18.100000000000001</v>
          </cell>
          <cell r="H155">
            <v>0</v>
          </cell>
          <cell r="I155">
            <v>0</v>
          </cell>
          <cell r="J155">
            <v>7.53</v>
          </cell>
          <cell r="K155">
            <v>0</v>
          </cell>
          <cell r="L155">
            <v>0</v>
          </cell>
          <cell r="M155">
            <v>0.39</v>
          </cell>
          <cell r="N155">
            <v>0.63</v>
          </cell>
          <cell r="O155">
            <v>0</v>
          </cell>
          <cell r="P155">
            <v>0</v>
          </cell>
          <cell r="Q155">
            <v>0</v>
          </cell>
          <cell r="R155">
            <v>1.03</v>
          </cell>
          <cell r="S155">
            <v>1.3125</v>
          </cell>
          <cell r="T155">
            <v>0.8125</v>
          </cell>
          <cell r="U155">
            <v>0</v>
          </cell>
          <cell r="V155">
            <v>0</v>
          </cell>
          <cell r="W155">
            <v>0</v>
          </cell>
          <cell r="X155">
            <v>0</v>
          </cell>
          <cell r="Y155">
            <v>0</v>
          </cell>
          <cell r="Z155">
            <v>5.98</v>
          </cell>
          <cell r="AA155">
            <v>0</v>
          </cell>
          <cell r="AB155">
            <v>41.1</v>
          </cell>
          <cell r="AC155">
            <v>0</v>
          </cell>
          <cell r="AD155">
            <v>0</v>
          </cell>
          <cell r="AE155">
            <v>890</v>
          </cell>
          <cell r="AF155">
            <v>112</v>
          </cell>
          <cell r="AG155">
            <v>98.3</v>
          </cell>
          <cell r="AH155">
            <v>7.41</v>
          </cell>
          <cell r="AI155">
            <v>44.9</v>
          </cell>
          <cell r="AJ155">
            <v>18.5</v>
          </cell>
          <cell r="AK155">
            <v>11.9</v>
          </cell>
          <cell r="AL155">
            <v>1.67</v>
          </cell>
          <cell r="AM155">
            <v>0</v>
          </cell>
          <cell r="AN155">
            <v>1.66</v>
          </cell>
          <cell r="AO155">
            <v>3430</v>
          </cell>
          <cell r="AP155">
            <v>0</v>
          </cell>
          <cell r="AQ155">
            <v>32.9</v>
          </cell>
          <cell r="AR155">
            <v>39</v>
          </cell>
          <cell r="AS155">
            <v>19.600000000000001</v>
          </cell>
          <cell r="AT155">
            <v>55.3</v>
          </cell>
          <cell r="AU155">
            <v>0</v>
          </cell>
          <cell r="AV155">
            <v>0</v>
          </cell>
          <cell r="AW155">
            <v>0</v>
          </cell>
          <cell r="AX155">
            <v>0</v>
          </cell>
          <cell r="AY155" t="str">
            <v>W460X82</v>
          </cell>
          <cell r="AZ155" t="str">
            <v>W460X82</v>
          </cell>
          <cell r="BA155">
            <v>82</v>
          </cell>
          <cell r="BB155">
            <v>10500</v>
          </cell>
          <cell r="BC155">
            <v>460</v>
          </cell>
          <cell r="BD155">
            <v>0</v>
          </cell>
          <cell r="BE155">
            <v>0</v>
          </cell>
          <cell r="BF155">
            <v>191</v>
          </cell>
          <cell r="BG155">
            <v>0</v>
          </cell>
          <cell r="BH155">
            <v>0</v>
          </cell>
          <cell r="BI155">
            <v>9.91</v>
          </cell>
          <cell r="BJ155">
            <v>16</v>
          </cell>
          <cell r="BK155">
            <v>0</v>
          </cell>
          <cell r="BL155">
            <v>0</v>
          </cell>
          <cell r="BM155">
            <v>0</v>
          </cell>
          <cell r="BN155">
            <v>26.2</v>
          </cell>
          <cell r="BO155">
            <v>33.299999999999997</v>
          </cell>
          <cell r="BP155">
            <v>0</v>
          </cell>
          <cell r="BQ155">
            <v>0</v>
          </cell>
          <cell r="BR155">
            <v>0</v>
          </cell>
          <cell r="BS155">
            <v>0</v>
          </cell>
          <cell r="BT155">
            <v>0</v>
          </cell>
          <cell r="BU155">
            <v>82</v>
          </cell>
          <cell r="BV155">
            <v>0</v>
          </cell>
          <cell r="BW155">
            <v>0</v>
          </cell>
          <cell r="BX155">
            <v>41.1</v>
          </cell>
          <cell r="BY155">
            <v>0</v>
          </cell>
          <cell r="BZ155">
            <v>370</v>
          </cell>
          <cell r="CA155">
            <v>1840</v>
          </cell>
          <cell r="CB155">
            <v>1610</v>
          </cell>
          <cell r="CC155">
            <v>188</v>
          </cell>
          <cell r="CD155">
            <v>18.7</v>
          </cell>
          <cell r="CE155">
            <v>303</v>
          </cell>
          <cell r="CF155">
            <v>195</v>
          </cell>
          <cell r="CG155">
            <v>42.4</v>
          </cell>
          <cell r="CH155">
            <v>0</v>
          </cell>
          <cell r="CI155">
            <v>691</v>
          </cell>
          <cell r="CJ155">
            <v>921</v>
          </cell>
          <cell r="CK155">
            <v>0</v>
          </cell>
          <cell r="CL155">
            <v>21200</v>
          </cell>
          <cell r="CM155">
            <v>16.2</v>
          </cell>
          <cell r="CN155">
            <v>321</v>
          </cell>
          <cell r="CO155">
            <v>906</v>
          </cell>
          <cell r="CP155">
            <v>0</v>
          </cell>
          <cell r="CQ155">
            <v>0</v>
          </cell>
          <cell r="CR155">
            <v>0</v>
          </cell>
          <cell r="CS155">
            <v>0</v>
          </cell>
        </row>
        <row r="156">
          <cell r="C156" t="str">
            <v>W18X50</v>
          </cell>
          <cell r="D156" t="str">
            <v>F</v>
          </cell>
          <cell r="E156">
            <v>50</v>
          </cell>
          <cell r="F156">
            <v>14.7</v>
          </cell>
          <cell r="G156">
            <v>18</v>
          </cell>
          <cell r="H156">
            <v>0</v>
          </cell>
          <cell r="I156">
            <v>0</v>
          </cell>
          <cell r="J156">
            <v>7.5</v>
          </cell>
          <cell r="K156">
            <v>0</v>
          </cell>
          <cell r="L156">
            <v>0</v>
          </cell>
          <cell r="M156">
            <v>0.35499999999999998</v>
          </cell>
          <cell r="N156">
            <v>0.56999999999999995</v>
          </cell>
          <cell r="O156">
            <v>0</v>
          </cell>
          <cell r="P156">
            <v>0</v>
          </cell>
          <cell r="Q156">
            <v>0</v>
          </cell>
          <cell r="R156">
            <v>0.97199999999999998</v>
          </cell>
          <cell r="S156">
            <v>1.25</v>
          </cell>
          <cell r="T156">
            <v>0.8125</v>
          </cell>
          <cell r="U156">
            <v>0</v>
          </cell>
          <cell r="V156">
            <v>0</v>
          </cell>
          <cell r="W156">
            <v>0</v>
          </cell>
          <cell r="X156">
            <v>0</v>
          </cell>
          <cell r="Y156">
            <v>0</v>
          </cell>
          <cell r="Z156">
            <v>6.57</v>
          </cell>
          <cell r="AA156">
            <v>0</v>
          </cell>
          <cell r="AB156">
            <v>45.2</v>
          </cell>
          <cell r="AC156">
            <v>0</v>
          </cell>
          <cell r="AD156">
            <v>0</v>
          </cell>
          <cell r="AE156">
            <v>800</v>
          </cell>
          <cell r="AF156">
            <v>101</v>
          </cell>
          <cell r="AG156">
            <v>88.9</v>
          </cell>
          <cell r="AH156">
            <v>7.38</v>
          </cell>
          <cell r="AI156">
            <v>40.1</v>
          </cell>
          <cell r="AJ156">
            <v>16.600000000000001</v>
          </cell>
          <cell r="AK156">
            <v>10.7</v>
          </cell>
          <cell r="AL156">
            <v>1.65</v>
          </cell>
          <cell r="AM156">
            <v>0</v>
          </cell>
          <cell r="AN156">
            <v>1.24</v>
          </cell>
          <cell r="AO156">
            <v>3040</v>
          </cell>
          <cell r="AP156">
            <v>0</v>
          </cell>
          <cell r="AQ156">
            <v>32.700000000000003</v>
          </cell>
          <cell r="AR156">
            <v>34.9</v>
          </cell>
          <cell r="AS156">
            <v>17.7</v>
          </cell>
          <cell r="AT156">
            <v>49.9</v>
          </cell>
          <cell r="AU156">
            <v>0</v>
          </cell>
          <cell r="AV156">
            <v>0</v>
          </cell>
          <cell r="AW156">
            <v>0</v>
          </cell>
          <cell r="AX156">
            <v>0</v>
          </cell>
          <cell r="AY156" t="str">
            <v>W460X74</v>
          </cell>
          <cell r="AZ156" t="str">
            <v>W460X74</v>
          </cell>
          <cell r="BA156">
            <v>74</v>
          </cell>
          <cell r="BB156">
            <v>9480</v>
          </cell>
          <cell r="BC156">
            <v>457</v>
          </cell>
          <cell r="BD156">
            <v>0</v>
          </cell>
          <cell r="BE156">
            <v>0</v>
          </cell>
          <cell r="BF156">
            <v>191</v>
          </cell>
          <cell r="BG156">
            <v>0</v>
          </cell>
          <cell r="BH156">
            <v>0</v>
          </cell>
          <cell r="BI156">
            <v>9.02</v>
          </cell>
          <cell r="BJ156">
            <v>14.5</v>
          </cell>
          <cell r="BK156">
            <v>0</v>
          </cell>
          <cell r="BL156">
            <v>0</v>
          </cell>
          <cell r="BM156">
            <v>0</v>
          </cell>
          <cell r="BN156">
            <v>24.7</v>
          </cell>
          <cell r="BO156">
            <v>31.8</v>
          </cell>
          <cell r="BP156">
            <v>0</v>
          </cell>
          <cell r="BQ156">
            <v>0</v>
          </cell>
          <cell r="BR156">
            <v>0</v>
          </cell>
          <cell r="BS156">
            <v>0</v>
          </cell>
          <cell r="BT156">
            <v>0</v>
          </cell>
          <cell r="BU156">
            <v>74</v>
          </cell>
          <cell r="BV156">
            <v>0</v>
          </cell>
          <cell r="BW156">
            <v>0</v>
          </cell>
          <cell r="BX156">
            <v>45.2</v>
          </cell>
          <cell r="BY156">
            <v>0</v>
          </cell>
          <cell r="BZ156">
            <v>333</v>
          </cell>
          <cell r="CA156">
            <v>1660</v>
          </cell>
          <cell r="CB156">
            <v>1460</v>
          </cell>
          <cell r="CC156">
            <v>187</v>
          </cell>
          <cell r="CD156">
            <v>16.7</v>
          </cell>
          <cell r="CE156">
            <v>272</v>
          </cell>
          <cell r="CF156">
            <v>175</v>
          </cell>
          <cell r="CG156">
            <v>41.9</v>
          </cell>
          <cell r="CH156">
            <v>0</v>
          </cell>
          <cell r="CI156">
            <v>516</v>
          </cell>
          <cell r="CJ156">
            <v>816</v>
          </cell>
          <cell r="CK156">
            <v>0</v>
          </cell>
          <cell r="CL156">
            <v>21100</v>
          </cell>
          <cell r="CM156">
            <v>14.5</v>
          </cell>
          <cell r="CN156">
            <v>290</v>
          </cell>
          <cell r="CO156">
            <v>818</v>
          </cell>
          <cell r="CP156">
            <v>0</v>
          </cell>
          <cell r="CQ156">
            <v>0</v>
          </cell>
          <cell r="CR156">
            <v>0</v>
          </cell>
          <cell r="CS156">
            <v>0</v>
          </cell>
        </row>
        <row r="157">
          <cell r="C157" t="str">
            <v>W18X46</v>
          </cell>
          <cell r="D157" t="str">
            <v>F</v>
          </cell>
          <cell r="E157">
            <v>46</v>
          </cell>
          <cell r="F157">
            <v>13.5</v>
          </cell>
          <cell r="G157">
            <v>18.100000000000001</v>
          </cell>
          <cell r="H157">
            <v>0</v>
          </cell>
          <cell r="I157">
            <v>0</v>
          </cell>
          <cell r="J157">
            <v>6.06</v>
          </cell>
          <cell r="K157">
            <v>0</v>
          </cell>
          <cell r="L157">
            <v>0</v>
          </cell>
          <cell r="M157">
            <v>0.36</v>
          </cell>
          <cell r="N157">
            <v>0.60499999999999998</v>
          </cell>
          <cell r="O157">
            <v>0</v>
          </cell>
          <cell r="P157">
            <v>0</v>
          </cell>
          <cell r="Q157">
            <v>0</v>
          </cell>
          <cell r="R157">
            <v>1.01</v>
          </cell>
          <cell r="S157">
            <v>1.25</v>
          </cell>
          <cell r="T157">
            <v>0.8125</v>
          </cell>
          <cell r="U157">
            <v>0</v>
          </cell>
          <cell r="V157">
            <v>0</v>
          </cell>
          <cell r="W157">
            <v>0</v>
          </cell>
          <cell r="X157">
            <v>0</v>
          </cell>
          <cell r="Y157">
            <v>0</v>
          </cell>
          <cell r="Z157">
            <v>5.01</v>
          </cell>
          <cell r="AA157">
            <v>0</v>
          </cell>
          <cell r="AB157">
            <v>44.6</v>
          </cell>
          <cell r="AC157">
            <v>0</v>
          </cell>
          <cell r="AD157">
            <v>0</v>
          </cell>
          <cell r="AE157">
            <v>712</v>
          </cell>
          <cell r="AF157">
            <v>90.7</v>
          </cell>
          <cell r="AG157">
            <v>78.8</v>
          </cell>
          <cell r="AH157">
            <v>7.25</v>
          </cell>
          <cell r="AI157">
            <v>22.5</v>
          </cell>
          <cell r="AJ157">
            <v>11.7</v>
          </cell>
          <cell r="AK157">
            <v>7.43</v>
          </cell>
          <cell r="AL157">
            <v>1.29</v>
          </cell>
          <cell r="AM157">
            <v>0</v>
          </cell>
          <cell r="AN157">
            <v>1.22</v>
          </cell>
          <cell r="AO157">
            <v>1720</v>
          </cell>
          <cell r="AP157">
            <v>0</v>
          </cell>
          <cell r="AQ157">
            <v>26.5</v>
          </cell>
          <cell r="AR157">
            <v>24.3</v>
          </cell>
          <cell r="AS157">
            <v>15.1</v>
          </cell>
          <cell r="AT157">
            <v>44.9</v>
          </cell>
          <cell r="AU157">
            <v>0</v>
          </cell>
          <cell r="AV157">
            <v>0</v>
          </cell>
          <cell r="AW157">
            <v>0</v>
          </cell>
          <cell r="AX157">
            <v>0</v>
          </cell>
          <cell r="AY157" t="str">
            <v>W460X68</v>
          </cell>
          <cell r="AZ157" t="str">
            <v>W460X68</v>
          </cell>
          <cell r="BA157">
            <v>68</v>
          </cell>
          <cell r="BB157">
            <v>8710</v>
          </cell>
          <cell r="BC157">
            <v>460</v>
          </cell>
          <cell r="BD157">
            <v>0</v>
          </cell>
          <cell r="BE157">
            <v>0</v>
          </cell>
          <cell r="BF157">
            <v>154</v>
          </cell>
          <cell r="BG157">
            <v>0</v>
          </cell>
          <cell r="BH157">
            <v>0</v>
          </cell>
          <cell r="BI157">
            <v>9.14</v>
          </cell>
          <cell r="BJ157">
            <v>15.4</v>
          </cell>
          <cell r="BK157">
            <v>0</v>
          </cell>
          <cell r="BL157">
            <v>0</v>
          </cell>
          <cell r="BM157">
            <v>0</v>
          </cell>
          <cell r="BN157">
            <v>25.7</v>
          </cell>
          <cell r="BO157">
            <v>31.8</v>
          </cell>
          <cell r="BP157">
            <v>0</v>
          </cell>
          <cell r="BQ157">
            <v>0</v>
          </cell>
          <cell r="BR157">
            <v>0</v>
          </cell>
          <cell r="BS157">
            <v>0</v>
          </cell>
          <cell r="BT157">
            <v>0</v>
          </cell>
          <cell r="BU157">
            <v>68</v>
          </cell>
          <cell r="BV157">
            <v>0</v>
          </cell>
          <cell r="BW157">
            <v>0</v>
          </cell>
          <cell r="BX157">
            <v>44.6</v>
          </cell>
          <cell r="BY157">
            <v>0</v>
          </cell>
          <cell r="BZ157">
            <v>296</v>
          </cell>
          <cell r="CA157">
            <v>1490</v>
          </cell>
          <cell r="CB157">
            <v>1290</v>
          </cell>
          <cell r="CC157">
            <v>184</v>
          </cell>
          <cell r="CD157">
            <v>9.3699999999999992</v>
          </cell>
          <cell r="CE157">
            <v>192</v>
          </cell>
          <cell r="CF157">
            <v>122</v>
          </cell>
          <cell r="CG157">
            <v>32.799999999999997</v>
          </cell>
          <cell r="CH157">
            <v>0</v>
          </cell>
          <cell r="CI157">
            <v>508</v>
          </cell>
          <cell r="CJ157">
            <v>462</v>
          </cell>
          <cell r="CK157">
            <v>0</v>
          </cell>
          <cell r="CL157">
            <v>17100</v>
          </cell>
          <cell r="CM157">
            <v>10.1</v>
          </cell>
          <cell r="CN157">
            <v>247</v>
          </cell>
          <cell r="CO157">
            <v>736</v>
          </cell>
          <cell r="CP157">
            <v>0</v>
          </cell>
          <cell r="CQ157">
            <v>0</v>
          </cell>
          <cell r="CR157">
            <v>0</v>
          </cell>
          <cell r="CS157">
            <v>0</v>
          </cell>
        </row>
        <row r="158">
          <cell r="C158" t="str">
            <v>W18X40</v>
          </cell>
          <cell r="D158" t="str">
            <v>F</v>
          </cell>
          <cell r="E158">
            <v>40</v>
          </cell>
          <cell r="F158">
            <v>11.8</v>
          </cell>
          <cell r="G158">
            <v>17.899999999999999</v>
          </cell>
          <cell r="H158">
            <v>0</v>
          </cell>
          <cell r="I158">
            <v>0</v>
          </cell>
          <cell r="J158">
            <v>6.02</v>
          </cell>
          <cell r="K158">
            <v>0</v>
          </cell>
          <cell r="L158">
            <v>0</v>
          </cell>
          <cell r="M158">
            <v>0.315</v>
          </cell>
          <cell r="N158">
            <v>0.52500000000000002</v>
          </cell>
          <cell r="O158">
            <v>0</v>
          </cell>
          <cell r="P158">
            <v>0</v>
          </cell>
          <cell r="Q158">
            <v>0</v>
          </cell>
          <cell r="R158">
            <v>0.92700000000000005</v>
          </cell>
          <cell r="S158">
            <v>1.1875</v>
          </cell>
          <cell r="T158">
            <v>0.8125</v>
          </cell>
          <cell r="U158">
            <v>0</v>
          </cell>
          <cell r="V158">
            <v>0</v>
          </cell>
          <cell r="W158">
            <v>0</v>
          </cell>
          <cell r="X158">
            <v>0</v>
          </cell>
          <cell r="Y158">
            <v>0</v>
          </cell>
          <cell r="Z158">
            <v>5.73</v>
          </cell>
          <cell r="AA158">
            <v>0</v>
          </cell>
          <cell r="AB158">
            <v>50.9</v>
          </cell>
          <cell r="AC158">
            <v>0</v>
          </cell>
          <cell r="AD158">
            <v>0</v>
          </cell>
          <cell r="AE158">
            <v>612</v>
          </cell>
          <cell r="AF158">
            <v>78.400000000000006</v>
          </cell>
          <cell r="AG158">
            <v>68.400000000000006</v>
          </cell>
          <cell r="AH158">
            <v>7.21</v>
          </cell>
          <cell r="AI158">
            <v>19.100000000000001</v>
          </cell>
          <cell r="AJ158">
            <v>10</v>
          </cell>
          <cell r="AK158">
            <v>6.35</v>
          </cell>
          <cell r="AL158">
            <v>1.27</v>
          </cell>
          <cell r="AM158">
            <v>0</v>
          </cell>
          <cell r="AN158">
            <v>0.81</v>
          </cell>
          <cell r="AO158">
            <v>1440</v>
          </cell>
          <cell r="AP158">
            <v>0</v>
          </cell>
          <cell r="AQ158">
            <v>26.1</v>
          </cell>
          <cell r="AR158">
            <v>20.7</v>
          </cell>
          <cell r="AS158">
            <v>13</v>
          </cell>
          <cell r="AT158">
            <v>38.6</v>
          </cell>
          <cell r="AU158">
            <v>0</v>
          </cell>
          <cell r="AV158">
            <v>0</v>
          </cell>
          <cell r="AW158">
            <v>0</v>
          </cell>
          <cell r="AX158">
            <v>0</v>
          </cell>
          <cell r="AY158" t="str">
            <v>W460X60</v>
          </cell>
          <cell r="AZ158" t="str">
            <v>W460X60</v>
          </cell>
          <cell r="BA158">
            <v>60</v>
          </cell>
          <cell r="BB158">
            <v>7610</v>
          </cell>
          <cell r="BC158">
            <v>455</v>
          </cell>
          <cell r="BD158">
            <v>0</v>
          </cell>
          <cell r="BE158">
            <v>0</v>
          </cell>
          <cell r="BF158">
            <v>153</v>
          </cell>
          <cell r="BG158">
            <v>0</v>
          </cell>
          <cell r="BH158">
            <v>0</v>
          </cell>
          <cell r="BI158">
            <v>8</v>
          </cell>
          <cell r="BJ158">
            <v>13.3</v>
          </cell>
          <cell r="BK158">
            <v>0</v>
          </cell>
          <cell r="BL158">
            <v>0</v>
          </cell>
          <cell r="BM158">
            <v>0</v>
          </cell>
          <cell r="BN158">
            <v>23.5</v>
          </cell>
          <cell r="BO158">
            <v>30.2</v>
          </cell>
          <cell r="BP158">
            <v>0</v>
          </cell>
          <cell r="BQ158">
            <v>0</v>
          </cell>
          <cell r="BR158">
            <v>0</v>
          </cell>
          <cell r="BS158">
            <v>0</v>
          </cell>
          <cell r="BT158">
            <v>0</v>
          </cell>
          <cell r="BU158">
            <v>60</v>
          </cell>
          <cell r="BV158">
            <v>0</v>
          </cell>
          <cell r="BW158">
            <v>0</v>
          </cell>
          <cell r="BX158">
            <v>50.9</v>
          </cell>
          <cell r="BY158">
            <v>0</v>
          </cell>
          <cell r="BZ158">
            <v>255</v>
          </cell>
          <cell r="CA158">
            <v>1280</v>
          </cell>
          <cell r="CB158">
            <v>1120</v>
          </cell>
          <cell r="CC158">
            <v>183</v>
          </cell>
          <cell r="CD158">
            <v>7.95</v>
          </cell>
          <cell r="CE158">
            <v>164</v>
          </cell>
          <cell r="CF158">
            <v>104</v>
          </cell>
          <cell r="CG158">
            <v>32.299999999999997</v>
          </cell>
          <cell r="CH158">
            <v>0</v>
          </cell>
          <cell r="CI158">
            <v>337</v>
          </cell>
          <cell r="CJ158">
            <v>387</v>
          </cell>
          <cell r="CK158">
            <v>0</v>
          </cell>
          <cell r="CL158">
            <v>16800</v>
          </cell>
          <cell r="CM158">
            <v>8.6199999999999992</v>
          </cell>
          <cell r="CN158">
            <v>213</v>
          </cell>
          <cell r="CO158">
            <v>633</v>
          </cell>
          <cell r="CP158">
            <v>0</v>
          </cell>
          <cell r="CQ158">
            <v>0</v>
          </cell>
          <cell r="CR158">
            <v>0</v>
          </cell>
          <cell r="CS158">
            <v>0</v>
          </cell>
        </row>
        <row r="159">
          <cell r="C159" t="str">
            <v>W18X35</v>
          </cell>
          <cell r="D159" t="str">
            <v>F</v>
          </cell>
          <cell r="E159">
            <v>35</v>
          </cell>
          <cell r="F159">
            <v>10.3</v>
          </cell>
          <cell r="G159">
            <v>17.7</v>
          </cell>
          <cell r="H159">
            <v>0</v>
          </cell>
          <cell r="I159">
            <v>0</v>
          </cell>
          <cell r="J159">
            <v>6</v>
          </cell>
          <cell r="K159">
            <v>0</v>
          </cell>
          <cell r="L159">
            <v>0</v>
          </cell>
          <cell r="M159">
            <v>0.3</v>
          </cell>
          <cell r="N159">
            <v>0.42499999999999999</v>
          </cell>
          <cell r="O159">
            <v>0</v>
          </cell>
          <cell r="P159">
            <v>0</v>
          </cell>
          <cell r="Q159">
            <v>0</v>
          </cell>
          <cell r="R159">
            <v>0.82699999999999996</v>
          </cell>
          <cell r="S159">
            <v>1.125</v>
          </cell>
          <cell r="T159">
            <v>0.75</v>
          </cell>
          <cell r="U159">
            <v>0</v>
          </cell>
          <cell r="V159">
            <v>0</v>
          </cell>
          <cell r="W159">
            <v>0</v>
          </cell>
          <cell r="X159">
            <v>0</v>
          </cell>
          <cell r="Y159">
            <v>0</v>
          </cell>
          <cell r="Z159">
            <v>7.06</v>
          </cell>
          <cell r="AA159">
            <v>0</v>
          </cell>
          <cell r="AB159">
            <v>53.5</v>
          </cell>
          <cell r="AC159">
            <v>0</v>
          </cell>
          <cell r="AD159">
            <v>0</v>
          </cell>
          <cell r="AE159">
            <v>510</v>
          </cell>
          <cell r="AF159">
            <v>66.5</v>
          </cell>
          <cell r="AG159">
            <v>57.6</v>
          </cell>
          <cell r="AH159">
            <v>7.04</v>
          </cell>
          <cell r="AI159">
            <v>15.3</v>
          </cell>
          <cell r="AJ159">
            <v>8.06</v>
          </cell>
          <cell r="AK159">
            <v>5.12</v>
          </cell>
          <cell r="AL159">
            <v>1.22</v>
          </cell>
          <cell r="AM159">
            <v>0</v>
          </cell>
          <cell r="AN159">
            <v>0.50600000000000001</v>
          </cell>
          <cell r="AO159">
            <v>1140</v>
          </cell>
          <cell r="AP159">
            <v>0</v>
          </cell>
          <cell r="AQ159">
            <v>25.9</v>
          </cell>
          <cell r="AR159">
            <v>16.5</v>
          </cell>
          <cell r="AS159">
            <v>10.5</v>
          </cell>
          <cell r="AT159">
            <v>32.700000000000003</v>
          </cell>
          <cell r="AU159">
            <v>0</v>
          </cell>
          <cell r="AV159">
            <v>0</v>
          </cell>
          <cell r="AW159">
            <v>0</v>
          </cell>
          <cell r="AX159">
            <v>0</v>
          </cell>
          <cell r="AY159" t="str">
            <v>W460X52</v>
          </cell>
          <cell r="AZ159" t="str">
            <v>W460X52</v>
          </cell>
          <cell r="BA159">
            <v>52</v>
          </cell>
          <cell r="BB159">
            <v>6650</v>
          </cell>
          <cell r="BC159">
            <v>450</v>
          </cell>
          <cell r="BD159">
            <v>0</v>
          </cell>
          <cell r="BE159">
            <v>0</v>
          </cell>
          <cell r="BF159">
            <v>152</v>
          </cell>
          <cell r="BG159">
            <v>0</v>
          </cell>
          <cell r="BH159">
            <v>0</v>
          </cell>
          <cell r="BI159">
            <v>7.62</v>
          </cell>
          <cell r="BJ159">
            <v>10.8</v>
          </cell>
          <cell r="BK159">
            <v>0</v>
          </cell>
          <cell r="BL159">
            <v>0</v>
          </cell>
          <cell r="BM159">
            <v>0</v>
          </cell>
          <cell r="BN159">
            <v>21</v>
          </cell>
          <cell r="BO159">
            <v>28.6</v>
          </cell>
          <cell r="BP159">
            <v>0</v>
          </cell>
          <cell r="BQ159">
            <v>0</v>
          </cell>
          <cell r="BR159">
            <v>0</v>
          </cell>
          <cell r="BS159">
            <v>0</v>
          </cell>
          <cell r="BT159">
            <v>0</v>
          </cell>
          <cell r="BU159">
            <v>52</v>
          </cell>
          <cell r="BV159">
            <v>0</v>
          </cell>
          <cell r="BW159">
            <v>0</v>
          </cell>
          <cell r="BX159">
            <v>53.5</v>
          </cell>
          <cell r="BY159">
            <v>0</v>
          </cell>
          <cell r="BZ159">
            <v>212</v>
          </cell>
          <cell r="CA159">
            <v>1090</v>
          </cell>
          <cell r="CB159">
            <v>944</v>
          </cell>
          <cell r="CC159">
            <v>179</v>
          </cell>
          <cell r="CD159">
            <v>6.37</v>
          </cell>
          <cell r="CE159">
            <v>132</v>
          </cell>
          <cell r="CF159">
            <v>83.9</v>
          </cell>
          <cell r="CG159">
            <v>31</v>
          </cell>
          <cell r="CH159">
            <v>0</v>
          </cell>
          <cell r="CI159">
            <v>211</v>
          </cell>
          <cell r="CJ159">
            <v>306</v>
          </cell>
          <cell r="CK159">
            <v>0</v>
          </cell>
          <cell r="CL159">
            <v>16700</v>
          </cell>
          <cell r="CM159">
            <v>6.87</v>
          </cell>
          <cell r="CN159">
            <v>172</v>
          </cell>
          <cell r="CO159">
            <v>536</v>
          </cell>
          <cell r="CP159">
            <v>0</v>
          </cell>
          <cell r="CQ159">
            <v>0</v>
          </cell>
          <cell r="CR159">
            <v>0</v>
          </cell>
          <cell r="CS159">
            <v>0</v>
          </cell>
        </row>
        <row r="160">
          <cell r="C160" t="str">
            <v>W16X100</v>
          </cell>
          <cell r="D160" t="str">
            <v>F</v>
          </cell>
          <cell r="E160">
            <v>100</v>
          </cell>
          <cell r="F160">
            <v>29.5</v>
          </cell>
          <cell r="G160">
            <v>17</v>
          </cell>
          <cell r="H160">
            <v>0</v>
          </cell>
          <cell r="I160">
            <v>0</v>
          </cell>
          <cell r="J160">
            <v>10.4</v>
          </cell>
          <cell r="K160">
            <v>0</v>
          </cell>
          <cell r="L160">
            <v>0</v>
          </cell>
          <cell r="M160">
            <v>0.58499999999999996</v>
          </cell>
          <cell r="N160">
            <v>0.98499999999999999</v>
          </cell>
          <cell r="O160">
            <v>0</v>
          </cell>
          <cell r="P160">
            <v>0</v>
          </cell>
          <cell r="Q160">
            <v>0</v>
          </cell>
          <cell r="R160">
            <v>1.39</v>
          </cell>
          <cell r="S160">
            <v>1.875</v>
          </cell>
          <cell r="T160">
            <v>1.125</v>
          </cell>
          <cell r="U160">
            <v>0</v>
          </cell>
          <cell r="V160">
            <v>0</v>
          </cell>
          <cell r="W160">
            <v>0</v>
          </cell>
          <cell r="X160">
            <v>0</v>
          </cell>
          <cell r="Y160">
            <v>0</v>
          </cell>
          <cell r="Z160">
            <v>5.29</v>
          </cell>
          <cell r="AA160">
            <v>0</v>
          </cell>
          <cell r="AB160">
            <v>24.3</v>
          </cell>
          <cell r="AC160">
            <v>0</v>
          </cell>
          <cell r="AD160">
            <v>0</v>
          </cell>
          <cell r="AE160">
            <v>1490</v>
          </cell>
          <cell r="AF160">
            <v>198</v>
          </cell>
          <cell r="AG160">
            <v>175</v>
          </cell>
          <cell r="AH160">
            <v>7.1</v>
          </cell>
          <cell r="AI160">
            <v>186</v>
          </cell>
          <cell r="AJ160">
            <v>54.9</v>
          </cell>
          <cell r="AK160">
            <v>35.700000000000003</v>
          </cell>
          <cell r="AL160">
            <v>2.5099999999999998</v>
          </cell>
          <cell r="AM160">
            <v>0</v>
          </cell>
          <cell r="AN160">
            <v>7.73</v>
          </cell>
          <cell r="AO160">
            <v>11900</v>
          </cell>
          <cell r="AP160">
            <v>0</v>
          </cell>
          <cell r="AQ160">
            <v>41.6</v>
          </cell>
          <cell r="AR160">
            <v>107</v>
          </cell>
          <cell r="AS160">
            <v>38.700000000000003</v>
          </cell>
          <cell r="AT160">
            <v>98.5</v>
          </cell>
          <cell r="AU160">
            <v>0</v>
          </cell>
          <cell r="AV160">
            <v>0</v>
          </cell>
          <cell r="AW160">
            <v>0</v>
          </cell>
          <cell r="AX160">
            <v>0</v>
          </cell>
          <cell r="AY160" t="str">
            <v>W410X149</v>
          </cell>
          <cell r="AZ160" t="str">
            <v>W410X149</v>
          </cell>
          <cell r="BA160">
            <v>149</v>
          </cell>
          <cell r="BB160">
            <v>19000</v>
          </cell>
          <cell r="BC160">
            <v>432</v>
          </cell>
          <cell r="BD160">
            <v>0</v>
          </cell>
          <cell r="BE160">
            <v>0</v>
          </cell>
          <cell r="BF160">
            <v>264</v>
          </cell>
          <cell r="BG160">
            <v>0</v>
          </cell>
          <cell r="BH160">
            <v>0</v>
          </cell>
          <cell r="BI160">
            <v>14.9</v>
          </cell>
          <cell r="BJ160">
            <v>25</v>
          </cell>
          <cell r="BK160">
            <v>0</v>
          </cell>
          <cell r="BL160">
            <v>0</v>
          </cell>
          <cell r="BM160">
            <v>0</v>
          </cell>
          <cell r="BN160">
            <v>35.299999999999997</v>
          </cell>
          <cell r="BO160">
            <v>47.6</v>
          </cell>
          <cell r="BP160">
            <v>0</v>
          </cell>
          <cell r="BQ160">
            <v>0</v>
          </cell>
          <cell r="BR160">
            <v>0</v>
          </cell>
          <cell r="BS160">
            <v>0</v>
          </cell>
          <cell r="BT160">
            <v>0</v>
          </cell>
          <cell r="BU160">
            <v>149</v>
          </cell>
          <cell r="BV160">
            <v>0</v>
          </cell>
          <cell r="BW160">
            <v>0</v>
          </cell>
          <cell r="BX160">
            <v>24.3</v>
          </cell>
          <cell r="BY160">
            <v>0</v>
          </cell>
          <cell r="BZ160">
            <v>620</v>
          </cell>
          <cell r="CA160">
            <v>3240</v>
          </cell>
          <cell r="CB160">
            <v>2870</v>
          </cell>
          <cell r="CC160">
            <v>180</v>
          </cell>
          <cell r="CD160">
            <v>77.400000000000006</v>
          </cell>
          <cell r="CE160">
            <v>900</v>
          </cell>
          <cell r="CF160">
            <v>585</v>
          </cell>
          <cell r="CG160">
            <v>63.8</v>
          </cell>
          <cell r="CH160">
            <v>0</v>
          </cell>
          <cell r="CI160">
            <v>3220</v>
          </cell>
          <cell r="CJ160">
            <v>3200</v>
          </cell>
          <cell r="CK160">
            <v>0</v>
          </cell>
          <cell r="CL160">
            <v>26800</v>
          </cell>
          <cell r="CM160">
            <v>44.5</v>
          </cell>
          <cell r="CN160">
            <v>634</v>
          </cell>
          <cell r="CO160">
            <v>1610</v>
          </cell>
          <cell r="CP160">
            <v>0</v>
          </cell>
          <cell r="CQ160">
            <v>0</v>
          </cell>
          <cell r="CR160">
            <v>0</v>
          </cell>
          <cell r="CS160">
            <v>0</v>
          </cell>
        </row>
        <row r="161">
          <cell r="C161" t="str">
            <v>W16X89</v>
          </cell>
          <cell r="D161" t="str">
            <v>F</v>
          </cell>
          <cell r="E161">
            <v>89</v>
          </cell>
          <cell r="F161">
            <v>26.2</v>
          </cell>
          <cell r="G161">
            <v>16.8</v>
          </cell>
          <cell r="H161">
            <v>0</v>
          </cell>
          <cell r="I161">
            <v>0</v>
          </cell>
          <cell r="J161">
            <v>10.4</v>
          </cell>
          <cell r="K161">
            <v>0</v>
          </cell>
          <cell r="L161">
            <v>0</v>
          </cell>
          <cell r="M161">
            <v>0.52500000000000002</v>
          </cell>
          <cell r="N161">
            <v>0.875</v>
          </cell>
          <cell r="O161">
            <v>0</v>
          </cell>
          <cell r="P161">
            <v>0</v>
          </cell>
          <cell r="Q161">
            <v>0</v>
          </cell>
          <cell r="R161">
            <v>1.28</v>
          </cell>
          <cell r="S161">
            <v>1.75</v>
          </cell>
          <cell r="T161">
            <v>1.0625</v>
          </cell>
          <cell r="U161">
            <v>0</v>
          </cell>
          <cell r="V161">
            <v>0</v>
          </cell>
          <cell r="W161">
            <v>0</v>
          </cell>
          <cell r="X161">
            <v>0</v>
          </cell>
          <cell r="Y161">
            <v>0</v>
          </cell>
          <cell r="Z161">
            <v>5.92</v>
          </cell>
          <cell r="AA161">
            <v>0</v>
          </cell>
          <cell r="AB161">
            <v>27</v>
          </cell>
          <cell r="AC161">
            <v>0</v>
          </cell>
          <cell r="AD161">
            <v>0</v>
          </cell>
          <cell r="AE161">
            <v>1300</v>
          </cell>
          <cell r="AF161">
            <v>175</v>
          </cell>
          <cell r="AG161">
            <v>155</v>
          </cell>
          <cell r="AH161">
            <v>7.05</v>
          </cell>
          <cell r="AI161">
            <v>163</v>
          </cell>
          <cell r="AJ161">
            <v>48.1</v>
          </cell>
          <cell r="AK161">
            <v>31.4</v>
          </cell>
          <cell r="AL161">
            <v>2.4900000000000002</v>
          </cell>
          <cell r="AM161">
            <v>0</v>
          </cell>
          <cell r="AN161">
            <v>5.45</v>
          </cell>
          <cell r="AO161">
            <v>10200</v>
          </cell>
          <cell r="AP161">
            <v>0</v>
          </cell>
          <cell r="AQ161">
            <v>41.4</v>
          </cell>
          <cell r="AR161">
            <v>94.2</v>
          </cell>
          <cell r="AS161">
            <v>34.4</v>
          </cell>
          <cell r="AT161">
            <v>87.3</v>
          </cell>
          <cell r="AU161">
            <v>0</v>
          </cell>
          <cell r="AV161">
            <v>0</v>
          </cell>
          <cell r="AW161">
            <v>0</v>
          </cell>
          <cell r="AX161">
            <v>0</v>
          </cell>
          <cell r="AY161" t="str">
            <v>W410X132</v>
          </cell>
          <cell r="AZ161" t="str">
            <v>W410X132</v>
          </cell>
          <cell r="BA161">
            <v>132</v>
          </cell>
          <cell r="BB161">
            <v>16900</v>
          </cell>
          <cell r="BC161">
            <v>427</v>
          </cell>
          <cell r="BD161">
            <v>0</v>
          </cell>
          <cell r="BE161">
            <v>0</v>
          </cell>
          <cell r="BF161">
            <v>264</v>
          </cell>
          <cell r="BG161">
            <v>0</v>
          </cell>
          <cell r="BH161">
            <v>0</v>
          </cell>
          <cell r="BI161">
            <v>13.3</v>
          </cell>
          <cell r="BJ161">
            <v>22.2</v>
          </cell>
          <cell r="BK161">
            <v>0</v>
          </cell>
          <cell r="BL161">
            <v>0</v>
          </cell>
          <cell r="BM161">
            <v>0</v>
          </cell>
          <cell r="BN161">
            <v>32.5</v>
          </cell>
          <cell r="BO161">
            <v>44.5</v>
          </cell>
          <cell r="BP161">
            <v>0</v>
          </cell>
          <cell r="BQ161">
            <v>0</v>
          </cell>
          <cell r="BR161">
            <v>0</v>
          </cell>
          <cell r="BS161">
            <v>0</v>
          </cell>
          <cell r="BT161">
            <v>0</v>
          </cell>
          <cell r="BU161">
            <v>132</v>
          </cell>
          <cell r="BV161">
            <v>0</v>
          </cell>
          <cell r="BW161">
            <v>0</v>
          </cell>
          <cell r="BX161">
            <v>27</v>
          </cell>
          <cell r="BY161">
            <v>0</v>
          </cell>
          <cell r="BZ161">
            <v>541</v>
          </cell>
          <cell r="CA161">
            <v>2870</v>
          </cell>
          <cell r="CB161">
            <v>2540</v>
          </cell>
          <cell r="CC161">
            <v>179</v>
          </cell>
          <cell r="CD161">
            <v>67.8</v>
          </cell>
          <cell r="CE161">
            <v>788</v>
          </cell>
          <cell r="CF161">
            <v>515</v>
          </cell>
          <cell r="CG161">
            <v>63.2</v>
          </cell>
          <cell r="CH161">
            <v>0</v>
          </cell>
          <cell r="CI161">
            <v>2270</v>
          </cell>
          <cell r="CJ161">
            <v>2740</v>
          </cell>
          <cell r="CK161">
            <v>0</v>
          </cell>
          <cell r="CL161">
            <v>26700</v>
          </cell>
          <cell r="CM161">
            <v>39.200000000000003</v>
          </cell>
          <cell r="CN161">
            <v>564</v>
          </cell>
          <cell r="CO161">
            <v>1430</v>
          </cell>
          <cell r="CP161">
            <v>0</v>
          </cell>
          <cell r="CQ161">
            <v>0</v>
          </cell>
          <cell r="CR161">
            <v>0</v>
          </cell>
          <cell r="CS161">
            <v>0</v>
          </cell>
        </row>
        <row r="162">
          <cell r="C162" t="str">
            <v>W16X77</v>
          </cell>
          <cell r="D162" t="str">
            <v>F</v>
          </cell>
          <cell r="E162">
            <v>77</v>
          </cell>
          <cell r="F162">
            <v>22.6</v>
          </cell>
          <cell r="G162">
            <v>16.5</v>
          </cell>
          <cell r="H162">
            <v>0</v>
          </cell>
          <cell r="I162">
            <v>0</v>
          </cell>
          <cell r="J162">
            <v>10.3</v>
          </cell>
          <cell r="K162">
            <v>0</v>
          </cell>
          <cell r="L162">
            <v>0</v>
          </cell>
          <cell r="M162">
            <v>0.45500000000000002</v>
          </cell>
          <cell r="N162">
            <v>0.76</v>
          </cell>
          <cell r="O162">
            <v>0</v>
          </cell>
          <cell r="P162">
            <v>0</v>
          </cell>
          <cell r="Q162">
            <v>0</v>
          </cell>
          <cell r="R162">
            <v>1.1599999999999999</v>
          </cell>
          <cell r="S162">
            <v>1.625</v>
          </cell>
          <cell r="T162">
            <v>1.0625</v>
          </cell>
          <cell r="U162">
            <v>0</v>
          </cell>
          <cell r="V162">
            <v>0</v>
          </cell>
          <cell r="W162">
            <v>0</v>
          </cell>
          <cell r="X162">
            <v>0</v>
          </cell>
          <cell r="Y162">
            <v>0</v>
          </cell>
          <cell r="Z162">
            <v>6.77</v>
          </cell>
          <cell r="AA162">
            <v>0</v>
          </cell>
          <cell r="AB162">
            <v>31.2</v>
          </cell>
          <cell r="AC162">
            <v>0</v>
          </cell>
          <cell r="AD162">
            <v>0</v>
          </cell>
          <cell r="AE162">
            <v>1110</v>
          </cell>
          <cell r="AF162">
            <v>150</v>
          </cell>
          <cell r="AG162">
            <v>134</v>
          </cell>
          <cell r="AH162">
            <v>7</v>
          </cell>
          <cell r="AI162">
            <v>138</v>
          </cell>
          <cell r="AJ162">
            <v>41.1</v>
          </cell>
          <cell r="AK162">
            <v>26.9</v>
          </cell>
          <cell r="AL162">
            <v>2.4700000000000002</v>
          </cell>
          <cell r="AM162">
            <v>0</v>
          </cell>
          <cell r="AN162">
            <v>3.57</v>
          </cell>
          <cell r="AO162">
            <v>8590</v>
          </cell>
          <cell r="AP162">
            <v>0</v>
          </cell>
          <cell r="AQ162">
            <v>40.5</v>
          </cell>
          <cell r="AR162">
            <v>79.3</v>
          </cell>
          <cell r="AS162">
            <v>29.4</v>
          </cell>
          <cell r="AT162">
            <v>74.400000000000006</v>
          </cell>
          <cell r="AU162">
            <v>0</v>
          </cell>
          <cell r="AV162">
            <v>0</v>
          </cell>
          <cell r="AW162">
            <v>0</v>
          </cell>
          <cell r="AX162">
            <v>0</v>
          </cell>
          <cell r="AY162" t="str">
            <v>W410X114</v>
          </cell>
          <cell r="AZ162" t="str">
            <v>W410X114</v>
          </cell>
          <cell r="BA162">
            <v>114</v>
          </cell>
          <cell r="BB162">
            <v>14600</v>
          </cell>
          <cell r="BC162">
            <v>419</v>
          </cell>
          <cell r="BD162">
            <v>0</v>
          </cell>
          <cell r="BE162">
            <v>0</v>
          </cell>
          <cell r="BF162">
            <v>262</v>
          </cell>
          <cell r="BG162">
            <v>0</v>
          </cell>
          <cell r="BH162">
            <v>0</v>
          </cell>
          <cell r="BI162">
            <v>11.6</v>
          </cell>
          <cell r="BJ162">
            <v>19.3</v>
          </cell>
          <cell r="BK162">
            <v>0</v>
          </cell>
          <cell r="BL162">
            <v>0</v>
          </cell>
          <cell r="BM162">
            <v>0</v>
          </cell>
          <cell r="BN162">
            <v>29.5</v>
          </cell>
          <cell r="BO162">
            <v>41.3</v>
          </cell>
          <cell r="BP162">
            <v>0</v>
          </cell>
          <cell r="BQ162">
            <v>0</v>
          </cell>
          <cell r="BR162">
            <v>0</v>
          </cell>
          <cell r="BS162">
            <v>0</v>
          </cell>
          <cell r="BT162">
            <v>0</v>
          </cell>
          <cell r="BU162">
            <v>114</v>
          </cell>
          <cell r="BV162">
            <v>0</v>
          </cell>
          <cell r="BW162">
            <v>0</v>
          </cell>
          <cell r="BX162">
            <v>31.2</v>
          </cell>
          <cell r="BY162">
            <v>0</v>
          </cell>
          <cell r="BZ162">
            <v>462</v>
          </cell>
          <cell r="CA162">
            <v>2460</v>
          </cell>
          <cell r="CB162">
            <v>2200</v>
          </cell>
          <cell r="CC162">
            <v>178</v>
          </cell>
          <cell r="CD162">
            <v>57.4</v>
          </cell>
          <cell r="CE162">
            <v>674</v>
          </cell>
          <cell r="CF162">
            <v>441</v>
          </cell>
          <cell r="CG162">
            <v>62.7</v>
          </cell>
          <cell r="CH162">
            <v>0</v>
          </cell>
          <cell r="CI162">
            <v>1490</v>
          </cell>
          <cell r="CJ162">
            <v>2310</v>
          </cell>
          <cell r="CK162">
            <v>0</v>
          </cell>
          <cell r="CL162">
            <v>26100</v>
          </cell>
          <cell r="CM162">
            <v>33</v>
          </cell>
          <cell r="CN162">
            <v>482</v>
          </cell>
          <cell r="CO162">
            <v>1220</v>
          </cell>
          <cell r="CP162">
            <v>0</v>
          </cell>
          <cell r="CQ162">
            <v>0</v>
          </cell>
          <cell r="CR162">
            <v>0</v>
          </cell>
          <cell r="CS162">
            <v>0</v>
          </cell>
        </row>
        <row r="163">
          <cell r="C163" t="str">
            <v>W16X67</v>
          </cell>
          <cell r="D163" t="str">
            <v>F</v>
          </cell>
          <cell r="E163">
            <v>67</v>
          </cell>
          <cell r="F163">
            <v>19.7</v>
          </cell>
          <cell r="G163">
            <v>16.3</v>
          </cell>
          <cell r="H163">
            <v>0</v>
          </cell>
          <cell r="I163">
            <v>0</v>
          </cell>
          <cell r="J163">
            <v>10.199999999999999</v>
          </cell>
          <cell r="K163">
            <v>0</v>
          </cell>
          <cell r="L163">
            <v>0</v>
          </cell>
          <cell r="M163">
            <v>0.39500000000000002</v>
          </cell>
          <cell r="N163">
            <v>0.66500000000000004</v>
          </cell>
          <cell r="O163">
            <v>0</v>
          </cell>
          <cell r="P163">
            <v>0</v>
          </cell>
          <cell r="Q163">
            <v>0</v>
          </cell>
          <cell r="R163">
            <v>1.07</v>
          </cell>
          <cell r="S163">
            <v>1.5625</v>
          </cell>
          <cell r="T163">
            <v>1</v>
          </cell>
          <cell r="U163">
            <v>0</v>
          </cell>
          <cell r="V163">
            <v>0</v>
          </cell>
          <cell r="W163">
            <v>0</v>
          </cell>
          <cell r="X163">
            <v>0</v>
          </cell>
          <cell r="Y163">
            <v>0</v>
          </cell>
          <cell r="Z163">
            <v>7.7</v>
          </cell>
          <cell r="AA163">
            <v>0</v>
          </cell>
          <cell r="AB163">
            <v>35.9</v>
          </cell>
          <cell r="AC163">
            <v>0</v>
          </cell>
          <cell r="AD163">
            <v>0</v>
          </cell>
          <cell r="AE163">
            <v>954</v>
          </cell>
          <cell r="AF163">
            <v>130</v>
          </cell>
          <cell r="AG163">
            <v>117</v>
          </cell>
          <cell r="AH163">
            <v>6.96</v>
          </cell>
          <cell r="AI163">
            <v>119</v>
          </cell>
          <cell r="AJ163">
            <v>35.5</v>
          </cell>
          <cell r="AK163">
            <v>23.2</v>
          </cell>
          <cell r="AL163">
            <v>2.46</v>
          </cell>
          <cell r="AM163">
            <v>0</v>
          </cell>
          <cell r="AN163">
            <v>2.39</v>
          </cell>
          <cell r="AO163">
            <v>7300</v>
          </cell>
          <cell r="AP163">
            <v>0</v>
          </cell>
          <cell r="AQ163">
            <v>39.9</v>
          </cell>
          <cell r="AR163">
            <v>67.599999999999994</v>
          </cell>
          <cell r="AS163">
            <v>25.5</v>
          </cell>
          <cell r="AT163">
            <v>64.099999999999994</v>
          </cell>
          <cell r="AU163">
            <v>0</v>
          </cell>
          <cell r="AV163">
            <v>0</v>
          </cell>
          <cell r="AW163">
            <v>0</v>
          </cell>
          <cell r="AX163">
            <v>0</v>
          </cell>
          <cell r="AY163" t="str">
            <v>W410X100</v>
          </cell>
          <cell r="AZ163" t="str">
            <v>W410X100</v>
          </cell>
          <cell r="BA163">
            <v>100</v>
          </cell>
          <cell r="BB163">
            <v>12700</v>
          </cell>
          <cell r="BC163">
            <v>414</v>
          </cell>
          <cell r="BD163">
            <v>0</v>
          </cell>
          <cell r="BE163">
            <v>0</v>
          </cell>
          <cell r="BF163">
            <v>259</v>
          </cell>
          <cell r="BG163">
            <v>0</v>
          </cell>
          <cell r="BH163">
            <v>0</v>
          </cell>
          <cell r="BI163">
            <v>10</v>
          </cell>
          <cell r="BJ163">
            <v>16.899999999999999</v>
          </cell>
          <cell r="BK163">
            <v>0</v>
          </cell>
          <cell r="BL163">
            <v>0</v>
          </cell>
          <cell r="BM163">
            <v>0</v>
          </cell>
          <cell r="BN163">
            <v>27.2</v>
          </cell>
          <cell r="BO163">
            <v>39.700000000000003</v>
          </cell>
          <cell r="BP163">
            <v>0</v>
          </cell>
          <cell r="BQ163">
            <v>0</v>
          </cell>
          <cell r="BR163">
            <v>0</v>
          </cell>
          <cell r="BS163">
            <v>0</v>
          </cell>
          <cell r="BT163">
            <v>0</v>
          </cell>
          <cell r="BU163">
            <v>100</v>
          </cell>
          <cell r="BV163">
            <v>0</v>
          </cell>
          <cell r="BW163">
            <v>0</v>
          </cell>
          <cell r="BX163">
            <v>35.9</v>
          </cell>
          <cell r="BY163">
            <v>0</v>
          </cell>
          <cell r="BZ163">
            <v>397</v>
          </cell>
          <cell r="CA163">
            <v>2130</v>
          </cell>
          <cell r="CB163">
            <v>1920</v>
          </cell>
          <cell r="CC163">
            <v>177</v>
          </cell>
          <cell r="CD163">
            <v>49.5</v>
          </cell>
          <cell r="CE163">
            <v>582</v>
          </cell>
          <cell r="CF163">
            <v>380</v>
          </cell>
          <cell r="CG163">
            <v>62.5</v>
          </cell>
          <cell r="CH163">
            <v>0</v>
          </cell>
          <cell r="CI163">
            <v>995</v>
          </cell>
          <cell r="CJ163">
            <v>1960</v>
          </cell>
          <cell r="CK163">
            <v>0</v>
          </cell>
          <cell r="CL163">
            <v>25700</v>
          </cell>
          <cell r="CM163">
            <v>28.1</v>
          </cell>
          <cell r="CN163">
            <v>418</v>
          </cell>
          <cell r="CO163">
            <v>1050</v>
          </cell>
          <cell r="CP163">
            <v>0</v>
          </cell>
          <cell r="CQ163">
            <v>0</v>
          </cell>
          <cell r="CR163">
            <v>0</v>
          </cell>
          <cell r="CS163">
            <v>0</v>
          </cell>
        </row>
        <row r="164">
          <cell r="C164" t="str">
            <v>W16X57</v>
          </cell>
          <cell r="D164" t="str">
            <v>F</v>
          </cell>
          <cell r="E164">
            <v>57</v>
          </cell>
          <cell r="F164">
            <v>16.8</v>
          </cell>
          <cell r="G164">
            <v>16.399999999999999</v>
          </cell>
          <cell r="H164">
            <v>0</v>
          </cell>
          <cell r="I164">
            <v>0</v>
          </cell>
          <cell r="J164">
            <v>7.12</v>
          </cell>
          <cell r="K164">
            <v>0</v>
          </cell>
          <cell r="L164">
            <v>0</v>
          </cell>
          <cell r="M164">
            <v>0.43</v>
          </cell>
          <cell r="N164">
            <v>0.71499999999999997</v>
          </cell>
          <cell r="O164">
            <v>0</v>
          </cell>
          <cell r="P164">
            <v>0</v>
          </cell>
          <cell r="Q164">
            <v>0</v>
          </cell>
          <cell r="R164">
            <v>1.1200000000000001</v>
          </cell>
          <cell r="S164">
            <v>1.375</v>
          </cell>
          <cell r="T164">
            <v>0.875</v>
          </cell>
          <cell r="U164">
            <v>0</v>
          </cell>
          <cell r="V164">
            <v>0</v>
          </cell>
          <cell r="W164">
            <v>0</v>
          </cell>
          <cell r="X164">
            <v>0</v>
          </cell>
          <cell r="Y164">
            <v>0</v>
          </cell>
          <cell r="Z164">
            <v>4.9800000000000004</v>
          </cell>
          <cell r="AA164">
            <v>0</v>
          </cell>
          <cell r="AB164">
            <v>33</v>
          </cell>
          <cell r="AC164">
            <v>0</v>
          </cell>
          <cell r="AD164">
            <v>0</v>
          </cell>
          <cell r="AE164">
            <v>758</v>
          </cell>
          <cell r="AF164">
            <v>105</v>
          </cell>
          <cell r="AG164">
            <v>92.2</v>
          </cell>
          <cell r="AH164">
            <v>6.72</v>
          </cell>
          <cell r="AI164">
            <v>43.1</v>
          </cell>
          <cell r="AJ164">
            <v>18.899999999999999</v>
          </cell>
          <cell r="AK164">
            <v>12.1</v>
          </cell>
          <cell r="AL164">
            <v>1.6</v>
          </cell>
          <cell r="AM164">
            <v>0</v>
          </cell>
          <cell r="AN164">
            <v>2.2200000000000002</v>
          </cell>
          <cell r="AO164">
            <v>2660</v>
          </cell>
          <cell r="AP164">
            <v>0</v>
          </cell>
          <cell r="AQ164">
            <v>27.9</v>
          </cell>
          <cell r="AR164">
            <v>35.5</v>
          </cell>
          <cell r="AS164">
            <v>18.8</v>
          </cell>
          <cell r="AT164">
            <v>52</v>
          </cell>
          <cell r="AU164">
            <v>0</v>
          </cell>
          <cell r="AV164">
            <v>0</v>
          </cell>
          <cell r="AW164">
            <v>0</v>
          </cell>
          <cell r="AX164">
            <v>0</v>
          </cell>
          <cell r="AY164" t="str">
            <v>W410X85</v>
          </cell>
          <cell r="AZ164" t="str">
            <v>W410X85</v>
          </cell>
          <cell r="BA164">
            <v>85</v>
          </cell>
          <cell r="BB164">
            <v>10800</v>
          </cell>
          <cell r="BC164">
            <v>417</v>
          </cell>
          <cell r="BD164">
            <v>0</v>
          </cell>
          <cell r="BE164">
            <v>0</v>
          </cell>
          <cell r="BF164">
            <v>181</v>
          </cell>
          <cell r="BG164">
            <v>0</v>
          </cell>
          <cell r="BH164">
            <v>0</v>
          </cell>
          <cell r="BI164">
            <v>10.9</v>
          </cell>
          <cell r="BJ164">
            <v>18.2</v>
          </cell>
          <cell r="BK164">
            <v>0</v>
          </cell>
          <cell r="BL164">
            <v>0</v>
          </cell>
          <cell r="BM164">
            <v>0</v>
          </cell>
          <cell r="BN164">
            <v>28.4</v>
          </cell>
          <cell r="BO164">
            <v>34.9</v>
          </cell>
          <cell r="BP164">
            <v>0</v>
          </cell>
          <cell r="BQ164">
            <v>0</v>
          </cell>
          <cell r="BR164">
            <v>0</v>
          </cell>
          <cell r="BS164">
            <v>0</v>
          </cell>
          <cell r="BT164">
            <v>0</v>
          </cell>
          <cell r="BU164">
            <v>85</v>
          </cell>
          <cell r="BV164">
            <v>0</v>
          </cell>
          <cell r="BW164">
            <v>0</v>
          </cell>
          <cell r="BX164">
            <v>33</v>
          </cell>
          <cell r="BY164">
            <v>0</v>
          </cell>
          <cell r="BZ164">
            <v>316</v>
          </cell>
          <cell r="CA164">
            <v>1720</v>
          </cell>
          <cell r="CB164">
            <v>1510</v>
          </cell>
          <cell r="CC164">
            <v>171</v>
          </cell>
          <cell r="CD164">
            <v>17.899999999999999</v>
          </cell>
          <cell r="CE164">
            <v>310</v>
          </cell>
          <cell r="CF164">
            <v>198</v>
          </cell>
          <cell r="CG164">
            <v>40.6</v>
          </cell>
          <cell r="CH164">
            <v>0</v>
          </cell>
          <cell r="CI164">
            <v>924</v>
          </cell>
          <cell r="CJ164">
            <v>714</v>
          </cell>
          <cell r="CK164">
            <v>0</v>
          </cell>
          <cell r="CL164">
            <v>18000</v>
          </cell>
          <cell r="CM164">
            <v>14.8</v>
          </cell>
          <cell r="CN164">
            <v>308</v>
          </cell>
          <cell r="CO164">
            <v>852</v>
          </cell>
          <cell r="CP164">
            <v>0</v>
          </cell>
          <cell r="CQ164">
            <v>0</v>
          </cell>
          <cell r="CR164">
            <v>0</v>
          </cell>
          <cell r="CS164">
            <v>0</v>
          </cell>
        </row>
        <row r="165">
          <cell r="C165" t="str">
            <v>W16X50</v>
          </cell>
          <cell r="D165" t="str">
            <v>F</v>
          </cell>
          <cell r="E165">
            <v>50</v>
          </cell>
          <cell r="F165">
            <v>14.7</v>
          </cell>
          <cell r="G165">
            <v>16.3</v>
          </cell>
          <cell r="H165">
            <v>0</v>
          </cell>
          <cell r="I165">
            <v>0</v>
          </cell>
          <cell r="J165">
            <v>7.07</v>
          </cell>
          <cell r="K165">
            <v>0</v>
          </cell>
          <cell r="L165">
            <v>0</v>
          </cell>
          <cell r="M165">
            <v>0.38</v>
          </cell>
          <cell r="N165">
            <v>0.63</v>
          </cell>
          <cell r="O165">
            <v>0</v>
          </cell>
          <cell r="P165">
            <v>0</v>
          </cell>
          <cell r="Q165">
            <v>0</v>
          </cell>
          <cell r="R165">
            <v>1.03</v>
          </cell>
          <cell r="S165">
            <v>1.3125</v>
          </cell>
          <cell r="T165">
            <v>0.8125</v>
          </cell>
          <cell r="U165">
            <v>0</v>
          </cell>
          <cell r="V165">
            <v>0</v>
          </cell>
          <cell r="W165">
            <v>0</v>
          </cell>
          <cell r="X165">
            <v>0</v>
          </cell>
          <cell r="Y165">
            <v>0</v>
          </cell>
          <cell r="Z165">
            <v>5.61</v>
          </cell>
          <cell r="AA165">
            <v>0</v>
          </cell>
          <cell r="AB165">
            <v>37.4</v>
          </cell>
          <cell r="AC165">
            <v>0</v>
          </cell>
          <cell r="AD165">
            <v>0</v>
          </cell>
          <cell r="AE165">
            <v>659</v>
          </cell>
          <cell r="AF165">
            <v>92</v>
          </cell>
          <cell r="AG165">
            <v>81</v>
          </cell>
          <cell r="AH165">
            <v>6.68</v>
          </cell>
          <cell r="AI165">
            <v>37.200000000000003</v>
          </cell>
          <cell r="AJ165">
            <v>16.3</v>
          </cell>
          <cell r="AK165">
            <v>10.5</v>
          </cell>
          <cell r="AL165">
            <v>1.59</v>
          </cell>
          <cell r="AM165">
            <v>0</v>
          </cell>
          <cell r="AN165">
            <v>1.52</v>
          </cell>
          <cell r="AO165">
            <v>2270</v>
          </cell>
          <cell r="AP165">
            <v>0</v>
          </cell>
          <cell r="AQ165">
            <v>27.7</v>
          </cell>
          <cell r="AR165">
            <v>30.8</v>
          </cell>
          <cell r="AS165">
            <v>16.5</v>
          </cell>
          <cell r="AT165">
            <v>45.6</v>
          </cell>
          <cell r="AU165">
            <v>0</v>
          </cell>
          <cell r="AV165">
            <v>0</v>
          </cell>
          <cell r="AW165">
            <v>0</v>
          </cell>
          <cell r="AX165">
            <v>0</v>
          </cell>
          <cell r="AY165" t="str">
            <v>W410X75</v>
          </cell>
          <cell r="AZ165" t="str">
            <v>W410X75</v>
          </cell>
          <cell r="BA165">
            <v>75</v>
          </cell>
          <cell r="BB165">
            <v>9480</v>
          </cell>
          <cell r="BC165">
            <v>414</v>
          </cell>
          <cell r="BD165">
            <v>0</v>
          </cell>
          <cell r="BE165">
            <v>0</v>
          </cell>
          <cell r="BF165">
            <v>180</v>
          </cell>
          <cell r="BG165">
            <v>0</v>
          </cell>
          <cell r="BH165">
            <v>0</v>
          </cell>
          <cell r="BI165">
            <v>9.65</v>
          </cell>
          <cell r="BJ165">
            <v>16</v>
          </cell>
          <cell r="BK165">
            <v>0</v>
          </cell>
          <cell r="BL165">
            <v>0</v>
          </cell>
          <cell r="BM165">
            <v>0</v>
          </cell>
          <cell r="BN165">
            <v>26.2</v>
          </cell>
          <cell r="BO165">
            <v>33.299999999999997</v>
          </cell>
          <cell r="BP165">
            <v>0</v>
          </cell>
          <cell r="BQ165">
            <v>0</v>
          </cell>
          <cell r="BR165">
            <v>0</v>
          </cell>
          <cell r="BS165">
            <v>0</v>
          </cell>
          <cell r="BT165">
            <v>0</v>
          </cell>
          <cell r="BU165">
            <v>75</v>
          </cell>
          <cell r="BV165">
            <v>0</v>
          </cell>
          <cell r="BW165">
            <v>0</v>
          </cell>
          <cell r="BX165">
            <v>37.4</v>
          </cell>
          <cell r="BY165">
            <v>0</v>
          </cell>
          <cell r="BZ165">
            <v>274</v>
          </cell>
          <cell r="CA165">
            <v>1510</v>
          </cell>
          <cell r="CB165">
            <v>1330</v>
          </cell>
          <cell r="CC165">
            <v>170</v>
          </cell>
          <cell r="CD165">
            <v>15.5</v>
          </cell>
          <cell r="CE165">
            <v>267</v>
          </cell>
          <cell r="CF165">
            <v>172</v>
          </cell>
          <cell r="CG165">
            <v>40.4</v>
          </cell>
          <cell r="CH165">
            <v>0</v>
          </cell>
          <cell r="CI165">
            <v>633</v>
          </cell>
          <cell r="CJ165">
            <v>610</v>
          </cell>
          <cell r="CK165">
            <v>0</v>
          </cell>
          <cell r="CL165">
            <v>17900</v>
          </cell>
          <cell r="CM165">
            <v>12.8</v>
          </cell>
          <cell r="CN165">
            <v>270</v>
          </cell>
          <cell r="CO165">
            <v>747</v>
          </cell>
          <cell r="CP165">
            <v>0</v>
          </cell>
          <cell r="CQ165">
            <v>0</v>
          </cell>
          <cell r="CR165">
            <v>0</v>
          </cell>
          <cell r="CS165">
            <v>0</v>
          </cell>
        </row>
        <row r="166">
          <cell r="C166" t="str">
            <v>W16X45</v>
          </cell>
          <cell r="D166" t="str">
            <v>F</v>
          </cell>
          <cell r="E166">
            <v>45</v>
          </cell>
          <cell r="F166">
            <v>13.3</v>
          </cell>
          <cell r="G166">
            <v>16.100000000000001</v>
          </cell>
          <cell r="H166">
            <v>0</v>
          </cell>
          <cell r="I166">
            <v>0</v>
          </cell>
          <cell r="J166">
            <v>7.04</v>
          </cell>
          <cell r="K166">
            <v>0</v>
          </cell>
          <cell r="L166">
            <v>0</v>
          </cell>
          <cell r="M166">
            <v>0.34499999999999997</v>
          </cell>
          <cell r="N166">
            <v>0.56499999999999995</v>
          </cell>
          <cell r="O166">
            <v>0</v>
          </cell>
          <cell r="P166">
            <v>0</v>
          </cell>
          <cell r="Q166">
            <v>0</v>
          </cell>
          <cell r="R166">
            <v>0.96699999999999997</v>
          </cell>
          <cell r="S166">
            <v>1.25</v>
          </cell>
          <cell r="T166">
            <v>0.8125</v>
          </cell>
          <cell r="U166">
            <v>0</v>
          </cell>
          <cell r="V166">
            <v>0</v>
          </cell>
          <cell r="W166">
            <v>0</v>
          </cell>
          <cell r="X166">
            <v>0</v>
          </cell>
          <cell r="Y166">
            <v>0</v>
          </cell>
          <cell r="Z166">
            <v>6.23</v>
          </cell>
          <cell r="AA166">
            <v>0</v>
          </cell>
          <cell r="AB166">
            <v>41.1</v>
          </cell>
          <cell r="AC166">
            <v>0</v>
          </cell>
          <cell r="AD166">
            <v>0</v>
          </cell>
          <cell r="AE166">
            <v>586</v>
          </cell>
          <cell r="AF166">
            <v>82.3</v>
          </cell>
          <cell r="AG166">
            <v>72.7</v>
          </cell>
          <cell r="AH166">
            <v>6.65</v>
          </cell>
          <cell r="AI166">
            <v>32.799999999999997</v>
          </cell>
          <cell r="AJ166">
            <v>14.5</v>
          </cell>
          <cell r="AK166">
            <v>9.34</v>
          </cell>
          <cell r="AL166">
            <v>1.57</v>
          </cell>
          <cell r="AM166">
            <v>0</v>
          </cell>
          <cell r="AN166">
            <v>1.1100000000000001</v>
          </cell>
          <cell r="AO166">
            <v>1990</v>
          </cell>
          <cell r="AP166">
            <v>0</v>
          </cell>
          <cell r="AQ166">
            <v>27.3</v>
          </cell>
          <cell r="AR166">
            <v>27.2</v>
          </cell>
          <cell r="AS166">
            <v>14.7</v>
          </cell>
          <cell r="AT166">
            <v>40.6</v>
          </cell>
          <cell r="AU166">
            <v>0</v>
          </cell>
          <cell r="AV166">
            <v>0</v>
          </cell>
          <cell r="AW166">
            <v>0</v>
          </cell>
          <cell r="AX166">
            <v>0</v>
          </cell>
          <cell r="AY166" t="str">
            <v>W410X67</v>
          </cell>
          <cell r="AZ166" t="str">
            <v>W410X67</v>
          </cell>
          <cell r="BA166">
            <v>67</v>
          </cell>
          <cell r="BB166">
            <v>8580</v>
          </cell>
          <cell r="BC166">
            <v>409</v>
          </cell>
          <cell r="BD166">
            <v>0</v>
          </cell>
          <cell r="BE166">
            <v>0</v>
          </cell>
          <cell r="BF166">
            <v>179</v>
          </cell>
          <cell r="BG166">
            <v>0</v>
          </cell>
          <cell r="BH166">
            <v>0</v>
          </cell>
          <cell r="BI166">
            <v>8.76</v>
          </cell>
          <cell r="BJ166">
            <v>14.4</v>
          </cell>
          <cell r="BK166">
            <v>0</v>
          </cell>
          <cell r="BL166">
            <v>0</v>
          </cell>
          <cell r="BM166">
            <v>0</v>
          </cell>
          <cell r="BN166">
            <v>24.6</v>
          </cell>
          <cell r="BO166">
            <v>31.8</v>
          </cell>
          <cell r="BP166">
            <v>0</v>
          </cell>
          <cell r="BQ166">
            <v>0</v>
          </cell>
          <cell r="BR166">
            <v>0</v>
          </cell>
          <cell r="BS166">
            <v>0</v>
          </cell>
          <cell r="BT166">
            <v>0</v>
          </cell>
          <cell r="BU166">
            <v>67</v>
          </cell>
          <cell r="BV166">
            <v>0</v>
          </cell>
          <cell r="BW166">
            <v>0</v>
          </cell>
          <cell r="BX166">
            <v>41.1</v>
          </cell>
          <cell r="BY166">
            <v>0</v>
          </cell>
          <cell r="BZ166">
            <v>244</v>
          </cell>
          <cell r="CA166">
            <v>1350</v>
          </cell>
          <cell r="CB166">
            <v>1190</v>
          </cell>
          <cell r="CC166">
            <v>169</v>
          </cell>
          <cell r="CD166">
            <v>13.7</v>
          </cell>
          <cell r="CE166">
            <v>238</v>
          </cell>
          <cell r="CF166">
            <v>153</v>
          </cell>
          <cell r="CG166">
            <v>39.9</v>
          </cell>
          <cell r="CH166">
            <v>0</v>
          </cell>
          <cell r="CI166">
            <v>462</v>
          </cell>
          <cell r="CJ166">
            <v>534</v>
          </cell>
          <cell r="CK166">
            <v>0</v>
          </cell>
          <cell r="CL166">
            <v>17600</v>
          </cell>
          <cell r="CM166">
            <v>11.3</v>
          </cell>
          <cell r="CN166">
            <v>241</v>
          </cell>
          <cell r="CO166">
            <v>665</v>
          </cell>
          <cell r="CP166">
            <v>0</v>
          </cell>
          <cell r="CQ166">
            <v>0</v>
          </cell>
          <cell r="CR166">
            <v>0</v>
          </cell>
          <cell r="CS166">
            <v>0</v>
          </cell>
        </row>
        <row r="167">
          <cell r="C167" t="str">
            <v>W16X40</v>
          </cell>
          <cell r="D167" t="str">
            <v>F</v>
          </cell>
          <cell r="E167">
            <v>40</v>
          </cell>
          <cell r="F167">
            <v>11.8</v>
          </cell>
          <cell r="G167">
            <v>16</v>
          </cell>
          <cell r="H167">
            <v>0</v>
          </cell>
          <cell r="I167">
            <v>0</v>
          </cell>
          <cell r="J167">
            <v>7</v>
          </cell>
          <cell r="K167">
            <v>0</v>
          </cell>
          <cell r="L167">
            <v>0</v>
          </cell>
          <cell r="M167">
            <v>0.30499999999999999</v>
          </cell>
          <cell r="N167">
            <v>0.505</v>
          </cell>
          <cell r="O167">
            <v>0</v>
          </cell>
          <cell r="P167">
            <v>0</v>
          </cell>
          <cell r="Q167">
            <v>0</v>
          </cell>
          <cell r="R167">
            <v>0.90700000000000003</v>
          </cell>
          <cell r="S167">
            <v>1.1875</v>
          </cell>
          <cell r="T167">
            <v>0.8125</v>
          </cell>
          <cell r="U167">
            <v>0</v>
          </cell>
          <cell r="V167">
            <v>0</v>
          </cell>
          <cell r="W167">
            <v>0</v>
          </cell>
          <cell r="X167">
            <v>0</v>
          </cell>
          <cell r="Y167">
            <v>0</v>
          </cell>
          <cell r="Z167">
            <v>6.93</v>
          </cell>
          <cell r="AA167">
            <v>0</v>
          </cell>
          <cell r="AB167">
            <v>46.5</v>
          </cell>
          <cell r="AC167">
            <v>0</v>
          </cell>
          <cell r="AD167">
            <v>0</v>
          </cell>
          <cell r="AE167">
            <v>518</v>
          </cell>
          <cell r="AF167">
            <v>73</v>
          </cell>
          <cell r="AG167">
            <v>64.7</v>
          </cell>
          <cell r="AH167">
            <v>6.63</v>
          </cell>
          <cell r="AI167">
            <v>28.9</v>
          </cell>
          <cell r="AJ167">
            <v>12.7</v>
          </cell>
          <cell r="AK167">
            <v>8.25</v>
          </cell>
          <cell r="AL167">
            <v>1.57</v>
          </cell>
          <cell r="AM167">
            <v>0</v>
          </cell>
          <cell r="AN167">
            <v>0.79400000000000004</v>
          </cell>
          <cell r="AO167">
            <v>1730</v>
          </cell>
          <cell r="AP167">
            <v>0</v>
          </cell>
          <cell r="AQ167">
            <v>27.1</v>
          </cell>
          <cell r="AR167">
            <v>24</v>
          </cell>
          <cell r="AS167">
            <v>13.1</v>
          </cell>
          <cell r="AT167">
            <v>36</v>
          </cell>
          <cell r="AU167">
            <v>0</v>
          </cell>
          <cell r="AV167">
            <v>0</v>
          </cell>
          <cell r="AW167">
            <v>0</v>
          </cell>
          <cell r="AX167">
            <v>0</v>
          </cell>
          <cell r="AY167" t="str">
            <v>W410X60</v>
          </cell>
          <cell r="AZ167" t="str">
            <v>W410X60</v>
          </cell>
          <cell r="BA167">
            <v>60</v>
          </cell>
          <cell r="BB167">
            <v>7610</v>
          </cell>
          <cell r="BC167">
            <v>406</v>
          </cell>
          <cell r="BD167">
            <v>0</v>
          </cell>
          <cell r="BE167">
            <v>0</v>
          </cell>
          <cell r="BF167">
            <v>178</v>
          </cell>
          <cell r="BG167">
            <v>0</v>
          </cell>
          <cell r="BH167">
            <v>0</v>
          </cell>
          <cell r="BI167">
            <v>7.75</v>
          </cell>
          <cell r="BJ167">
            <v>12.8</v>
          </cell>
          <cell r="BK167">
            <v>0</v>
          </cell>
          <cell r="BL167">
            <v>0</v>
          </cell>
          <cell r="BM167">
            <v>0</v>
          </cell>
          <cell r="BN167">
            <v>23</v>
          </cell>
          <cell r="BO167">
            <v>30.2</v>
          </cell>
          <cell r="BP167">
            <v>0</v>
          </cell>
          <cell r="BQ167">
            <v>0</v>
          </cell>
          <cell r="BR167">
            <v>0</v>
          </cell>
          <cell r="BS167">
            <v>0</v>
          </cell>
          <cell r="BT167">
            <v>0</v>
          </cell>
          <cell r="BU167">
            <v>60</v>
          </cell>
          <cell r="BV167">
            <v>0</v>
          </cell>
          <cell r="BW167">
            <v>0</v>
          </cell>
          <cell r="BX167">
            <v>46.5</v>
          </cell>
          <cell r="BY167">
            <v>0</v>
          </cell>
          <cell r="BZ167">
            <v>216</v>
          </cell>
          <cell r="CA167">
            <v>1200</v>
          </cell>
          <cell r="CB167">
            <v>1060</v>
          </cell>
          <cell r="CC167">
            <v>168</v>
          </cell>
          <cell r="CD167">
            <v>12</v>
          </cell>
          <cell r="CE167">
            <v>208</v>
          </cell>
          <cell r="CF167">
            <v>135</v>
          </cell>
          <cell r="CG167">
            <v>39.9</v>
          </cell>
          <cell r="CH167">
            <v>0</v>
          </cell>
          <cell r="CI167">
            <v>330</v>
          </cell>
          <cell r="CJ167">
            <v>465</v>
          </cell>
          <cell r="CK167">
            <v>0</v>
          </cell>
          <cell r="CL167">
            <v>17500</v>
          </cell>
          <cell r="CM167">
            <v>10</v>
          </cell>
          <cell r="CN167">
            <v>215</v>
          </cell>
          <cell r="CO167">
            <v>590</v>
          </cell>
          <cell r="CP167">
            <v>0</v>
          </cell>
          <cell r="CQ167">
            <v>0</v>
          </cell>
          <cell r="CR167">
            <v>0</v>
          </cell>
          <cell r="CS167">
            <v>0</v>
          </cell>
        </row>
        <row r="168">
          <cell r="C168" t="str">
            <v>W16X36</v>
          </cell>
          <cell r="D168" t="str">
            <v>F</v>
          </cell>
          <cell r="E168">
            <v>36</v>
          </cell>
          <cell r="F168">
            <v>10.6</v>
          </cell>
          <cell r="G168">
            <v>15.9</v>
          </cell>
          <cell r="H168">
            <v>0</v>
          </cell>
          <cell r="I168">
            <v>0</v>
          </cell>
          <cell r="J168">
            <v>6.99</v>
          </cell>
          <cell r="K168">
            <v>0</v>
          </cell>
          <cell r="L168">
            <v>0</v>
          </cell>
          <cell r="M168">
            <v>0.29499999999999998</v>
          </cell>
          <cell r="N168">
            <v>0.43</v>
          </cell>
          <cell r="O168">
            <v>0</v>
          </cell>
          <cell r="P168">
            <v>0</v>
          </cell>
          <cell r="Q168">
            <v>0</v>
          </cell>
          <cell r="R168">
            <v>0.83199999999999996</v>
          </cell>
          <cell r="S168">
            <v>1.125</v>
          </cell>
          <cell r="T168">
            <v>0.75</v>
          </cell>
          <cell r="U168">
            <v>0</v>
          </cell>
          <cell r="V168">
            <v>0</v>
          </cell>
          <cell r="W168">
            <v>0</v>
          </cell>
          <cell r="X168">
            <v>0</v>
          </cell>
          <cell r="Y168">
            <v>0</v>
          </cell>
          <cell r="Z168">
            <v>8.1199999999999992</v>
          </cell>
          <cell r="AA168">
            <v>0</v>
          </cell>
          <cell r="AB168">
            <v>48.1</v>
          </cell>
          <cell r="AC168">
            <v>0</v>
          </cell>
          <cell r="AD168">
            <v>0</v>
          </cell>
          <cell r="AE168">
            <v>448</v>
          </cell>
          <cell r="AF168">
            <v>64</v>
          </cell>
          <cell r="AG168">
            <v>56.5</v>
          </cell>
          <cell r="AH168">
            <v>6.51</v>
          </cell>
          <cell r="AI168">
            <v>24.5</v>
          </cell>
          <cell r="AJ168">
            <v>10.8</v>
          </cell>
          <cell r="AK168">
            <v>7</v>
          </cell>
          <cell r="AL168">
            <v>1.52</v>
          </cell>
          <cell r="AM168">
            <v>0</v>
          </cell>
          <cell r="AN168">
            <v>0.54500000000000004</v>
          </cell>
          <cell r="AO168">
            <v>1460</v>
          </cell>
          <cell r="AP168">
            <v>0</v>
          </cell>
          <cell r="AQ168">
            <v>27</v>
          </cell>
          <cell r="AR168">
            <v>20.3</v>
          </cell>
          <cell r="AS168">
            <v>11.1</v>
          </cell>
          <cell r="AT168">
            <v>31.6</v>
          </cell>
          <cell r="AU168">
            <v>0</v>
          </cell>
          <cell r="AV168">
            <v>0</v>
          </cell>
          <cell r="AW168">
            <v>0</v>
          </cell>
          <cell r="AX168">
            <v>0</v>
          </cell>
          <cell r="AY168" t="str">
            <v>W410X53</v>
          </cell>
          <cell r="AZ168" t="str">
            <v>W410X53</v>
          </cell>
          <cell r="BA168">
            <v>53</v>
          </cell>
          <cell r="BB168">
            <v>6840</v>
          </cell>
          <cell r="BC168">
            <v>404</v>
          </cell>
          <cell r="BD168">
            <v>0</v>
          </cell>
          <cell r="BE168">
            <v>0</v>
          </cell>
          <cell r="BF168">
            <v>178</v>
          </cell>
          <cell r="BG168">
            <v>0</v>
          </cell>
          <cell r="BH168">
            <v>0</v>
          </cell>
          <cell r="BI168">
            <v>7.49</v>
          </cell>
          <cell r="BJ168">
            <v>10.9</v>
          </cell>
          <cell r="BK168">
            <v>0</v>
          </cell>
          <cell r="BL168">
            <v>0</v>
          </cell>
          <cell r="BM168">
            <v>0</v>
          </cell>
          <cell r="BN168">
            <v>21.1</v>
          </cell>
          <cell r="BO168">
            <v>28.6</v>
          </cell>
          <cell r="BP168">
            <v>0</v>
          </cell>
          <cell r="BQ168">
            <v>0</v>
          </cell>
          <cell r="BR168">
            <v>0</v>
          </cell>
          <cell r="BS168">
            <v>0</v>
          </cell>
          <cell r="BT168">
            <v>0</v>
          </cell>
          <cell r="BU168">
            <v>53</v>
          </cell>
          <cell r="BV168">
            <v>0</v>
          </cell>
          <cell r="BW168">
            <v>0</v>
          </cell>
          <cell r="BX168">
            <v>48.1</v>
          </cell>
          <cell r="BY168">
            <v>0</v>
          </cell>
          <cell r="BZ168">
            <v>186</v>
          </cell>
          <cell r="CA168">
            <v>1050</v>
          </cell>
          <cell r="CB168">
            <v>926</v>
          </cell>
          <cell r="CC168">
            <v>165</v>
          </cell>
          <cell r="CD168">
            <v>10.199999999999999</v>
          </cell>
          <cell r="CE168">
            <v>177</v>
          </cell>
          <cell r="CF168">
            <v>115</v>
          </cell>
          <cell r="CG168">
            <v>38.6</v>
          </cell>
          <cell r="CH168">
            <v>0</v>
          </cell>
          <cell r="CI168">
            <v>227</v>
          </cell>
          <cell r="CJ168">
            <v>392</v>
          </cell>
          <cell r="CK168">
            <v>0</v>
          </cell>
          <cell r="CL168">
            <v>17400</v>
          </cell>
          <cell r="CM168">
            <v>8.4499999999999993</v>
          </cell>
          <cell r="CN168">
            <v>182</v>
          </cell>
          <cell r="CO168">
            <v>518</v>
          </cell>
          <cell r="CP168">
            <v>0</v>
          </cell>
          <cell r="CQ168">
            <v>0</v>
          </cell>
          <cell r="CR168">
            <v>0</v>
          </cell>
          <cell r="CS168">
            <v>0</v>
          </cell>
        </row>
        <row r="169">
          <cell r="C169" t="str">
            <v>W16X31</v>
          </cell>
          <cell r="D169" t="str">
            <v>F</v>
          </cell>
          <cell r="E169">
            <v>31</v>
          </cell>
          <cell r="F169">
            <v>9.1300000000000008</v>
          </cell>
          <cell r="G169">
            <v>15.9</v>
          </cell>
          <cell r="H169">
            <v>0</v>
          </cell>
          <cell r="I169">
            <v>0</v>
          </cell>
          <cell r="J169">
            <v>5.53</v>
          </cell>
          <cell r="K169">
            <v>0</v>
          </cell>
          <cell r="L169">
            <v>0</v>
          </cell>
          <cell r="M169">
            <v>0.27500000000000002</v>
          </cell>
          <cell r="N169">
            <v>0.44</v>
          </cell>
          <cell r="O169">
            <v>0</v>
          </cell>
          <cell r="P169">
            <v>0</v>
          </cell>
          <cell r="Q169">
            <v>0</v>
          </cell>
          <cell r="R169">
            <v>0.84199999999999997</v>
          </cell>
          <cell r="S169">
            <v>1.125</v>
          </cell>
          <cell r="T169">
            <v>0.75</v>
          </cell>
          <cell r="U169">
            <v>0</v>
          </cell>
          <cell r="V169">
            <v>0</v>
          </cell>
          <cell r="W169">
            <v>0</v>
          </cell>
          <cell r="X169">
            <v>0</v>
          </cell>
          <cell r="Y169">
            <v>0</v>
          </cell>
          <cell r="Z169">
            <v>6.28</v>
          </cell>
          <cell r="AA169">
            <v>0</v>
          </cell>
          <cell r="AB169">
            <v>51.6</v>
          </cell>
          <cell r="AC169">
            <v>0</v>
          </cell>
          <cell r="AD169">
            <v>0</v>
          </cell>
          <cell r="AE169">
            <v>375</v>
          </cell>
          <cell r="AF169">
            <v>54</v>
          </cell>
          <cell r="AG169">
            <v>47.2</v>
          </cell>
          <cell r="AH169">
            <v>6.41</v>
          </cell>
          <cell r="AI169">
            <v>12.4</v>
          </cell>
          <cell r="AJ169">
            <v>7.03</v>
          </cell>
          <cell r="AK169">
            <v>4.49</v>
          </cell>
          <cell r="AL169">
            <v>1.17</v>
          </cell>
          <cell r="AM169">
            <v>0</v>
          </cell>
          <cell r="AN169">
            <v>0.46100000000000002</v>
          </cell>
          <cell r="AO169">
            <v>739</v>
          </cell>
          <cell r="AP169">
            <v>0</v>
          </cell>
          <cell r="AQ169">
            <v>21.4</v>
          </cell>
          <cell r="AR169">
            <v>13</v>
          </cell>
          <cell r="AS169">
            <v>8.94</v>
          </cell>
          <cell r="AT169">
            <v>26.6</v>
          </cell>
          <cell r="AU169">
            <v>0</v>
          </cell>
          <cell r="AV169">
            <v>0</v>
          </cell>
          <cell r="AW169">
            <v>0</v>
          </cell>
          <cell r="AX169">
            <v>0</v>
          </cell>
          <cell r="AY169" t="str">
            <v>W410X46.1</v>
          </cell>
          <cell r="AZ169" t="str">
            <v>W410X46.1</v>
          </cell>
          <cell r="BA169">
            <v>46.1</v>
          </cell>
          <cell r="BB169">
            <v>5890</v>
          </cell>
          <cell r="BC169">
            <v>404</v>
          </cell>
          <cell r="BD169">
            <v>0</v>
          </cell>
          <cell r="BE169">
            <v>0</v>
          </cell>
          <cell r="BF169">
            <v>140</v>
          </cell>
          <cell r="BG169">
            <v>0</v>
          </cell>
          <cell r="BH169">
            <v>0</v>
          </cell>
          <cell r="BI169">
            <v>6.99</v>
          </cell>
          <cell r="BJ169">
            <v>11.2</v>
          </cell>
          <cell r="BK169">
            <v>0</v>
          </cell>
          <cell r="BL169">
            <v>0</v>
          </cell>
          <cell r="BM169">
            <v>0</v>
          </cell>
          <cell r="BN169">
            <v>21.4</v>
          </cell>
          <cell r="BO169">
            <v>28.6</v>
          </cell>
          <cell r="BP169">
            <v>0</v>
          </cell>
          <cell r="BQ169">
            <v>0</v>
          </cell>
          <cell r="BR169">
            <v>0</v>
          </cell>
          <cell r="BS169">
            <v>0</v>
          </cell>
          <cell r="BT169">
            <v>0</v>
          </cell>
          <cell r="BU169">
            <v>46.1</v>
          </cell>
          <cell r="BV169">
            <v>0</v>
          </cell>
          <cell r="BW169">
            <v>0</v>
          </cell>
          <cell r="BX169">
            <v>51.6</v>
          </cell>
          <cell r="BY169">
            <v>0</v>
          </cell>
          <cell r="BZ169">
            <v>156</v>
          </cell>
          <cell r="CA169">
            <v>885</v>
          </cell>
          <cell r="CB169">
            <v>773</v>
          </cell>
          <cell r="CC169">
            <v>163</v>
          </cell>
          <cell r="CD169">
            <v>5.16</v>
          </cell>
          <cell r="CE169">
            <v>115</v>
          </cell>
          <cell r="CF169">
            <v>73.599999999999994</v>
          </cell>
          <cell r="CG169">
            <v>29.7</v>
          </cell>
          <cell r="CH169">
            <v>0</v>
          </cell>
          <cell r="CI169">
            <v>192</v>
          </cell>
          <cell r="CJ169">
            <v>198</v>
          </cell>
          <cell r="CK169">
            <v>0</v>
          </cell>
          <cell r="CL169">
            <v>13800</v>
          </cell>
          <cell r="CM169">
            <v>5.41</v>
          </cell>
          <cell r="CN169">
            <v>147</v>
          </cell>
          <cell r="CO169">
            <v>436</v>
          </cell>
          <cell r="CP169">
            <v>0</v>
          </cell>
          <cell r="CQ169">
            <v>0</v>
          </cell>
          <cell r="CR169">
            <v>0</v>
          </cell>
          <cell r="CS169">
            <v>0</v>
          </cell>
        </row>
        <row r="170">
          <cell r="C170" t="str">
            <v>W16X26</v>
          </cell>
          <cell r="D170" t="str">
            <v>F</v>
          </cell>
          <cell r="E170">
            <v>26</v>
          </cell>
          <cell r="F170">
            <v>7.68</v>
          </cell>
          <cell r="G170">
            <v>15.7</v>
          </cell>
          <cell r="H170">
            <v>0</v>
          </cell>
          <cell r="I170">
            <v>0</v>
          </cell>
          <cell r="J170">
            <v>5.5</v>
          </cell>
          <cell r="K170">
            <v>0</v>
          </cell>
          <cell r="L170">
            <v>0</v>
          </cell>
          <cell r="M170">
            <v>0.25</v>
          </cell>
          <cell r="N170">
            <v>0.34499999999999997</v>
          </cell>
          <cell r="O170">
            <v>0</v>
          </cell>
          <cell r="P170">
            <v>0</v>
          </cell>
          <cell r="Q170">
            <v>0</v>
          </cell>
          <cell r="R170">
            <v>0.747</v>
          </cell>
          <cell r="S170">
            <v>1.0625</v>
          </cell>
          <cell r="T170">
            <v>0.75</v>
          </cell>
          <cell r="U170">
            <v>0</v>
          </cell>
          <cell r="V170">
            <v>0</v>
          </cell>
          <cell r="W170">
            <v>0</v>
          </cell>
          <cell r="X170">
            <v>0</v>
          </cell>
          <cell r="Y170">
            <v>0</v>
          </cell>
          <cell r="Z170">
            <v>7.97</v>
          </cell>
          <cell r="AA170">
            <v>0</v>
          </cell>
          <cell r="AB170">
            <v>56.8</v>
          </cell>
          <cell r="AC170">
            <v>0</v>
          </cell>
          <cell r="AD170">
            <v>0</v>
          </cell>
          <cell r="AE170">
            <v>301</v>
          </cell>
          <cell r="AF170">
            <v>44.2</v>
          </cell>
          <cell r="AG170">
            <v>38.4</v>
          </cell>
          <cell r="AH170">
            <v>6.26</v>
          </cell>
          <cell r="AI170">
            <v>9.59</v>
          </cell>
          <cell r="AJ170">
            <v>5.48</v>
          </cell>
          <cell r="AK170">
            <v>3.49</v>
          </cell>
          <cell r="AL170">
            <v>1.1200000000000001</v>
          </cell>
          <cell r="AM170">
            <v>0</v>
          </cell>
          <cell r="AN170">
            <v>0.26200000000000001</v>
          </cell>
          <cell r="AO170">
            <v>565</v>
          </cell>
          <cell r="AP170">
            <v>0</v>
          </cell>
          <cell r="AQ170">
            <v>21.1</v>
          </cell>
          <cell r="AR170">
            <v>10</v>
          </cell>
          <cell r="AS170">
            <v>6.95</v>
          </cell>
          <cell r="AT170">
            <v>21.6</v>
          </cell>
          <cell r="AU170">
            <v>0</v>
          </cell>
          <cell r="AV170">
            <v>0</v>
          </cell>
          <cell r="AW170">
            <v>0</v>
          </cell>
          <cell r="AX170">
            <v>0</v>
          </cell>
          <cell r="AY170" t="str">
            <v>W410X38.8</v>
          </cell>
          <cell r="AZ170" t="str">
            <v>W410X38.8</v>
          </cell>
          <cell r="BA170">
            <v>38.799999999999997</v>
          </cell>
          <cell r="BB170">
            <v>4950</v>
          </cell>
          <cell r="BC170">
            <v>399</v>
          </cell>
          <cell r="BD170">
            <v>0</v>
          </cell>
          <cell r="BE170">
            <v>0</v>
          </cell>
          <cell r="BF170">
            <v>140</v>
          </cell>
          <cell r="BG170">
            <v>0</v>
          </cell>
          <cell r="BH170">
            <v>0</v>
          </cell>
          <cell r="BI170">
            <v>6.35</v>
          </cell>
          <cell r="BJ170">
            <v>8.76</v>
          </cell>
          <cell r="BK170">
            <v>0</v>
          </cell>
          <cell r="BL170">
            <v>0</v>
          </cell>
          <cell r="BM170">
            <v>0</v>
          </cell>
          <cell r="BN170">
            <v>19</v>
          </cell>
          <cell r="BO170">
            <v>27</v>
          </cell>
          <cell r="BP170">
            <v>0</v>
          </cell>
          <cell r="BQ170">
            <v>0</v>
          </cell>
          <cell r="BR170">
            <v>0</v>
          </cell>
          <cell r="BS170">
            <v>0</v>
          </cell>
          <cell r="BT170">
            <v>0</v>
          </cell>
          <cell r="BU170">
            <v>38.799999999999997</v>
          </cell>
          <cell r="BV170">
            <v>0</v>
          </cell>
          <cell r="BW170">
            <v>0</v>
          </cell>
          <cell r="BX170">
            <v>56.8</v>
          </cell>
          <cell r="BY170">
            <v>0</v>
          </cell>
          <cell r="BZ170">
            <v>125</v>
          </cell>
          <cell r="CA170">
            <v>724</v>
          </cell>
          <cell r="CB170">
            <v>629</v>
          </cell>
          <cell r="CC170">
            <v>159</v>
          </cell>
          <cell r="CD170">
            <v>3.99</v>
          </cell>
          <cell r="CE170">
            <v>89.8</v>
          </cell>
          <cell r="CF170">
            <v>57.2</v>
          </cell>
          <cell r="CG170">
            <v>28.4</v>
          </cell>
          <cell r="CH170">
            <v>0</v>
          </cell>
          <cell r="CI170">
            <v>109</v>
          </cell>
          <cell r="CJ170">
            <v>152</v>
          </cell>
          <cell r="CK170">
            <v>0</v>
          </cell>
          <cell r="CL170">
            <v>13600</v>
          </cell>
          <cell r="CM170">
            <v>4.16</v>
          </cell>
          <cell r="CN170">
            <v>114</v>
          </cell>
          <cell r="CO170">
            <v>354</v>
          </cell>
          <cell r="CP170">
            <v>0</v>
          </cell>
          <cell r="CQ170">
            <v>0</v>
          </cell>
          <cell r="CR170">
            <v>0</v>
          </cell>
          <cell r="CS170">
            <v>0</v>
          </cell>
        </row>
        <row r="171">
          <cell r="C171" t="str">
            <v>W14X730</v>
          </cell>
          <cell r="D171" t="str">
            <v>T</v>
          </cell>
          <cell r="E171">
            <v>730</v>
          </cell>
          <cell r="F171">
            <v>215</v>
          </cell>
          <cell r="G171">
            <v>22.4</v>
          </cell>
          <cell r="H171">
            <v>0</v>
          </cell>
          <cell r="I171">
            <v>0</v>
          </cell>
          <cell r="J171">
            <v>17.899999999999999</v>
          </cell>
          <cell r="K171">
            <v>0</v>
          </cell>
          <cell r="L171">
            <v>0</v>
          </cell>
          <cell r="M171">
            <v>3.07</v>
          </cell>
          <cell r="N171">
            <v>4.91</v>
          </cell>
          <cell r="O171">
            <v>0</v>
          </cell>
          <cell r="P171">
            <v>0</v>
          </cell>
          <cell r="Q171">
            <v>0</v>
          </cell>
          <cell r="R171">
            <v>5.51</v>
          </cell>
          <cell r="S171">
            <v>6.1875</v>
          </cell>
          <cell r="T171">
            <v>2.75</v>
          </cell>
          <cell r="U171">
            <v>0</v>
          </cell>
          <cell r="V171">
            <v>0</v>
          </cell>
          <cell r="W171">
            <v>0</v>
          </cell>
          <cell r="X171">
            <v>0</v>
          </cell>
          <cell r="Y171">
            <v>0</v>
          </cell>
          <cell r="Z171">
            <v>1.82</v>
          </cell>
          <cell r="AA171">
            <v>0</v>
          </cell>
          <cell r="AB171">
            <v>3.71</v>
          </cell>
          <cell r="AC171">
            <v>0</v>
          </cell>
          <cell r="AD171">
            <v>0</v>
          </cell>
          <cell r="AE171">
            <v>14300</v>
          </cell>
          <cell r="AF171">
            <v>1660</v>
          </cell>
          <cell r="AG171">
            <v>1280</v>
          </cell>
          <cell r="AH171">
            <v>8.17</v>
          </cell>
          <cell r="AI171">
            <v>4720</v>
          </cell>
          <cell r="AJ171">
            <v>816</v>
          </cell>
          <cell r="AK171">
            <v>527</v>
          </cell>
          <cell r="AL171">
            <v>4.6900000000000004</v>
          </cell>
          <cell r="AM171">
            <v>0</v>
          </cell>
          <cell r="AN171">
            <v>1450</v>
          </cell>
          <cell r="AO171">
            <v>362000</v>
          </cell>
          <cell r="AP171">
            <v>0</v>
          </cell>
          <cell r="AQ171">
            <v>78.3</v>
          </cell>
          <cell r="AR171">
            <v>1720</v>
          </cell>
          <cell r="AS171">
            <v>318</v>
          </cell>
          <cell r="AT171">
            <v>829</v>
          </cell>
          <cell r="AU171">
            <v>0</v>
          </cell>
          <cell r="AV171">
            <v>0</v>
          </cell>
          <cell r="AW171">
            <v>0</v>
          </cell>
          <cell r="AX171">
            <v>0</v>
          </cell>
          <cell r="AY171" t="str">
            <v>W360X1086</v>
          </cell>
          <cell r="AZ171" t="str">
            <v>W360X1086</v>
          </cell>
          <cell r="BA171">
            <v>1090</v>
          </cell>
          <cell r="BB171">
            <v>139000</v>
          </cell>
          <cell r="BC171">
            <v>569</v>
          </cell>
          <cell r="BD171">
            <v>0</v>
          </cell>
          <cell r="BE171">
            <v>0</v>
          </cell>
          <cell r="BF171">
            <v>455</v>
          </cell>
          <cell r="BG171">
            <v>0</v>
          </cell>
          <cell r="BH171">
            <v>0</v>
          </cell>
          <cell r="BI171">
            <v>78</v>
          </cell>
          <cell r="BJ171">
            <v>125</v>
          </cell>
          <cell r="BK171">
            <v>0</v>
          </cell>
          <cell r="BL171">
            <v>0</v>
          </cell>
          <cell r="BM171">
            <v>0</v>
          </cell>
          <cell r="BN171">
            <v>140</v>
          </cell>
          <cell r="BO171">
            <v>157</v>
          </cell>
          <cell r="BP171">
            <v>0</v>
          </cell>
          <cell r="BQ171">
            <v>0</v>
          </cell>
          <cell r="BR171">
            <v>0</v>
          </cell>
          <cell r="BS171">
            <v>0</v>
          </cell>
          <cell r="BT171">
            <v>0</v>
          </cell>
          <cell r="BU171">
            <v>1090</v>
          </cell>
          <cell r="BV171">
            <v>0</v>
          </cell>
          <cell r="BW171">
            <v>0</v>
          </cell>
          <cell r="BX171">
            <v>3.71</v>
          </cell>
          <cell r="BY171">
            <v>0</v>
          </cell>
          <cell r="BZ171">
            <v>5950</v>
          </cell>
          <cell r="CA171">
            <v>27200</v>
          </cell>
          <cell r="CB171">
            <v>21000</v>
          </cell>
          <cell r="CC171">
            <v>208</v>
          </cell>
          <cell r="CD171">
            <v>1960</v>
          </cell>
          <cell r="CE171">
            <v>13400</v>
          </cell>
          <cell r="CF171">
            <v>8640</v>
          </cell>
          <cell r="CG171">
            <v>119</v>
          </cell>
          <cell r="CH171">
            <v>0</v>
          </cell>
          <cell r="CI171">
            <v>604000</v>
          </cell>
          <cell r="CJ171">
            <v>97200</v>
          </cell>
          <cell r="CK171">
            <v>0</v>
          </cell>
          <cell r="CL171">
            <v>50500</v>
          </cell>
          <cell r="CM171">
            <v>716</v>
          </cell>
          <cell r="CN171">
            <v>5210</v>
          </cell>
          <cell r="CO171">
            <v>13600</v>
          </cell>
          <cell r="CP171">
            <v>0</v>
          </cell>
          <cell r="CQ171">
            <v>0</v>
          </cell>
          <cell r="CR171">
            <v>0</v>
          </cell>
          <cell r="CS171">
            <v>0</v>
          </cell>
        </row>
        <row r="172">
          <cell r="C172" t="str">
            <v>W14X665</v>
          </cell>
          <cell r="D172" t="str">
            <v>T</v>
          </cell>
          <cell r="E172">
            <v>665</v>
          </cell>
          <cell r="F172">
            <v>196</v>
          </cell>
          <cell r="G172">
            <v>21.6</v>
          </cell>
          <cell r="H172">
            <v>0</v>
          </cell>
          <cell r="I172">
            <v>0</v>
          </cell>
          <cell r="J172">
            <v>17.7</v>
          </cell>
          <cell r="K172">
            <v>0</v>
          </cell>
          <cell r="L172">
            <v>0</v>
          </cell>
          <cell r="M172">
            <v>2.83</v>
          </cell>
          <cell r="N172">
            <v>4.5199999999999996</v>
          </cell>
          <cell r="O172">
            <v>0</v>
          </cell>
          <cell r="P172">
            <v>0</v>
          </cell>
          <cell r="Q172">
            <v>0</v>
          </cell>
          <cell r="R172">
            <v>5.12</v>
          </cell>
          <cell r="S172">
            <v>5.8125</v>
          </cell>
          <cell r="T172">
            <v>2.625</v>
          </cell>
          <cell r="U172">
            <v>0</v>
          </cell>
          <cell r="V172">
            <v>0</v>
          </cell>
          <cell r="W172">
            <v>0</v>
          </cell>
          <cell r="X172">
            <v>0</v>
          </cell>
          <cell r="Y172">
            <v>0</v>
          </cell>
          <cell r="Z172">
            <v>1.95</v>
          </cell>
          <cell r="AA172">
            <v>0</v>
          </cell>
          <cell r="AB172">
            <v>4.03</v>
          </cell>
          <cell r="AC172">
            <v>0</v>
          </cell>
          <cell r="AD172">
            <v>0</v>
          </cell>
          <cell r="AE172">
            <v>12400</v>
          </cell>
          <cell r="AF172">
            <v>1480</v>
          </cell>
          <cell r="AG172">
            <v>1150</v>
          </cell>
          <cell r="AH172">
            <v>7.98</v>
          </cell>
          <cell r="AI172">
            <v>4170</v>
          </cell>
          <cell r="AJ172">
            <v>730</v>
          </cell>
          <cell r="AK172">
            <v>472</v>
          </cell>
          <cell r="AL172">
            <v>4.62</v>
          </cell>
          <cell r="AM172">
            <v>0</v>
          </cell>
          <cell r="AN172">
            <v>1120</v>
          </cell>
          <cell r="AO172">
            <v>305000</v>
          </cell>
          <cell r="AP172">
            <v>0</v>
          </cell>
          <cell r="AQ172">
            <v>75.599999999999994</v>
          </cell>
          <cell r="AR172">
            <v>1510</v>
          </cell>
          <cell r="AS172">
            <v>287</v>
          </cell>
          <cell r="AT172">
            <v>739</v>
          </cell>
          <cell r="AU172">
            <v>0</v>
          </cell>
          <cell r="AV172">
            <v>0</v>
          </cell>
          <cell r="AW172">
            <v>0</v>
          </cell>
          <cell r="AX172">
            <v>0</v>
          </cell>
          <cell r="AY172" t="str">
            <v>W360X990</v>
          </cell>
          <cell r="AZ172" t="str">
            <v>W360X990</v>
          </cell>
          <cell r="BA172">
            <v>990</v>
          </cell>
          <cell r="BB172">
            <v>126000</v>
          </cell>
          <cell r="BC172">
            <v>549</v>
          </cell>
          <cell r="BD172">
            <v>0</v>
          </cell>
          <cell r="BE172">
            <v>0</v>
          </cell>
          <cell r="BF172">
            <v>450</v>
          </cell>
          <cell r="BG172">
            <v>0</v>
          </cell>
          <cell r="BH172">
            <v>0</v>
          </cell>
          <cell r="BI172">
            <v>71.900000000000006</v>
          </cell>
          <cell r="BJ172">
            <v>115</v>
          </cell>
          <cell r="BK172">
            <v>0</v>
          </cell>
          <cell r="BL172">
            <v>0</v>
          </cell>
          <cell r="BM172">
            <v>0</v>
          </cell>
          <cell r="BN172">
            <v>130</v>
          </cell>
          <cell r="BO172">
            <v>148</v>
          </cell>
          <cell r="BP172">
            <v>0</v>
          </cell>
          <cell r="BQ172">
            <v>0</v>
          </cell>
          <cell r="BR172">
            <v>0</v>
          </cell>
          <cell r="BS172">
            <v>0</v>
          </cell>
          <cell r="BT172">
            <v>0</v>
          </cell>
          <cell r="BU172">
            <v>990</v>
          </cell>
          <cell r="BV172">
            <v>0</v>
          </cell>
          <cell r="BW172">
            <v>0</v>
          </cell>
          <cell r="BX172">
            <v>4.03</v>
          </cell>
          <cell r="BY172">
            <v>0</v>
          </cell>
          <cell r="BZ172">
            <v>5160</v>
          </cell>
          <cell r="CA172">
            <v>24300</v>
          </cell>
          <cell r="CB172">
            <v>18800</v>
          </cell>
          <cell r="CC172">
            <v>203</v>
          </cell>
          <cell r="CD172">
            <v>1740</v>
          </cell>
          <cell r="CE172">
            <v>12000</v>
          </cell>
          <cell r="CF172">
            <v>7730</v>
          </cell>
          <cell r="CG172">
            <v>117</v>
          </cell>
          <cell r="CH172">
            <v>0</v>
          </cell>
          <cell r="CI172">
            <v>466000</v>
          </cell>
          <cell r="CJ172">
            <v>81900</v>
          </cell>
          <cell r="CK172">
            <v>0</v>
          </cell>
          <cell r="CL172">
            <v>48800</v>
          </cell>
          <cell r="CM172">
            <v>629</v>
          </cell>
          <cell r="CN172">
            <v>4700</v>
          </cell>
          <cell r="CO172">
            <v>12100</v>
          </cell>
          <cell r="CP172">
            <v>0</v>
          </cell>
          <cell r="CQ172">
            <v>0</v>
          </cell>
          <cell r="CR172">
            <v>0</v>
          </cell>
          <cell r="CS172">
            <v>0</v>
          </cell>
        </row>
        <row r="173">
          <cell r="C173" t="str">
            <v>W14X605</v>
          </cell>
          <cell r="D173" t="str">
            <v>T</v>
          </cell>
          <cell r="E173">
            <v>605</v>
          </cell>
          <cell r="F173">
            <v>178</v>
          </cell>
          <cell r="G173">
            <v>20.9</v>
          </cell>
          <cell r="H173">
            <v>0</v>
          </cell>
          <cell r="I173">
            <v>0</v>
          </cell>
          <cell r="J173">
            <v>17.399999999999999</v>
          </cell>
          <cell r="K173">
            <v>0</v>
          </cell>
          <cell r="L173">
            <v>0</v>
          </cell>
          <cell r="M173">
            <v>2.6</v>
          </cell>
          <cell r="N173">
            <v>4.16</v>
          </cell>
          <cell r="O173">
            <v>0</v>
          </cell>
          <cell r="P173">
            <v>0</v>
          </cell>
          <cell r="Q173">
            <v>0</v>
          </cell>
          <cell r="R173">
            <v>4.76</v>
          </cell>
          <cell r="S173">
            <v>5.4375</v>
          </cell>
          <cell r="T173">
            <v>2.5</v>
          </cell>
          <cell r="U173">
            <v>0</v>
          </cell>
          <cell r="V173">
            <v>0</v>
          </cell>
          <cell r="W173">
            <v>0</v>
          </cell>
          <cell r="X173">
            <v>0</v>
          </cell>
          <cell r="Y173">
            <v>0</v>
          </cell>
          <cell r="Z173">
            <v>2.09</v>
          </cell>
          <cell r="AA173">
            <v>0</v>
          </cell>
          <cell r="AB173">
            <v>4.3899999999999997</v>
          </cell>
          <cell r="AC173">
            <v>0</v>
          </cell>
          <cell r="AD173">
            <v>0</v>
          </cell>
          <cell r="AE173">
            <v>10800</v>
          </cell>
          <cell r="AF173">
            <v>1320</v>
          </cell>
          <cell r="AG173">
            <v>1040</v>
          </cell>
          <cell r="AH173">
            <v>7.8</v>
          </cell>
          <cell r="AI173">
            <v>3680</v>
          </cell>
          <cell r="AJ173">
            <v>652</v>
          </cell>
          <cell r="AK173">
            <v>423</v>
          </cell>
          <cell r="AL173">
            <v>4.55</v>
          </cell>
          <cell r="AM173">
            <v>0</v>
          </cell>
          <cell r="AN173">
            <v>869</v>
          </cell>
          <cell r="AO173">
            <v>258000</v>
          </cell>
          <cell r="AP173">
            <v>0</v>
          </cell>
          <cell r="AQ173">
            <v>72.8</v>
          </cell>
          <cell r="AR173">
            <v>1320</v>
          </cell>
          <cell r="AS173">
            <v>258</v>
          </cell>
          <cell r="AT173">
            <v>657</v>
          </cell>
          <cell r="AU173">
            <v>0</v>
          </cell>
          <cell r="AV173">
            <v>0</v>
          </cell>
          <cell r="AW173">
            <v>0</v>
          </cell>
          <cell r="AX173">
            <v>0</v>
          </cell>
          <cell r="AY173" t="str">
            <v>W360X900</v>
          </cell>
          <cell r="AZ173" t="str">
            <v>W360X900</v>
          </cell>
          <cell r="BA173">
            <v>900</v>
          </cell>
          <cell r="BB173">
            <v>115000</v>
          </cell>
          <cell r="BC173">
            <v>531</v>
          </cell>
          <cell r="BD173">
            <v>0</v>
          </cell>
          <cell r="BE173">
            <v>0</v>
          </cell>
          <cell r="BF173">
            <v>442</v>
          </cell>
          <cell r="BG173">
            <v>0</v>
          </cell>
          <cell r="BH173">
            <v>0</v>
          </cell>
          <cell r="BI173">
            <v>66</v>
          </cell>
          <cell r="BJ173">
            <v>106</v>
          </cell>
          <cell r="BK173">
            <v>0</v>
          </cell>
          <cell r="BL173">
            <v>0</v>
          </cell>
          <cell r="BM173">
            <v>0</v>
          </cell>
          <cell r="BN173">
            <v>121</v>
          </cell>
          <cell r="BO173">
            <v>138</v>
          </cell>
          <cell r="BP173">
            <v>0</v>
          </cell>
          <cell r="BQ173">
            <v>0</v>
          </cell>
          <cell r="BR173">
            <v>0</v>
          </cell>
          <cell r="BS173">
            <v>0</v>
          </cell>
          <cell r="BT173">
            <v>0</v>
          </cell>
          <cell r="BU173">
            <v>900</v>
          </cell>
          <cell r="BV173">
            <v>0</v>
          </cell>
          <cell r="BW173">
            <v>0</v>
          </cell>
          <cell r="BX173">
            <v>4.3899999999999997</v>
          </cell>
          <cell r="BY173">
            <v>0</v>
          </cell>
          <cell r="BZ173">
            <v>4500</v>
          </cell>
          <cell r="CA173">
            <v>21600</v>
          </cell>
          <cell r="CB173">
            <v>17000</v>
          </cell>
          <cell r="CC173">
            <v>198</v>
          </cell>
          <cell r="CD173">
            <v>1530</v>
          </cell>
          <cell r="CE173">
            <v>10700</v>
          </cell>
          <cell r="CF173">
            <v>6930</v>
          </cell>
          <cell r="CG173">
            <v>116</v>
          </cell>
          <cell r="CH173">
            <v>0</v>
          </cell>
          <cell r="CI173">
            <v>362000</v>
          </cell>
          <cell r="CJ173">
            <v>69300</v>
          </cell>
          <cell r="CK173">
            <v>0</v>
          </cell>
          <cell r="CL173">
            <v>47000</v>
          </cell>
          <cell r="CM173">
            <v>549</v>
          </cell>
          <cell r="CN173">
            <v>4230</v>
          </cell>
          <cell r="CO173">
            <v>10800</v>
          </cell>
          <cell r="CP173">
            <v>0</v>
          </cell>
          <cell r="CQ173">
            <v>0</v>
          </cell>
          <cell r="CR173">
            <v>0</v>
          </cell>
          <cell r="CS173">
            <v>0</v>
          </cell>
        </row>
        <row r="174">
          <cell r="C174" t="str">
            <v>W14X550</v>
          </cell>
          <cell r="D174" t="str">
            <v>T</v>
          </cell>
          <cell r="E174">
            <v>550</v>
          </cell>
          <cell r="F174">
            <v>162</v>
          </cell>
          <cell r="G174">
            <v>20.2</v>
          </cell>
          <cell r="H174">
            <v>0</v>
          </cell>
          <cell r="I174">
            <v>0</v>
          </cell>
          <cell r="J174">
            <v>17.2</v>
          </cell>
          <cell r="K174">
            <v>0</v>
          </cell>
          <cell r="L174">
            <v>0</v>
          </cell>
          <cell r="M174">
            <v>2.38</v>
          </cell>
          <cell r="N174">
            <v>3.82</v>
          </cell>
          <cell r="O174">
            <v>0</v>
          </cell>
          <cell r="P174">
            <v>0</v>
          </cell>
          <cell r="Q174">
            <v>0</v>
          </cell>
          <cell r="R174">
            <v>4.42</v>
          </cell>
          <cell r="S174">
            <v>5.125</v>
          </cell>
          <cell r="T174">
            <v>2.375</v>
          </cell>
          <cell r="U174">
            <v>0</v>
          </cell>
          <cell r="V174">
            <v>0</v>
          </cell>
          <cell r="W174">
            <v>0</v>
          </cell>
          <cell r="X174">
            <v>0</v>
          </cell>
          <cell r="Y174">
            <v>0</v>
          </cell>
          <cell r="Z174">
            <v>2.25</v>
          </cell>
          <cell r="AA174">
            <v>0</v>
          </cell>
          <cell r="AB174">
            <v>4.79</v>
          </cell>
          <cell r="AC174">
            <v>0</v>
          </cell>
          <cell r="AD174">
            <v>0</v>
          </cell>
          <cell r="AE174">
            <v>9430</v>
          </cell>
          <cell r="AF174">
            <v>1180</v>
          </cell>
          <cell r="AG174">
            <v>931</v>
          </cell>
          <cell r="AH174">
            <v>7.63</v>
          </cell>
          <cell r="AI174">
            <v>3250</v>
          </cell>
          <cell r="AJ174">
            <v>583</v>
          </cell>
          <cell r="AK174">
            <v>378</v>
          </cell>
          <cell r="AL174">
            <v>4.49</v>
          </cell>
          <cell r="AM174">
            <v>0</v>
          </cell>
          <cell r="AN174">
            <v>669</v>
          </cell>
          <cell r="AO174">
            <v>219000</v>
          </cell>
          <cell r="AP174">
            <v>0</v>
          </cell>
          <cell r="AQ174">
            <v>70.400000000000006</v>
          </cell>
          <cell r="AR174">
            <v>1160</v>
          </cell>
          <cell r="AS174">
            <v>232</v>
          </cell>
          <cell r="AT174">
            <v>585</v>
          </cell>
          <cell r="AU174">
            <v>0</v>
          </cell>
          <cell r="AV174">
            <v>0</v>
          </cell>
          <cell r="AW174">
            <v>0</v>
          </cell>
          <cell r="AX174">
            <v>0</v>
          </cell>
          <cell r="AY174" t="str">
            <v>W360X818</v>
          </cell>
          <cell r="AZ174" t="str">
            <v>W360X818</v>
          </cell>
          <cell r="BA174">
            <v>818</v>
          </cell>
          <cell r="BB174">
            <v>105000</v>
          </cell>
          <cell r="BC174">
            <v>513</v>
          </cell>
          <cell r="BD174">
            <v>0</v>
          </cell>
          <cell r="BE174">
            <v>0</v>
          </cell>
          <cell r="BF174">
            <v>437</v>
          </cell>
          <cell r="BG174">
            <v>0</v>
          </cell>
          <cell r="BH174">
            <v>0</v>
          </cell>
          <cell r="BI174">
            <v>60.5</v>
          </cell>
          <cell r="BJ174">
            <v>97</v>
          </cell>
          <cell r="BK174">
            <v>0</v>
          </cell>
          <cell r="BL174">
            <v>0</v>
          </cell>
          <cell r="BM174">
            <v>0</v>
          </cell>
          <cell r="BN174">
            <v>112</v>
          </cell>
          <cell r="BO174">
            <v>130</v>
          </cell>
          <cell r="BP174">
            <v>0</v>
          </cell>
          <cell r="BQ174">
            <v>0</v>
          </cell>
          <cell r="BR174">
            <v>0</v>
          </cell>
          <cell r="BS174">
            <v>0</v>
          </cell>
          <cell r="BT174">
            <v>0</v>
          </cell>
          <cell r="BU174">
            <v>818</v>
          </cell>
          <cell r="BV174">
            <v>0</v>
          </cell>
          <cell r="BW174">
            <v>0</v>
          </cell>
          <cell r="BX174">
            <v>4.79</v>
          </cell>
          <cell r="BY174">
            <v>0</v>
          </cell>
          <cell r="BZ174">
            <v>3930</v>
          </cell>
          <cell r="CA174">
            <v>19300</v>
          </cell>
          <cell r="CB174">
            <v>15300</v>
          </cell>
          <cell r="CC174">
            <v>194</v>
          </cell>
          <cell r="CD174">
            <v>1350</v>
          </cell>
          <cell r="CE174">
            <v>9550</v>
          </cell>
          <cell r="CF174">
            <v>6190</v>
          </cell>
          <cell r="CG174">
            <v>114</v>
          </cell>
          <cell r="CH174">
            <v>0</v>
          </cell>
          <cell r="CI174">
            <v>278000</v>
          </cell>
          <cell r="CJ174">
            <v>58800</v>
          </cell>
          <cell r="CK174">
            <v>0</v>
          </cell>
          <cell r="CL174">
            <v>45400</v>
          </cell>
          <cell r="CM174">
            <v>483</v>
          </cell>
          <cell r="CN174">
            <v>3800</v>
          </cell>
          <cell r="CO174">
            <v>9590</v>
          </cell>
          <cell r="CP174">
            <v>0</v>
          </cell>
          <cell r="CQ174">
            <v>0</v>
          </cell>
          <cell r="CR174">
            <v>0</v>
          </cell>
          <cell r="CS174">
            <v>0</v>
          </cell>
        </row>
        <row r="175">
          <cell r="C175" t="str">
            <v>W14X500</v>
          </cell>
          <cell r="D175" t="str">
            <v>T</v>
          </cell>
          <cell r="E175">
            <v>500</v>
          </cell>
          <cell r="F175">
            <v>147</v>
          </cell>
          <cell r="G175">
            <v>19.600000000000001</v>
          </cell>
          <cell r="H175">
            <v>0</v>
          </cell>
          <cell r="I175">
            <v>0</v>
          </cell>
          <cell r="J175">
            <v>17</v>
          </cell>
          <cell r="K175">
            <v>0</v>
          </cell>
          <cell r="L175">
            <v>0</v>
          </cell>
          <cell r="M175">
            <v>2.19</v>
          </cell>
          <cell r="N175">
            <v>3.5</v>
          </cell>
          <cell r="O175">
            <v>0</v>
          </cell>
          <cell r="P175">
            <v>0</v>
          </cell>
          <cell r="Q175">
            <v>0</v>
          </cell>
          <cell r="R175">
            <v>4.0999999999999996</v>
          </cell>
          <cell r="S175">
            <v>4.8125</v>
          </cell>
          <cell r="T175">
            <v>2.3125</v>
          </cell>
          <cell r="U175">
            <v>0</v>
          </cell>
          <cell r="V175">
            <v>0</v>
          </cell>
          <cell r="W175">
            <v>0</v>
          </cell>
          <cell r="X175">
            <v>0</v>
          </cell>
          <cell r="Y175">
            <v>0</v>
          </cell>
          <cell r="Z175">
            <v>2.4300000000000002</v>
          </cell>
          <cell r="AA175">
            <v>0</v>
          </cell>
          <cell r="AB175">
            <v>5.21</v>
          </cell>
          <cell r="AC175">
            <v>0</v>
          </cell>
          <cell r="AD175">
            <v>0</v>
          </cell>
          <cell r="AE175">
            <v>8210</v>
          </cell>
          <cell r="AF175">
            <v>1050</v>
          </cell>
          <cell r="AG175">
            <v>838</v>
          </cell>
          <cell r="AH175">
            <v>7.48</v>
          </cell>
          <cell r="AI175">
            <v>2880</v>
          </cell>
          <cell r="AJ175">
            <v>522</v>
          </cell>
          <cell r="AK175">
            <v>339</v>
          </cell>
          <cell r="AL175">
            <v>4.43</v>
          </cell>
          <cell r="AM175">
            <v>0</v>
          </cell>
          <cell r="AN175">
            <v>514</v>
          </cell>
          <cell r="AO175">
            <v>187000</v>
          </cell>
          <cell r="AP175">
            <v>0</v>
          </cell>
          <cell r="AQ175">
            <v>68.400000000000006</v>
          </cell>
          <cell r="AR175">
            <v>1020</v>
          </cell>
          <cell r="AS175">
            <v>209</v>
          </cell>
          <cell r="AT175">
            <v>522</v>
          </cell>
          <cell r="AU175">
            <v>0</v>
          </cell>
          <cell r="AV175">
            <v>0</v>
          </cell>
          <cell r="AW175">
            <v>0</v>
          </cell>
          <cell r="AX175">
            <v>0</v>
          </cell>
          <cell r="AY175" t="str">
            <v>W360X744</v>
          </cell>
          <cell r="AZ175" t="str">
            <v>W360X744</v>
          </cell>
          <cell r="BA175">
            <v>744</v>
          </cell>
          <cell r="BB175">
            <v>94800</v>
          </cell>
          <cell r="BC175">
            <v>498</v>
          </cell>
          <cell r="BD175">
            <v>0</v>
          </cell>
          <cell r="BE175">
            <v>0</v>
          </cell>
          <cell r="BF175">
            <v>432</v>
          </cell>
          <cell r="BG175">
            <v>0</v>
          </cell>
          <cell r="BH175">
            <v>0</v>
          </cell>
          <cell r="BI175">
            <v>55.6</v>
          </cell>
          <cell r="BJ175">
            <v>88.9</v>
          </cell>
          <cell r="BK175">
            <v>0</v>
          </cell>
          <cell r="BL175">
            <v>0</v>
          </cell>
          <cell r="BM175">
            <v>0</v>
          </cell>
          <cell r="BN175">
            <v>104</v>
          </cell>
          <cell r="BO175">
            <v>122</v>
          </cell>
          <cell r="BP175">
            <v>0</v>
          </cell>
          <cell r="BQ175">
            <v>0</v>
          </cell>
          <cell r="BR175">
            <v>0</v>
          </cell>
          <cell r="BS175">
            <v>0</v>
          </cell>
          <cell r="BT175">
            <v>0</v>
          </cell>
          <cell r="BU175">
            <v>744</v>
          </cell>
          <cell r="BV175">
            <v>0</v>
          </cell>
          <cell r="BW175">
            <v>0</v>
          </cell>
          <cell r="BX175">
            <v>5.21</v>
          </cell>
          <cell r="BY175">
            <v>0</v>
          </cell>
          <cell r="BZ175">
            <v>3420</v>
          </cell>
          <cell r="CA175">
            <v>17200</v>
          </cell>
          <cell r="CB175">
            <v>13700</v>
          </cell>
          <cell r="CC175">
            <v>190</v>
          </cell>
          <cell r="CD175">
            <v>1200</v>
          </cell>
          <cell r="CE175">
            <v>8550</v>
          </cell>
          <cell r="CF175">
            <v>5560</v>
          </cell>
          <cell r="CG175">
            <v>113</v>
          </cell>
          <cell r="CH175">
            <v>0</v>
          </cell>
          <cell r="CI175">
            <v>214000</v>
          </cell>
          <cell r="CJ175">
            <v>50200</v>
          </cell>
          <cell r="CK175">
            <v>0</v>
          </cell>
          <cell r="CL175">
            <v>44100</v>
          </cell>
          <cell r="CM175">
            <v>425</v>
          </cell>
          <cell r="CN175">
            <v>3420</v>
          </cell>
          <cell r="CO175">
            <v>8550</v>
          </cell>
          <cell r="CP175">
            <v>0</v>
          </cell>
          <cell r="CQ175">
            <v>0</v>
          </cell>
          <cell r="CR175">
            <v>0</v>
          </cell>
          <cell r="CS175">
            <v>0</v>
          </cell>
        </row>
        <row r="176">
          <cell r="C176" t="str">
            <v>W14X455</v>
          </cell>
          <cell r="D176" t="str">
            <v>T</v>
          </cell>
          <cell r="E176">
            <v>455</v>
          </cell>
          <cell r="F176">
            <v>134</v>
          </cell>
          <cell r="G176">
            <v>19</v>
          </cell>
          <cell r="H176">
            <v>0</v>
          </cell>
          <cell r="I176">
            <v>0</v>
          </cell>
          <cell r="J176">
            <v>16.8</v>
          </cell>
          <cell r="K176">
            <v>0</v>
          </cell>
          <cell r="L176">
            <v>0</v>
          </cell>
          <cell r="M176">
            <v>2.02</v>
          </cell>
          <cell r="N176">
            <v>3.21</v>
          </cell>
          <cell r="O176">
            <v>0</v>
          </cell>
          <cell r="P176">
            <v>0</v>
          </cell>
          <cell r="Q176">
            <v>0</v>
          </cell>
          <cell r="R176">
            <v>3.81</v>
          </cell>
          <cell r="S176">
            <v>4.5</v>
          </cell>
          <cell r="T176">
            <v>2.25</v>
          </cell>
          <cell r="U176">
            <v>0</v>
          </cell>
          <cell r="V176">
            <v>0</v>
          </cell>
          <cell r="W176">
            <v>0</v>
          </cell>
          <cell r="X176">
            <v>0</v>
          </cell>
          <cell r="Y176">
            <v>0</v>
          </cell>
          <cell r="Z176">
            <v>2.62</v>
          </cell>
          <cell r="AA176">
            <v>0</v>
          </cell>
          <cell r="AB176">
            <v>5.66</v>
          </cell>
          <cell r="AC176">
            <v>0</v>
          </cell>
          <cell r="AD176">
            <v>0</v>
          </cell>
          <cell r="AE176">
            <v>7190</v>
          </cell>
          <cell r="AF176">
            <v>936</v>
          </cell>
          <cell r="AG176">
            <v>756</v>
          </cell>
          <cell r="AH176">
            <v>7.33</v>
          </cell>
          <cell r="AI176">
            <v>2560</v>
          </cell>
          <cell r="AJ176">
            <v>468</v>
          </cell>
          <cell r="AK176">
            <v>304</v>
          </cell>
          <cell r="AL176">
            <v>4.38</v>
          </cell>
          <cell r="AM176">
            <v>0</v>
          </cell>
          <cell r="AN176">
            <v>395</v>
          </cell>
          <cell r="AO176">
            <v>160000</v>
          </cell>
          <cell r="AP176">
            <v>0</v>
          </cell>
          <cell r="AQ176">
            <v>66.3</v>
          </cell>
          <cell r="AR176">
            <v>894</v>
          </cell>
          <cell r="AS176">
            <v>187</v>
          </cell>
          <cell r="AT176">
            <v>466</v>
          </cell>
          <cell r="AU176">
            <v>0</v>
          </cell>
          <cell r="AV176">
            <v>0</v>
          </cell>
          <cell r="AW176">
            <v>0</v>
          </cell>
          <cell r="AX176">
            <v>0</v>
          </cell>
          <cell r="AY176" t="str">
            <v>W360X677</v>
          </cell>
          <cell r="AZ176" t="str">
            <v>W360X677</v>
          </cell>
          <cell r="BA176">
            <v>677</v>
          </cell>
          <cell r="BB176">
            <v>86500</v>
          </cell>
          <cell r="BC176">
            <v>483</v>
          </cell>
          <cell r="BD176">
            <v>0</v>
          </cell>
          <cell r="BE176">
            <v>0</v>
          </cell>
          <cell r="BF176">
            <v>427</v>
          </cell>
          <cell r="BG176">
            <v>0</v>
          </cell>
          <cell r="BH176">
            <v>0</v>
          </cell>
          <cell r="BI176">
            <v>51.3</v>
          </cell>
          <cell r="BJ176">
            <v>81.5</v>
          </cell>
          <cell r="BK176">
            <v>0</v>
          </cell>
          <cell r="BL176">
            <v>0</v>
          </cell>
          <cell r="BM176">
            <v>0</v>
          </cell>
          <cell r="BN176">
            <v>96.8</v>
          </cell>
          <cell r="BO176">
            <v>114</v>
          </cell>
          <cell r="BP176">
            <v>0</v>
          </cell>
          <cell r="BQ176">
            <v>0</v>
          </cell>
          <cell r="BR176">
            <v>0</v>
          </cell>
          <cell r="BS176">
            <v>0</v>
          </cell>
          <cell r="BT176">
            <v>0</v>
          </cell>
          <cell r="BU176">
            <v>677</v>
          </cell>
          <cell r="BV176">
            <v>0</v>
          </cell>
          <cell r="BW176">
            <v>0</v>
          </cell>
          <cell r="BX176">
            <v>5.66</v>
          </cell>
          <cell r="BY176">
            <v>0</v>
          </cell>
          <cell r="BZ176">
            <v>2990</v>
          </cell>
          <cell r="CA176">
            <v>15300</v>
          </cell>
          <cell r="CB176">
            <v>12400</v>
          </cell>
          <cell r="CC176">
            <v>186</v>
          </cell>
          <cell r="CD176">
            <v>1070</v>
          </cell>
          <cell r="CE176">
            <v>7670</v>
          </cell>
          <cell r="CF176">
            <v>4980</v>
          </cell>
          <cell r="CG176">
            <v>111</v>
          </cell>
          <cell r="CH176">
            <v>0</v>
          </cell>
          <cell r="CI176">
            <v>164000</v>
          </cell>
          <cell r="CJ176">
            <v>43000</v>
          </cell>
          <cell r="CK176">
            <v>0</v>
          </cell>
          <cell r="CL176">
            <v>42800</v>
          </cell>
          <cell r="CM176">
            <v>372</v>
          </cell>
          <cell r="CN176">
            <v>3060</v>
          </cell>
          <cell r="CO176">
            <v>7640</v>
          </cell>
          <cell r="CP176">
            <v>0</v>
          </cell>
          <cell r="CQ176">
            <v>0</v>
          </cell>
          <cell r="CR176">
            <v>0</v>
          </cell>
          <cell r="CS176">
            <v>0</v>
          </cell>
        </row>
        <row r="177">
          <cell r="C177" t="str">
            <v>W14X426</v>
          </cell>
          <cell r="D177" t="str">
            <v>T</v>
          </cell>
          <cell r="E177">
            <v>426</v>
          </cell>
          <cell r="F177">
            <v>125</v>
          </cell>
          <cell r="G177">
            <v>18.7</v>
          </cell>
          <cell r="H177">
            <v>0</v>
          </cell>
          <cell r="I177">
            <v>0</v>
          </cell>
          <cell r="J177">
            <v>16.7</v>
          </cell>
          <cell r="K177">
            <v>0</v>
          </cell>
          <cell r="L177">
            <v>0</v>
          </cell>
          <cell r="M177">
            <v>1.88</v>
          </cell>
          <cell r="N177">
            <v>3.04</v>
          </cell>
          <cell r="O177">
            <v>0</v>
          </cell>
          <cell r="P177">
            <v>0</v>
          </cell>
          <cell r="Q177">
            <v>0</v>
          </cell>
          <cell r="R177">
            <v>3.63</v>
          </cell>
          <cell r="S177">
            <v>4.3125</v>
          </cell>
          <cell r="T177">
            <v>2.125</v>
          </cell>
          <cell r="U177">
            <v>0</v>
          </cell>
          <cell r="V177">
            <v>0</v>
          </cell>
          <cell r="W177">
            <v>0</v>
          </cell>
          <cell r="X177">
            <v>0</v>
          </cell>
          <cell r="Y177">
            <v>0</v>
          </cell>
          <cell r="Z177">
            <v>2.75</v>
          </cell>
          <cell r="AA177">
            <v>0</v>
          </cell>
          <cell r="AB177">
            <v>6.08</v>
          </cell>
          <cell r="AC177">
            <v>0</v>
          </cell>
          <cell r="AD177">
            <v>0</v>
          </cell>
          <cell r="AE177">
            <v>6600</v>
          </cell>
          <cell r="AF177">
            <v>869</v>
          </cell>
          <cell r="AG177">
            <v>706</v>
          </cell>
          <cell r="AH177">
            <v>7.26</v>
          </cell>
          <cell r="AI177">
            <v>2360</v>
          </cell>
          <cell r="AJ177">
            <v>434</v>
          </cell>
          <cell r="AK177">
            <v>283</v>
          </cell>
          <cell r="AL177">
            <v>4.34</v>
          </cell>
          <cell r="AM177">
            <v>0</v>
          </cell>
          <cell r="AN177">
            <v>331</v>
          </cell>
          <cell r="AO177">
            <v>144000</v>
          </cell>
          <cell r="AP177">
            <v>0</v>
          </cell>
          <cell r="AQ177">
            <v>65.400000000000006</v>
          </cell>
          <cell r="AR177">
            <v>830</v>
          </cell>
          <cell r="AS177">
            <v>176</v>
          </cell>
          <cell r="AT177">
            <v>435</v>
          </cell>
          <cell r="AU177">
            <v>0</v>
          </cell>
          <cell r="AV177">
            <v>0</v>
          </cell>
          <cell r="AW177">
            <v>0</v>
          </cell>
          <cell r="AX177">
            <v>0</v>
          </cell>
          <cell r="AY177" t="str">
            <v>W360X634</v>
          </cell>
          <cell r="AZ177" t="str">
            <v>W360X634</v>
          </cell>
          <cell r="BA177">
            <v>634</v>
          </cell>
          <cell r="BB177">
            <v>80600</v>
          </cell>
          <cell r="BC177">
            <v>475</v>
          </cell>
          <cell r="BD177">
            <v>0</v>
          </cell>
          <cell r="BE177">
            <v>0</v>
          </cell>
          <cell r="BF177">
            <v>424</v>
          </cell>
          <cell r="BG177">
            <v>0</v>
          </cell>
          <cell r="BH177">
            <v>0</v>
          </cell>
          <cell r="BI177">
            <v>47.8</v>
          </cell>
          <cell r="BJ177">
            <v>77.2</v>
          </cell>
          <cell r="BK177">
            <v>0</v>
          </cell>
          <cell r="BL177">
            <v>0</v>
          </cell>
          <cell r="BM177">
            <v>0</v>
          </cell>
          <cell r="BN177">
            <v>92.2</v>
          </cell>
          <cell r="BO177">
            <v>110</v>
          </cell>
          <cell r="BP177">
            <v>0</v>
          </cell>
          <cell r="BQ177">
            <v>0</v>
          </cell>
          <cell r="BR177">
            <v>0</v>
          </cell>
          <cell r="BS177">
            <v>0</v>
          </cell>
          <cell r="BT177">
            <v>0</v>
          </cell>
          <cell r="BU177">
            <v>634</v>
          </cell>
          <cell r="BV177">
            <v>0</v>
          </cell>
          <cell r="BW177">
            <v>0</v>
          </cell>
          <cell r="BX177">
            <v>6.08</v>
          </cell>
          <cell r="BY177">
            <v>0</v>
          </cell>
          <cell r="BZ177">
            <v>2750</v>
          </cell>
          <cell r="CA177">
            <v>14200</v>
          </cell>
          <cell r="CB177">
            <v>11600</v>
          </cell>
          <cell r="CC177">
            <v>184</v>
          </cell>
          <cell r="CD177">
            <v>982</v>
          </cell>
          <cell r="CE177">
            <v>7110</v>
          </cell>
          <cell r="CF177">
            <v>4640</v>
          </cell>
          <cell r="CG177">
            <v>110</v>
          </cell>
          <cell r="CH177">
            <v>0</v>
          </cell>
          <cell r="CI177">
            <v>138000</v>
          </cell>
          <cell r="CJ177">
            <v>38700</v>
          </cell>
          <cell r="CK177">
            <v>0</v>
          </cell>
          <cell r="CL177">
            <v>42200</v>
          </cell>
          <cell r="CM177">
            <v>345</v>
          </cell>
          <cell r="CN177">
            <v>2880</v>
          </cell>
          <cell r="CO177">
            <v>7130</v>
          </cell>
          <cell r="CP177">
            <v>0</v>
          </cell>
          <cell r="CQ177">
            <v>0</v>
          </cell>
          <cell r="CR177">
            <v>0</v>
          </cell>
          <cell r="CS177">
            <v>0</v>
          </cell>
        </row>
        <row r="178">
          <cell r="C178" t="str">
            <v>W14X398</v>
          </cell>
          <cell r="D178" t="str">
            <v>T</v>
          </cell>
          <cell r="E178">
            <v>398</v>
          </cell>
          <cell r="F178">
            <v>117</v>
          </cell>
          <cell r="G178">
            <v>18.3</v>
          </cell>
          <cell r="H178">
            <v>0</v>
          </cell>
          <cell r="I178">
            <v>0</v>
          </cell>
          <cell r="J178">
            <v>16.600000000000001</v>
          </cell>
          <cell r="K178">
            <v>0</v>
          </cell>
          <cell r="L178">
            <v>0</v>
          </cell>
          <cell r="M178">
            <v>1.77</v>
          </cell>
          <cell r="N178">
            <v>2.85</v>
          </cell>
          <cell r="O178">
            <v>0</v>
          </cell>
          <cell r="P178">
            <v>0</v>
          </cell>
          <cell r="Q178">
            <v>0</v>
          </cell>
          <cell r="R178">
            <v>3.44</v>
          </cell>
          <cell r="S178">
            <v>4.125</v>
          </cell>
          <cell r="T178">
            <v>2.125</v>
          </cell>
          <cell r="U178">
            <v>0</v>
          </cell>
          <cell r="V178">
            <v>0</v>
          </cell>
          <cell r="W178">
            <v>0</v>
          </cell>
          <cell r="X178">
            <v>0</v>
          </cell>
          <cell r="Y178">
            <v>0</v>
          </cell>
          <cell r="Z178">
            <v>2.92</v>
          </cell>
          <cell r="AA178">
            <v>0</v>
          </cell>
          <cell r="AB178">
            <v>6.44</v>
          </cell>
          <cell r="AC178">
            <v>0</v>
          </cell>
          <cell r="AD178">
            <v>0</v>
          </cell>
          <cell r="AE178">
            <v>6000</v>
          </cell>
          <cell r="AF178">
            <v>801</v>
          </cell>
          <cell r="AG178">
            <v>656</v>
          </cell>
          <cell r="AH178">
            <v>7.16</v>
          </cell>
          <cell r="AI178">
            <v>2170</v>
          </cell>
          <cell r="AJ178">
            <v>402</v>
          </cell>
          <cell r="AK178">
            <v>262</v>
          </cell>
          <cell r="AL178">
            <v>4.3099999999999996</v>
          </cell>
          <cell r="AM178">
            <v>0</v>
          </cell>
          <cell r="AN178">
            <v>273</v>
          </cell>
          <cell r="AO178">
            <v>129000</v>
          </cell>
          <cell r="AP178">
            <v>0</v>
          </cell>
          <cell r="AQ178">
            <v>64.099999999999994</v>
          </cell>
          <cell r="AR178">
            <v>758</v>
          </cell>
          <cell r="AS178">
            <v>163</v>
          </cell>
          <cell r="AT178">
            <v>401</v>
          </cell>
          <cell r="AU178">
            <v>0</v>
          </cell>
          <cell r="AV178">
            <v>0</v>
          </cell>
          <cell r="AW178">
            <v>0</v>
          </cell>
          <cell r="AX178">
            <v>0</v>
          </cell>
          <cell r="AY178" t="str">
            <v>W360X592</v>
          </cell>
          <cell r="AZ178" t="str">
            <v>W360X592</v>
          </cell>
          <cell r="BA178">
            <v>592</v>
          </cell>
          <cell r="BB178">
            <v>75500</v>
          </cell>
          <cell r="BC178">
            <v>465</v>
          </cell>
          <cell r="BD178">
            <v>0</v>
          </cell>
          <cell r="BE178">
            <v>0</v>
          </cell>
          <cell r="BF178">
            <v>422</v>
          </cell>
          <cell r="BG178">
            <v>0</v>
          </cell>
          <cell r="BH178">
            <v>0</v>
          </cell>
          <cell r="BI178">
            <v>45</v>
          </cell>
          <cell r="BJ178">
            <v>72.400000000000006</v>
          </cell>
          <cell r="BK178">
            <v>0</v>
          </cell>
          <cell r="BL178">
            <v>0</v>
          </cell>
          <cell r="BM178">
            <v>0</v>
          </cell>
          <cell r="BN178">
            <v>87.4</v>
          </cell>
          <cell r="BO178">
            <v>105</v>
          </cell>
          <cell r="BP178">
            <v>0</v>
          </cell>
          <cell r="BQ178">
            <v>0</v>
          </cell>
          <cell r="BR178">
            <v>0</v>
          </cell>
          <cell r="BS178">
            <v>0</v>
          </cell>
          <cell r="BT178">
            <v>0</v>
          </cell>
          <cell r="BU178">
            <v>592</v>
          </cell>
          <cell r="BV178">
            <v>0</v>
          </cell>
          <cell r="BW178">
            <v>0</v>
          </cell>
          <cell r="BX178">
            <v>6.44</v>
          </cell>
          <cell r="BY178">
            <v>0</v>
          </cell>
          <cell r="BZ178">
            <v>2500</v>
          </cell>
          <cell r="CA178">
            <v>13100</v>
          </cell>
          <cell r="CB178">
            <v>10700</v>
          </cell>
          <cell r="CC178">
            <v>182</v>
          </cell>
          <cell r="CD178">
            <v>903</v>
          </cell>
          <cell r="CE178">
            <v>6590</v>
          </cell>
          <cell r="CF178">
            <v>4290</v>
          </cell>
          <cell r="CG178">
            <v>109</v>
          </cell>
          <cell r="CH178">
            <v>0</v>
          </cell>
          <cell r="CI178">
            <v>114000</v>
          </cell>
          <cell r="CJ178">
            <v>34600</v>
          </cell>
          <cell r="CK178">
            <v>0</v>
          </cell>
          <cell r="CL178">
            <v>41400</v>
          </cell>
          <cell r="CM178">
            <v>316</v>
          </cell>
          <cell r="CN178">
            <v>2670</v>
          </cell>
          <cell r="CO178">
            <v>6570</v>
          </cell>
          <cell r="CP178">
            <v>0</v>
          </cell>
          <cell r="CQ178">
            <v>0</v>
          </cell>
          <cell r="CR178">
            <v>0</v>
          </cell>
          <cell r="CS178">
            <v>0</v>
          </cell>
        </row>
        <row r="179">
          <cell r="C179" t="str">
            <v>W14X370</v>
          </cell>
          <cell r="D179" t="str">
            <v>T</v>
          </cell>
          <cell r="E179">
            <v>370</v>
          </cell>
          <cell r="F179">
            <v>109</v>
          </cell>
          <cell r="G179">
            <v>17.899999999999999</v>
          </cell>
          <cell r="H179">
            <v>0</v>
          </cell>
          <cell r="I179">
            <v>0</v>
          </cell>
          <cell r="J179">
            <v>16.5</v>
          </cell>
          <cell r="K179">
            <v>0</v>
          </cell>
          <cell r="L179">
            <v>0</v>
          </cell>
          <cell r="M179">
            <v>1.66</v>
          </cell>
          <cell r="N179">
            <v>2.66</v>
          </cell>
          <cell r="O179">
            <v>0</v>
          </cell>
          <cell r="P179">
            <v>0</v>
          </cell>
          <cell r="Q179">
            <v>0</v>
          </cell>
          <cell r="R179">
            <v>3.26</v>
          </cell>
          <cell r="S179">
            <v>3.9375</v>
          </cell>
          <cell r="T179">
            <v>2.0625</v>
          </cell>
          <cell r="U179">
            <v>0</v>
          </cell>
          <cell r="V179">
            <v>0</v>
          </cell>
          <cell r="W179">
            <v>0</v>
          </cell>
          <cell r="X179">
            <v>0</v>
          </cell>
          <cell r="Y179">
            <v>0</v>
          </cell>
          <cell r="Z179">
            <v>3.1</v>
          </cell>
          <cell r="AA179">
            <v>0</v>
          </cell>
          <cell r="AB179">
            <v>6.89</v>
          </cell>
          <cell r="AC179">
            <v>0</v>
          </cell>
          <cell r="AD179">
            <v>0</v>
          </cell>
          <cell r="AE179">
            <v>5440</v>
          </cell>
          <cell r="AF179">
            <v>736</v>
          </cell>
          <cell r="AG179">
            <v>607</v>
          </cell>
          <cell r="AH179">
            <v>7.07</v>
          </cell>
          <cell r="AI179">
            <v>1990</v>
          </cell>
          <cell r="AJ179">
            <v>370</v>
          </cell>
          <cell r="AK179">
            <v>241</v>
          </cell>
          <cell r="AL179">
            <v>4.2699999999999996</v>
          </cell>
          <cell r="AM179">
            <v>0</v>
          </cell>
          <cell r="AN179">
            <v>222</v>
          </cell>
          <cell r="AO179">
            <v>116000</v>
          </cell>
          <cell r="AP179">
            <v>0</v>
          </cell>
          <cell r="AQ179">
            <v>62.9</v>
          </cell>
          <cell r="AR179">
            <v>690</v>
          </cell>
          <cell r="AS179">
            <v>150</v>
          </cell>
          <cell r="AT179">
            <v>367</v>
          </cell>
          <cell r="AU179">
            <v>0</v>
          </cell>
          <cell r="AV179">
            <v>0</v>
          </cell>
          <cell r="AW179">
            <v>0</v>
          </cell>
          <cell r="AX179">
            <v>0</v>
          </cell>
          <cell r="AY179" t="str">
            <v>W360X551</v>
          </cell>
          <cell r="AZ179" t="str">
            <v>W360X551</v>
          </cell>
          <cell r="BA179">
            <v>551</v>
          </cell>
          <cell r="BB179">
            <v>70300</v>
          </cell>
          <cell r="BC179">
            <v>455</v>
          </cell>
          <cell r="BD179">
            <v>0</v>
          </cell>
          <cell r="BE179">
            <v>0</v>
          </cell>
          <cell r="BF179">
            <v>419</v>
          </cell>
          <cell r="BG179">
            <v>0</v>
          </cell>
          <cell r="BH179">
            <v>0</v>
          </cell>
          <cell r="BI179">
            <v>42.2</v>
          </cell>
          <cell r="BJ179">
            <v>67.599999999999994</v>
          </cell>
          <cell r="BK179">
            <v>0</v>
          </cell>
          <cell r="BL179">
            <v>0</v>
          </cell>
          <cell r="BM179">
            <v>0</v>
          </cell>
          <cell r="BN179">
            <v>82.8</v>
          </cell>
          <cell r="BO179">
            <v>100</v>
          </cell>
          <cell r="BP179">
            <v>0</v>
          </cell>
          <cell r="BQ179">
            <v>0</v>
          </cell>
          <cell r="BR179">
            <v>0</v>
          </cell>
          <cell r="BS179">
            <v>0</v>
          </cell>
          <cell r="BT179">
            <v>0</v>
          </cell>
          <cell r="BU179">
            <v>551</v>
          </cell>
          <cell r="BV179">
            <v>0</v>
          </cell>
          <cell r="BW179">
            <v>0</v>
          </cell>
          <cell r="BX179">
            <v>6.89</v>
          </cell>
          <cell r="BY179">
            <v>0</v>
          </cell>
          <cell r="BZ179">
            <v>2260</v>
          </cell>
          <cell r="CA179">
            <v>12100</v>
          </cell>
          <cell r="CB179">
            <v>9950</v>
          </cell>
          <cell r="CC179">
            <v>180</v>
          </cell>
          <cell r="CD179">
            <v>828</v>
          </cell>
          <cell r="CE179">
            <v>6060</v>
          </cell>
          <cell r="CF179">
            <v>3950</v>
          </cell>
          <cell r="CG179">
            <v>108</v>
          </cell>
          <cell r="CH179">
            <v>0</v>
          </cell>
          <cell r="CI179">
            <v>92400</v>
          </cell>
          <cell r="CJ179">
            <v>31200</v>
          </cell>
          <cell r="CK179">
            <v>0</v>
          </cell>
          <cell r="CL179">
            <v>40600</v>
          </cell>
          <cell r="CM179">
            <v>287</v>
          </cell>
          <cell r="CN179">
            <v>2460</v>
          </cell>
          <cell r="CO179">
            <v>6010</v>
          </cell>
          <cell r="CP179">
            <v>0</v>
          </cell>
          <cell r="CQ179">
            <v>0</v>
          </cell>
          <cell r="CR179">
            <v>0</v>
          </cell>
          <cell r="CS179">
            <v>0</v>
          </cell>
        </row>
        <row r="180">
          <cell r="C180" t="str">
            <v>W14X342</v>
          </cell>
          <cell r="D180" t="str">
            <v>T</v>
          </cell>
          <cell r="E180">
            <v>342</v>
          </cell>
          <cell r="F180">
            <v>101</v>
          </cell>
          <cell r="G180">
            <v>17.5</v>
          </cell>
          <cell r="H180">
            <v>0</v>
          </cell>
          <cell r="I180">
            <v>0</v>
          </cell>
          <cell r="J180">
            <v>16.399999999999999</v>
          </cell>
          <cell r="K180">
            <v>0</v>
          </cell>
          <cell r="L180">
            <v>0</v>
          </cell>
          <cell r="M180">
            <v>1.54</v>
          </cell>
          <cell r="N180">
            <v>2.4700000000000002</v>
          </cell>
          <cell r="O180">
            <v>0</v>
          </cell>
          <cell r="P180">
            <v>0</v>
          </cell>
          <cell r="Q180">
            <v>0</v>
          </cell>
          <cell r="R180">
            <v>3.07</v>
          </cell>
          <cell r="S180">
            <v>3.75</v>
          </cell>
          <cell r="T180">
            <v>2</v>
          </cell>
          <cell r="U180">
            <v>0</v>
          </cell>
          <cell r="V180">
            <v>0</v>
          </cell>
          <cell r="W180">
            <v>0</v>
          </cell>
          <cell r="X180">
            <v>0</v>
          </cell>
          <cell r="Y180">
            <v>0</v>
          </cell>
          <cell r="Z180">
            <v>3.31</v>
          </cell>
          <cell r="AA180">
            <v>0</v>
          </cell>
          <cell r="AB180">
            <v>7.41</v>
          </cell>
          <cell r="AC180">
            <v>0</v>
          </cell>
          <cell r="AD180">
            <v>0</v>
          </cell>
          <cell r="AE180">
            <v>4900</v>
          </cell>
          <cell r="AF180">
            <v>672</v>
          </cell>
          <cell r="AG180">
            <v>558</v>
          </cell>
          <cell r="AH180">
            <v>6.98</v>
          </cell>
          <cell r="AI180">
            <v>1810</v>
          </cell>
          <cell r="AJ180">
            <v>338</v>
          </cell>
          <cell r="AK180">
            <v>221</v>
          </cell>
          <cell r="AL180">
            <v>4.24</v>
          </cell>
          <cell r="AM180">
            <v>0</v>
          </cell>
          <cell r="AN180">
            <v>178</v>
          </cell>
          <cell r="AO180">
            <v>103000</v>
          </cell>
          <cell r="AP180">
            <v>0</v>
          </cell>
          <cell r="AQ180">
            <v>61.6</v>
          </cell>
          <cell r="AR180">
            <v>624</v>
          </cell>
          <cell r="AS180">
            <v>138</v>
          </cell>
          <cell r="AT180">
            <v>335</v>
          </cell>
          <cell r="AU180">
            <v>0</v>
          </cell>
          <cell r="AV180">
            <v>0</v>
          </cell>
          <cell r="AW180">
            <v>0</v>
          </cell>
          <cell r="AX180">
            <v>0</v>
          </cell>
          <cell r="AY180" t="str">
            <v>W360X509</v>
          </cell>
          <cell r="AZ180" t="str">
            <v>W360X509</v>
          </cell>
          <cell r="BA180">
            <v>509</v>
          </cell>
          <cell r="BB180">
            <v>65200</v>
          </cell>
          <cell r="BC180">
            <v>445</v>
          </cell>
          <cell r="BD180">
            <v>0</v>
          </cell>
          <cell r="BE180">
            <v>0</v>
          </cell>
          <cell r="BF180">
            <v>417</v>
          </cell>
          <cell r="BG180">
            <v>0</v>
          </cell>
          <cell r="BH180">
            <v>0</v>
          </cell>
          <cell r="BI180">
            <v>39.1</v>
          </cell>
          <cell r="BJ180">
            <v>62.7</v>
          </cell>
          <cell r="BK180">
            <v>0</v>
          </cell>
          <cell r="BL180">
            <v>0</v>
          </cell>
          <cell r="BM180">
            <v>0</v>
          </cell>
          <cell r="BN180">
            <v>78</v>
          </cell>
          <cell r="BO180">
            <v>95.3</v>
          </cell>
          <cell r="BP180">
            <v>0</v>
          </cell>
          <cell r="BQ180">
            <v>0</v>
          </cell>
          <cell r="BR180">
            <v>0</v>
          </cell>
          <cell r="BS180">
            <v>0</v>
          </cell>
          <cell r="BT180">
            <v>0</v>
          </cell>
          <cell r="BU180">
            <v>509</v>
          </cell>
          <cell r="BV180">
            <v>0</v>
          </cell>
          <cell r="BW180">
            <v>0</v>
          </cell>
          <cell r="BX180">
            <v>7.41</v>
          </cell>
          <cell r="BY180">
            <v>0</v>
          </cell>
          <cell r="BZ180">
            <v>2040</v>
          </cell>
          <cell r="CA180">
            <v>11000</v>
          </cell>
          <cell r="CB180">
            <v>9140</v>
          </cell>
          <cell r="CC180">
            <v>177</v>
          </cell>
          <cell r="CD180">
            <v>753</v>
          </cell>
          <cell r="CE180">
            <v>5540</v>
          </cell>
          <cell r="CF180">
            <v>3620</v>
          </cell>
          <cell r="CG180">
            <v>108</v>
          </cell>
          <cell r="CH180">
            <v>0</v>
          </cell>
          <cell r="CI180">
            <v>74100</v>
          </cell>
          <cell r="CJ180">
            <v>27700</v>
          </cell>
          <cell r="CK180">
            <v>0</v>
          </cell>
          <cell r="CL180">
            <v>39700</v>
          </cell>
          <cell r="CM180">
            <v>260</v>
          </cell>
          <cell r="CN180">
            <v>2260</v>
          </cell>
          <cell r="CO180">
            <v>5490</v>
          </cell>
          <cell r="CP180">
            <v>0</v>
          </cell>
          <cell r="CQ180">
            <v>0</v>
          </cell>
          <cell r="CR180">
            <v>0</v>
          </cell>
          <cell r="CS180">
            <v>0</v>
          </cell>
        </row>
        <row r="181">
          <cell r="C181" t="str">
            <v>W14X311</v>
          </cell>
          <cell r="D181" t="str">
            <v>T</v>
          </cell>
          <cell r="E181">
            <v>311</v>
          </cell>
          <cell r="F181">
            <v>91.4</v>
          </cell>
          <cell r="G181">
            <v>17.100000000000001</v>
          </cell>
          <cell r="H181">
            <v>0</v>
          </cell>
          <cell r="I181">
            <v>0</v>
          </cell>
          <cell r="J181">
            <v>16.2</v>
          </cell>
          <cell r="K181">
            <v>0</v>
          </cell>
          <cell r="L181">
            <v>0</v>
          </cell>
          <cell r="M181">
            <v>1.41</v>
          </cell>
          <cell r="N181">
            <v>2.2599999999999998</v>
          </cell>
          <cell r="O181">
            <v>0</v>
          </cell>
          <cell r="P181">
            <v>0</v>
          </cell>
          <cell r="Q181">
            <v>0</v>
          </cell>
          <cell r="R181">
            <v>2.86</v>
          </cell>
          <cell r="S181">
            <v>3.5625</v>
          </cell>
          <cell r="T181">
            <v>1.9375</v>
          </cell>
          <cell r="U181">
            <v>0</v>
          </cell>
          <cell r="V181">
            <v>0</v>
          </cell>
          <cell r="W181">
            <v>0</v>
          </cell>
          <cell r="X181">
            <v>0</v>
          </cell>
          <cell r="Y181">
            <v>0</v>
          </cell>
          <cell r="Z181">
            <v>3.59</v>
          </cell>
          <cell r="AA181">
            <v>0</v>
          </cell>
          <cell r="AB181">
            <v>8.09</v>
          </cell>
          <cell r="AC181">
            <v>0</v>
          </cell>
          <cell r="AD181">
            <v>0</v>
          </cell>
          <cell r="AE181">
            <v>4330</v>
          </cell>
          <cell r="AF181">
            <v>603</v>
          </cell>
          <cell r="AG181">
            <v>506</v>
          </cell>
          <cell r="AH181">
            <v>6.88</v>
          </cell>
          <cell r="AI181">
            <v>1610</v>
          </cell>
          <cell r="AJ181">
            <v>304</v>
          </cell>
          <cell r="AK181">
            <v>199</v>
          </cell>
          <cell r="AL181">
            <v>4.2</v>
          </cell>
          <cell r="AM181">
            <v>0</v>
          </cell>
          <cell r="AN181">
            <v>136</v>
          </cell>
          <cell r="AO181">
            <v>89100</v>
          </cell>
          <cell r="AP181">
            <v>0</v>
          </cell>
          <cell r="AQ181">
            <v>60.1</v>
          </cell>
          <cell r="AR181">
            <v>550</v>
          </cell>
          <cell r="AS181">
            <v>124</v>
          </cell>
          <cell r="AT181">
            <v>300</v>
          </cell>
          <cell r="AU181">
            <v>0</v>
          </cell>
          <cell r="AV181">
            <v>0</v>
          </cell>
          <cell r="AW181">
            <v>0</v>
          </cell>
          <cell r="AX181">
            <v>0</v>
          </cell>
          <cell r="AY181" t="str">
            <v>W360X463</v>
          </cell>
          <cell r="AZ181" t="str">
            <v>W360X463</v>
          </cell>
          <cell r="BA181">
            <v>463</v>
          </cell>
          <cell r="BB181">
            <v>59000</v>
          </cell>
          <cell r="BC181">
            <v>434</v>
          </cell>
          <cell r="BD181">
            <v>0</v>
          </cell>
          <cell r="BE181">
            <v>0</v>
          </cell>
          <cell r="BF181">
            <v>411</v>
          </cell>
          <cell r="BG181">
            <v>0</v>
          </cell>
          <cell r="BH181">
            <v>0</v>
          </cell>
          <cell r="BI181">
            <v>35.799999999999997</v>
          </cell>
          <cell r="BJ181">
            <v>57.4</v>
          </cell>
          <cell r="BK181">
            <v>0</v>
          </cell>
          <cell r="BL181">
            <v>0</v>
          </cell>
          <cell r="BM181">
            <v>0</v>
          </cell>
          <cell r="BN181">
            <v>72.599999999999994</v>
          </cell>
          <cell r="BO181">
            <v>90.5</v>
          </cell>
          <cell r="BP181">
            <v>0</v>
          </cell>
          <cell r="BQ181">
            <v>0</v>
          </cell>
          <cell r="BR181">
            <v>0</v>
          </cell>
          <cell r="BS181">
            <v>0</v>
          </cell>
          <cell r="BT181">
            <v>0</v>
          </cell>
          <cell r="BU181">
            <v>463</v>
          </cell>
          <cell r="BV181">
            <v>0</v>
          </cell>
          <cell r="BW181">
            <v>0</v>
          </cell>
          <cell r="BX181">
            <v>8.09</v>
          </cell>
          <cell r="BY181">
            <v>0</v>
          </cell>
          <cell r="BZ181">
            <v>1800</v>
          </cell>
          <cell r="CA181">
            <v>9880</v>
          </cell>
          <cell r="CB181">
            <v>8290</v>
          </cell>
          <cell r="CC181">
            <v>175</v>
          </cell>
          <cell r="CD181">
            <v>670</v>
          </cell>
          <cell r="CE181">
            <v>4980</v>
          </cell>
          <cell r="CF181">
            <v>3260</v>
          </cell>
          <cell r="CG181">
            <v>107</v>
          </cell>
          <cell r="CH181">
            <v>0</v>
          </cell>
          <cell r="CI181">
            <v>56600</v>
          </cell>
          <cell r="CJ181">
            <v>23900</v>
          </cell>
          <cell r="CK181">
            <v>0</v>
          </cell>
          <cell r="CL181">
            <v>38800</v>
          </cell>
          <cell r="CM181">
            <v>229</v>
          </cell>
          <cell r="CN181">
            <v>2030</v>
          </cell>
          <cell r="CO181">
            <v>4920</v>
          </cell>
          <cell r="CP181">
            <v>0</v>
          </cell>
          <cell r="CQ181">
            <v>0</v>
          </cell>
          <cell r="CR181">
            <v>0</v>
          </cell>
          <cell r="CS181">
            <v>0</v>
          </cell>
        </row>
        <row r="182">
          <cell r="C182" t="str">
            <v>W14X283</v>
          </cell>
          <cell r="D182" t="str">
            <v>T</v>
          </cell>
          <cell r="E182">
            <v>283</v>
          </cell>
          <cell r="F182">
            <v>83.3</v>
          </cell>
          <cell r="G182">
            <v>16.7</v>
          </cell>
          <cell r="H182">
            <v>0</v>
          </cell>
          <cell r="I182">
            <v>0</v>
          </cell>
          <cell r="J182">
            <v>16.100000000000001</v>
          </cell>
          <cell r="K182">
            <v>0</v>
          </cell>
          <cell r="L182">
            <v>0</v>
          </cell>
          <cell r="M182">
            <v>1.29</v>
          </cell>
          <cell r="N182">
            <v>2.0699999999999998</v>
          </cell>
          <cell r="O182">
            <v>0</v>
          </cell>
          <cell r="P182">
            <v>0</v>
          </cell>
          <cell r="Q182">
            <v>0</v>
          </cell>
          <cell r="R182">
            <v>2.67</v>
          </cell>
          <cell r="S182">
            <v>3.375</v>
          </cell>
          <cell r="T182">
            <v>1.875</v>
          </cell>
          <cell r="U182">
            <v>0</v>
          </cell>
          <cell r="V182">
            <v>0</v>
          </cell>
          <cell r="W182">
            <v>0</v>
          </cell>
          <cell r="X182">
            <v>0</v>
          </cell>
          <cell r="Y182">
            <v>0</v>
          </cell>
          <cell r="Z182">
            <v>3.89</v>
          </cell>
          <cell r="AA182">
            <v>0</v>
          </cell>
          <cell r="AB182">
            <v>8.84</v>
          </cell>
          <cell r="AC182">
            <v>0</v>
          </cell>
          <cell r="AD182">
            <v>0</v>
          </cell>
          <cell r="AE182">
            <v>3840</v>
          </cell>
          <cell r="AF182">
            <v>542</v>
          </cell>
          <cell r="AG182">
            <v>459</v>
          </cell>
          <cell r="AH182">
            <v>6.79</v>
          </cell>
          <cell r="AI182">
            <v>1440</v>
          </cell>
          <cell r="AJ182">
            <v>274</v>
          </cell>
          <cell r="AK182">
            <v>179</v>
          </cell>
          <cell r="AL182">
            <v>4.17</v>
          </cell>
          <cell r="AM182">
            <v>0</v>
          </cell>
          <cell r="AN182">
            <v>104</v>
          </cell>
          <cell r="AO182">
            <v>77700</v>
          </cell>
          <cell r="AP182">
            <v>0</v>
          </cell>
          <cell r="AQ182">
            <v>58.9</v>
          </cell>
          <cell r="AR182">
            <v>491</v>
          </cell>
          <cell r="AS182">
            <v>112</v>
          </cell>
          <cell r="AT182">
            <v>269</v>
          </cell>
          <cell r="AU182">
            <v>0</v>
          </cell>
          <cell r="AV182">
            <v>0</v>
          </cell>
          <cell r="AW182">
            <v>0</v>
          </cell>
          <cell r="AX182">
            <v>0</v>
          </cell>
          <cell r="AY182" t="str">
            <v>W360X421</v>
          </cell>
          <cell r="AZ182" t="str">
            <v>W360X421</v>
          </cell>
          <cell r="BA182">
            <v>421</v>
          </cell>
          <cell r="BB182">
            <v>53700</v>
          </cell>
          <cell r="BC182">
            <v>424</v>
          </cell>
          <cell r="BD182">
            <v>0</v>
          </cell>
          <cell r="BE182">
            <v>0</v>
          </cell>
          <cell r="BF182">
            <v>409</v>
          </cell>
          <cell r="BG182">
            <v>0</v>
          </cell>
          <cell r="BH182">
            <v>0</v>
          </cell>
          <cell r="BI182">
            <v>32.799999999999997</v>
          </cell>
          <cell r="BJ182">
            <v>52.6</v>
          </cell>
          <cell r="BK182">
            <v>0</v>
          </cell>
          <cell r="BL182">
            <v>0</v>
          </cell>
          <cell r="BM182">
            <v>0</v>
          </cell>
          <cell r="BN182">
            <v>67.8</v>
          </cell>
          <cell r="BO182">
            <v>85.7</v>
          </cell>
          <cell r="BP182">
            <v>0</v>
          </cell>
          <cell r="BQ182">
            <v>0</v>
          </cell>
          <cell r="BR182">
            <v>0</v>
          </cell>
          <cell r="BS182">
            <v>0</v>
          </cell>
          <cell r="BT182">
            <v>0</v>
          </cell>
          <cell r="BU182">
            <v>421</v>
          </cell>
          <cell r="BV182">
            <v>0</v>
          </cell>
          <cell r="BW182">
            <v>0</v>
          </cell>
          <cell r="BX182">
            <v>8.84</v>
          </cell>
          <cell r="BY182">
            <v>0</v>
          </cell>
          <cell r="BZ182">
            <v>1600</v>
          </cell>
          <cell r="CA182">
            <v>8880</v>
          </cell>
          <cell r="CB182">
            <v>7520</v>
          </cell>
          <cell r="CC182">
            <v>172</v>
          </cell>
          <cell r="CD182">
            <v>599</v>
          </cell>
          <cell r="CE182">
            <v>4490</v>
          </cell>
          <cell r="CF182">
            <v>2930</v>
          </cell>
          <cell r="CG182">
            <v>106</v>
          </cell>
          <cell r="CH182">
            <v>0</v>
          </cell>
          <cell r="CI182">
            <v>43300</v>
          </cell>
          <cell r="CJ182">
            <v>20900</v>
          </cell>
          <cell r="CK182">
            <v>0</v>
          </cell>
          <cell r="CL182">
            <v>38000</v>
          </cell>
          <cell r="CM182">
            <v>204</v>
          </cell>
          <cell r="CN182">
            <v>1840</v>
          </cell>
          <cell r="CO182">
            <v>4410</v>
          </cell>
          <cell r="CP182">
            <v>0</v>
          </cell>
          <cell r="CQ182">
            <v>0</v>
          </cell>
          <cell r="CR182">
            <v>0</v>
          </cell>
          <cell r="CS182">
            <v>0</v>
          </cell>
        </row>
        <row r="183">
          <cell r="C183" t="str">
            <v>W14X257</v>
          </cell>
          <cell r="D183" t="str">
            <v>T</v>
          </cell>
          <cell r="E183">
            <v>257</v>
          </cell>
          <cell r="F183">
            <v>75.599999999999994</v>
          </cell>
          <cell r="G183">
            <v>16.399999999999999</v>
          </cell>
          <cell r="H183">
            <v>0</v>
          </cell>
          <cell r="I183">
            <v>0</v>
          </cell>
          <cell r="J183">
            <v>16</v>
          </cell>
          <cell r="K183">
            <v>0</v>
          </cell>
          <cell r="L183">
            <v>0</v>
          </cell>
          <cell r="M183">
            <v>1.18</v>
          </cell>
          <cell r="N183">
            <v>1.89</v>
          </cell>
          <cell r="O183">
            <v>0</v>
          </cell>
          <cell r="P183">
            <v>0</v>
          </cell>
          <cell r="Q183">
            <v>0</v>
          </cell>
          <cell r="R183">
            <v>2.4900000000000002</v>
          </cell>
          <cell r="S183">
            <v>3.1875</v>
          </cell>
          <cell r="T183">
            <v>1.8125</v>
          </cell>
          <cell r="U183">
            <v>0</v>
          </cell>
          <cell r="V183">
            <v>0</v>
          </cell>
          <cell r="W183">
            <v>0</v>
          </cell>
          <cell r="X183">
            <v>0</v>
          </cell>
          <cell r="Y183">
            <v>0</v>
          </cell>
          <cell r="Z183">
            <v>4.2300000000000004</v>
          </cell>
          <cell r="AA183">
            <v>0</v>
          </cell>
          <cell r="AB183">
            <v>9.7100000000000009</v>
          </cell>
          <cell r="AC183">
            <v>0</v>
          </cell>
          <cell r="AD183">
            <v>0</v>
          </cell>
          <cell r="AE183">
            <v>3400</v>
          </cell>
          <cell r="AF183">
            <v>487</v>
          </cell>
          <cell r="AG183">
            <v>415</v>
          </cell>
          <cell r="AH183">
            <v>6.71</v>
          </cell>
          <cell r="AI183">
            <v>1290</v>
          </cell>
          <cell r="AJ183">
            <v>246</v>
          </cell>
          <cell r="AK183">
            <v>161</v>
          </cell>
          <cell r="AL183">
            <v>4.13</v>
          </cell>
          <cell r="AM183">
            <v>0</v>
          </cell>
          <cell r="AN183">
            <v>79.099999999999994</v>
          </cell>
          <cell r="AO183">
            <v>67800</v>
          </cell>
          <cell r="AP183">
            <v>0</v>
          </cell>
          <cell r="AQ183">
            <v>58</v>
          </cell>
          <cell r="AR183">
            <v>439</v>
          </cell>
          <cell r="AS183">
            <v>102</v>
          </cell>
          <cell r="AT183">
            <v>243</v>
          </cell>
          <cell r="AU183">
            <v>0</v>
          </cell>
          <cell r="AV183">
            <v>0</v>
          </cell>
          <cell r="AW183">
            <v>0</v>
          </cell>
          <cell r="AX183">
            <v>0</v>
          </cell>
          <cell r="AY183" t="str">
            <v>W360X382</v>
          </cell>
          <cell r="AZ183" t="str">
            <v>W360X382</v>
          </cell>
          <cell r="BA183">
            <v>382</v>
          </cell>
          <cell r="BB183">
            <v>48800</v>
          </cell>
          <cell r="BC183">
            <v>417</v>
          </cell>
          <cell r="BD183">
            <v>0</v>
          </cell>
          <cell r="BE183">
            <v>0</v>
          </cell>
          <cell r="BF183">
            <v>406</v>
          </cell>
          <cell r="BG183">
            <v>0</v>
          </cell>
          <cell r="BH183">
            <v>0</v>
          </cell>
          <cell r="BI183">
            <v>30</v>
          </cell>
          <cell r="BJ183">
            <v>48</v>
          </cell>
          <cell r="BK183">
            <v>0</v>
          </cell>
          <cell r="BL183">
            <v>0</v>
          </cell>
          <cell r="BM183">
            <v>0</v>
          </cell>
          <cell r="BN183">
            <v>63.2</v>
          </cell>
          <cell r="BO183">
            <v>81</v>
          </cell>
          <cell r="BP183">
            <v>0</v>
          </cell>
          <cell r="BQ183">
            <v>0</v>
          </cell>
          <cell r="BR183">
            <v>0</v>
          </cell>
          <cell r="BS183">
            <v>0</v>
          </cell>
          <cell r="BT183">
            <v>0</v>
          </cell>
          <cell r="BU183">
            <v>382</v>
          </cell>
          <cell r="BV183">
            <v>0</v>
          </cell>
          <cell r="BW183">
            <v>0</v>
          </cell>
          <cell r="BX183">
            <v>9.7100000000000009</v>
          </cell>
          <cell r="BY183">
            <v>0</v>
          </cell>
          <cell r="BZ183">
            <v>1420</v>
          </cell>
          <cell r="CA183">
            <v>7980</v>
          </cell>
          <cell r="CB183">
            <v>6800</v>
          </cell>
          <cell r="CC183">
            <v>170</v>
          </cell>
          <cell r="CD183">
            <v>537</v>
          </cell>
          <cell r="CE183">
            <v>4030</v>
          </cell>
          <cell r="CF183">
            <v>2640</v>
          </cell>
          <cell r="CG183">
            <v>105</v>
          </cell>
          <cell r="CH183">
            <v>0</v>
          </cell>
          <cell r="CI183">
            <v>32900</v>
          </cell>
          <cell r="CJ183">
            <v>18200</v>
          </cell>
          <cell r="CK183">
            <v>0</v>
          </cell>
          <cell r="CL183">
            <v>37400</v>
          </cell>
          <cell r="CM183">
            <v>183</v>
          </cell>
          <cell r="CN183">
            <v>1670</v>
          </cell>
          <cell r="CO183">
            <v>3980</v>
          </cell>
          <cell r="CP183">
            <v>0</v>
          </cell>
          <cell r="CQ183">
            <v>0</v>
          </cell>
          <cell r="CR183">
            <v>0</v>
          </cell>
          <cell r="CS183">
            <v>0</v>
          </cell>
        </row>
        <row r="184">
          <cell r="C184" t="str">
            <v>W14X233</v>
          </cell>
          <cell r="D184" t="str">
            <v>T</v>
          </cell>
          <cell r="E184">
            <v>233</v>
          </cell>
          <cell r="F184">
            <v>68.5</v>
          </cell>
          <cell r="G184">
            <v>16</v>
          </cell>
          <cell r="H184">
            <v>0</v>
          </cell>
          <cell r="I184">
            <v>0</v>
          </cell>
          <cell r="J184">
            <v>15.9</v>
          </cell>
          <cell r="K184">
            <v>0</v>
          </cell>
          <cell r="L184">
            <v>0</v>
          </cell>
          <cell r="M184">
            <v>1.07</v>
          </cell>
          <cell r="N184">
            <v>1.72</v>
          </cell>
          <cell r="O184">
            <v>0</v>
          </cell>
          <cell r="P184">
            <v>0</v>
          </cell>
          <cell r="Q184">
            <v>0</v>
          </cell>
          <cell r="R184">
            <v>2.3199999999999998</v>
          </cell>
          <cell r="S184">
            <v>3</v>
          </cell>
          <cell r="T184">
            <v>1.75</v>
          </cell>
          <cell r="U184">
            <v>0</v>
          </cell>
          <cell r="V184">
            <v>0</v>
          </cell>
          <cell r="W184">
            <v>0</v>
          </cell>
          <cell r="X184">
            <v>0</v>
          </cell>
          <cell r="Y184">
            <v>0</v>
          </cell>
          <cell r="Z184">
            <v>4.62</v>
          </cell>
          <cell r="AA184">
            <v>0</v>
          </cell>
          <cell r="AB184">
            <v>10.7</v>
          </cell>
          <cell r="AC184">
            <v>0</v>
          </cell>
          <cell r="AD184">
            <v>0</v>
          </cell>
          <cell r="AE184">
            <v>3010</v>
          </cell>
          <cell r="AF184">
            <v>436</v>
          </cell>
          <cell r="AG184">
            <v>375</v>
          </cell>
          <cell r="AH184">
            <v>6.63</v>
          </cell>
          <cell r="AI184">
            <v>1150</v>
          </cell>
          <cell r="AJ184">
            <v>221</v>
          </cell>
          <cell r="AK184">
            <v>145</v>
          </cell>
          <cell r="AL184">
            <v>4.0999999999999996</v>
          </cell>
          <cell r="AM184">
            <v>0</v>
          </cell>
          <cell r="AN184">
            <v>59.5</v>
          </cell>
          <cell r="AO184">
            <v>59000</v>
          </cell>
          <cell r="AP184">
            <v>0</v>
          </cell>
          <cell r="AQ184">
            <v>56.8</v>
          </cell>
          <cell r="AR184">
            <v>388</v>
          </cell>
          <cell r="AS184">
            <v>91.1</v>
          </cell>
          <cell r="AT184">
            <v>216</v>
          </cell>
          <cell r="AU184">
            <v>0</v>
          </cell>
          <cell r="AV184">
            <v>0</v>
          </cell>
          <cell r="AW184">
            <v>0</v>
          </cell>
          <cell r="AX184">
            <v>0</v>
          </cell>
          <cell r="AY184" t="str">
            <v>W360X347</v>
          </cell>
          <cell r="AZ184" t="str">
            <v>W360X347</v>
          </cell>
          <cell r="BA184">
            <v>37</v>
          </cell>
          <cell r="BB184">
            <v>44200</v>
          </cell>
          <cell r="BC184">
            <v>406</v>
          </cell>
          <cell r="BD184">
            <v>0</v>
          </cell>
          <cell r="BE184">
            <v>0</v>
          </cell>
          <cell r="BF184">
            <v>404</v>
          </cell>
          <cell r="BG184">
            <v>0</v>
          </cell>
          <cell r="BH184">
            <v>0</v>
          </cell>
          <cell r="BI184">
            <v>27.2</v>
          </cell>
          <cell r="BJ184">
            <v>43.7</v>
          </cell>
          <cell r="BK184">
            <v>0</v>
          </cell>
          <cell r="BL184">
            <v>0</v>
          </cell>
          <cell r="BM184">
            <v>0</v>
          </cell>
          <cell r="BN184">
            <v>58.9</v>
          </cell>
          <cell r="BO184">
            <v>76.2</v>
          </cell>
          <cell r="BP184">
            <v>0</v>
          </cell>
          <cell r="BQ184">
            <v>0</v>
          </cell>
          <cell r="BR184">
            <v>0</v>
          </cell>
          <cell r="BS184">
            <v>0</v>
          </cell>
          <cell r="BT184">
            <v>0</v>
          </cell>
          <cell r="BU184">
            <v>37</v>
          </cell>
          <cell r="BV184">
            <v>0</v>
          </cell>
          <cell r="BW184">
            <v>0</v>
          </cell>
          <cell r="BX184">
            <v>10.7</v>
          </cell>
          <cell r="BY184">
            <v>0</v>
          </cell>
          <cell r="BZ184">
            <v>1250</v>
          </cell>
          <cell r="CA184">
            <v>7140</v>
          </cell>
          <cell r="CB184">
            <v>6150</v>
          </cell>
          <cell r="CC184">
            <v>168</v>
          </cell>
          <cell r="CD184">
            <v>479</v>
          </cell>
          <cell r="CE184">
            <v>3620</v>
          </cell>
          <cell r="CF184">
            <v>2380</v>
          </cell>
          <cell r="CG184">
            <v>104</v>
          </cell>
          <cell r="CH184">
            <v>0</v>
          </cell>
          <cell r="CI184">
            <v>24800</v>
          </cell>
          <cell r="CJ184">
            <v>15800</v>
          </cell>
          <cell r="CK184">
            <v>0</v>
          </cell>
          <cell r="CL184">
            <v>36600</v>
          </cell>
          <cell r="CM184">
            <v>161</v>
          </cell>
          <cell r="CN184">
            <v>1490</v>
          </cell>
          <cell r="CO184">
            <v>3540</v>
          </cell>
          <cell r="CP184">
            <v>0</v>
          </cell>
          <cell r="CQ184">
            <v>0</v>
          </cell>
          <cell r="CR184">
            <v>0</v>
          </cell>
          <cell r="CS184">
            <v>0</v>
          </cell>
        </row>
        <row r="185">
          <cell r="C185" t="str">
            <v>W14X211</v>
          </cell>
          <cell r="D185" t="str">
            <v>F</v>
          </cell>
          <cell r="E185">
            <v>211</v>
          </cell>
          <cell r="F185">
            <v>62</v>
          </cell>
          <cell r="G185">
            <v>15.7</v>
          </cell>
          <cell r="H185">
            <v>0</v>
          </cell>
          <cell r="I185">
            <v>0</v>
          </cell>
          <cell r="J185">
            <v>15.8</v>
          </cell>
          <cell r="K185">
            <v>0</v>
          </cell>
          <cell r="L185">
            <v>0</v>
          </cell>
          <cell r="M185">
            <v>0.98</v>
          </cell>
          <cell r="N185">
            <v>1.56</v>
          </cell>
          <cell r="O185">
            <v>0</v>
          </cell>
          <cell r="P185">
            <v>0</v>
          </cell>
          <cell r="Q185">
            <v>0</v>
          </cell>
          <cell r="R185">
            <v>2.16</v>
          </cell>
          <cell r="S185">
            <v>2.875</v>
          </cell>
          <cell r="T185">
            <v>1.6875</v>
          </cell>
          <cell r="U185">
            <v>0</v>
          </cell>
          <cell r="V185">
            <v>0</v>
          </cell>
          <cell r="W185">
            <v>0</v>
          </cell>
          <cell r="X185">
            <v>0</v>
          </cell>
          <cell r="Y185">
            <v>0</v>
          </cell>
          <cell r="Z185">
            <v>5.0599999999999996</v>
          </cell>
          <cell r="AA185">
            <v>0</v>
          </cell>
          <cell r="AB185">
            <v>11.6</v>
          </cell>
          <cell r="AC185">
            <v>0</v>
          </cell>
          <cell r="AD185">
            <v>0</v>
          </cell>
          <cell r="AE185">
            <v>2660</v>
          </cell>
          <cell r="AF185">
            <v>390</v>
          </cell>
          <cell r="AG185">
            <v>338</v>
          </cell>
          <cell r="AH185">
            <v>6.55</v>
          </cell>
          <cell r="AI185">
            <v>1030</v>
          </cell>
          <cell r="AJ185">
            <v>198</v>
          </cell>
          <cell r="AK185">
            <v>130</v>
          </cell>
          <cell r="AL185">
            <v>4.07</v>
          </cell>
          <cell r="AM185">
            <v>0</v>
          </cell>
          <cell r="AN185">
            <v>44.6</v>
          </cell>
          <cell r="AO185">
            <v>51500</v>
          </cell>
          <cell r="AP185">
            <v>0</v>
          </cell>
          <cell r="AQ185">
            <v>55.9</v>
          </cell>
          <cell r="AR185">
            <v>344</v>
          </cell>
          <cell r="AS185">
            <v>81.7</v>
          </cell>
          <cell r="AT185">
            <v>194</v>
          </cell>
          <cell r="AU185">
            <v>0</v>
          </cell>
          <cell r="AV185">
            <v>0</v>
          </cell>
          <cell r="AW185">
            <v>0</v>
          </cell>
          <cell r="AX185">
            <v>0</v>
          </cell>
          <cell r="AY185" t="str">
            <v>W360X314</v>
          </cell>
          <cell r="AZ185" t="str">
            <v>W360X314</v>
          </cell>
          <cell r="BA185">
            <v>314</v>
          </cell>
          <cell r="BB185">
            <v>40000</v>
          </cell>
          <cell r="BC185">
            <v>399</v>
          </cell>
          <cell r="BD185">
            <v>0</v>
          </cell>
          <cell r="BE185">
            <v>0</v>
          </cell>
          <cell r="BF185">
            <v>401</v>
          </cell>
          <cell r="BG185">
            <v>0</v>
          </cell>
          <cell r="BH185">
            <v>0</v>
          </cell>
          <cell r="BI185">
            <v>24.9</v>
          </cell>
          <cell r="BJ185">
            <v>39.6</v>
          </cell>
          <cell r="BK185">
            <v>0</v>
          </cell>
          <cell r="BL185">
            <v>0</v>
          </cell>
          <cell r="BM185">
            <v>0</v>
          </cell>
          <cell r="BN185">
            <v>54.9</v>
          </cell>
          <cell r="BO185">
            <v>73</v>
          </cell>
          <cell r="BP185">
            <v>0</v>
          </cell>
          <cell r="BQ185">
            <v>0</v>
          </cell>
          <cell r="BR185">
            <v>0</v>
          </cell>
          <cell r="BS185">
            <v>0</v>
          </cell>
          <cell r="BT185">
            <v>0</v>
          </cell>
          <cell r="BU185">
            <v>314</v>
          </cell>
          <cell r="BV185">
            <v>0</v>
          </cell>
          <cell r="BW185">
            <v>0</v>
          </cell>
          <cell r="BX185">
            <v>11.6</v>
          </cell>
          <cell r="BY185">
            <v>0</v>
          </cell>
          <cell r="BZ185">
            <v>1110</v>
          </cell>
          <cell r="CA185">
            <v>6390</v>
          </cell>
          <cell r="CB185">
            <v>5540</v>
          </cell>
          <cell r="CC185">
            <v>166</v>
          </cell>
          <cell r="CD185">
            <v>429</v>
          </cell>
          <cell r="CE185">
            <v>3240</v>
          </cell>
          <cell r="CF185">
            <v>2130</v>
          </cell>
          <cell r="CG185">
            <v>103</v>
          </cell>
          <cell r="CH185">
            <v>0</v>
          </cell>
          <cell r="CI185">
            <v>18600</v>
          </cell>
          <cell r="CJ185">
            <v>13800</v>
          </cell>
          <cell r="CK185">
            <v>0</v>
          </cell>
          <cell r="CL185">
            <v>36100</v>
          </cell>
          <cell r="CM185">
            <v>143</v>
          </cell>
          <cell r="CN185">
            <v>1340</v>
          </cell>
          <cell r="CO185">
            <v>3180</v>
          </cell>
          <cell r="CP185">
            <v>0</v>
          </cell>
          <cell r="CQ185">
            <v>0</v>
          </cell>
          <cell r="CR185">
            <v>0</v>
          </cell>
          <cell r="CS185">
            <v>0</v>
          </cell>
        </row>
        <row r="186">
          <cell r="C186" t="str">
            <v>W14X193</v>
          </cell>
          <cell r="D186" t="str">
            <v>F</v>
          </cell>
          <cell r="E186">
            <v>193</v>
          </cell>
          <cell r="F186">
            <v>56.8</v>
          </cell>
          <cell r="G186">
            <v>15.5</v>
          </cell>
          <cell r="H186">
            <v>0</v>
          </cell>
          <cell r="I186">
            <v>0</v>
          </cell>
          <cell r="J186">
            <v>15.7</v>
          </cell>
          <cell r="K186">
            <v>0</v>
          </cell>
          <cell r="L186">
            <v>0</v>
          </cell>
          <cell r="M186">
            <v>0.89</v>
          </cell>
          <cell r="N186">
            <v>1.44</v>
          </cell>
          <cell r="O186">
            <v>0</v>
          </cell>
          <cell r="P186">
            <v>0</v>
          </cell>
          <cell r="Q186">
            <v>0</v>
          </cell>
          <cell r="R186">
            <v>2.04</v>
          </cell>
          <cell r="S186">
            <v>2.75</v>
          </cell>
          <cell r="T186">
            <v>1.6875</v>
          </cell>
          <cell r="U186">
            <v>0</v>
          </cell>
          <cell r="V186">
            <v>0</v>
          </cell>
          <cell r="W186">
            <v>0</v>
          </cell>
          <cell r="X186">
            <v>0</v>
          </cell>
          <cell r="Y186">
            <v>0</v>
          </cell>
          <cell r="Z186">
            <v>5.45</v>
          </cell>
          <cell r="AA186">
            <v>0</v>
          </cell>
          <cell r="AB186">
            <v>12.8</v>
          </cell>
          <cell r="AC186">
            <v>0</v>
          </cell>
          <cell r="AD186">
            <v>0</v>
          </cell>
          <cell r="AE186">
            <v>2400</v>
          </cell>
          <cell r="AF186">
            <v>355</v>
          </cell>
          <cell r="AG186">
            <v>310</v>
          </cell>
          <cell r="AH186">
            <v>6.5</v>
          </cell>
          <cell r="AI186">
            <v>931</v>
          </cell>
          <cell r="AJ186">
            <v>180</v>
          </cell>
          <cell r="AK186">
            <v>119</v>
          </cell>
          <cell r="AL186">
            <v>4.05</v>
          </cell>
          <cell r="AM186">
            <v>0</v>
          </cell>
          <cell r="AN186">
            <v>34.799999999999997</v>
          </cell>
          <cell r="AO186">
            <v>45900</v>
          </cell>
          <cell r="AP186">
            <v>0</v>
          </cell>
          <cell r="AQ186">
            <v>55.2</v>
          </cell>
          <cell r="AR186">
            <v>312</v>
          </cell>
          <cell r="AS186">
            <v>75</v>
          </cell>
          <cell r="AT186">
            <v>177</v>
          </cell>
          <cell r="AU186">
            <v>0</v>
          </cell>
          <cell r="AV186">
            <v>0</v>
          </cell>
          <cell r="AW186">
            <v>0</v>
          </cell>
          <cell r="AX186">
            <v>0</v>
          </cell>
          <cell r="AY186" t="str">
            <v>W360X287</v>
          </cell>
          <cell r="AZ186" t="str">
            <v>W360X287</v>
          </cell>
          <cell r="BA186">
            <v>287</v>
          </cell>
          <cell r="BB186">
            <v>36600</v>
          </cell>
          <cell r="BC186">
            <v>394</v>
          </cell>
          <cell r="BD186">
            <v>0</v>
          </cell>
          <cell r="BE186">
            <v>0</v>
          </cell>
          <cell r="BF186">
            <v>399</v>
          </cell>
          <cell r="BG186">
            <v>0</v>
          </cell>
          <cell r="BH186">
            <v>0</v>
          </cell>
          <cell r="BI186">
            <v>22.6</v>
          </cell>
          <cell r="BJ186">
            <v>36.6</v>
          </cell>
          <cell r="BK186">
            <v>0</v>
          </cell>
          <cell r="BL186">
            <v>0</v>
          </cell>
          <cell r="BM186">
            <v>0</v>
          </cell>
          <cell r="BN186">
            <v>51.8</v>
          </cell>
          <cell r="BO186">
            <v>69.900000000000006</v>
          </cell>
          <cell r="BP186">
            <v>0</v>
          </cell>
          <cell r="BQ186">
            <v>0</v>
          </cell>
          <cell r="BR186">
            <v>0</v>
          </cell>
          <cell r="BS186">
            <v>0</v>
          </cell>
          <cell r="BT186">
            <v>0</v>
          </cell>
          <cell r="BU186">
            <v>287</v>
          </cell>
          <cell r="BV186">
            <v>0</v>
          </cell>
          <cell r="BW186">
            <v>0</v>
          </cell>
          <cell r="BX186">
            <v>12.8</v>
          </cell>
          <cell r="BY186">
            <v>0</v>
          </cell>
          <cell r="BZ186">
            <v>999</v>
          </cell>
          <cell r="CA186">
            <v>5820</v>
          </cell>
          <cell r="CB186">
            <v>5080</v>
          </cell>
          <cell r="CC186">
            <v>165</v>
          </cell>
          <cell r="CD186">
            <v>388</v>
          </cell>
          <cell r="CE186">
            <v>2950</v>
          </cell>
          <cell r="CF186">
            <v>1950</v>
          </cell>
          <cell r="CG186">
            <v>103</v>
          </cell>
          <cell r="CH186">
            <v>0</v>
          </cell>
          <cell r="CI186">
            <v>14500</v>
          </cell>
          <cell r="CJ186">
            <v>12300</v>
          </cell>
          <cell r="CK186">
            <v>0</v>
          </cell>
          <cell r="CL186">
            <v>35600</v>
          </cell>
          <cell r="CM186">
            <v>130</v>
          </cell>
          <cell r="CN186">
            <v>1230</v>
          </cell>
          <cell r="CO186">
            <v>2900</v>
          </cell>
          <cell r="CP186">
            <v>0</v>
          </cell>
          <cell r="CQ186">
            <v>0</v>
          </cell>
          <cell r="CR186">
            <v>0</v>
          </cell>
          <cell r="CS186">
            <v>0</v>
          </cell>
        </row>
        <row r="187">
          <cell r="C187" t="str">
            <v>W14X176</v>
          </cell>
          <cell r="D187" t="str">
            <v>F</v>
          </cell>
          <cell r="E187">
            <v>176</v>
          </cell>
          <cell r="F187">
            <v>51.8</v>
          </cell>
          <cell r="G187">
            <v>15.2</v>
          </cell>
          <cell r="H187">
            <v>0</v>
          </cell>
          <cell r="I187">
            <v>0</v>
          </cell>
          <cell r="J187">
            <v>15.7</v>
          </cell>
          <cell r="K187">
            <v>0</v>
          </cell>
          <cell r="L187">
            <v>0</v>
          </cell>
          <cell r="M187">
            <v>0.83</v>
          </cell>
          <cell r="N187">
            <v>1.31</v>
          </cell>
          <cell r="O187">
            <v>0</v>
          </cell>
          <cell r="P187">
            <v>0</v>
          </cell>
          <cell r="Q187">
            <v>0</v>
          </cell>
          <cell r="R187">
            <v>1.91</v>
          </cell>
          <cell r="S187">
            <v>2.625</v>
          </cell>
          <cell r="T187">
            <v>1.625</v>
          </cell>
          <cell r="U187">
            <v>0</v>
          </cell>
          <cell r="V187">
            <v>0</v>
          </cell>
          <cell r="W187">
            <v>0</v>
          </cell>
          <cell r="X187">
            <v>0</v>
          </cell>
          <cell r="Y187">
            <v>0</v>
          </cell>
          <cell r="Z187">
            <v>5.97</v>
          </cell>
          <cell r="AA187">
            <v>0</v>
          </cell>
          <cell r="AB187">
            <v>13.7</v>
          </cell>
          <cell r="AC187">
            <v>0</v>
          </cell>
          <cell r="AD187">
            <v>0</v>
          </cell>
          <cell r="AE187">
            <v>2140</v>
          </cell>
          <cell r="AF187">
            <v>320</v>
          </cell>
          <cell r="AG187">
            <v>281</v>
          </cell>
          <cell r="AH187">
            <v>6.43</v>
          </cell>
          <cell r="AI187">
            <v>838</v>
          </cell>
          <cell r="AJ187">
            <v>163</v>
          </cell>
          <cell r="AK187">
            <v>107</v>
          </cell>
          <cell r="AL187">
            <v>4.0199999999999996</v>
          </cell>
          <cell r="AM187">
            <v>0</v>
          </cell>
          <cell r="AN187">
            <v>26.5</v>
          </cell>
          <cell r="AO187">
            <v>40500</v>
          </cell>
          <cell r="AP187">
            <v>0</v>
          </cell>
          <cell r="AQ187">
            <v>54.5</v>
          </cell>
          <cell r="AR187">
            <v>280</v>
          </cell>
          <cell r="AS187">
            <v>67.599999999999994</v>
          </cell>
          <cell r="AT187">
            <v>159</v>
          </cell>
          <cell r="AU187">
            <v>0</v>
          </cell>
          <cell r="AV187">
            <v>0</v>
          </cell>
          <cell r="AW187">
            <v>0</v>
          </cell>
          <cell r="AX187">
            <v>0</v>
          </cell>
          <cell r="AY187" t="str">
            <v>W360X262</v>
          </cell>
          <cell r="AZ187" t="str">
            <v>W360X262</v>
          </cell>
          <cell r="BA187">
            <v>262</v>
          </cell>
          <cell r="BB187">
            <v>33400</v>
          </cell>
          <cell r="BC187">
            <v>386</v>
          </cell>
          <cell r="BD187">
            <v>0</v>
          </cell>
          <cell r="BE187">
            <v>0</v>
          </cell>
          <cell r="BF187">
            <v>399</v>
          </cell>
          <cell r="BG187">
            <v>0</v>
          </cell>
          <cell r="BH187">
            <v>0</v>
          </cell>
          <cell r="BI187">
            <v>21.1</v>
          </cell>
          <cell r="BJ187">
            <v>33.299999999999997</v>
          </cell>
          <cell r="BK187">
            <v>0</v>
          </cell>
          <cell r="BL187">
            <v>0</v>
          </cell>
          <cell r="BM187">
            <v>0</v>
          </cell>
          <cell r="BN187">
            <v>48.5</v>
          </cell>
          <cell r="BO187">
            <v>66.7</v>
          </cell>
          <cell r="BP187">
            <v>0</v>
          </cell>
          <cell r="BQ187">
            <v>0</v>
          </cell>
          <cell r="BR187">
            <v>0</v>
          </cell>
          <cell r="BS187">
            <v>0</v>
          </cell>
          <cell r="BT187">
            <v>0</v>
          </cell>
          <cell r="BU187">
            <v>262</v>
          </cell>
          <cell r="BV187">
            <v>0</v>
          </cell>
          <cell r="BW187">
            <v>0</v>
          </cell>
          <cell r="BX187">
            <v>13.7</v>
          </cell>
          <cell r="BY187">
            <v>0</v>
          </cell>
          <cell r="BZ187">
            <v>891</v>
          </cell>
          <cell r="CA187">
            <v>5240</v>
          </cell>
          <cell r="CB187">
            <v>4600</v>
          </cell>
          <cell r="CC187">
            <v>163</v>
          </cell>
          <cell r="CD187">
            <v>349</v>
          </cell>
          <cell r="CE187">
            <v>2670</v>
          </cell>
          <cell r="CF187">
            <v>1750</v>
          </cell>
          <cell r="CG187">
            <v>102</v>
          </cell>
          <cell r="CH187">
            <v>0</v>
          </cell>
          <cell r="CI187">
            <v>11000</v>
          </cell>
          <cell r="CJ187">
            <v>10900</v>
          </cell>
          <cell r="CK187">
            <v>0</v>
          </cell>
          <cell r="CL187">
            <v>35200</v>
          </cell>
          <cell r="CM187">
            <v>117</v>
          </cell>
          <cell r="CN187">
            <v>1110</v>
          </cell>
          <cell r="CO187">
            <v>2610</v>
          </cell>
          <cell r="CP187">
            <v>0</v>
          </cell>
          <cell r="CQ187">
            <v>0</v>
          </cell>
          <cell r="CR187">
            <v>0</v>
          </cell>
          <cell r="CS187">
            <v>0</v>
          </cell>
        </row>
        <row r="188">
          <cell r="C188" t="str">
            <v>W14X159</v>
          </cell>
          <cell r="D188" t="str">
            <v>F</v>
          </cell>
          <cell r="E188">
            <v>159</v>
          </cell>
          <cell r="F188">
            <v>46.7</v>
          </cell>
          <cell r="G188">
            <v>15</v>
          </cell>
          <cell r="H188">
            <v>0</v>
          </cell>
          <cell r="I188">
            <v>0</v>
          </cell>
          <cell r="J188">
            <v>15.6</v>
          </cell>
          <cell r="K188">
            <v>0</v>
          </cell>
          <cell r="L188">
            <v>0</v>
          </cell>
          <cell r="M188">
            <v>0.745</v>
          </cell>
          <cell r="N188">
            <v>1.19</v>
          </cell>
          <cell r="O188">
            <v>0</v>
          </cell>
          <cell r="P188">
            <v>0</v>
          </cell>
          <cell r="Q188">
            <v>0</v>
          </cell>
          <cell r="R188">
            <v>1.79</v>
          </cell>
          <cell r="S188">
            <v>2.5</v>
          </cell>
          <cell r="T188">
            <v>1.5625</v>
          </cell>
          <cell r="U188">
            <v>0</v>
          </cell>
          <cell r="V188">
            <v>0</v>
          </cell>
          <cell r="W188">
            <v>0</v>
          </cell>
          <cell r="X188">
            <v>0</v>
          </cell>
          <cell r="Y188">
            <v>0</v>
          </cell>
          <cell r="Z188">
            <v>6.54</v>
          </cell>
          <cell r="AA188">
            <v>0</v>
          </cell>
          <cell r="AB188">
            <v>15.3</v>
          </cell>
          <cell r="AC188">
            <v>0</v>
          </cell>
          <cell r="AD188">
            <v>0</v>
          </cell>
          <cell r="AE188">
            <v>1900</v>
          </cell>
          <cell r="AF188">
            <v>287</v>
          </cell>
          <cell r="AG188">
            <v>254</v>
          </cell>
          <cell r="AH188">
            <v>6.38</v>
          </cell>
          <cell r="AI188">
            <v>748</v>
          </cell>
          <cell r="AJ188">
            <v>146</v>
          </cell>
          <cell r="AK188">
            <v>96.2</v>
          </cell>
          <cell r="AL188">
            <v>4</v>
          </cell>
          <cell r="AM188">
            <v>0</v>
          </cell>
          <cell r="AN188">
            <v>19.7</v>
          </cell>
          <cell r="AO188">
            <v>35600</v>
          </cell>
          <cell r="AP188">
            <v>0</v>
          </cell>
          <cell r="AQ188">
            <v>53.9</v>
          </cell>
          <cell r="AR188">
            <v>250</v>
          </cell>
          <cell r="AS188">
            <v>61</v>
          </cell>
          <cell r="AT188">
            <v>143</v>
          </cell>
          <cell r="AU188">
            <v>0</v>
          </cell>
          <cell r="AV188">
            <v>0</v>
          </cell>
          <cell r="AW188">
            <v>0</v>
          </cell>
          <cell r="AX188">
            <v>0</v>
          </cell>
          <cell r="AY188" t="str">
            <v>W360X237</v>
          </cell>
          <cell r="AZ188" t="str">
            <v>W360X237</v>
          </cell>
          <cell r="BA188">
            <v>237</v>
          </cell>
          <cell r="BB188">
            <v>30100</v>
          </cell>
          <cell r="BC188">
            <v>381</v>
          </cell>
          <cell r="BD188">
            <v>0</v>
          </cell>
          <cell r="BE188">
            <v>0</v>
          </cell>
          <cell r="BF188">
            <v>396</v>
          </cell>
          <cell r="BG188">
            <v>0</v>
          </cell>
          <cell r="BH188">
            <v>0</v>
          </cell>
          <cell r="BI188">
            <v>18.899999999999999</v>
          </cell>
          <cell r="BJ188">
            <v>30.2</v>
          </cell>
          <cell r="BK188">
            <v>0</v>
          </cell>
          <cell r="BL188">
            <v>0</v>
          </cell>
          <cell r="BM188">
            <v>0</v>
          </cell>
          <cell r="BN188">
            <v>45.5</v>
          </cell>
          <cell r="BO188">
            <v>63.5</v>
          </cell>
          <cell r="BP188">
            <v>0</v>
          </cell>
          <cell r="BQ188">
            <v>0</v>
          </cell>
          <cell r="BR188">
            <v>0</v>
          </cell>
          <cell r="BS188">
            <v>0</v>
          </cell>
          <cell r="BT188">
            <v>0</v>
          </cell>
          <cell r="BU188">
            <v>237</v>
          </cell>
          <cell r="BV188">
            <v>0</v>
          </cell>
          <cell r="BW188">
            <v>0</v>
          </cell>
          <cell r="BX188">
            <v>15.3</v>
          </cell>
          <cell r="BY188">
            <v>0</v>
          </cell>
          <cell r="BZ188">
            <v>791</v>
          </cell>
          <cell r="CA188">
            <v>4700</v>
          </cell>
          <cell r="CB188">
            <v>4160</v>
          </cell>
          <cell r="CC188">
            <v>162</v>
          </cell>
          <cell r="CD188">
            <v>311</v>
          </cell>
          <cell r="CE188">
            <v>2390</v>
          </cell>
          <cell r="CF188">
            <v>1580</v>
          </cell>
          <cell r="CG188">
            <v>102</v>
          </cell>
          <cell r="CH188">
            <v>0</v>
          </cell>
          <cell r="CI188">
            <v>8200</v>
          </cell>
          <cell r="CJ188">
            <v>9560</v>
          </cell>
          <cell r="CK188">
            <v>0</v>
          </cell>
          <cell r="CL188">
            <v>34800</v>
          </cell>
          <cell r="CM188">
            <v>104</v>
          </cell>
          <cell r="CN188">
            <v>1000</v>
          </cell>
          <cell r="CO188">
            <v>2340</v>
          </cell>
          <cell r="CP188">
            <v>0</v>
          </cell>
          <cell r="CQ188">
            <v>0</v>
          </cell>
          <cell r="CR188">
            <v>0</v>
          </cell>
          <cell r="CS188">
            <v>0</v>
          </cell>
        </row>
        <row r="189">
          <cell r="C189" t="str">
            <v>W14X145</v>
          </cell>
          <cell r="D189" t="str">
            <v>F</v>
          </cell>
          <cell r="E189">
            <v>145</v>
          </cell>
          <cell r="F189">
            <v>42.7</v>
          </cell>
          <cell r="G189">
            <v>14.8</v>
          </cell>
          <cell r="H189">
            <v>0</v>
          </cell>
          <cell r="I189">
            <v>0</v>
          </cell>
          <cell r="J189">
            <v>15.5</v>
          </cell>
          <cell r="K189">
            <v>0</v>
          </cell>
          <cell r="L189">
            <v>0</v>
          </cell>
          <cell r="M189">
            <v>0.68</v>
          </cell>
          <cell r="N189">
            <v>1.0900000000000001</v>
          </cell>
          <cell r="O189">
            <v>0</v>
          </cell>
          <cell r="P189">
            <v>0</v>
          </cell>
          <cell r="Q189">
            <v>0</v>
          </cell>
          <cell r="R189">
            <v>1.69</v>
          </cell>
          <cell r="S189">
            <v>2.375</v>
          </cell>
          <cell r="T189">
            <v>1.5625</v>
          </cell>
          <cell r="U189">
            <v>0</v>
          </cell>
          <cell r="V189">
            <v>0</v>
          </cell>
          <cell r="W189">
            <v>0</v>
          </cell>
          <cell r="X189">
            <v>0</v>
          </cell>
          <cell r="Y189">
            <v>0</v>
          </cell>
          <cell r="Z189">
            <v>7.11</v>
          </cell>
          <cell r="AA189">
            <v>0</v>
          </cell>
          <cell r="AB189">
            <v>16.8</v>
          </cell>
          <cell r="AC189">
            <v>0</v>
          </cell>
          <cell r="AD189">
            <v>0</v>
          </cell>
          <cell r="AE189">
            <v>1710</v>
          </cell>
          <cell r="AF189">
            <v>260</v>
          </cell>
          <cell r="AG189">
            <v>232</v>
          </cell>
          <cell r="AH189">
            <v>6.33</v>
          </cell>
          <cell r="AI189">
            <v>677</v>
          </cell>
          <cell r="AJ189">
            <v>133</v>
          </cell>
          <cell r="AK189">
            <v>87.3</v>
          </cell>
          <cell r="AL189">
            <v>3.98</v>
          </cell>
          <cell r="AM189">
            <v>0</v>
          </cell>
          <cell r="AN189">
            <v>15.2</v>
          </cell>
          <cell r="AO189">
            <v>31700</v>
          </cell>
          <cell r="AP189">
            <v>0</v>
          </cell>
          <cell r="AQ189">
            <v>53.1</v>
          </cell>
          <cell r="AR189">
            <v>224</v>
          </cell>
          <cell r="AS189">
            <v>55.4</v>
          </cell>
          <cell r="AT189">
            <v>129</v>
          </cell>
          <cell r="AU189">
            <v>0</v>
          </cell>
          <cell r="AV189">
            <v>0</v>
          </cell>
          <cell r="AW189">
            <v>0</v>
          </cell>
          <cell r="AX189">
            <v>0</v>
          </cell>
          <cell r="AY189" t="str">
            <v>W360X216</v>
          </cell>
          <cell r="AZ189" t="str">
            <v>W360X216</v>
          </cell>
          <cell r="BA189">
            <v>216</v>
          </cell>
          <cell r="BB189">
            <v>27500</v>
          </cell>
          <cell r="BC189">
            <v>376</v>
          </cell>
          <cell r="BD189">
            <v>0</v>
          </cell>
          <cell r="BE189">
            <v>0</v>
          </cell>
          <cell r="BF189">
            <v>394</v>
          </cell>
          <cell r="BG189">
            <v>0</v>
          </cell>
          <cell r="BH189">
            <v>0</v>
          </cell>
          <cell r="BI189">
            <v>17.3</v>
          </cell>
          <cell r="BJ189">
            <v>27.7</v>
          </cell>
          <cell r="BK189">
            <v>0</v>
          </cell>
          <cell r="BL189">
            <v>0</v>
          </cell>
          <cell r="BM189">
            <v>0</v>
          </cell>
          <cell r="BN189">
            <v>42.9</v>
          </cell>
          <cell r="BO189">
            <v>60.3</v>
          </cell>
          <cell r="BP189">
            <v>0</v>
          </cell>
          <cell r="BQ189">
            <v>0</v>
          </cell>
          <cell r="BR189">
            <v>0</v>
          </cell>
          <cell r="BS189">
            <v>0</v>
          </cell>
          <cell r="BT189">
            <v>0</v>
          </cell>
          <cell r="BU189">
            <v>216</v>
          </cell>
          <cell r="BV189">
            <v>0</v>
          </cell>
          <cell r="BW189">
            <v>0</v>
          </cell>
          <cell r="BX189">
            <v>16.8</v>
          </cell>
          <cell r="BY189">
            <v>0</v>
          </cell>
          <cell r="BZ189">
            <v>712</v>
          </cell>
          <cell r="CA189">
            <v>4260</v>
          </cell>
          <cell r="CB189">
            <v>3800</v>
          </cell>
          <cell r="CC189">
            <v>161</v>
          </cell>
          <cell r="CD189">
            <v>282</v>
          </cell>
          <cell r="CE189">
            <v>2180</v>
          </cell>
          <cell r="CF189">
            <v>1430</v>
          </cell>
          <cell r="CG189">
            <v>101</v>
          </cell>
          <cell r="CH189">
            <v>0</v>
          </cell>
          <cell r="CI189">
            <v>6330</v>
          </cell>
          <cell r="CJ189">
            <v>8510</v>
          </cell>
          <cell r="CK189">
            <v>0</v>
          </cell>
          <cell r="CL189">
            <v>34300</v>
          </cell>
          <cell r="CM189">
            <v>93.2</v>
          </cell>
          <cell r="CN189">
            <v>908</v>
          </cell>
          <cell r="CO189">
            <v>2110</v>
          </cell>
          <cell r="CP189">
            <v>0</v>
          </cell>
          <cell r="CQ189">
            <v>0</v>
          </cell>
          <cell r="CR189">
            <v>0</v>
          </cell>
          <cell r="CS189">
            <v>0</v>
          </cell>
        </row>
        <row r="190">
          <cell r="C190" t="str">
            <v>W14X132</v>
          </cell>
          <cell r="D190" t="str">
            <v>F</v>
          </cell>
          <cell r="E190">
            <v>132</v>
          </cell>
          <cell r="F190">
            <v>38.799999999999997</v>
          </cell>
          <cell r="G190">
            <v>14.7</v>
          </cell>
          <cell r="H190">
            <v>0</v>
          </cell>
          <cell r="I190">
            <v>0</v>
          </cell>
          <cell r="J190">
            <v>14.7</v>
          </cell>
          <cell r="K190">
            <v>0</v>
          </cell>
          <cell r="L190">
            <v>0</v>
          </cell>
          <cell r="M190">
            <v>0.64500000000000002</v>
          </cell>
          <cell r="N190">
            <v>1.03</v>
          </cell>
          <cell r="O190">
            <v>0</v>
          </cell>
          <cell r="P190">
            <v>0</v>
          </cell>
          <cell r="Q190">
            <v>0</v>
          </cell>
          <cell r="R190">
            <v>1.63</v>
          </cell>
          <cell r="S190">
            <v>2.3125</v>
          </cell>
          <cell r="T190">
            <v>1.5625</v>
          </cell>
          <cell r="U190">
            <v>0</v>
          </cell>
          <cell r="V190">
            <v>0</v>
          </cell>
          <cell r="W190">
            <v>0</v>
          </cell>
          <cell r="X190">
            <v>0</v>
          </cell>
          <cell r="Y190">
            <v>0</v>
          </cell>
          <cell r="Z190">
            <v>7.15</v>
          </cell>
          <cell r="AA190">
            <v>0</v>
          </cell>
          <cell r="AB190">
            <v>17.7</v>
          </cell>
          <cell r="AC190">
            <v>0</v>
          </cell>
          <cell r="AD190">
            <v>0</v>
          </cell>
          <cell r="AE190">
            <v>1530</v>
          </cell>
          <cell r="AF190">
            <v>234</v>
          </cell>
          <cell r="AG190">
            <v>209</v>
          </cell>
          <cell r="AH190">
            <v>6.28</v>
          </cell>
          <cell r="AI190">
            <v>548</v>
          </cell>
          <cell r="AJ190">
            <v>113</v>
          </cell>
          <cell r="AK190">
            <v>74.5</v>
          </cell>
          <cell r="AL190">
            <v>3.76</v>
          </cell>
          <cell r="AM190">
            <v>0</v>
          </cell>
          <cell r="AN190">
            <v>12.3</v>
          </cell>
          <cell r="AO190">
            <v>25500</v>
          </cell>
          <cell r="AP190">
            <v>0</v>
          </cell>
          <cell r="AQ190">
            <v>50.2</v>
          </cell>
          <cell r="AR190">
            <v>190</v>
          </cell>
          <cell r="AS190">
            <v>49.5</v>
          </cell>
          <cell r="AT190">
            <v>116</v>
          </cell>
          <cell r="AU190">
            <v>0</v>
          </cell>
          <cell r="AV190">
            <v>0</v>
          </cell>
          <cell r="AW190">
            <v>0</v>
          </cell>
          <cell r="AX190">
            <v>0</v>
          </cell>
          <cell r="AY190" t="str">
            <v>W360X196</v>
          </cell>
          <cell r="AZ190" t="str">
            <v>W360X196</v>
          </cell>
          <cell r="BA190">
            <v>196</v>
          </cell>
          <cell r="BB190">
            <v>25000</v>
          </cell>
          <cell r="BC190">
            <v>373</v>
          </cell>
          <cell r="BD190">
            <v>0</v>
          </cell>
          <cell r="BE190">
            <v>0</v>
          </cell>
          <cell r="BF190">
            <v>373</v>
          </cell>
          <cell r="BG190">
            <v>0</v>
          </cell>
          <cell r="BH190">
            <v>0</v>
          </cell>
          <cell r="BI190">
            <v>16.399999999999999</v>
          </cell>
          <cell r="BJ190">
            <v>26.2</v>
          </cell>
          <cell r="BK190">
            <v>0</v>
          </cell>
          <cell r="BL190">
            <v>0</v>
          </cell>
          <cell r="BM190">
            <v>0</v>
          </cell>
          <cell r="BN190">
            <v>41.4</v>
          </cell>
          <cell r="BO190">
            <v>58.7</v>
          </cell>
          <cell r="BP190">
            <v>0</v>
          </cell>
          <cell r="BQ190">
            <v>0</v>
          </cell>
          <cell r="BR190">
            <v>0</v>
          </cell>
          <cell r="BS190">
            <v>0</v>
          </cell>
          <cell r="BT190">
            <v>0</v>
          </cell>
          <cell r="BU190">
            <v>196</v>
          </cell>
          <cell r="BV190">
            <v>0</v>
          </cell>
          <cell r="BW190">
            <v>0</v>
          </cell>
          <cell r="BX190">
            <v>17.7</v>
          </cell>
          <cell r="BY190">
            <v>0</v>
          </cell>
          <cell r="BZ190">
            <v>637</v>
          </cell>
          <cell r="CA190">
            <v>3830</v>
          </cell>
          <cell r="CB190">
            <v>3420</v>
          </cell>
          <cell r="CC190">
            <v>160</v>
          </cell>
          <cell r="CD190">
            <v>228</v>
          </cell>
          <cell r="CE190">
            <v>1850</v>
          </cell>
          <cell r="CF190">
            <v>1220</v>
          </cell>
          <cell r="CG190">
            <v>95.5</v>
          </cell>
          <cell r="CH190">
            <v>0</v>
          </cell>
          <cell r="CI190">
            <v>5120</v>
          </cell>
          <cell r="CJ190">
            <v>6850</v>
          </cell>
          <cell r="CK190">
            <v>0</v>
          </cell>
          <cell r="CL190">
            <v>32400</v>
          </cell>
          <cell r="CM190">
            <v>79.099999999999994</v>
          </cell>
          <cell r="CN190">
            <v>811</v>
          </cell>
          <cell r="CO190">
            <v>1900</v>
          </cell>
          <cell r="CP190">
            <v>0</v>
          </cell>
          <cell r="CQ190">
            <v>0</v>
          </cell>
          <cell r="CR190">
            <v>0</v>
          </cell>
          <cell r="CS190">
            <v>0</v>
          </cell>
        </row>
        <row r="191">
          <cell r="C191" t="str">
            <v>W14X120</v>
          </cell>
          <cell r="D191" t="str">
            <v>F</v>
          </cell>
          <cell r="E191">
            <v>120</v>
          </cell>
          <cell r="F191">
            <v>35.299999999999997</v>
          </cell>
          <cell r="G191">
            <v>14.5</v>
          </cell>
          <cell r="H191">
            <v>0</v>
          </cell>
          <cell r="I191">
            <v>0</v>
          </cell>
          <cell r="J191">
            <v>14.7</v>
          </cell>
          <cell r="K191">
            <v>0</v>
          </cell>
          <cell r="L191">
            <v>0</v>
          </cell>
          <cell r="M191">
            <v>0.59</v>
          </cell>
          <cell r="N191">
            <v>0.94</v>
          </cell>
          <cell r="O191">
            <v>0</v>
          </cell>
          <cell r="P191">
            <v>0</v>
          </cell>
          <cell r="Q191">
            <v>0</v>
          </cell>
          <cell r="R191">
            <v>1.54</v>
          </cell>
          <cell r="S191">
            <v>2.25</v>
          </cell>
          <cell r="T191">
            <v>1.5</v>
          </cell>
          <cell r="U191">
            <v>0</v>
          </cell>
          <cell r="V191">
            <v>0</v>
          </cell>
          <cell r="W191">
            <v>0</v>
          </cell>
          <cell r="X191">
            <v>0</v>
          </cell>
          <cell r="Y191">
            <v>0</v>
          </cell>
          <cell r="Z191">
            <v>7.8</v>
          </cell>
          <cell r="AA191">
            <v>0</v>
          </cell>
          <cell r="AB191">
            <v>19.3</v>
          </cell>
          <cell r="AC191">
            <v>0</v>
          </cell>
          <cell r="AD191">
            <v>0</v>
          </cell>
          <cell r="AE191">
            <v>1380</v>
          </cell>
          <cell r="AF191">
            <v>212</v>
          </cell>
          <cell r="AG191">
            <v>190</v>
          </cell>
          <cell r="AH191">
            <v>6.24</v>
          </cell>
          <cell r="AI191">
            <v>495</v>
          </cell>
          <cell r="AJ191">
            <v>102</v>
          </cell>
          <cell r="AK191">
            <v>67.5</v>
          </cell>
          <cell r="AL191">
            <v>3.74</v>
          </cell>
          <cell r="AM191">
            <v>0</v>
          </cell>
          <cell r="AN191">
            <v>9.3699999999999992</v>
          </cell>
          <cell r="AO191">
            <v>22700</v>
          </cell>
          <cell r="AP191">
            <v>0</v>
          </cell>
          <cell r="AQ191">
            <v>49.8</v>
          </cell>
          <cell r="AR191">
            <v>172</v>
          </cell>
          <cell r="AS191">
            <v>45</v>
          </cell>
          <cell r="AT191">
            <v>105</v>
          </cell>
          <cell r="AU191">
            <v>0</v>
          </cell>
          <cell r="AV191">
            <v>0</v>
          </cell>
          <cell r="AW191">
            <v>0</v>
          </cell>
          <cell r="AX191">
            <v>0</v>
          </cell>
          <cell r="AY191" t="str">
            <v>W360X179</v>
          </cell>
          <cell r="AZ191" t="str">
            <v>W360X179</v>
          </cell>
          <cell r="BA191">
            <v>179</v>
          </cell>
          <cell r="BB191">
            <v>22800</v>
          </cell>
          <cell r="BC191">
            <v>368</v>
          </cell>
          <cell r="BD191">
            <v>0</v>
          </cell>
          <cell r="BE191">
            <v>0</v>
          </cell>
          <cell r="BF191">
            <v>373</v>
          </cell>
          <cell r="BG191">
            <v>0</v>
          </cell>
          <cell r="BH191">
            <v>0</v>
          </cell>
          <cell r="BI191">
            <v>15</v>
          </cell>
          <cell r="BJ191">
            <v>23.9</v>
          </cell>
          <cell r="BK191">
            <v>0</v>
          </cell>
          <cell r="BL191">
            <v>0</v>
          </cell>
          <cell r="BM191">
            <v>0</v>
          </cell>
          <cell r="BN191">
            <v>39.1</v>
          </cell>
          <cell r="BO191">
            <v>57.2</v>
          </cell>
          <cell r="BP191">
            <v>0</v>
          </cell>
          <cell r="BQ191">
            <v>0</v>
          </cell>
          <cell r="BR191">
            <v>0</v>
          </cell>
          <cell r="BS191">
            <v>0</v>
          </cell>
          <cell r="BT191">
            <v>0</v>
          </cell>
          <cell r="BU191">
            <v>179</v>
          </cell>
          <cell r="BV191">
            <v>0</v>
          </cell>
          <cell r="BW191">
            <v>0</v>
          </cell>
          <cell r="BX191">
            <v>19.3</v>
          </cell>
          <cell r="BY191">
            <v>0</v>
          </cell>
          <cell r="BZ191">
            <v>574</v>
          </cell>
          <cell r="CA191">
            <v>3470</v>
          </cell>
          <cell r="CB191">
            <v>3110</v>
          </cell>
          <cell r="CC191">
            <v>158</v>
          </cell>
          <cell r="CD191">
            <v>206</v>
          </cell>
          <cell r="CE191">
            <v>1670</v>
          </cell>
          <cell r="CF191">
            <v>1110</v>
          </cell>
          <cell r="CG191">
            <v>95</v>
          </cell>
          <cell r="CH191">
            <v>0</v>
          </cell>
          <cell r="CI191">
            <v>3900</v>
          </cell>
          <cell r="CJ191">
            <v>6100</v>
          </cell>
          <cell r="CK191">
            <v>0</v>
          </cell>
          <cell r="CL191">
            <v>32100</v>
          </cell>
          <cell r="CM191">
            <v>71.599999999999994</v>
          </cell>
          <cell r="CN191">
            <v>737</v>
          </cell>
          <cell r="CO191">
            <v>1720</v>
          </cell>
          <cell r="CP191">
            <v>0</v>
          </cell>
          <cell r="CQ191">
            <v>0</v>
          </cell>
          <cell r="CR191">
            <v>0</v>
          </cell>
          <cell r="CS191">
            <v>0</v>
          </cell>
        </row>
        <row r="192">
          <cell r="C192" t="str">
            <v>W14X109</v>
          </cell>
          <cell r="D192" t="str">
            <v>F</v>
          </cell>
          <cell r="E192">
            <v>109</v>
          </cell>
          <cell r="F192">
            <v>32</v>
          </cell>
          <cell r="G192">
            <v>14.3</v>
          </cell>
          <cell r="H192">
            <v>0</v>
          </cell>
          <cell r="I192">
            <v>0</v>
          </cell>
          <cell r="J192">
            <v>14.6</v>
          </cell>
          <cell r="K192">
            <v>0</v>
          </cell>
          <cell r="L192">
            <v>0</v>
          </cell>
          <cell r="M192">
            <v>0.52500000000000002</v>
          </cell>
          <cell r="N192">
            <v>0.86</v>
          </cell>
          <cell r="O192">
            <v>0</v>
          </cell>
          <cell r="P192">
            <v>0</v>
          </cell>
          <cell r="Q192">
            <v>0</v>
          </cell>
          <cell r="R192">
            <v>1.46</v>
          </cell>
          <cell r="S192">
            <v>2.1875</v>
          </cell>
          <cell r="T192">
            <v>1.5</v>
          </cell>
          <cell r="U192">
            <v>0</v>
          </cell>
          <cell r="V192">
            <v>0</v>
          </cell>
          <cell r="W192">
            <v>0</v>
          </cell>
          <cell r="X192">
            <v>0</v>
          </cell>
          <cell r="Y192">
            <v>0</v>
          </cell>
          <cell r="Z192">
            <v>8.49</v>
          </cell>
          <cell r="AA192">
            <v>0</v>
          </cell>
          <cell r="AB192">
            <v>21.7</v>
          </cell>
          <cell r="AC192">
            <v>0</v>
          </cell>
          <cell r="AD192">
            <v>0</v>
          </cell>
          <cell r="AE192">
            <v>1240</v>
          </cell>
          <cell r="AF192">
            <v>192</v>
          </cell>
          <cell r="AG192">
            <v>173</v>
          </cell>
          <cell r="AH192">
            <v>6.22</v>
          </cell>
          <cell r="AI192">
            <v>447</v>
          </cell>
          <cell r="AJ192">
            <v>92.7</v>
          </cell>
          <cell r="AK192">
            <v>61.2</v>
          </cell>
          <cell r="AL192">
            <v>3.73</v>
          </cell>
          <cell r="AM192">
            <v>0</v>
          </cell>
          <cell r="AN192">
            <v>7.12</v>
          </cell>
          <cell r="AO192">
            <v>20200</v>
          </cell>
          <cell r="AP192">
            <v>0</v>
          </cell>
          <cell r="AQ192">
            <v>49.1</v>
          </cell>
          <cell r="AR192">
            <v>154</v>
          </cell>
          <cell r="AS192">
            <v>40.700000000000003</v>
          </cell>
          <cell r="AT192">
            <v>94.8</v>
          </cell>
          <cell r="AU192">
            <v>0</v>
          </cell>
          <cell r="AV192">
            <v>0</v>
          </cell>
          <cell r="AW192">
            <v>0</v>
          </cell>
          <cell r="AX192">
            <v>0</v>
          </cell>
          <cell r="AY192" t="str">
            <v>W360X162</v>
          </cell>
          <cell r="AZ192" t="str">
            <v>W360X162</v>
          </cell>
          <cell r="BA192">
            <v>162</v>
          </cell>
          <cell r="BB192">
            <v>20600</v>
          </cell>
          <cell r="BC192">
            <v>363</v>
          </cell>
          <cell r="BD192">
            <v>0</v>
          </cell>
          <cell r="BE192">
            <v>0</v>
          </cell>
          <cell r="BF192">
            <v>371</v>
          </cell>
          <cell r="BG192">
            <v>0</v>
          </cell>
          <cell r="BH192">
            <v>0</v>
          </cell>
          <cell r="BI192">
            <v>13.3</v>
          </cell>
          <cell r="BJ192">
            <v>21.8</v>
          </cell>
          <cell r="BK192">
            <v>0</v>
          </cell>
          <cell r="BL192">
            <v>0</v>
          </cell>
          <cell r="BM192">
            <v>0</v>
          </cell>
          <cell r="BN192">
            <v>37.1</v>
          </cell>
          <cell r="BO192">
            <v>55.6</v>
          </cell>
          <cell r="BP192">
            <v>0</v>
          </cell>
          <cell r="BQ192">
            <v>0</v>
          </cell>
          <cell r="BR192">
            <v>0</v>
          </cell>
          <cell r="BS192">
            <v>0</v>
          </cell>
          <cell r="BT192">
            <v>0</v>
          </cell>
          <cell r="BU192">
            <v>162</v>
          </cell>
          <cell r="BV192">
            <v>0</v>
          </cell>
          <cell r="BW192">
            <v>0</v>
          </cell>
          <cell r="BX192">
            <v>21.7</v>
          </cell>
          <cell r="BY192">
            <v>0</v>
          </cell>
          <cell r="BZ192">
            <v>516</v>
          </cell>
          <cell r="CA192">
            <v>3150</v>
          </cell>
          <cell r="CB192">
            <v>2830</v>
          </cell>
          <cell r="CC192">
            <v>158</v>
          </cell>
          <cell r="CD192">
            <v>186</v>
          </cell>
          <cell r="CE192">
            <v>1520</v>
          </cell>
          <cell r="CF192">
            <v>1000</v>
          </cell>
          <cell r="CG192">
            <v>94.7</v>
          </cell>
          <cell r="CH192">
            <v>0</v>
          </cell>
          <cell r="CI192">
            <v>2960</v>
          </cell>
          <cell r="CJ192">
            <v>5420</v>
          </cell>
          <cell r="CK192">
            <v>0</v>
          </cell>
          <cell r="CL192">
            <v>31700</v>
          </cell>
          <cell r="CM192">
            <v>64.099999999999994</v>
          </cell>
          <cell r="CN192">
            <v>667</v>
          </cell>
          <cell r="CO192">
            <v>1550</v>
          </cell>
          <cell r="CP192">
            <v>0</v>
          </cell>
          <cell r="CQ192">
            <v>0</v>
          </cell>
          <cell r="CR192">
            <v>0</v>
          </cell>
          <cell r="CS192">
            <v>0</v>
          </cell>
        </row>
        <row r="193">
          <cell r="C193" t="str">
            <v>W14X99</v>
          </cell>
          <cell r="D193" t="str">
            <v>F</v>
          </cell>
          <cell r="E193">
            <v>99</v>
          </cell>
          <cell r="F193">
            <v>29.1</v>
          </cell>
          <cell r="G193">
            <v>14.2</v>
          </cell>
          <cell r="H193">
            <v>0</v>
          </cell>
          <cell r="I193">
            <v>0</v>
          </cell>
          <cell r="J193">
            <v>14.6</v>
          </cell>
          <cell r="K193">
            <v>0</v>
          </cell>
          <cell r="L193">
            <v>0</v>
          </cell>
          <cell r="M193">
            <v>0.48499999999999999</v>
          </cell>
          <cell r="N193">
            <v>0.78</v>
          </cell>
          <cell r="O193">
            <v>0</v>
          </cell>
          <cell r="P193">
            <v>0</v>
          </cell>
          <cell r="Q193">
            <v>0</v>
          </cell>
          <cell r="R193">
            <v>1.38</v>
          </cell>
          <cell r="S193">
            <v>2.0625</v>
          </cell>
          <cell r="T193">
            <v>1.4375</v>
          </cell>
          <cell r="U193">
            <v>0</v>
          </cell>
          <cell r="V193">
            <v>0</v>
          </cell>
          <cell r="W193">
            <v>0</v>
          </cell>
          <cell r="X193">
            <v>0</v>
          </cell>
          <cell r="Y193">
            <v>0</v>
          </cell>
          <cell r="Z193">
            <v>9.34</v>
          </cell>
          <cell r="AA193">
            <v>0</v>
          </cell>
          <cell r="AB193">
            <v>23.5</v>
          </cell>
          <cell r="AC193">
            <v>0</v>
          </cell>
          <cell r="AD193">
            <v>0</v>
          </cell>
          <cell r="AE193">
            <v>1110</v>
          </cell>
          <cell r="AF193">
            <v>173</v>
          </cell>
          <cell r="AG193">
            <v>157</v>
          </cell>
          <cell r="AH193">
            <v>6.17</v>
          </cell>
          <cell r="AI193">
            <v>402</v>
          </cell>
          <cell r="AJ193">
            <v>83.6</v>
          </cell>
          <cell r="AK193">
            <v>55.2</v>
          </cell>
          <cell r="AL193">
            <v>3.71</v>
          </cell>
          <cell r="AM193">
            <v>0</v>
          </cell>
          <cell r="AN193">
            <v>5.37</v>
          </cell>
          <cell r="AO193">
            <v>18000</v>
          </cell>
          <cell r="AP193">
            <v>0</v>
          </cell>
          <cell r="AQ193">
            <v>49</v>
          </cell>
          <cell r="AR193">
            <v>139</v>
          </cell>
          <cell r="AS193">
            <v>36.9</v>
          </cell>
          <cell r="AT193">
            <v>86.1</v>
          </cell>
          <cell r="AU193">
            <v>0</v>
          </cell>
          <cell r="AV193">
            <v>0</v>
          </cell>
          <cell r="AW193">
            <v>0</v>
          </cell>
          <cell r="AX193">
            <v>0</v>
          </cell>
          <cell r="AY193" t="str">
            <v>W360X147</v>
          </cell>
          <cell r="AZ193" t="str">
            <v>W360X147</v>
          </cell>
          <cell r="BA193">
            <v>147</v>
          </cell>
          <cell r="BB193">
            <v>18800</v>
          </cell>
          <cell r="BC193">
            <v>361</v>
          </cell>
          <cell r="BD193">
            <v>0</v>
          </cell>
          <cell r="BE193">
            <v>0</v>
          </cell>
          <cell r="BF193">
            <v>371</v>
          </cell>
          <cell r="BG193">
            <v>0</v>
          </cell>
          <cell r="BH193">
            <v>0</v>
          </cell>
          <cell r="BI193">
            <v>12.3</v>
          </cell>
          <cell r="BJ193">
            <v>19.8</v>
          </cell>
          <cell r="BK193">
            <v>0</v>
          </cell>
          <cell r="BL193">
            <v>0</v>
          </cell>
          <cell r="BM193">
            <v>0</v>
          </cell>
          <cell r="BN193">
            <v>35.1</v>
          </cell>
          <cell r="BO193">
            <v>52.4</v>
          </cell>
          <cell r="BP193">
            <v>0</v>
          </cell>
          <cell r="BQ193">
            <v>0</v>
          </cell>
          <cell r="BR193">
            <v>0</v>
          </cell>
          <cell r="BS193">
            <v>0</v>
          </cell>
          <cell r="BT193">
            <v>0</v>
          </cell>
          <cell r="BU193">
            <v>147</v>
          </cell>
          <cell r="BV193">
            <v>0</v>
          </cell>
          <cell r="BW193">
            <v>0</v>
          </cell>
          <cell r="BX193">
            <v>23.5</v>
          </cell>
          <cell r="BY193">
            <v>0</v>
          </cell>
          <cell r="BZ193">
            <v>462</v>
          </cell>
          <cell r="CA193">
            <v>2830</v>
          </cell>
          <cell r="CB193">
            <v>2570</v>
          </cell>
          <cell r="CC193">
            <v>157</v>
          </cell>
          <cell r="CD193">
            <v>167</v>
          </cell>
          <cell r="CE193">
            <v>1370</v>
          </cell>
          <cell r="CF193">
            <v>905</v>
          </cell>
          <cell r="CG193">
            <v>94.2</v>
          </cell>
          <cell r="CH193">
            <v>0</v>
          </cell>
          <cell r="CI193">
            <v>2240</v>
          </cell>
          <cell r="CJ193">
            <v>4830</v>
          </cell>
          <cell r="CK193">
            <v>0</v>
          </cell>
          <cell r="CL193">
            <v>31600</v>
          </cell>
          <cell r="CM193">
            <v>57.9</v>
          </cell>
          <cell r="CN193">
            <v>605</v>
          </cell>
          <cell r="CO193">
            <v>1410</v>
          </cell>
          <cell r="CP193">
            <v>0</v>
          </cell>
          <cell r="CQ193">
            <v>0</v>
          </cell>
          <cell r="CR193">
            <v>0</v>
          </cell>
          <cell r="CS193">
            <v>0</v>
          </cell>
        </row>
        <row r="194">
          <cell r="C194" t="str">
            <v>W14X90</v>
          </cell>
          <cell r="D194" t="str">
            <v>F</v>
          </cell>
          <cell r="E194">
            <v>90</v>
          </cell>
          <cell r="F194">
            <v>26.5</v>
          </cell>
          <cell r="G194">
            <v>14</v>
          </cell>
          <cell r="H194">
            <v>0</v>
          </cell>
          <cell r="I194">
            <v>0</v>
          </cell>
          <cell r="J194">
            <v>14.5</v>
          </cell>
          <cell r="K194">
            <v>0</v>
          </cell>
          <cell r="L194">
            <v>0</v>
          </cell>
          <cell r="M194">
            <v>0.44</v>
          </cell>
          <cell r="N194">
            <v>0.71</v>
          </cell>
          <cell r="O194">
            <v>0</v>
          </cell>
          <cell r="P194">
            <v>0</v>
          </cell>
          <cell r="Q194">
            <v>0</v>
          </cell>
          <cell r="R194">
            <v>1.31</v>
          </cell>
          <cell r="S194">
            <v>2</v>
          </cell>
          <cell r="T194">
            <v>1.4375</v>
          </cell>
          <cell r="U194">
            <v>0</v>
          </cell>
          <cell r="V194">
            <v>0</v>
          </cell>
          <cell r="W194">
            <v>0</v>
          </cell>
          <cell r="X194">
            <v>0</v>
          </cell>
          <cell r="Y194">
            <v>0</v>
          </cell>
          <cell r="Z194">
            <v>10.199999999999999</v>
          </cell>
          <cell r="AA194">
            <v>0</v>
          </cell>
          <cell r="AB194">
            <v>25.9</v>
          </cell>
          <cell r="AC194">
            <v>0</v>
          </cell>
          <cell r="AD194">
            <v>0</v>
          </cell>
          <cell r="AE194">
            <v>999</v>
          </cell>
          <cell r="AF194">
            <v>157</v>
          </cell>
          <cell r="AG194">
            <v>143</v>
          </cell>
          <cell r="AH194">
            <v>6.14</v>
          </cell>
          <cell r="AI194">
            <v>362</v>
          </cell>
          <cell r="AJ194">
            <v>75.599999999999994</v>
          </cell>
          <cell r="AK194">
            <v>49.9</v>
          </cell>
          <cell r="AL194">
            <v>3.7</v>
          </cell>
          <cell r="AM194">
            <v>0</v>
          </cell>
          <cell r="AN194">
            <v>4.0599999999999996</v>
          </cell>
          <cell r="AO194">
            <v>16000</v>
          </cell>
          <cell r="AP194">
            <v>0</v>
          </cell>
          <cell r="AQ194">
            <v>48.2</v>
          </cell>
          <cell r="AR194">
            <v>124</v>
          </cell>
          <cell r="AS194">
            <v>33.200000000000003</v>
          </cell>
          <cell r="AT194">
            <v>77.099999999999994</v>
          </cell>
          <cell r="AU194">
            <v>0</v>
          </cell>
          <cell r="AV194">
            <v>0</v>
          </cell>
          <cell r="AW194">
            <v>0</v>
          </cell>
          <cell r="AX194">
            <v>0</v>
          </cell>
          <cell r="AY194" t="str">
            <v>W360X134</v>
          </cell>
          <cell r="AZ194" t="str">
            <v>W360X134</v>
          </cell>
          <cell r="BA194">
            <v>134</v>
          </cell>
          <cell r="BB194">
            <v>17100</v>
          </cell>
          <cell r="BC194">
            <v>356</v>
          </cell>
          <cell r="BD194">
            <v>0</v>
          </cell>
          <cell r="BE194">
            <v>0</v>
          </cell>
          <cell r="BF194">
            <v>368</v>
          </cell>
          <cell r="BG194">
            <v>0</v>
          </cell>
          <cell r="BH194">
            <v>0</v>
          </cell>
          <cell r="BI194">
            <v>11.2</v>
          </cell>
          <cell r="BJ194">
            <v>18</v>
          </cell>
          <cell r="BK194">
            <v>0</v>
          </cell>
          <cell r="BL194">
            <v>0</v>
          </cell>
          <cell r="BM194">
            <v>0</v>
          </cell>
          <cell r="BN194">
            <v>33.299999999999997</v>
          </cell>
          <cell r="BO194">
            <v>50.8</v>
          </cell>
          <cell r="BP194">
            <v>0</v>
          </cell>
          <cell r="BQ194">
            <v>0</v>
          </cell>
          <cell r="BR194">
            <v>0</v>
          </cell>
          <cell r="BS194">
            <v>0</v>
          </cell>
          <cell r="BT194">
            <v>0</v>
          </cell>
          <cell r="BU194">
            <v>134</v>
          </cell>
          <cell r="BV194">
            <v>0</v>
          </cell>
          <cell r="BW194">
            <v>0</v>
          </cell>
          <cell r="BX194">
            <v>25.9</v>
          </cell>
          <cell r="BY194">
            <v>0</v>
          </cell>
          <cell r="BZ194">
            <v>416</v>
          </cell>
          <cell r="CA194">
            <v>2570</v>
          </cell>
          <cell r="CB194">
            <v>2340</v>
          </cell>
          <cell r="CC194">
            <v>156</v>
          </cell>
          <cell r="CD194">
            <v>151</v>
          </cell>
          <cell r="CE194">
            <v>1240</v>
          </cell>
          <cell r="CF194">
            <v>818</v>
          </cell>
          <cell r="CG194">
            <v>94</v>
          </cell>
          <cell r="CH194">
            <v>0</v>
          </cell>
          <cell r="CI194">
            <v>1690</v>
          </cell>
          <cell r="CJ194">
            <v>4300</v>
          </cell>
          <cell r="CK194">
            <v>0</v>
          </cell>
          <cell r="CL194">
            <v>31100</v>
          </cell>
          <cell r="CM194">
            <v>51.6</v>
          </cell>
          <cell r="CN194">
            <v>544</v>
          </cell>
          <cell r="CO194">
            <v>1260</v>
          </cell>
          <cell r="CP194">
            <v>0</v>
          </cell>
          <cell r="CQ194">
            <v>0</v>
          </cell>
          <cell r="CR194">
            <v>0</v>
          </cell>
          <cell r="CS194">
            <v>0</v>
          </cell>
        </row>
        <row r="195">
          <cell r="C195" t="str">
            <v>W14X82</v>
          </cell>
          <cell r="D195" t="str">
            <v>F</v>
          </cell>
          <cell r="E195">
            <v>82</v>
          </cell>
          <cell r="F195">
            <v>24</v>
          </cell>
          <cell r="G195">
            <v>14.3</v>
          </cell>
          <cell r="H195">
            <v>0</v>
          </cell>
          <cell r="I195">
            <v>0</v>
          </cell>
          <cell r="J195">
            <v>10.1</v>
          </cell>
          <cell r="K195">
            <v>0</v>
          </cell>
          <cell r="L195">
            <v>0</v>
          </cell>
          <cell r="M195">
            <v>0.51</v>
          </cell>
          <cell r="N195">
            <v>0.85499999999999998</v>
          </cell>
          <cell r="O195">
            <v>0</v>
          </cell>
          <cell r="P195">
            <v>0</v>
          </cell>
          <cell r="Q195">
            <v>0</v>
          </cell>
          <cell r="R195">
            <v>1.45</v>
          </cell>
          <cell r="S195">
            <v>1.6875</v>
          </cell>
          <cell r="T195">
            <v>1.0625</v>
          </cell>
          <cell r="U195">
            <v>0</v>
          </cell>
          <cell r="V195">
            <v>0</v>
          </cell>
          <cell r="W195">
            <v>0</v>
          </cell>
          <cell r="X195">
            <v>0</v>
          </cell>
          <cell r="Y195">
            <v>0</v>
          </cell>
          <cell r="Z195">
            <v>5.92</v>
          </cell>
          <cell r="AA195">
            <v>0</v>
          </cell>
          <cell r="AB195">
            <v>22.4</v>
          </cell>
          <cell r="AC195">
            <v>0</v>
          </cell>
          <cell r="AD195">
            <v>0</v>
          </cell>
          <cell r="AE195">
            <v>881</v>
          </cell>
          <cell r="AF195">
            <v>139</v>
          </cell>
          <cell r="AG195">
            <v>123</v>
          </cell>
          <cell r="AH195">
            <v>6.05</v>
          </cell>
          <cell r="AI195">
            <v>148</v>
          </cell>
          <cell r="AJ195">
            <v>44.8</v>
          </cell>
          <cell r="AK195">
            <v>29.3</v>
          </cell>
          <cell r="AL195">
            <v>2.48</v>
          </cell>
          <cell r="AM195">
            <v>0</v>
          </cell>
          <cell r="AN195">
            <v>5.07</v>
          </cell>
          <cell r="AO195">
            <v>6710</v>
          </cell>
          <cell r="AP195">
            <v>0</v>
          </cell>
          <cell r="AQ195">
            <v>33.9</v>
          </cell>
          <cell r="AR195">
            <v>73.3</v>
          </cell>
          <cell r="AS195">
            <v>27.6</v>
          </cell>
          <cell r="AT195">
            <v>68.2</v>
          </cell>
          <cell r="AU195">
            <v>0</v>
          </cell>
          <cell r="AV195">
            <v>0</v>
          </cell>
          <cell r="AW195">
            <v>0</v>
          </cell>
          <cell r="AX195">
            <v>0</v>
          </cell>
          <cell r="AY195" t="str">
            <v>W360X122</v>
          </cell>
          <cell r="AZ195" t="str">
            <v>W360X122</v>
          </cell>
          <cell r="BA195">
            <v>122</v>
          </cell>
          <cell r="BB195">
            <v>15500</v>
          </cell>
          <cell r="BC195">
            <v>363</v>
          </cell>
          <cell r="BD195">
            <v>0</v>
          </cell>
          <cell r="BE195">
            <v>0</v>
          </cell>
          <cell r="BF195">
            <v>257</v>
          </cell>
          <cell r="BG195">
            <v>0</v>
          </cell>
          <cell r="BH195">
            <v>0</v>
          </cell>
          <cell r="BI195">
            <v>13</v>
          </cell>
          <cell r="BJ195">
            <v>21.7</v>
          </cell>
          <cell r="BK195">
            <v>0</v>
          </cell>
          <cell r="BL195">
            <v>0</v>
          </cell>
          <cell r="BM195">
            <v>0</v>
          </cell>
          <cell r="BN195">
            <v>36.799999999999997</v>
          </cell>
          <cell r="BO195">
            <v>42.9</v>
          </cell>
          <cell r="BP195">
            <v>0</v>
          </cell>
          <cell r="BQ195">
            <v>0</v>
          </cell>
          <cell r="BR195">
            <v>0</v>
          </cell>
          <cell r="BS195">
            <v>0</v>
          </cell>
          <cell r="BT195">
            <v>0</v>
          </cell>
          <cell r="BU195">
            <v>122</v>
          </cell>
          <cell r="BV195">
            <v>0</v>
          </cell>
          <cell r="BW195">
            <v>0</v>
          </cell>
          <cell r="BX195">
            <v>22.4</v>
          </cell>
          <cell r="BY195">
            <v>0</v>
          </cell>
          <cell r="BZ195">
            <v>367</v>
          </cell>
          <cell r="CA195">
            <v>2280</v>
          </cell>
          <cell r="CB195">
            <v>2020</v>
          </cell>
          <cell r="CC195">
            <v>154</v>
          </cell>
          <cell r="CD195">
            <v>61.6</v>
          </cell>
          <cell r="CE195">
            <v>734</v>
          </cell>
          <cell r="CF195">
            <v>480</v>
          </cell>
          <cell r="CG195">
            <v>63</v>
          </cell>
          <cell r="CH195">
            <v>0</v>
          </cell>
          <cell r="CI195">
            <v>2110</v>
          </cell>
          <cell r="CJ195">
            <v>1800</v>
          </cell>
          <cell r="CK195">
            <v>0</v>
          </cell>
          <cell r="CL195">
            <v>21900</v>
          </cell>
          <cell r="CM195">
            <v>30.5</v>
          </cell>
          <cell r="CN195">
            <v>452</v>
          </cell>
          <cell r="CO195">
            <v>1120</v>
          </cell>
          <cell r="CP195">
            <v>0</v>
          </cell>
          <cell r="CQ195">
            <v>0</v>
          </cell>
          <cell r="CR195">
            <v>0</v>
          </cell>
          <cell r="CS195">
            <v>0</v>
          </cell>
        </row>
        <row r="196">
          <cell r="C196" t="str">
            <v>W14X74</v>
          </cell>
          <cell r="D196" t="str">
            <v>F</v>
          </cell>
          <cell r="E196">
            <v>74</v>
          </cell>
          <cell r="F196">
            <v>21.8</v>
          </cell>
          <cell r="G196">
            <v>14.2</v>
          </cell>
          <cell r="H196">
            <v>0</v>
          </cell>
          <cell r="I196">
            <v>0</v>
          </cell>
          <cell r="J196">
            <v>10.1</v>
          </cell>
          <cell r="K196">
            <v>0</v>
          </cell>
          <cell r="L196">
            <v>0</v>
          </cell>
          <cell r="M196">
            <v>0.45</v>
          </cell>
          <cell r="N196">
            <v>0.78500000000000003</v>
          </cell>
          <cell r="O196">
            <v>0</v>
          </cell>
          <cell r="P196">
            <v>0</v>
          </cell>
          <cell r="Q196">
            <v>0</v>
          </cell>
          <cell r="R196">
            <v>1.38</v>
          </cell>
          <cell r="S196">
            <v>1.625</v>
          </cell>
          <cell r="T196">
            <v>1.0625</v>
          </cell>
          <cell r="U196">
            <v>0</v>
          </cell>
          <cell r="V196">
            <v>0</v>
          </cell>
          <cell r="W196">
            <v>0</v>
          </cell>
          <cell r="X196">
            <v>0</v>
          </cell>
          <cell r="Y196">
            <v>0</v>
          </cell>
          <cell r="Z196">
            <v>6.41</v>
          </cell>
          <cell r="AA196">
            <v>0</v>
          </cell>
          <cell r="AB196">
            <v>25.4</v>
          </cell>
          <cell r="AC196">
            <v>0</v>
          </cell>
          <cell r="AD196">
            <v>0</v>
          </cell>
          <cell r="AE196">
            <v>795</v>
          </cell>
          <cell r="AF196">
            <v>126</v>
          </cell>
          <cell r="AG196">
            <v>112</v>
          </cell>
          <cell r="AH196">
            <v>6.04</v>
          </cell>
          <cell r="AI196">
            <v>134</v>
          </cell>
          <cell r="AJ196">
            <v>40.5</v>
          </cell>
          <cell r="AK196">
            <v>26.6</v>
          </cell>
          <cell r="AL196">
            <v>2.48</v>
          </cell>
          <cell r="AM196">
            <v>0</v>
          </cell>
          <cell r="AN196">
            <v>3.87</v>
          </cell>
          <cell r="AO196">
            <v>5990</v>
          </cell>
          <cell r="AP196">
            <v>0</v>
          </cell>
          <cell r="AQ196">
            <v>33.9</v>
          </cell>
          <cell r="AR196">
            <v>67.099999999999994</v>
          </cell>
          <cell r="AS196">
            <v>25.4</v>
          </cell>
          <cell r="AT196">
            <v>62.2</v>
          </cell>
          <cell r="AU196">
            <v>0</v>
          </cell>
          <cell r="AV196">
            <v>0</v>
          </cell>
          <cell r="AW196">
            <v>0</v>
          </cell>
          <cell r="AX196">
            <v>0</v>
          </cell>
          <cell r="AY196" t="str">
            <v>W360X110</v>
          </cell>
          <cell r="AZ196" t="str">
            <v>W360X110</v>
          </cell>
          <cell r="BA196">
            <v>110</v>
          </cell>
          <cell r="BB196">
            <v>14100</v>
          </cell>
          <cell r="BC196">
            <v>361</v>
          </cell>
          <cell r="BD196">
            <v>0</v>
          </cell>
          <cell r="BE196">
            <v>0</v>
          </cell>
          <cell r="BF196">
            <v>257</v>
          </cell>
          <cell r="BG196">
            <v>0</v>
          </cell>
          <cell r="BH196">
            <v>0</v>
          </cell>
          <cell r="BI196">
            <v>11.4</v>
          </cell>
          <cell r="BJ196">
            <v>19.899999999999999</v>
          </cell>
          <cell r="BK196">
            <v>0</v>
          </cell>
          <cell r="BL196">
            <v>0</v>
          </cell>
          <cell r="BM196">
            <v>0</v>
          </cell>
          <cell r="BN196">
            <v>35.1</v>
          </cell>
          <cell r="BO196">
            <v>41.3</v>
          </cell>
          <cell r="BP196">
            <v>0</v>
          </cell>
          <cell r="BQ196">
            <v>0</v>
          </cell>
          <cell r="BR196">
            <v>0</v>
          </cell>
          <cell r="BS196">
            <v>0</v>
          </cell>
          <cell r="BT196">
            <v>0</v>
          </cell>
          <cell r="BU196">
            <v>110</v>
          </cell>
          <cell r="BV196">
            <v>0</v>
          </cell>
          <cell r="BW196">
            <v>0</v>
          </cell>
          <cell r="BX196">
            <v>25.4</v>
          </cell>
          <cell r="BY196">
            <v>0</v>
          </cell>
          <cell r="BZ196">
            <v>331</v>
          </cell>
          <cell r="CA196">
            <v>2060</v>
          </cell>
          <cell r="CB196">
            <v>1840</v>
          </cell>
          <cell r="CC196">
            <v>153</v>
          </cell>
          <cell r="CD196">
            <v>55.8</v>
          </cell>
          <cell r="CE196">
            <v>664</v>
          </cell>
          <cell r="CF196">
            <v>436</v>
          </cell>
          <cell r="CG196">
            <v>63</v>
          </cell>
          <cell r="CH196">
            <v>0</v>
          </cell>
          <cell r="CI196">
            <v>1610</v>
          </cell>
          <cell r="CJ196">
            <v>1610</v>
          </cell>
          <cell r="CK196">
            <v>0</v>
          </cell>
          <cell r="CL196">
            <v>21900</v>
          </cell>
          <cell r="CM196">
            <v>27.9</v>
          </cell>
          <cell r="CN196">
            <v>416</v>
          </cell>
          <cell r="CO196">
            <v>1020</v>
          </cell>
          <cell r="CP196">
            <v>0</v>
          </cell>
          <cell r="CQ196">
            <v>0</v>
          </cell>
          <cell r="CR196">
            <v>0</v>
          </cell>
          <cell r="CS196">
            <v>0</v>
          </cell>
        </row>
        <row r="197">
          <cell r="C197" t="str">
            <v>W14X68</v>
          </cell>
          <cell r="D197" t="str">
            <v>F</v>
          </cell>
          <cell r="E197">
            <v>68</v>
          </cell>
          <cell r="F197">
            <v>20</v>
          </cell>
          <cell r="G197">
            <v>14</v>
          </cell>
          <cell r="H197">
            <v>0</v>
          </cell>
          <cell r="I197">
            <v>0</v>
          </cell>
          <cell r="J197">
            <v>10</v>
          </cell>
          <cell r="K197">
            <v>0</v>
          </cell>
          <cell r="L197">
            <v>0</v>
          </cell>
          <cell r="M197">
            <v>0.41499999999999998</v>
          </cell>
          <cell r="N197">
            <v>0.72</v>
          </cell>
          <cell r="O197">
            <v>0</v>
          </cell>
          <cell r="P197">
            <v>0</v>
          </cell>
          <cell r="Q197">
            <v>0</v>
          </cell>
          <cell r="R197">
            <v>1.31</v>
          </cell>
          <cell r="S197">
            <v>1.5625</v>
          </cell>
          <cell r="T197">
            <v>1.0625</v>
          </cell>
          <cell r="U197">
            <v>0</v>
          </cell>
          <cell r="V197">
            <v>0</v>
          </cell>
          <cell r="W197">
            <v>0</v>
          </cell>
          <cell r="X197">
            <v>0</v>
          </cell>
          <cell r="Y197">
            <v>0</v>
          </cell>
          <cell r="Z197">
            <v>6.97</v>
          </cell>
          <cell r="AA197">
            <v>0</v>
          </cell>
          <cell r="AB197">
            <v>27.5</v>
          </cell>
          <cell r="AC197">
            <v>0</v>
          </cell>
          <cell r="AD197">
            <v>0</v>
          </cell>
          <cell r="AE197">
            <v>722</v>
          </cell>
          <cell r="AF197">
            <v>115</v>
          </cell>
          <cell r="AG197">
            <v>103</v>
          </cell>
          <cell r="AH197">
            <v>6.01</v>
          </cell>
          <cell r="AI197">
            <v>121</v>
          </cell>
          <cell r="AJ197">
            <v>36.9</v>
          </cell>
          <cell r="AK197">
            <v>24.2</v>
          </cell>
          <cell r="AL197">
            <v>2.46</v>
          </cell>
          <cell r="AM197">
            <v>0</v>
          </cell>
          <cell r="AN197">
            <v>3.01</v>
          </cell>
          <cell r="AO197">
            <v>5380</v>
          </cell>
          <cell r="AP197">
            <v>0</v>
          </cell>
          <cell r="AQ197">
            <v>33.200000000000003</v>
          </cell>
          <cell r="AR197">
            <v>59.8</v>
          </cell>
          <cell r="AS197">
            <v>22.9</v>
          </cell>
          <cell r="AT197">
            <v>56</v>
          </cell>
          <cell r="AU197">
            <v>0</v>
          </cell>
          <cell r="AV197">
            <v>0</v>
          </cell>
          <cell r="AW197">
            <v>0</v>
          </cell>
          <cell r="AX197">
            <v>0</v>
          </cell>
          <cell r="AY197" t="str">
            <v>W360X101</v>
          </cell>
          <cell r="AZ197" t="str">
            <v>W360X101</v>
          </cell>
          <cell r="BA197">
            <v>101</v>
          </cell>
          <cell r="BB197">
            <v>12900</v>
          </cell>
          <cell r="BC197">
            <v>356</v>
          </cell>
          <cell r="BD197">
            <v>0</v>
          </cell>
          <cell r="BE197">
            <v>0</v>
          </cell>
          <cell r="BF197">
            <v>254</v>
          </cell>
          <cell r="BG197">
            <v>0</v>
          </cell>
          <cell r="BH197">
            <v>0</v>
          </cell>
          <cell r="BI197">
            <v>10.5</v>
          </cell>
          <cell r="BJ197">
            <v>18.3</v>
          </cell>
          <cell r="BK197">
            <v>0</v>
          </cell>
          <cell r="BL197">
            <v>0</v>
          </cell>
          <cell r="BM197">
            <v>0</v>
          </cell>
          <cell r="BN197">
            <v>33.299999999999997</v>
          </cell>
          <cell r="BO197">
            <v>39.700000000000003</v>
          </cell>
          <cell r="BP197">
            <v>0</v>
          </cell>
          <cell r="BQ197">
            <v>0</v>
          </cell>
          <cell r="BR197">
            <v>0</v>
          </cell>
          <cell r="BS197">
            <v>0</v>
          </cell>
          <cell r="BT197">
            <v>0</v>
          </cell>
          <cell r="BU197">
            <v>101</v>
          </cell>
          <cell r="BV197">
            <v>0</v>
          </cell>
          <cell r="BW197">
            <v>0</v>
          </cell>
          <cell r="BX197">
            <v>27.5</v>
          </cell>
          <cell r="BY197">
            <v>0</v>
          </cell>
          <cell r="BZ197">
            <v>301</v>
          </cell>
          <cell r="CA197">
            <v>1880</v>
          </cell>
          <cell r="CB197">
            <v>1690</v>
          </cell>
          <cell r="CC197">
            <v>153</v>
          </cell>
          <cell r="CD197">
            <v>50.4</v>
          </cell>
          <cell r="CE197">
            <v>605</v>
          </cell>
          <cell r="CF197">
            <v>397</v>
          </cell>
          <cell r="CG197">
            <v>62.5</v>
          </cell>
          <cell r="CH197">
            <v>0</v>
          </cell>
          <cell r="CI197">
            <v>1250</v>
          </cell>
          <cell r="CJ197">
            <v>1440</v>
          </cell>
          <cell r="CK197">
            <v>0</v>
          </cell>
          <cell r="CL197">
            <v>21400</v>
          </cell>
          <cell r="CM197">
            <v>24.9</v>
          </cell>
          <cell r="CN197">
            <v>375</v>
          </cell>
          <cell r="CO197">
            <v>918</v>
          </cell>
          <cell r="CP197">
            <v>0</v>
          </cell>
          <cell r="CQ197">
            <v>0</v>
          </cell>
          <cell r="CR197">
            <v>0</v>
          </cell>
          <cell r="CS197">
            <v>0</v>
          </cell>
        </row>
        <row r="198">
          <cell r="C198" t="str">
            <v>W14X61</v>
          </cell>
          <cell r="D198" t="str">
            <v>F</v>
          </cell>
          <cell r="E198">
            <v>61</v>
          </cell>
          <cell r="F198">
            <v>17.899999999999999</v>
          </cell>
          <cell r="G198">
            <v>13.9</v>
          </cell>
          <cell r="H198">
            <v>0</v>
          </cell>
          <cell r="I198">
            <v>0</v>
          </cell>
          <cell r="J198">
            <v>10</v>
          </cell>
          <cell r="K198">
            <v>0</v>
          </cell>
          <cell r="L198">
            <v>0</v>
          </cell>
          <cell r="M198">
            <v>0.375</v>
          </cell>
          <cell r="N198">
            <v>0.64500000000000002</v>
          </cell>
          <cell r="O198">
            <v>0</v>
          </cell>
          <cell r="P198">
            <v>0</v>
          </cell>
          <cell r="Q198">
            <v>0</v>
          </cell>
          <cell r="R198">
            <v>1.24</v>
          </cell>
          <cell r="S198">
            <v>1.5</v>
          </cell>
          <cell r="T198">
            <v>1</v>
          </cell>
          <cell r="U198">
            <v>0</v>
          </cell>
          <cell r="V198">
            <v>0</v>
          </cell>
          <cell r="W198">
            <v>0</v>
          </cell>
          <cell r="X198">
            <v>0</v>
          </cell>
          <cell r="Y198">
            <v>0</v>
          </cell>
          <cell r="Z198">
            <v>7.75</v>
          </cell>
          <cell r="AA198">
            <v>0</v>
          </cell>
          <cell r="AB198">
            <v>30.4</v>
          </cell>
          <cell r="AC198">
            <v>0</v>
          </cell>
          <cell r="AD198">
            <v>0</v>
          </cell>
          <cell r="AE198">
            <v>640</v>
          </cell>
          <cell r="AF198">
            <v>102</v>
          </cell>
          <cell r="AG198">
            <v>92.1</v>
          </cell>
          <cell r="AH198">
            <v>5.98</v>
          </cell>
          <cell r="AI198">
            <v>107</v>
          </cell>
          <cell r="AJ198">
            <v>32.799999999999997</v>
          </cell>
          <cell r="AK198">
            <v>21.5</v>
          </cell>
          <cell r="AL198">
            <v>2.4500000000000002</v>
          </cell>
          <cell r="AM198">
            <v>0</v>
          </cell>
          <cell r="AN198">
            <v>2.19</v>
          </cell>
          <cell r="AO198">
            <v>4710</v>
          </cell>
          <cell r="AP198">
            <v>0</v>
          </cell>
          <cell r="AQ198">
            <v>33.1</v>
          </cell>
          <cell r="AR198">
            <v>53.4</v>
          </cell>
          <cell r="AS198">
            <v>20.6</v>
          </cell>
          <cell r="AT198">
            <v>50.2</v>
          </cell>
          <cell r="AU198">
            <v>0</v>
          </cell>
          <cell r="AV198">
            <v>0</v>
          </cell>
          <cell r="AW198">
            <v>0</v>
          </cell>
          <cell r="AX198">
            <v>0</v>
          </cell>
          <cell r="AY198" t="str">
            <v>W360X91</v>
          </cell>
          <cell r="AZ198" t="str">
            <v>W360X91</v>
          </cell>
          <cell r="BA198">
            <v>91</v>
          </cell>
          <cell r="BB198">
            <v>11500</v>
          </cell>
          <cell r="BC198">
            <v>353</v>
          </cell>
          <cell r="BD198">
            <v>0</v>
          </cell>
          <cell r="BE198">
            <v>0</v>
          </cell>
          <cell r="BF198">
            <v>254</v>
          </cell>
          <cell r="BG198">
            <v>0</v>
          </cell>
          <cell r="BH198">
            <v>0</v>
          </cell>
          <cell r="BI198">
            <v>9.5299999999999994</v>
          </cell>
          <cell r="BJ198">
            <v>16.399999999999999</v>
          </cell>
          <cell r="BK198">
            <v>0</v>
          </cell>
          <cell r="BL198">
            <v>0</v>
          </cell>
          <cell r="BM198">
            <v>0</v>
          </cell>
          <cell r="BN198">
            <v>31.5</v>
          </cell>
          <cell r="BO198">
            <v>38.1</v>
          </cell>
          <cell r="BP198">
            <v>0</v>
          </cell>
          <cell r="BQ198">
            <v>0</v>
          </cell>
          <cell r="BR198">
            <v>0</v>
          </cell>
          <cell r="BS198">
            <v>0</v>
          </cell>
          <cell r="BT198">
            <v>0</v>
          </cell>
          <cell r="BU198">
            <v>91</v>
          </cell>
          <cell r="BV198">
            <v>0</v>
          </cell>
          <cell r="BW198">
            <v>0</v>
          </cell>
          <cell r="BX198">
            <v>30.4</v>
          </cell>
          <cell r="BY198">
            <v>0</v>
          </cell>
          <cell r="BZ198">
            <v>266</v>
          </cell>
          <cell r="CA198">
            <v>1670</v>
          </cell>
          <cell r="CB198">
            <v>1510</v>
          </cell>
          <cell r="CC198">
            <v>152</v>
          </cell>
          <cell r="CD198">
            <v>44.5</v>
          </cell>
          <cell r="CE198">
            <v>537</v>
          </cell>
          <cell r="CF198">
            <v>352</v>
          </cell>
          <cell r="CG198">
            <v>62.2</v>
          </cell>
          <cell r="CH198">
            <v>0</v>
          </cell>
          <cell r="CI198">
            <v>912</v>
          </cell>
          <cell r="CJ198">
            <v>1260</v>
          </cell>
          <cell r="CK198">
            <v>0</v>
          </cell>
          <cell r="CL198">
            <v>21400</v>
          </cell>
          <cell r="CM198">
            <v>22.2</v>
          </cell>
          <cell r="CN198">
            <v>338</v>
          </cell>
          <cell r="CO198">
            <v>823</v>
          </cell>
          <cell r="CP198">
            <v>0</v>
          </cell>
          <cell r="CQ198">
            <v>0</v>
          </cell>
          <cell r="CR198">
            <v>0</v>
          </cell>
          <cell r="CS198">
            <v>0</v>
          </cell>
        </row>
        <row r="199">
          <cell r="C199" t="str">
            <v>W14X53</v>
          </cell>
          <cell r="D199" t="str">
            <v>F</v>
          </cell>
          <cell r="E199">
            <v>53</v>
          </cell>
          <cell r="F199">
            <v>15.6</v>
          </cell>
          <cell r="G199">
            <v>13.9</v>
          </cell>
          <cell r="H199">
            <v>0</v>
          </cell>
          <cell r="I199">
            <v>0</v>
          </cell>
          <cell r="J199">
            <v>8.06</v>
          </cell>
          <cell r="K199">
            <v>0</v>
          </cell>
          <cell r="L199">
            <v>0</v>
          </cell>
          <cell r="M199">
            <v>0.37</v>
          </cell>
          <cell r="N199">
            <v>0.66</v>
          </cell>
          <cell r="O199">
            <v>0</v>
          </cell>
          <cell r="P199">
            <v>0</v>
          </cell>
          <cell r="Q199">
            <v>0</v>
          </cell>
          <cell r="R199">
            <v>1.25</v>
          </cell>
          <cell r="S199">
            <v>1.5</v>
          </cell>
          <cell r="T199">
            <v>1</v>
          </cell>
          <cell r="U199">
            <v>0</v>
          </cell>
          <cell r="V199">
            <v>0</v>
          </cell>
          <cell r="W199">
            <v>0</v>
          </cell>
          <cell r="X199">
            <v>0</v>
          </cell>
          <cell r="Y199">
            <v>0</v>
          </cell>
          <cell r="Z199">
            <v>6.11</v>
          </cell>
          <cell r="AA199">
            <v>0</v>
          </cell>
          <cell r="AB199">
            <v>30.9</v>
          </cell>
          <cell r="AC199">
            <v>0</v>
          </cell>
          <cell r="AD199">
            <v>0</v>
          </cell>
          <cell r="AE199">
            <v>541</v>
          </cell>
          <cell r="AF199">
            <v>87.1</v>
          </cell>
          <cell r="AG199">
            <v>77.8</v>
          </cell>
          <cell r="AH199">
            <v>5.89</v>
          </cell>
          <cell r="AI199">
            <v>57.7</v>
          </cell>
          <cell r="AJ199">
            <v>22</v>
          </cell>
          <cell r="AK199">
            <v>14.3</v>
          </cell>
          <cell r="AL199">
            <v>1.92</v>
          </cell>
          <cell r="AM199">
            <v>0</v>
          </cell>
          <cell r="AN199">
            <v>1.94</v>
          </cell>
          <cell r="AO199">
            <v>2540</v>
          </cell>
          <cell r="AP199">
            <v>0</v>
          </cell>
          <cell r="AQ199">
            <v>26.7</v>
          </cell>
          <cell r="AR199">
            <v>35.5</v>
          </cell>
          <cell r="AS199">
            <v>16.8</v>
          </cell>
          <cell r="AT199">
            <v>42.5</v>
          </cell>
          <cell r="AU199">
            <v>0</v>
          </cell>
          <cell r="AV199">
            <v>0</v>
          </cell>
          <cell r="AW199">
            <v>0</v>
          </cell>
          <cell r="AX199">
            <v>0</v>
          </cell>
          <cell r="AY199" t="str">
            <v>W360X79</v>
          </cell>
          <cell r="AZ199" t="str">
            <v>W360X79</v>
          </cell>
          <cell r="BA199">
            <v>79</v>
          </cell>
          <cell r="BB199">
            <v>10100</v>
          </cell>
          <cell r="BC199">
            <v>353</v>
          </cell>
          <cell r="BD199">
            <v>0</v>
          </cell>
          <cell r="BE199">
            <v>0</v>
          </cell>
          <cell r="BF199">
            <v>205</v>
          </cell>
          <cell r="BG199">
            <v>0</v>
          </cell>
          <cell r="BH199">
            <v>0</v>
          </cell>
          <cell r="BI199">
            <v>9.4</v>
          </cell>
          <cell r="BJ199">
            <v>16.8</v>
          </cell>
          <cell r="BK199">
            <v>0</v>
          </cell>
          <cell r="BL199">
            <v>0</v>
          </cell>
          <cell r="BM199">
            <v>0</v>
          </cell>
          <cell r="BN199">
            <v>31.8</v>
          </cell>
          <cell r="BO199">
            <v>38.1</v>
          </cell>
          <cell r="BP199">
            <v>0</v>
          </cell>
          <cell r="BQ199">
            <v>0</v>
          </cell>
          <cell r="BR199">
            <v>0</v>
          </cell>
          <cell r="BS199">
            <v>0</v>
          </cell>
          <cell r="BT199">
            <v>0</v>
          </cell>
          <cell r="BU199">
            <v>79</v>
          </cell>
          <cell r="BV199">
            <v>0</v>
          </cell>
          <cell r="BW199">
            <v>0</v>
          </cell>
          <cell r="BX199">
            <v>30.9</v>
          </cell>
          <cell r="BY199">
            <v>0</v>
          </cell>
          <cell r="BZ199">
            <v>225</v>
          </cell>
          <cell r="CA199">
            <v>1430</v>
          </cell>
          <cell r="CB199">
            <v>1270</v>
          </cell>
          <cell r="CC199">
            <v>150</v>
          </cell>
          <cell r="CD199">
            <v>24</v>
          </cell>
          <cell r="CE199">
            <v>361</v>
          </cell>
          <cell r="CF199">
            <v>234</v>
          </cell>
          <cell r="CG199">
            <v>48.8</v>
          </cell>
          <cell r="CH199">
            <v>0</v>
          </cell>
          <cell r="CI199">
            <v>807</v>
          </cell>
          <cell r="CJ199">
            <v>682</v>
          </cell>
          <cell r="CK199">
            <v>0</v>
          </cell>
          <cell r="CL199">
            <v>17200</v>
          </cell>
          <cell r="CM199">
            <v>14.8</v>
          </cell>
          <cell r="CN199">
            <v>275</v>
          </cell>
          <cell r="CO199">
            <v>696</v>
          </cell>
          <cell r="CP199">
            <v>0</v>
          </cell>
          <cell r="CQ199">
            <v>0</v>
          </cell>
          <cell r="CR199">
            <v>0</v>
          </cell>
          <cell r="CS199">
            <v>0</v>
          </cell>
        </row>
        <row r="200">
          <cell r="C200" t="str">
            <v>W14X48</v>
          </cell>
          <cell r="D200" t="str">
            <v>F</v>
          </cell>
          <cell r="E200">
            <v>48</v>
          </cell>
          <cell r="F200">
            <v>14.1</v>
          </cell>
          <cell r="G200">
            <v>13.8</v>
          </cell>
          <cell r="H200">
            <v>0</v>
          </cell>
          <cell r="I200">
            <v>0</v>
          </cell>
          <cell r="J200">
            <v>8.0299999999999994</v>
          </cell>
          <cell r="K200">
            <v>0</v>
          </cell>
          <cell r="L200">
            <v>0</v>
          </cell>
          <cell r="M200">
            <v>0.34</v>
          </cell>
          <cell r="N200">
            <v>0.59499999999999997</v>
          </cell>
          <cell r="O200">
            <v>0</v>
          </cell>
          <cell r="P200">
            <v>0</v>
          </cell>
          <cell r="Q200">
            <v>0</v>
          </cell>
          <cell r="R200">
            <v>1.19</v>
          </cell>
          <cell r="S200">
            <v>1.4375</v>
          </cell>
          <cell r="T200">
            <v>1</v>
          </cell>
          <cell r="U200">
            <v>0</v>
          </cell>
          <cell r="V200">
            <v>0</v>
          </cell>
          <cell r="W200">
            <v>0</v>
          </cell>
          <cell r="X200">
            <v>0</v>
          </cell>
          <cell r="Y200">
            <v>0</v>
          </cell>
          <cell r="Z200">
            <v>6.75</v>
          </cell>
          <cell r="AA200">
            <v>0</v>
          </cell>
          <cell r="AB200">
            <v>33.6</v>
          </cell>
          <cell r="AC200">
            <v>0</v>
          </cell>
          <cell r="AD200">
            <v>0</v>
          </cell>
          <cell r="AE200">
            <v>484</v>
          </cell>
          <cell r="AF200">
            <v>78.400000000000006</v>
          </cell>
          <cell r="AG200">
            <v>70.2</v>
          </cell>
          <cell r="AH200">
            <v>5.85</v>
          </cell>
          <cell r="AI200">
            <v>51.4</v>
          </cell>
          <cell r="AJ200">
            <v>19.600000000000001</v>
          </cell>
          <cell r="AK200">
            <v>12.8</v>
          </cell>
          <cell r="AL200">
            <v>1.91</v>
          </cell>
          <cell r="AM200">
            <v>0</v>
          </cell>
          <cell r="AN200">
            <v>1.45</v>
          </cell>
          <cell r="AO200">
            <v>2240</v>
          </cell>
          <cell r="AP200">
            <v>0</v>
          </cell>
          <cell r="AQ200">
            <v>26.5</v>
          </cell>
          <cell r="AR200">
            <v>31.7</v>
          </cell>
          <cell r="AS200">
            <v>15.1</v>
          </cell>
          <cell r="AT200">
            <v>38.299999999999997</v>
          </cell>
          <cell r="AU200">
            <v>0</v>
          </cell>
          <cell r="AV200">
            <v>0</v>
          </cell>
          <cell r="AW200">
            <v>0</v>
          </cell>
          <cell r="AX200">
            <v>0</v>
          </cell>
          <cell r="AY200" t="str">
            <v>W360X72</v>
          </cell>
          <cell r="AZ200" t="str">
            <v>W360X72</v>
          </cell>
          <cell r="BA200">
            <v>72</v>
          </cell>
          <cell r="BB200">
            <v>9100</v>
          </cell>
          <cell r="BC200">
            <v>351</v>
          </cell>
          <cell r="BD200">
            <v>0</v>
          </cell>
          <cell r="BE200">
            <v>0</v>
          </cell>
          <cell r="BF200">
            <v>204</v>
          </cell>
          <cell r="BG200">
            <v>0</v>
          </cell>
          <cell r="BH200">
            <v>0</v>
          </cell>
          <cell r="BI200">
            <v>8.64</v>
          </cell>
          <cell r="BJ200">
            <v>15.1</v>
          </cell>
          <cell r="BK200">
            <v>0</v>
          </cell>
          <cell r="BL200">
            <v>0</v>
          </cell>
          <cell r="BM200">
            <v>0</v>
          </cell>
          <cell r="BN200">
            <v>30.2</v>
          </cell>
          <cell r="BO200">
            <v>36.5</v>
          </cell>
          <cell r="BP200">
            <v>0</v>
          </cell>
          <cell r="BQ200">
            <v>0</v>
          </cell>
          <cell r="BR200">
            <v>0</v>
          </cell>
          <cell r="BS200">
            <v>0</v>
          </cell>
          <cell r="BT200">
            <v>0</v>
          </cell>
          <cell r="BU200">
            <v>72</v>
          </cell>
          <cell r="BV200">
            <v>0</v>
          </cell>
          <cell r="BW200">
            <v>0</v>
          </cell>
          <cell r="BX200">
            <v>33.6</v>
          </cell>
          <cell r="BY200">
            <v>0</v>
          </cell>
          <cell r="BZ200">
            <v>201</v>
          </cell>
          <cell r="CA200">
            <v>1280</v>
          </cell>
          <cell r="CB200">
            <v>1150</v>
          </cell>
          <cell r="CC200">
            <v>149</v>
          </cell>
          <cell r="CD200">
            <v>21.4</v>
          </cell>
          <cell r="CE200">
            <v>321</v>
          </cell>
          <cell r="CF200">
            <v>210</v>
          </cell>
          <cell r="CG200">
            <v>48.5</v>
          </cell>
          <cell r="CH200">
            <v>0</v>
          </cell>
          <cell r="CI200">
            <v>604</v>
          </cell>
          <cell r="CJ200">
            <v>602</v>
          </cell>
          <cell r="CK200">
            <v>0</v>
          </cell>
          <cell r="CL200">
            <v>17100</v>
          </cell>
          <cell r="CM200">
            <v>13.2</v>
          </cell>
          <cell r="CN200">
            <v>247</v>
          </cell>
          <cell r="CO200">
            <v>628</v>
          </cell>
          <cell r="CP200">
            <v>0</v>
          </cell>
          <cell r="CQ200">
            <v>0</v>
          </cell>
          <cell r="CR200">
            <v>0</v>
          </cell>
          <cell r="CS200">
            <v>0</v>
          </cell>
        </row>
        <row r="201">
          <cell r="C201" t="str">
            <v>W14X43</v>
          </cell>
          <cell r="D201" t="str">
            <v>F</v>
          </cell>
          <cell r="E201">
            <v>43</v>
          </cell>
          <cell r="F201">
            <v>12.6</v>
          </cell>
          <cell r="G201">
            <v>13.7</v>
          </cell>
          <cell r="H201">
            <v>0</v>
          </cell>
          <cell r="I201">
            <v>0</v>
          </cell>
          <cell r="J201">
            <v>8</v>
          </cell>
          <cell r="K201">
            <v>0</v>
          </cell>
          <cell r="L201">
            <v>0</v>
          </cell>
          <cell r="M201">
            <v>0.30499999999999999</v>
          </cell>
          <cell r="N201">
            <v>0.53</v>
          </cell>
          <cell r="O201">
            <v>0</v>
          </cell>
          <cell r="P201">
            <v>0</v>
          </cell>
          <cell r="Q201">
            <v>0</v>
          </cell>
          <cell r="R201">
            <v>1.1200000000000001</v>
          </cell>
          <cell r="S201">
            <v>1.375</v>
          </cell>
          <cell r="T201">
            <v>1</v>
          </cell>
          <cell r="U201">
            <v>0</v>
          </cell>
          <cell r="V201">
            <v>0</v>
          </cell>
          <cell r="W201">
            <v>0</v>
          </cell>
          <cell r="X201">
            <v>0</v>
          </cell>
          <cell r="Y201">
            <v>0</v>
          </cell>
          <cell r="Z201">
            <v>7.54</v>
          </cell>
          <cell r="AA201">
            <v>0</v>
          </cell>
          <cell r="AB201">
            <v>37.4</v>
          </cell>
          <cell r="AC201">
            <v>0</v>
          </cell>
          <cell r="AD201">
            <v>0</v>
          </cell>
          <cell r="AE201">
            <v>428</v>
          </cell>
          <cell r="AF201">
            <v>69.599999999999994</v>
          </cell>
          <cell r="AG201">
            <v>62.6</v>
          </cell>
          <cell r="AH201">
            <v>5.82</v>
          </cell>
          <cell r="AI201">
            <v>45.2</v>
          </cell>
          <cell r="AJ201">
            <v>17.3</v>
          </cell>
          <cell r="AK201">
            <v>11.3</v>
          </cell>
          <cell r="AL201">
            <v>1.89</v>
          </cell>
          <cell r="AM201">
            <v>0</v>
          </cell>
          <cell r="AN201">
            <v>1.05</v>
          </cell>
          <cell r="AO201">
            <v>1950</v>
          </cell>
          <cell r="AP201">
            <v>0</v>
          </cell>
          <cell r="AQ201">
            <v>26.3</v>
          </cell>
          <cell r="AR201">
            <v>27.9</v>
          </cell>
          <cell r="AS201">
            <v>13.4</v>
          </cell>
          <cell r="AT201">
            <v>34</v>
          </cell>
          <cell r="AU201">
            <v>0</v>
          </cell>
          <cell r="AV201">
            <v>0</v>
          </cell>
          <cell r="AW201">
            <v>0</v>
          </cell>
          <cell r="AX201">
            <v>0</v>
          </cell>
          <cell r="AY201" t="str">
            <v>W360X64</v>
          </cell>
          <cell r="AZ201" t="str">
            <v>W360X64</v>
          </cell>
          <cell r="BA201">
            <v>64</v>
          </cell>
          <cell r="BB201">
            <v>8130</v>
          </cell>
          <cell r="BC201">
            <v>348</v>
          </cell>
          <cell r="BD201">
            <v>0</v>
          </cell>
          <cell r="BE201">
            <v>0</v>
          </cell>
          <cell r="BF201">
            <v>203</v>
          </cell>
          <cell r="BG201">
            <v>0</v>
          </cell>
          <cell r="BH201">
            <v>0</v>
          </cell>
          <cell r="BI201">
            <v>7.75</v>
          </cell>
          <cell r="BJ201">
            <v>13.5</v>
          </cell>
          <cell r="BK201">
            <v>0</v>
          </cell>
          <cell r="BL201">
            <v>0</v>
          </cell>
          <cell r="BM201">
            <v>0</v>
          </cell>
          <cell r="BN201">
            <v>28.4</v>
          </cell>
          <cell r="BO201">
            <v>34.9</v>
          </cell>
          <cell r="BP201">
            <v>0</v>
          </cell>
          <cell r="BQ201">
            <v>0</v>
          </cell>
          <cell r="BR201">
            <v>0</v>
          </cell>
          <cell r="BS201">
            <v>0</v>
          </cell>
          <cell r="BT201">
            <v>0</v>
          </cell>
          <cell r="BU201">
            <v>64</v>
          </cell>
          <cell r="BV201">
            <v>0</v>
          </cell>
          <cell r="BW201">
            <v>0</v>
          </cell>
          <cell r="BX201">
            <v>37.4</v>
          </cell>
          <cell r="BY201">
            <v>0</v>
          </cell>
          <cell r="BZ201">
            <v>178</v>
          </cell>
          <cell r="CA201">
            <v>1140</v>
          </cell>
          <cell r="CB201">
            <v>1030</v>
          </cell>
          <cell r="CC201">
            <v>148</v>
          </cell>
          <cell r="CD201">
            <v>18.8</v>
          </cell>
          <cell r="CE201">
            <v>283</v>
          </cell>
          <cell r="CF201">
            <v>185</v>
          </cell>
          <cell r="CG201">
            <v>48</v>
          </cell>
          <cell r="CH201">
            <v>0</v>
          </cell>
          <cell r="CI201">
            <v>437</v>
          </cell>
          <cell r="CJ201">
            <v>524</v>
          </cell>
          <cell r="CK201">
            <v>0</v>
          </cell>
          <cell r="CL201">
            <v>17000</v>
          </cell>
          <cell r="CM201">
            <v>11.6</v>
          </cell>
          <cell r="CN201">
            <v>220</v>
          </cell>
          <cell r="CO201">
            <v>557</v>
          </cell>
          <cell r="CP201">
            <v>0</v>
          </cell>
          <cell r="CQ201">
            <v>0</v>
          </cell>
          <cell r="CR201">
            <v>0</v>
          </cell>
          <cell r="CS201">
            <v>0</v>
          </cell>
        </row>
        <row r="202">
          <cell r="C202" t="str">
            <v>W14X38</v>
          </cell>
          <cell r="D202" t="str">
            <v>F</v>
          </cell>
          <cell r="E202">
            <v>38</v>
          </cell>
          <cell r="F202">
            <v>11.2</v>
          </cell>
          <cell r="G202">
            <v>14.1</v>
          </cell>
          <cell r="H202">
            <v>0</v>
          </cell>
          <cell r="I202">
            <v>0</v>
          </cell>
          <cell r="J202">
            <v>6.77</v>
          </cell>
          <cell r="K202">
            <v>0</v>
          </cell>
          <cell r="L202">
            <v>0</v>
          </cell>
          <cell r="M202">
            <v>0.31</v>
          </cell>
          <cell r="N202">
            <v>0.51500000000000001</v>
          </cell>
          <cell r="O202">
            <v>0</v>
          </cell>
          <cell r="P202">
            <v>0</v>
          </cell>
          <cell r="Q202">
            <v>0</v>
          </cell>
          <cell r="R202">
            <v>0.91500000000000004</v>
          </cell>
          <cell r="S202">
            <v>1.25</v>
          </cell>
          <cell r="T202">
            <v>0.8125</v>
          </cell>
          <cell r="U202">
            <v>0</v>
          </cell>
          <cell r="V202">
            <v>0</v>
          </cell>
          <cell r="W202">
            <v>0</v>
          </cell>
          <cell r="X202">
            <v>0</v>
          </cell>
          <cell r="Y202">
            <v>0</v>
          </cell>
          <cell r="Z202">
            <v>6.57</v>
          </cell>
          <cell r="AA202">
            <v>0</v>
          </cell>
          <cell r="AB202">
            <v>39.6</v>
          </cell>
          <cell r="AC202">
            <v>0</v>
          </cell>
          <cell r="AD202">
            <v>0</v>
          </cell>
          <cell r="AE202">
            <v>385</v>
          </cell>
          <cell r="AF202">
            <v>61.5</v>
          </cell>
          <cell r="AG202">
            <v>54.6</v>
          </cell>
          <cell r="AH202">
            <v>5.87</v>
          </cell>
          <cell r="AI202">
            <v>26.7</v>
          </cell>
          <cell r="AJ202">
            <v>12.1</v>
          </cell>
          <cell r="AK202">
            <v>7.88</v>
          </cell>
          <cell r="AL202">
            <v>1.55</v>
          </cell>
          <cell r="AM202">
            <v>0</v>
          </cell>
          <cell r="AN202">
            <v>0.79800000000000004</v>
          </cell>
          <cell r="AO202">
            <v>1230</v>
          </cell>
          <cell r="AP202">
            <v>0</v>
          </cell>
          <cell r="AQ202">
            <v>23</v>
          </cell>
          <cell r="AR202">
            <v>20</v>
          </cell>
          <cell r="AS202">
            <v>11.3</v>
          </cell>
          <cell r="AT202">
            <v>30.3</v>
          </cell>
          <cell r="AU202">
            <v>0</v>
          </cell>
          <cell r="AV202">
            <v>0</v>
          </cell>
          <cell r="AW202">
            <v>0</v>
          </cell>
          <cell r="AX202">
            <v>0</v>
          </cell>
          <cell r="AY202" t="str">
            <v>W360X57.8</v>
          </cell>
          <cell r="AZ202" t="str">
            <v>W360X57.8</v>
          </cell>
          <cell r="BA202">
            <v>57.8</v>
          </cell>
          <cell r="BB202">
            <v>7230</v>
          </cell>
          <cell r="BC202">
            <v>358</v>
          </cell>
          <cell r="BD202">
            <v>0</v>
          </cell>
          <cell r="BE202">
            <v>0</v>
          </cell>
          <cell r="BF202">
            <v>172</v>
          </cell>
          <cell r="BG202">
            <v>0</v>
          </cell>
          <cell r="BH202">
            <v>0</v>
          </cell>
          <cell r="BI202">
            <v>7.87</v>
          </cell>
          <cell r="BJ202">
            <v>13.1</v>
          </cell>
          <cell r="BK202">
            <v>0</v>
          </cell>
          <cell r="BL202">
            <v>0</v>
          </cell>
          <cell r="BM202">
            <v>0</v>
          </cell>
          <cell r="BN202">
            <v>23.2</v>
          </cell>
          <cell r="BO202">
            <v>31.8</v>
          </cell>
          <cell r="BP202">
            <v>0</v>
          </cell>
          <cell r="BQ202">
            <v>0</v>
          </cell>
          <cell r="BR202">
            <v>0</v>
          </cell>
          <cell r="BS202">
            <v>0</v>
          </cell>
          <cell r="BT202">
            <v>0</v>
          </cell>
          <cell r="BU202">
            <v>57.8</v>
          </cell>
          <cell r="BV202">
            <v>0</v>
          </cell>
          <cell r="BW202">
            <v>0</v>
          </cell>
          <cell r="BX202">
            <v>39.6</v>
          </cell>
          <cell r="BY202">
            <v>0</v>
          </cell>
          <cell r="BZ202">
            <v>160</v>
          </cell>
          <cell r="CA202">
            <v>1010</v>
          </cell>
          <cell r="CB202">
            <v>895</v>
          </cell>
          <cell r="CC202">
            <v>149</v>
          </cell>
          <cell r="CD202">
            <v>11.1</v>
          </cell>
          <cell r="CE202">
            <v>198</v>
          </cell>
          <cell r="CF202">
            <v>129</v>
          </cell>
          <cell r="CG202">
            <v>39.4</v>
          </cell>
          <cell r="CH202">
            <v>0</v>
          </cell>
          <cell r="CI202">
            <v>332</v>
          </cell>
          <cell r="CJ202">
            <v>330</v>
          </cell>
          <cell r="CK202">
            <v>0</v>
          </cell>
          <cell r="CL202">
            <v>14800</v>
          </cell>
          <cell r="CM202">
            <v>8.32</v>
          </cell>
          <cell r="CN202">
            <v>185</v>
          </cell>
          <cell r="CO202">
            <v>497</v>
          </cell>
          <cell r="CP202">
            <v>0</v>
          </cell>
          <cell r="CQ202">
            <v>0</v>
          </cell>
          <cell r="CR202">
            <v>0</v>
          </cell>
          <cell r="CS202">
            <v>0</v>
          </cell>
        </row>
        <row r="203">
          <cell r="C203" t="str">
            <v>W14X34</v>
          </cell>
          <cell r="D203" t="str">
            <v>F</v>
          </cell>
          <cell r="E203">
            <v>34</v>
          </cell>
          <cell r="F203">
            <v>10</v>
          </cell>
          <cell r="G203">
            <v>14</v>
          </cell>
          <cell r="H203">
            <v>0</v>
          </cell>
          <cell r="I203">
            <v>0</v>
          </cell>
          <cell r="J203">
            <v>6.75</v>
          </cell>
          <cell r="K203">
            <v>0</v>
          </cell>
          <cell r="L203">
            <v>0</v>
          </cell>
          <cell r="M203">
            <v>0.28499999999999998</v>
          </cell>
          <cell r="N203">
            <v>0.45500000000000002</v>
          </cell>
          <cell r="O203">
            <v>0</v>
          </cell>
          <cell r="P203">
            <v>0</v>
          </cell>
          <cell r="Q203">
            <v>0</v>
          </cell>
          <cell r="R203">
            <v>0.85499999999999998</v>
          </cell>
          <cell r="S203">
            <v>1.1875</v>
          </cell>
          <cell r="T203">
            <v>0.75</v>
          </cell>
          <cell r="U203">
            <v>0</v>
          </cell>
          <cell r="V203">
            <v>0</v>
          </cell>
          <cell r="W203">
            <v>0</v>
          </cell>
          <cell r="X203">
            <v>0</v>
          </cell>
          <cell r="Y203">
            <v>0</v>
          </cell>
          <cell r="Z203">
            <v>7.41</v>
          </cell>
          <cell r="AA203">
            <v>0</v>
          </cell>
          <cell r="AB203">
            <v>43.1</v>
          </cell>
          <cell r="AC203">
            <v>0</v>
          </cell>
          <cell r="AD203">
            <v>0</v>
          </cell>
          <cell r="AE203">
            <v>340</v>
          </cell>
          <cell r="AF203">
            <v>54.6</v>
          </cell>
          <cell r="AG203">
            <v>48.6</v>
          </cell>
          <cell r="AH203">
            <v>5.83</v>
          </cell>
          <cell r="AI203">
            <v>23.3</v>
          </cell>
          <cell r="AJ203">
            <v>10.6</v>
          </cell>
          <cell r="AK203">
            <v>6.91</v>
          </cell>
          <cell r="AL203">
            <v>1.53</v>
          </cell>
          <cell r="AM203">
            <v>0</v>
          </cell>
          <cell r="AN203">
            <v>0.56899999999999995</v>
          </cell>
          <cell r="AO203">
            <v>1070</v>
          </cell>
          <cell r="AP203">
            <v>0</v>
          </cell>
          <cell r="AQ203">
            <v>22.9</v>
          </cell>
          <cell r="AR203">
            <v>17.600000000000001</v>
          </cell>
          <cell r="AS203">
            <v>10</v>
          </cell>
          <cell r="AT203">
            <v>26.9</v>
          </cell>
          <cell r="AU203">
            <v>0</v>
          </cell>
          <cell r="AV203">
            <v>0</v>
          </cell>
          <cell r="AW203">
            <v>0</v>
          </cell>
          <cell r="AX203">
            <v>0</v>
          </cell>
          <cell r="AY203" t="str">
            <v>W360X51</v>
          </cell>
          <cell r="AZ203" t="str">
            <v>W360X51</v>
          </cell>
          <cell r="BA203">
            <v>51</v>
          </cell>
          <cell r="BB203">
            <v>6450</v>
          </cell>
          <cell r="BC203">
            <v>356</v>
          </cell>
          <cell r="BD203">
            <v>0</v>
          </cell>
          <cell r="BE203">
            <v>0</v>
          </cell>
          <cell r="BF203">
            <v>171</v>
          </cell>
          <cell r="BG203">
            <v>0</v>
          </cell>
          <cell r="BH203">
            <v>0</v>
          </cell>
          <cell r="BI203">
            <v>7.24</v>
          </cell>
          <cell r="BJ203">
            <v>11.6</v>
          </cell>
          <cell r="BK203">
            <v>0</v>
          </cell>
          <cell r="BL203">
            <v>0</v>
          </cell>
          <cell r="BM203">
            <v>0</v>
          </cell>
          <cell r="BN203">
            <v>21.7</v>
          </cell>
          <cell r="BO203">
            <v>30.2</v>
          </cell>
          <cell r="BP203">
            <v>0</v>
          </cell>
          <cell r="BQ203">
            <v>0</v>
          </cell>
          <cell r="BR203">
            <v>0</v>
          </cell>
          <cell r="BS203">
            <v>0</v>
          </cell>
          <cell r="BT203">
            <v>0</v>
          </cell>
          <cell r="BU203">
            <v>51</v>
          </cell>
          <cell r="BV203">
            <v>0</v>
          </cell>
          <cell r="BW203">
            <v>0</v>
          </cell>
          <cell r="BX203">
            <v>43.1</v>
          </cell>
          <cell r="BY203">
            <v>0</v>
          </cell>
          <cell r="BZ203">
            <v>142</v>
          </cell>
          <cell r="CA203">
            <v>895</v>
          </cell>
          <cell r="CB203">
            <v>796</v>
          </cell>
          <cell r="CC203">
            <v>148</v>
          </cell>
          <cell r="CD203">
            <v>9.6999999999999993</v>
          </cell>
          <cell r="CE203">
            <v>174</v>
          </cell>
          <cell r="CF203">
            <v>113</v>
          </cell>
          <cell r="CG203">
            <v>38.9</v>
          </cell>
          <cell r="CH203">
            <v>0</v>
          </cell>
          <cell r="CI203">
            <v>237</v>
          </cell>
          <cell r="CJ203">
            <v>287</v>
          </cell>
          <cell r="CK203">
            <v>0</v>
          </cell>
          <cell r="CL203">
            <v>14800</v>
          </cell>
          <cell r="CM203">
            <v>7.33</v>
          </cell>
          <cell r="CN203">
            <v>163</v>
          </cell>
          <cell r="CO203">
            <v>441</v>
          </cell>
          <cell r="CP203">
            <v>0</v>
          </cell>
          <cell r="CQ203">
            <v>0</v>
          </cell>
          <cell r="CR203">
            <v>0</v>
          </cell>
          <cell r="CS203">
            <v>0</v>
          </cell>
        </row>
        <row r="204">
          <cell r="C204" t="str">
            <v>W14X30</v>
          </cell>
          <cell r="D204" t="str">
            <v>F</v>
          </cell>
          <cell r="E204">
            <v>30</v>
          </cell>
          <cell r="F204">
            <v>8.85</v>
          </cell>
          <cell r="G204">
            <v>13.8</v>
          </cell>
          <cell r="H204">
            <v>0</v>
          </cell>
          <cell r="I204">
            <v>0</v>
          </cell>
          <cell r="J204">
            <v>6.73</v>
          </cell>
          <cell r="K204">
            <v>0</v>
          </cell>
          <cell r="L204">
            <v>0</v>
          </cell>
          <cell r="M204">
            <v>0.27</v>
          </cell>
          <cell r="N204">
            <v>0.38500000000000001</v>
          </cell>
          <cell r="O204">
            <v>0</v>
          </cell>
          <cell r="P204">
            <v>0</v>
          </cell>
          <cell r="Q204">
            <v>0</v>
          </cell>
          <cell r="R204">
            <v>0.78500000000000003</v>
          </cell>
          <cell r="S204">
            <v>1.125</v>
          </cell>
          <cell r="T204">
            <v>0.75</v>
          </cell>
          <cell r="U204">
            <v>0</v>
          </cell>
          <cell r="V204">
            <v>0</v>
          </cell>
          <cell r="W204">
            <v>0</v>
          </cell>
          <cell r="X204">
            <v>0</v>
          </cell>
          <cell r="Y204">
            <v>0</v>
          </cell>
          <cell r="Z204">
            <v>8.74</v>
          </cell>
          <cell r="AA204">
            <v>0</v>
          </cell>
          <cell r="AB204">
            <v>45.4</v>
          </cell>
          <cell r="AC204">
            <v>0</v>
          </cell>
          <cell r="AD204">
            <v>0</v>
          </cell>
          <cell r="AE204">
            <v>291</v>
          </cell>
          <cell r="AF204">
            <v>47.3</v>
          </cell>
          <cell r="AG204">
            <v>42</v>
          </cell>
          <cell r="AH204">
            <v>5.73</v>
          </cell>
          <cell r="AI204">
            <v>19.600000000000001</v>
          </cell>
          <cell r="AJ204">
            <v>8.99</v>
          </cell>
          <cell r="AK204">
            <v>5.82</v>
          </cell>
          <cell r="AL204">
            <v>1.49</v>
          </cell>
          <cell r="AM204">
            <v>0</v>
          </cell>
          <cell r="AN204">
            <v>0.38</v>
          </cell>
          <cell r="AO204">
            <v>887</v>
          </cell>
          <cell r="AP204">
            <v>0</v>
          </cell>
          <cell r="AQ204">
            <v>22.6</v>
          </cell>
          <cell r="AR204">
            <v>14.6</v>
          </cell>
          <cell r="AS204">
            <v>8.34</v>
          </cell>
          <cell r="AT204">
            <v>23.1</v>
          </cell>
          <cell r="AU204">
            <v>0</v>
          </cell>
          <cell r="AV204">
            <v>0</v>
          </cell>
          <cell r="AW204">
            <v>0</v>
          </cell>
          <cell r="AX204">
            <v>0</v>
          </cell>
          <cell r="AY204" t="str">
            <v>W360X44</v>
          </cell>
          <cell r="AZ204" t="str">
            <v>W360X44</v>
          </cell>
          <cell r="BA204">
            <v>44</v>
          </cell>
          <cell r="BB204">
            <v>5710</v>
          </cell>
          <cell r="BC204">
            <v>351</v>
          </cell>
          <cell r="BD204">
            <v>0</v>
          </cell>
          <cell r="BE204">
            <v>0</v>
          </cell>
          <cell r="BF204">
            <v>171</v>
          </cell>
          <cell r="BG204">
            <v>0</v>
          </cell>
          <cell r="BH204">
            <v>0</v>
          </cell>
          <cell r="BI204">
            <v>6.86</v>
          </cell>
          <cell r="BJ204">
            <v>9.7799999999999994</v>
          </cell>
          <cell r="BK204">
            <v>0</v>
          </cell>
          <cell r="BL204">
            <v>0</v>
          </cell>
          <cell r="BM204">
            <v>0</v>
          </cell>
          <cell r="BN204">
            <v>19.899999999999999</v>
          </cell>
          <cell r="BO204">
            <v>28.6</v>
          </cell>
          <cell r="BP204">
            <v>0</v>
          </cell>
          <cell r="BQ204">
            <v>0</v>
          </cell>
          <cell r="BR204">
            <v>0</v>
          </cell>
          <cell r="BS204">
            <v>0</v>
          </cell>
          <cell r="BT204">
            <v>0</v>
          </cell>
          <cell r="BU204">
            <v>44</v>
          </cell>
          <cell r="BV204">
            <v>0</v>
          </cell>
          <cell r="BW204">
            <v>0</v>
          </cell>
          <cell r="BX204">
            <v>45.4</v>
          </cell>
          <cell r="BY204">
            <v>0</v>
          </cell>
          <cell r="BZ204">
            <v>121</v>
          </cell>
          <cell r="CA204">
            <v>775</v>
          </cell>
          <cell r="CB204">
            <v>688</v>
          </cell>
          <cell r="CC204">
            <v>146</v>
          </cell>
          <cell r="CD204">
            <v>8.16</v>
          </cell>
          <cell r="CE204">
            <v>147</v>
          </cell>
          <cell r="CF204">
            <v>95.4</v>
          </cell>
          <cell r="CG204">
            <v>37.799999999999997</v>
          </cell>
          <cell r="CH204">
            <v>0</v>
          </cell>
          <cell r="CI204">
            <v>158</v>
          </cell>
          <cell r="CJ204">
            <v>238</v>
          </cell>
          <cell r="CK204">
            <v>0</v>
          </cell>
          <cell r="CL204">
            <v>14600</v>
          </cell>
          <cell r="CM204">
            <v>6.08</v>
          </cell>
          <cell r="CN204">
            <v>137</v>
          </cell>
          <cell r="CO204">
            <v>379</v>
          </cell>
          <cell r="CP204">
            <v>0</v>
          </cell>
          <cell r="CQ204">
            <v>0</v>
          </cell>
          <cell r="CR204">
            <v>0</v>
          </cell>
          <cell r="CS204">
            <v>0</v>
          </cell>
        </row>
        <row r="205">
          <cell r="C205" t="str">
            <v>W14X26</v>
          </cell>
          <cell r="D205" t="str">
            <v>F</v>
          </cell>
          <cell r="E205">
            <v>26</v>
          </cell>
          <cell r="F205">
            <v>7.69</v>
          </cell>
          <cell r="G205">
            <v>13.9</v>
          </cell>
          <cell r="H205">
            <v>0</v>
          </cell>
          <cell r="I205">
            <v>0</v>
          </cell>
          <cell r="J205">
            <v>5.03</v>
          </cell>
          <cell r="K205">
            <v>0</v>
          </cell>
          <cell r="L205">
            <v>0</v>
          </cell>
          <cell r="M205">
            <v>0.255</v>
          </cell>
          <cell r="N205">
            <v>0.42</v>
          </cell>
          <cell r="O205">
            <v>0</v>
          </cell>
          <cell r="P205">
            <v>0</v>
          </cell>
          <cell r="Q205">
            <v>0</v>
          </cell>
          <cell r="R205">
            <v>0.82</v>
          </cell>
          <cell r="S205">
            <v>1.125</v>
          </cell>
          <cell r="T205">
            <v>0.75</v>
          </cell>
          <cell r="U205">
            <v>0</v>
          </cell>
          <cell r="V205">
            <v>0</v>
          </cell>
          <cell r="W205">
            <v>0</v>
          </cell>
          <cell r="X205">
            <v>0</v>
          </cell>
          <cell r="Y205">
            <v>0</v>
          </cell>
          <cell r="Z205">
            <v>5.98</v>
          </cell>
          <cell r="AA205">
            <v>0</v>
          </cell>
          <cell r="AB205">
            <v>48.1</v>
          </cell>
          <cell r="AC205">
            <v>0</v>
          </cell>
          <cell r="AD205">
            <v>0</v>
          </cell>
          <cell r="AE205">
            <v>245</v>
          </cell>
          <cell r="AF205">
            <v>40.200000000000003</v>
          </cell>
          <cell r="AG205">
            <v>35.299999999999997</v>
          </cell>
          <cell r="AH205">
            <v>5.65</v>
          </cell>
          <cell r="AI205">
            <v>8.91</v>
          </cell>
          <cell r="AJ205">
            <v>5.54</v>
          </cell>
          <cell r="AK205">
            <v>3.55</v>
          </cell>
          <cell r="AL205">
            <v>1.08</v>
          </cell>
          <cell r="AM205">
            <v>0</v>
          </cell>
          <cell r="AN205">
            <v>0.35799999999999998</v>
          </cell>
          <cell r="AO205">
            <v>405</v>
          </cell>
          <cell r="AP205">
            <v>0</v>
          </cell>
          <cell r="AQ205">
            <v>17</v>
          </cell>
          <cell r="AR205">
            <v>8.9499999999999993</v>
          </cell>
          <cell r="AS205">
            <v>6.76</v>
          </cell>
          <cell r="AT205">
            <v>19.7</v>
          </cell>
          <cell r="AU205">
            <v>0</v>
          </cell>
          <cell r="AV205">
            <v>0</v>
          </cell>
          <cell r="AW205">
            <v>0</v>
          </cell>
          <cell r="AX205">
            <v>0</v>
          </cell>
          <cell r="AY205" t="str">
            <v>W360X39</v>
          </cell>
          <cell r="AZ205" t="str">
            <v>W360X39</v>
          </cell>
          <cell r="BA205">
            <v>39</v>
          </cell>
          <cell r="BB205">
            <v>4960</v>
          </cell>
          <cell r="BC205">
            <v>353</v>
          </cell>
          <cell r="BD205">
            <v>0</v>
          </cell>
          <cell r="BE205">
            <v>0</v>
          </cell>
          <cell r="BF205">
            <v>128</v>
          </cell>
          <cell r="BG205">
            <v>0</v>
          </cell>
          <cell r="BH205">
            <v>0</v>
          </cell>
          <cell r="BI205">
            <v>6.48</v>
          </cell>
          <cell r="BJ205">
            <v>10.7</v>
          </cell>
          <cell r="BK205">
            <v>0</v>
          </cell>
          <cell r="BL205">
            <v>0</v>
          </cell>
          <cell r="BM205">
            <v>0</v>
          </cell>
          <cell r="BN205">
            <v>20.8</v>
          </cell>
          <cell r="BO205">
            <v>28.6</v>
          </cell>
          <cell r="BP205">
            <v>0</v>
          </cell>
          <cell r="BQ205">
            <v>0</v>
          </cell>
          <cell r="BR205">
            <v>0</v>
          </cell>
          <cell r="BS205">
            <v>0</v>
          </cell>
          <cell r="BT205">
            <v>0</v>
          </cell>
          <cell r="BU205">
            <v>39</v>
          </cell>
          <cell r="BV205">
            <v>0</v>
          </cell>
          <cell r="BW205">
            <v>0</v>
          </cell>
          <cell r="BX205">
            <v>48.1</v>
          </cell>
          <cell r="BY205">
            <v>0</v>
          </cell>
          <cell r="BZ205">
            <v>102</v>
          </cell>
          <cell r="CA205">
            <v>659</v>
          </cell>
          <cell r="CB205">
            <v>578</v>
          </cell>
          <cell r="CC205">
            <v>144</v>
          </cell>
          <cell r="CD205">
            <v>3.71</v>
          </cell>
          <cell r="CE205">
            <v>90.8</v>
          </cell>
          <cell r="CF205">
            <v>58.2</v>
          </cell>
          <cell r="CG205">
            <v>27.4</v>
          </cell>
          <cell r="CH205">
            <v>0</v>
          </cell>
          <cell r="CI205">
            <v>149</v>
          </cell>
          <cell r="CJ205">
            <v>109</v>
          </cell>
          <cell r="CK205">
            <v>0</v>
          </cell>
          <cell r="CL205">
            <v>11000</v>
          </cell>
          <cell r="CM205">
            <v>3.73</v>
          </cell>
          <cell r="CN205">
            <v>111</v>
          </cell>
          <cell r="CO205">
            <v>323</v>
          </cell>
          <cell r="CP205">
            <v>0</v>
          </cell>
          <cell r="CQ205">
            <v>0</v>
          </cell>
          <cell r="CR205">
            <v>0</v>
          </cell>
          <cell r="CS205">
            <v>0</v>
          </cell>
        </row>
        <row r="206">
          <cell r="C206" t="str">
            <v>W14X22</v>
          </cell>
          <cell r="D206" t="str">
            <v>F</v>
          </cell>
          <cell r="E206">
            <v>22</v>
          </cell>
          <cell r="F206">
            <v>6.49</v>
          </cell>
          <cell r="G206">
            <v>13.7</v>
          </cell>
          <cell r="H206">
            <v>0</v>
          </cell>
          <cell r="I206">
            <v>0</v>
          </cell>
          <cell r="J206">
            <v>5</v>
          </cell>
          <cell r="K206">
            <v>0</v>
          </cell>
          <cell r="L206">
            <v>0</v>
          </cell>
          <cell r="M206">
            <v>0.23</v>
          </cell>
          <cell r="N206">
            <v>0.33500000000000002</v>
          </cell>
          <cell r="O206">
            <v>0</v>
          </cell>
          <cell r="P206">
            <v>0</v>
          </cell>
          <cell r="Q206">
            <v>0</v>
          </cell>
          <cell r="R206">
            <v>0.73499999999999999</v>
          </cell>
          <cell r="S206">
            <v>1.0625</v>
          </cell>
          <cell r="T206">
            <v>0.75</v>
          </cell>
          <cell r="U206">
            <v>0</v>
          </cell>
          <cell r="V206">
            <v>0</v>
          </cell>
          <cell r="W206">
            <v>0</v>
          </cell>
          <cell r="X206">
            <v>0</v>
          </cell>
          <cell r="Y206">
            <v>0</v>
          </cell>
          <cell r="Z206">
            <v>7.46</v>
          </cell>
          <cell r="AA206">
            <v>0</v>
          </cell>
          <cell r="AB206">
            <v>53.3</v>
          </cell>
          <cell r="AC206">
            <v>0</v>
          </cell>
          <cell r="AD206">
            <v>0</v>
          </cell>
          <cell r="AE206">
            <v>199</v>
          </cell>
          <cell r="AF206">
            <v>33.200000000000003</v>
          </cell>
          <cell r="AG206">
            <v>29</v>
          </cell>
          <cell r="AH206">
            <v>5.54</v>
          </cell>
          <cell r="AI206">
            <v>7</v>
          </cell>
          <cell r="AJ206">
            <v>4.3899999999999997</v>
          </cell>
          <cell r="AK206">
            <v>2.8</v>
          </cell>
          <cell r="AL206">
            <v>1.04</v>
          </cell>
          <cell r="AM206">
            <v>0</v>
          </cell>
          <cell r="AN206">
            <v>0.20799999999999999</v>
          </cell>
          <cell r="AO206">
            <v>314</v>
          </cell>
          <cell r="AP206">
            <v>0</v>
          </cell>
          <cell r="AQ206">
            <v>16.7</v>
          </cell>
          <cell r="AR206">
            <v>7</v>
          </cell>
          <cell r="AS206">
            <v>5.34</v>
          </cell>
          <cell r="AT206">
            <v>16.100000000000001</v>
          </cell>
          <cell r="AU206">
            <v>0</v>
          </cell>
          <cell r="AV206">
            <v>0</v>
          </cell>
          <cell r="AW206">
            <v>0</v>
          </cell>
          <cell r="AX206">
            <v>0</v>
          </cell>
          <cell r="AY206" t="str">
            <v>W360X32.9</v>
          </cell>
          <cell r="AZ206" t="str">
            <v>W360X32.9</v>
          </cell>
          <cell r="BA206">
            <v>32.9</v>
          </cell>
          <cell r="BB206">
            <v>4190</v>
          </cell>
          <cell r="BC206">
            <v>348</v>
          </cell>
          <cell r="BD206">
            <v>0</v>
          </cell>
          <cell r="BE206">
            <v>0</v>
          </cell>
          <cell r="BF206">
            <v>127</v>
          </cell>
          <cell r="BG206">
            <v>0</v>
          </cell>
          <cell r="BH206">
            <v>0</v>
          </cell>
          <cell r="BI206">
            <v>5.84</v>
          </cell>
          <cell r="BJ206">
            <v>8.51</v>
          </cell>
          <cell r="BK206">
            <v>0</v>
          </cell>
          <cell r="BL206">
            <v>0</v>
          </cell>
          <cell r="BM206">
            <v>0</v>
          </cell>
          <cell r="BN206">
            <v>18.7</v>
          </cell>
          <cell r="BO206">
            <v>27</v>
          </cell>
          <cell r="BP206">
            <v>0</v>
          </cell>
          <cell r="BQ206">
            <v>0</v>
          </cell>
          <cell r="BR206">
            <v>0</v>
          </cell>
          <cell r="BS206">
            <v>0</v>
          </cell>
          <cell r="BT206">
            <v>0</v>
          </cell>
          <cell r="BU206">
            <v>32.9</v>
          </cell>
          <cell r="BV206">
            <v>0</v>
          </cell>
          <cell r="BW206">
            <v>0</v>
          </cell>
          <cell r="BX206">
            <v>53.3</v>
          </cell>
          <cell r="BY206">
            <v>0</v>
          </cell>
          <cell r="BZ206">
            <v>82.8</v>
          </cell>
          <cell r="CA206">
            <v>544</v>
          </cell>
          <cell r="CB206">
            <v>475</v>
          </cell>
          <cell r="CC206">
            <v>141</v>
          </cell>
          <cell r="CD206">
            <v>2.91</v>
          </cell>
          <cell r="CE206">
            <v>71.900000000000006</v>
          </cell>
          <cell r="CF206">
            <v>45.9</v>
          </cell>
          <cell r="CG206">
            <v>26.4</v>
          </cell>
          <cell r="CH206">
            <v>0</v>
          </cell>
          <cell r="CI206">
            <v>86.6</v>
          </cell>
          <cell r="CJ206">
            <v>84.3</v>
          </cell>
          <cell r="CK206">
            <v>0</v>
          </cell>
          <cell r="CL206">
            <v>10800</v>
          </cell>
          <cell r="CM206">
            <v>2.91</v>
          </cell>
          <cell r="CN206">
            <v>87.5</v>
          </cell>
          <cell r="CO206">
            <v>264</v>
          </cell>
          <cell r="CP206">
            <v>0</v>
          </cell>
          <cell r="CQ206">
            <v>0</v>
          </cell>
          <cell r="CR206">
            <v>0</v>
          </cell>
          <cell r="CS206">
            <v>0</v>
          </cell>
        </row>
        <row r="207">
          <cell r="C207" t="str">
            <v>W12X336</v>
          </cell>
          <cell r="D207" t="str">
            <v>T</v>
          </cell>
          <cell r="E207">
            <v>336</v>
          </cell>
          <cell r="F207">
            <v>98.8</v>
          </cell>
          <cell r="G207">
            <v>16.8</v>
          </cell>
          <cell r="H207">
            <v>0</v>
          </cell>
          <cell r="I207">
            <v>0</v>
          </cell>
          <cell r="J207">
            <v>13.4</v>
          </cell>
          <cell r="K207">
            <v>0</v>
          </cell>
          <cell r="L207">
            <v>0</v>
          </cell>
          <cell r="M207">
            <v>1.78</v>
          </cell>
          <cell r="N207">
            <v>2.96</v>
          </cell>
          <cell r="O207">
            <v>0</v>
          </cell>
          <cell r="P207">
            <v>0</v>
          </cell>
          <cell r="Q207">
            <v>0</v>
          </cell>
          <cell r="R207">
            <v>3.55</v>
          </cell>
          <cell r="S207">
            <v>3.875</v>
          </cell>
          <cell r="T207">
            <v>1.6875</v>
          </cell>
          <cell r="U207">
            <v>0</v>
          </cell>
          <cell r="V207">
            <v>0</v>
          </cell>
          <cell r="W207">
            <v>0</v>
          </cell>
          <cell r="X207">
            <v>0</v>
          </cell>
          <cell r="Y207">
            <v>0</v>
          </cell>
          <cell r="Z207">
            <v>2.2599999999999998</v>
          </cell>
          <cell r="AA207">
            <v>0</v>
          </cell>
          <cell r="AB207">
            <v>5.47</v>
          </cell>
          <cell r="AC207">
            <v>0</v>
          </cell>
          <cell r="AD207">
            <v>0</v>
          </cell>
          <cell r="AE207">
            <v>4060</v>
          </cell>
          <cell r="AF207">
            <v>603</v>
          </cell>
          <cell r="AG207">
            <v>483</v>
          </cell>
          <cell r="AH207">
            <v>6.41</v>
          </cell>
          <cell r="AI207">
            <v>1190</v>
          </cell>
          <cell r="AJ207">
            <v>274</v>
          </cell>
          <cell r="AK207">
            <v>177</v>
          </cell>
          <cell r="AL207">
            <v>3.47</v>
          </cell>
          <cell r="AM207">
            <v>0</v>
          </cell>
          <cell r="AN207">
            <v>243</v>
          </cell>
          <cell r="AO207">
            <v>57000</v>
          </cell>
          <cell r="AP207">
            <v>0</v>
          </cell>
          <cell r="AQ207">
            <v>46.4</v>
          </cell>
          <cell r="AR207">
            <v>460</v>
          </cell>
          <cell r="AS207">
            <v>119</v>
          </cell>
          <cell r="AT207">
            <v>301</v>
          </cell>
          <cell r="AU207">
            <v>0</v>
          </cell>
          <cell r="AV207">
            <v>0</v>
          </cell>
          <cell r="AW207">
            <v>0</v>
          </cell>
          <cell r="AX207">
            <v>0</v>
          </cell>
          <cell r="AY207" t="str">
            <v>W310X500</v>
          </cell>
          <cell r="AZ207" t="str">
            <v>W310X500</v>
          </cell>
          <cell r="BA207">
            <v>500</v>
          </cell>
          <cell r="BB207">
            <v>63700</v>
          </cell>
          <cell r="BC207">
            <v>427</v>
          </cell>
          <cell r="BD207">
            <v>0</v>
          </cell>
          <cell r="BE207">
            <v>0</v>
          </cell>
          <cell r="BF207">
            <v>340</v>
          </cell>
          <cell r="BG207">
            <v>0</v>
          </cell>
          <cell r="BH207">
            <v>0</v>
          </cell>
          <cell r="BI207">
            <v>45.2</v>
          </cell>
          <cell r="BJ207">
            <v>75.2</v>
          </cell>
          <cell r="BK207">
            <v>0</v>
          </cell>
          <cell r="BL207">
            <v>0</v>
          </cell>
          <cell r="BM207">
            <v>0</v>
          </cell>
          <cell r="BN207">
            <v>90.2</v>
          </cell>
          <cell r="BO207">
            <v>98.4</v>
          </cell>
          <cell r="BP207">
            <v>0</v>
          </cell>
          <cell r="BQ207">
            <v>0</v>
          </cell>
          <cell r="BR207">
            <v>0</v>
          </cell>
          <cell r="BS207">
            <v>0</v>
          </cell>
          <cell r="BT207">
            <v>0</v>
          </cell>
          <cell r="BU207">
            <v>500</v>
          </cell>
          <cell r="BV207">
            <v>0</v>
          </cell>
          <cell r="BW207">
            <v>0</v>
          </cell>
          <cell r="BX207">
            <v>5.47</v>
          </cell>
          <cell r="BY207">
            <v>0</v>
          </cell>
          <cell r="BZ207">
            <v>1690</v>
          </cell>
          <cell r="CA207">
            <v>9880</v>
          </cell>
          <cell r="CB207">
            <v>7910</v>
          </cell>
          <cell r="CC207">
            <v>163</v>
          </cell>
          <cell r="CD207">
            <v>495</v>
          </cell>
          <cell r="CE207">
            <v>4490</v>
          </cell>
          <cell r="CF207">
            <v>2900</v>
          </cell>
          <cell r="CG207">
            <v>88.1</v>
          </cell>
          <cell r="CH207">
            <v>0</v>
          </cell>
          <cell r="CI207">
            <v>101000</v>
          </cell>
          <cell r="CJ207">
            <v>15300</v>
          </cell>
          <cell r="CK207">
            <v>0</v>
          </cell>
          <cell r="CL207">
            <v>29900</v>
          </cell>
          <cell r="CM207">
            <v>191</v>
          </cell>
          <cell r="CN207">
            <v>1950</v>
          </cell>
          <cell r="CO207">
            <v>4930</v>
          </cell>
          <cell r="CP207">
            <v>0</v>
          </cell>
          <cell r="CQ207">
            <v>0</v>
          </cell>
          <cell r="CR207">
            <v>0</v>
          </cell>
          <cell r="CS207">
            <v>0</v>
          </cell>
        </row>
        <row r="208">
          <cell r="C208" t="str">
            <v>W12X305</v>
          </cell>
          <cell r="D208" t="str">
            <v>T</v>
          </cell>
          <cell r="E208">
            <v>305</v>
          </cell>
          <cell r="F208">
            <v>89.6</v>
          </cell>
          <cell r="G208">
            <v>16.3</v>
          </cell>
          <cell r="H208">
            <v>0</v>
          </cell>
          <cell r="I208">
            <v>0</v>
          </cell>
          <cell r="J208">
            <v>13.2</v>
          </cell>
          <cell r="K208">
            <v>0</v>
          </cell>
          <cell r="L208">
            <v>0</v>
          </cell>
          <cell r="M208">
            <v>1.63</v>
          </cell>
          <cell r="N208">
            <v>2.71</v>
          </cell>
          <cell r="O208">
            <v>0</v>
          </cell>
          <cell r="P208">
            <v>0</v>
          </cell>
          <cell r="Q208">
            <v>0</v>
          </cell>
          <cell r="R208">
            <v>3.3</v>
          </cell>
          <cell r="S208">
            <v>3.625</v>
          </cell>
          <cell r="T208">
            <v>1.625</v>
          </cell>
          <cell r="U208">
            <v>0</v>
          </cell>
          <cell r="V208">
            <v>0</v>
          </cell>
          <cell r="W208">
            <v>0</v>
          </cell>
          <cell r="X208">
            <v>0</v>
          </cell>
          <cell r="Y208">
            <v>0</v>
          </cell>
          <cell r="Z208">
            <v>2.4500000000000002</v>
          </cell>
          <cell r="AA208">
            <v>0</v>
          </cell>
          <cell r="AB208">
            <v>5.98</v>
          </cell>
          <cell r="AC208">
            <v>0</v>
          </cell>
          <cell r="AD208">
            <v>0</v>
          </cell>
          <cell r="AE208">
            <v>3550</v>
          </cell>
          <cell r="AF208">
            <v>537</v>
          </cell>
          <cell r="AG208">
            <v>435</v>
          </cell>
          <cell r="AH208">
            <v>6.29</v>
          </cell>
          <cell r="AI208">
            <v>1050</v>
          </cell>
          <cell r="AJ208">
            <v>244</v>
          </cell>
          <cell r="AK208">
            <v>159</v>
          </cell>
          <cell r="AL208">
            <v>3.42</v>
          </cell>
          <cell r="AM208">
            <v>0</v>
          </cell>
          <cell r="AN208">
            <v>185</v>
          </cell>
          <cell r="AO208">
            <v>48600</v>
          </cell>
          <cell r="AP208">
            <v>0</v>
          </cell>
          <cell r="AQ208">
            <v>44.8</v>
          </cell>
          <cell r="AR208">
            <v>401</v>
          </cell>
          <cell r="AS208">
            <v>107</v>
          </cell>
          <cell r="AT208">
            <v>267</v>
          </cell>
          <cell r="AU208">
            <v>0</v>
          </cell>
          <cell r="AV208">
            <v>0</v>
          </cell>
          <cell r="AW208">
            <v>0</v>
          </cell>
          <cell r="AX208">
            <v>0</v>
          </cell>
          <cell r="AY208" t="str">
            <v>W310X454</v>
          </cell>
          <cell r="AZ208" t="str">
            <v>W310X454</v>
          </cell>
          <cell r="BA208">
            <v>454</v>
          </cell>
          <cell r="BB208">
            <v>57800</v>
          </cell>
          <cell r="BC208">
            <v>414</v>
          </cell>
          <cell r="BD208">
            <v>0</v>
          </cell>
          <cell r="BE208">
            <v>0</v>
          </cell>
          <cell r="BF208">
            <v>335</v>
          </cell>
          <cell r="BG208">
            <v>0</v>
          </cell>
          <cell r="BH208">
            <v>0</v>
          </cell>
          <cell r="BI208">
            <v>41.4</v>
          </cell>
          <cell r="BJ208">
            <v>68.8</v>
          </cell>
          <cell r="BK208">
            <v>0</v>
          </cell>
          <cell r="BL208">
            <v>0</v>
          </cell>
          <cell r="BM208">
            <v>0</v>
          </cell>
          <cell r="BN208">
            <v>83.8</v>
          </cell>
          <cell r="BO208">
            <v>92.1</v>
          </cell>
          <cell r="BP208">
            <v>0</v>
          </cell>
          <cell r="BQ208">
            <v>0</v>
          </cell>
          <cell r="BR208">
            <v>0</v>
          </cell>
          <cell r="BS208">
            <v>0</v>
          </cell>
          <cell r="BT208">
            <v>0</v>
          </cell>
          <cell r="BU208">
            <v>454</v>
          </cell>
          <cell r="BV208">
            <v>0</v>
          </cell>
          <cell r="BW208">
            <v>0</v>
          </cell>
          <cell r="BX208">
            <v>5.98</v>
          </cell>
          <cell r="BY208">
            <v>0</v>
          </cell>
          <cell r="BZ208">
            <v>1480</v>
          </cell>
          <cell r="CA208">
            <v>8800</v>
          </cell>
          <cell r="CB208">
            <v>7130</v>
          </cell>
          <cell r="CC208">
            <v>160</v>
          </cell>
          <cell r="CD208">
            <v>437</v>
          </cell>
          <cell r="CE208">
            <v>4000</v>
          </cell>
          <cell r="CF208">
            <v>2610</v>
          </cell>
          <cell r="CG208">
            <v>86.9</v>
          </cell>
          <cell r="CH208">
            <v>0</v>
          </cell>
          <cell r="CI208">
            <v>77000</v>
          </cell>
          <cell r="CJ208">
            <v>13100</v>
          </cell>
          <cell r="CK208">
            <v>0</v>
          </cell>
          <cell r="CL208">
            <v>28900</v>
          </cell>
          <cell r="CM208">
            <v>167</v>
          </cell>
          <cell r="CN208">
            <v>1750</v>
          </cell>
          <cell r="CO208">
            <v>4380</v>
          </cell>
          <cell r="CP208">
            <v>0</v>
          </cell>
          <cell r="CQ208">
            <v>0</v>
          </cell>
          <cell r="CR208">
            <v>0</v>
          </cell>
          <cell r="CS208">
            <v>0</v>
          </cell>
        </row>
        <row r="209">
          <cell r="C209" t="str">
            <v>W12X279</v>
          </cell>
          <cell r="D209" t="str">
            <v>T</v>
          </cell>
          <cell r="E209">
            <v>279</v>
          </cell>
          <cell r="F209">
            <v>81.900000000000006</v>
          </cell>
          <cell r="G209">
            <v>15.9</v>
          </cell>
          <cell r="H209">
            <v>0</v>
          </cell>
          <cell r="I209">
            <v>0</v>
          </cell>
          <cell r="J209">
            <v>13.1</v>
          </cell>
          <cell r="K209">
            <v>0</v>
          </cell>
          <cell r="L209">
            <v>0</v>
          </cell>
          <cell r="M209">
            <v>1.53</v>
          </cell>
          <cell r="N209">
            <v>2.4700000000000002</v>
          </cell>
          <cell r="O209">
            <v>0</v>
          </cell>
          <cell r="P209">
            <v>0</v>
          </cell>
          <cell r="Q209">
            <v>0</v>
          </cell>
          <cell r="R209">
            <v>3.07</v>
          </cell>
          <cell r="S209">
            <v>3.375</v>
          </cell>
          <cell r="T209">
            <v>1.625</v>
          </cell>
          <cell r="U209">
            <v>0</v>
          </cell>
          <cell r="V209">
            <v>0</v>
          </cell>
          <cell r="W209">
            <v>0</v>
          </cell>
          <cell r="X209">
            <v>0</v>
          </cell>
          <cell r="Y209">
            <v>0</v>
          </cell>
          <cell r="Z209">
            <v>2.66</v>
          </cell>
          <cell r="AA209">
            <v>0</v>
          </cell>
          <cell r="AB209">
            <v>6.35</v>
          </cell>
          <cell r="AC209">
            <v>0</v>
          </cell>
          <cell r="AD209">
            <v>0</v>
          </cell>
          <cell r="AE209">
            <v>3110</v>
          </cell>
          <cell r="AF209">
            <v>481</v>
          </cell>
          <cell r="AG209">
            <v>393</v>
          </cell>
          <cell r="AH209">
            <v>6.16</v>
          </cell>
          <cell r="AI209">
            <v>937</v>
          </cell>
          <cell r="AJ209">
            <v>220</v>
          </cell>
          <cell r="AK209">
            <v>143</v>
          </cell>
          <cell r="AL209">
            <v>3.38</v>
          </cell>
          <cell r="AM209">
            <v>0</v>
          </cell>
          <cell r="AN209">
            <v>143</v>
          </cell>
          <cell r="AO209">
            <v>42000</v>
          </cell>
          <cell r="AP209">
            <v>0</v>
          </cell>
          <cell r="AQ209">
            <v>44</v>
          </cell>
          <cell r="AR209">
            <v>356</v>
          </cell>
          <cell r="AS209">
            <v>96</v>
          </cell>
          <cell r="AT209">
            <v>240</v>
          </cell>
          <cell r="AU209">
            <v>0</v>
          </cell>
          <cell r="AV209">
            <v>0</v>
          </cell>
          <cell r="AW209">
            <v>0</v>
          </cell>
          <cell r="AX209">
            <v>0</v>
          </cell>
          <cell r="AY209" t="str">
            <v>W310X415</v>
          </cell>
          <cell r="AZ209" t="str">
            <v>W310X415</v>
          </cell>
          <cell r="BA209">
            <v>415</v>
          </cell>
          <cell r="BB209">
            <v>52800</v>
          </cell>
          <cell r="BC209">
            <v>404</v>
          </cell>
          <cell r="BD209">
            <v>0</v>
          </cell>
          <cell r="BE209">
            <v>0</v>
          </cell>
          <cell r="BF209">
            <v>333</v>
          </cell>
          <cell r="BG209">
            <v>0</v>
          </cell>
          <cell r="BH209">
            <v>0</v>
          </cell>
          <cell r="BI209">
            <v>38.9</v>
          </cell>
          <cell r="BJ209">
            <v>62.7</v>
          </cell>
          <cell r="BK209">
            <v>0</v>
          </cell>
          <cell r="BL209">
            <v>0</v>
          </cell>
          <cell r="BM209">
            <v>0</v>
          </cell>
          <cell r="BN209">
            <v>78</v>
          </cell>
          <cell r="BO209">
            <v>85.7</v>
          </cell>
          <cell r="BP209">
            <v>0</v>
          </cell>
          <cell r="BQ209">
            <v>0</v>
          </cell>
          <cell r="BR209">
            <v>0</v>
          </cell>
          <cell r="BS209">
            <v>0</v>
          </cell>
          <cell r="BT209">
            <v>0</v>
          </cell>
          <cell r="BU209">
            <v>415</v>
          </cell>
          <cell r="BV209">
            <v>0</v>
          </cell>
          <cell r="BW209">
            <v>0</v>
          </cell>
          <cell r="BX209">
            <v>6.35</v>
          </cell>
          <cell r="BY209">
            <v>0</v>
          </cell>
          <cell r="BZ209">
            <v>1290</v>
          </cell>
          <cell r="CA209">
            <v>7880</v>
          </cell>
          <cell r="CB209">
            <v>6440</v>
          </cell>
          <cell r="CC209">
            <v>156</v>
          </cell>
          <cell r="CD209">
            <v>390</v>
          </cell>
          <cell r="CE209">
            <v>3610</v>
          </cell>
          <cell r="CF209">
            <v>2340</v>
          </cell>
          <cell r="CG209">
            <v>85.9</v>
          </cell>
          <cell r="CH209">
            <v>0</v>
          </cell>
          <cell r="CI209">
            <v>59500</v>
          </cell>
          <cell r="CJ209">
            <v>11300</v>
          </cell>
          <cell r="CK209">
            <v>0</v>
          </cell>
          <cell r="CL209">
            <v>28400</v>
          </cell>
          <cell r="CM209">
            <v>148</v>
          </cell>
          <cell r="CN209">
            <v>1570</v>
          </cell>
          <cell r="CO209">
            <v>3930</v>
          </cell>
          <cell r="CP209">
            <v>0</v>
          </cell>
          <cell r="CQ209">
            <v>0</v>
          </cell>
          <cell r="CR209">
            <v>0</v>
          </cell>
          <cell r="CS209">
            <v>0</v>
          </cell>
        </row>
        <row r="210">
          <cell r="C210" t="str">
            <v>W12X252</v>
          </cell>
          <cell r="D210" t="str">
            <v>T</v>
          </cell>
          <cell r="E210">
            <v>252</v>
          </cell>
          <cell r="F210">
            <v>74</v>
          </cell>
          <cell r="G210">
            <v>15.4</v>
          </cell>
          <cell r="H210">
            <v>0</v>
          </cell>
          <cell r="I210">
            <v>0</v>
          </cell>
          <cell r="J210">
            <v>13</v>
          </cell>
          <cell r="K210">
            <v>0</v>
          </cell>
          <cell r="L210">
            <v>0</v>
          </cell>
          <cell r="M210">
            <v>1.4</v>
          </cell>
          <cell r="N210">
            <v>2.25</v>
          </cell>
          <cell r="O210">
            <v>0</v>
          </cell>
          <cell r="P210">
            <v>0</v>
          </cell>
          <cell r="Q210">
            <v>0</v>
          </cell>
          <cell r="R210">
            <v>2.85</v>
          </cell>
          <cell r="S210">
            <v>3.125</v>
          </cell>
          <cell r="T210">
            <v>1.5</v>
          </cell>
          <cell r="U210">
            <v>0</v>
          </cell>
          <cell r="V210">
            <v>0</v>
          </cell>
          <cell r="W210">
            <v>0</v>
          </cell>
          <cell r="X210">
            <v>0</v>
          </cell>
          <cell r="Y210">
            <v>0</v>
          </cell>
          <cell r="Z210">
            <v>2.89</v>
          </cell>
          <cell r="AA210">
            <v>0</v>
          </cell>
          <cell r="AB210">
            <v>6.96</v>
          </cell>
          <cell r="AC210">
            <v>0</v>
          </cell>
          <cell r="AD210">
            <v>0</v>
          </cell>
          <cell r="AE210">
            <v>2720</v>
          </cell>
          <cell r="AF210">
            <v>428</v>
          </cell>
          <cell r="AG210">
            <v>353</v>
          </cell>
          <cell r="AH210">
            <v>6.06</v>
          </cell>
          <cell r="AI210">
            <v>828</v>
          </cell>
          <cell r="AJ210">
            <v>196</v>
          </cell>
          <cell r="AK210">
            <v>127</v>
          </cell>
          <cell r="AL210">
            <v>3.34</v>
          </cell>
          <cell r="AM210">
            <v>0</v>
          </cell>
          <cell r="AN210">
            <v>108</v>
          </cell>
          <cell r="AO210">
            <v>35800</v>
          </cell>
          <cell r="AP210">
            <v>0</v>
          </cell>
          <cell r="AQ210">
            <v>42.7</v>
          </cell>
          <cell r="AR210">
            <v>313</v>
          </cell>
          <cell r="AS210">
            <v>85.8</v>
          </cell>
          <cell r="AT210">
            <v>213</v>
          </cell>
          <cell r="AU210">
            <v>0</v>
          </cell>
          <cell r="AV210">
            <v>0</v>
          </cell>
          <cell r="AW210">
            <v>0</v>
          </cell>
          <cell r="AX210">
            <v>0</v>
          </cell>
          <cell r="AY210" t="str">
            <v>W310X375</v>
          </cell>
          <cell r="AZ210" t="str">
            <v>W310X375</v>
          </cell>
          <cell r="BA210">
            <v>375</v>
          </cell>
          <cell r="BB210">
            <v>47700</v>
          </cell>
          <cell r="BC210">
            <v>391</v>
          </cell>
          <cell r="BD210">
            <v>0</v>
          </cell>
          <cell r="BE210">
            <v>0</v>
          </cell>
          <cell r="BF210">
            <v>330</v>
          </cell>
          <cell r="BG210">
            <v>0</v>
          </cell>
          <cell r="BH210">
            <v>0</v>
          </cell>
          <cell r="BI210">
            <v>35.6</v>
          </cell>
          <cell r="BJ210">
            <v>57.2</v>
          </cell>
          <cell r="BK210">
            <v>0</v>
          </cell>
          <cell r="BL210">
            <v>0</v>
          </cell>
          <cell r="BM210">
            <v>0</v>
          </cell>
          <cell r="BN210">
            <v>72.400000000000006</v>
          </cell>
          <cell r="BO210">
            <v>79.400000000000006</v>
          </cell>
          <cell r="BP210">
            <v>0</v>
          </cell>
          <cell r="BQ210">
            <v>0</v>
          </cell>
          <cell r="BR210">
            <v>0</v>
          </cell>
          <cell r="BS210">
            <v>0</v>
          </cell>
          <cell r="BT210">
            <v>0</v>
          </cell>
          <cell r="BU210">
            <v>375</v>
          </cell>
          <cell r="BV210">
            <v>0</v>
          </cell>
          <cell r="BW210">
            <v>0</v>
          </cell>
          <cell r="BX210">
            <v>6.96</v>
          </cell>
          <cell r="BY210">
            <v>0</v>
          </cell>
          <cell r="BZ210">
            <v>1130</v>
          </cell>
          <cell r="CA210">
            <v>7010</v>
          </cell>
          <cell r="CB210">
            <v>5780</v>
          </cell>
          <cell r="CC210">
            <v>154</v>
          </cell>
          <cell r="CD210">
            <v>345</v>
          </cell>
          <cell r="CE210">
            <v>3210</v>
          </cell>
          <cell r="CF210">
            <v>2080</v>
          </cell>
          <cell r="CG210">
            <v>84.8</v>
          </cell>
          <cell r="CH210">
            <v>0</v>
          </cell>
          <cell r="CI210">
            <v>45000</v>
          </cell>
          <cell r="CJ210">
            <v>9610</v>
          </cell>
          <cell r="CK210">
            <v>0</v>
          </cell>
          <cell r="CL210">
            <v>27500</v>
          </cell>
          <cell r="CM210">
            <v>130</v>
          </cell>
          <cell r="CN210">
            <v>1410</v>
          </cell>
          <cell r="CO210">
            <v>3490</v>
          </cell>
          <cell r="CP210">
            <v>0</v>
          </cell>
          <cell r="CQ210">
            <v>0</v>
          </cell>
          <cell r="CR210">
            <v>0</v>
          </cell>
          <cell r="CS210">
            <v>0</v>
          </cell>
        </row>
        <row r="211">
          <cell r="C211" t="str">
            <v>W12X230</v>
          </cell>
          <cell r="D211" t="str">
            <v>T</v>
          </cell>
          <cell r="E211">
            <v>230</v>
          </cell>
          <cell r="F211">
            <v>67.7</v>
          </cell>
          <cell r="G211">
            <v>15.1</v>
          </cell>
          <cell r="H211">
            <v>0</v>
          </cell>
          <cell r="I211">
            <v>0</v>
          </cell>
          <cell r="J211">
            <v>12.9</v>
          </cell>
          <cell r="K211">
            <v>0</v>
          </cell>
          <cell r="L211">
            <v>0</v>
          </cell>
          <cell r="M211">
            <v>1.29</v>
          </cell>
          <cell r="N211">
            <v>2.0699999999999998</v>
          </cell>
          <cell r="O211">
            <v>0</v>
          </cell>
          <cell r="P211">
            <v>0</v>
          </cell>
          <cell r="Q211">
            <v>0</v>
          </cell>
          <cell r="R211">
            <v>2.67</v>
          </cell>
          <cell r="S211">
            <v>2.9375</v>
          </cell>
          <cell r="T211">
            <v>1.5</v>
          </cell>
          <cell r="U211">
            <v>0</v>
          </cell>
          <cell r="V211">
            <v>0</v>
          </cell>
          <cell r="W211">
            <v>0</v>
          </cell>
          <cell r="X211">
            <v>0</v>
          </cell>
          <cell r="Y211">
            <v>0</v>
          </cell>
          <cell r="Z211">
            <v>3.11</v>
          </cell>
          <cell r="AA211">
            <v>0</v>
          </cell>
          <cell r="AB211">
            <v>7.56</v>
          </cell>
          <cell r="AC211">
            <v>0</v>
          </cell>
          <cell r="AD211">
            <v>0</v>
          </cell>
          <cell r="AE211">
            <v>2420</v>
          </cell>
          <cell r="AF211">
            <v>386</v>
          </cell>
          <cell r="AG211">
            <v>321</v>
          </cell>
          <cell r="AH211">
            <v>5.97</v>
          </cell>
          <cell r="AI211">
            <v>742</v>
          </cell>
          <cell r="AJ211">
            <v>177</v>
          </cell>
          <cell r="AK211">
            <v>115</v>
          </cell>
          <cell r="AL211">
            <v>3.31</v>
          </cell>
          <cell r="AM211">
            <v>0</v>
          </cell>
          <cell r="AN211">
            <v>83.8</v>
          </cell>
          <cell r="AO211">
            <v>31200</v>
          </cell>
          <cell r="AP211">
            <v>0</v>
          </cell>
          <cell r="AQ211">
            <v>42</v>
          </cell>
          <cell r="AR211">
            <v>281</v>
          </cell>
          <cell r="AS211">
            <v>78.3</v>
          </cell>
          <cell r="AT211">
            <v>193</v>
          </cell>
          <cell r="AU211">
            <v>0</v>
          </cell>
          <cell r="AV211">
            <v>0</v>
          </cell>
          <cell r="AW211">
            <v>0</v>
          </cell>
          <cell r="AX211">
            <v>0</v>
          </cell>
          <cell r="AY211" t="str">
            <v>W310X342</v>
          </cell>
          <cell r="AZ211" t="str">
            <v>W310X342</v>
          </cell>
          <cell r="BA211">
            <v>342</v>
          </cell>
          <cell r="BB211">
            <v>43700</v>
          </cell>
          <cell r="BC211">
            <v>384</v>
          </cell>
          <cell r="BD211">
            <v>0</v>
          </cell>
          <cell r="BE211">
            <v>0</v>
          </cell>
          <cell r="BF211">
            <v>328</v>
          </cell>
          <cell r="BG211">
            <v>0</v>
          </cell>
          <cell r="BH211">
            <v>0</v>
          </cell>
          <cell r="BI211">
            <v>32.799999999999997</v>
          </cell>
          <cell r="BJ211">
            <v>52.6</v>
          </cell>
          <cell r="BK211">
            <v>0</v>
          </cell>
          <cell r="BL211">
            <v>0</v>
          </cell>
          <cell r="BM211">
            <v>0</v>
          </cell>
          <cell r="BN211">
            <v>67.8</v>
          </cell>
          <cell r="BO211">
            <v>74.599999999999994</v>
          </cell>
          <cell r="BP211">
            <v>0</v>
          </cell>
          <cell r="BQ211">
            <v>0</v>
          </cell>
          <cell r="BR211">
            <v>0</v>
          </cell>
          <cell r="BS211">
            <v>0</v>
          </cell>
          <cell r="BT211">
            <v>0</v>
          </cell>
          <cell r="BU211">
            <v>342</v>
          </cell>
          <cell r="BV211">
            <v>0</v>
          </cell>
          <cell r="BW211">
            <v>0</v>
          </cell>
          <cell r="BX211">
            <v>7.56</v>
          </cell>
          <cell r="BY211">
            <v>0</v>
          </cell>
          <cell r="BZ211">
            <v>1010</v>
          </cell>
          <cell r="CA211">
            <v>6330</v>
          </cell>
          <cell r="CB211">
            <v>5260</v>
          </cell>
          <cell r="CC211">
            <v>152</v>
          </cell>
          <cell r="CD211">
            <v>309</v>
          </cell>
          <cell r="CE211">
            <v>2900</v>
          </cell>
          <cell r="CF211">
            <v>1880</v>
          </cell>
          <cell r="CG211">
            <v>84.1</v>
          </cell>
          <cell r="CH211">
            <v>0</v>
          </cell>
          <cell r="CI211">
            <v>34900</v>
          </cell>
          <cell r="CJ211">
            <v>8380</v>
          </cell>
          <cell r="CK211">
            <v>0</v>
          </cell>
          <cell r="CL211">
            <v>27100</v>
          </cell>
          <cell r="CM211">
            <v>117</v>
          </cell>
          <cell r="CN211">
            <v>1280</v>
          </cell>
          <cell r="CO211">
            <v>3160</v>
          </cell>
          <cell r="CP211">
            <v>0</v>
          </cell>
          <cell r="CQ211">
            <v>0</v>
          </cell>
          <cell r="CR211">
            <v>0</v>
          </cell>
          <cell r="CS211">
            <v>0</v>
          </cell>
        </row>
        <row r="212">
          <cell r="C212" t="str">
            <v>W12X210</v>
          </cell>
          <cell r="D212" t="str">
            <v>T</v>
          </cell>
          <cell r="E212">
            <v>210</v>
          </cell>
          <cell r="F212">
            <v>61.8</v>
          </cell>
          <cell r="G212">
            <v>14.7</v>
          </cell>
          <cell r="H212">
            <v>0</v>
          </cell>
          <cell r="I212">
            <v>0</v>
          </cell>
          <cell r="J212">
            <v>12.8</v>
          </cell>
          <cell r="K212">
            <v>0</v>
          </cell>
          <cell r="L212">
            <v>0</v>
          </cell>
          <cell r="M212">
            <v>1.18</v>
          </cell>
          <cell r="N212">
            <v>1.9</v>
          </cell>
          <cell r="O212">
            <v>0</v>
          </cell>
          <cell r="P212">
            <v>0</v>
          </cell>
          <cell r="Q212">
            <v>0</v>
          </cell>
          <cell r="R212">
            <v>2.5</v>
          </cell>
          <cell r="S212">
            <v>2.8125</v>
          </cell>
          <cell r="T212">
            <v>1.4375</v>
          </cell>
          <cell r="U212">
            <v>0</v>
          </cell>
          <cell r="V212">
            <v>0</v>
          </cell>
          <cell r="W212">
            <v>0</v>
          </cell>
          <cell r="X212">
            <v>0</v>
          </cell>
          <cell r="Y212">
            <v>0</v>
          </cell>
          <cell r="Z212">
            <v>3.37</v>
          </cell>
          <cell r="AA212">
            <v>0</v>
          </cell>
          <cell r="AB212">
            <v>8.23</v>
          </cell>
          <cell r="AC212">
            <v>0</v>
          </cell>
          <cell r="AD212">
            <v>0</v>
          </cell>
          <cell r="AE212">
            <v>2140</v>
          </cell>
          <cell r="AF212">
            <v>348</v>
          </cell>
          <cell r="AG212">
            <v>292</v>
          </cell>
          <cell r="AH212">
            <v>5.89</v>
          </cell>
          <cell r="AI212">
            <v>664</v>
          </cell>
          <cell r="AJ212">
            <v>159</v>
          </cell>
          <cell r="AK212">
            <v>104</v>
          </cell>
          <cell r="AL212">
            <v>3.28</v>
          </cell>
          <cell r="AM212">
            <v>0</v>
          </cell>
          <cell r="AN212">
            <v>64.7</v>
          </cell>
          <cell r="AO212">
            <v>27200</v>
          </cell>
          <cell r="AP212">
            <v>0</v>
          </cell>
          <cell r="AQ212">
            <v>41</v>
          </cell>
          <cell r="AR212">
            <v>249</v>
          </cell>
          <cell r="AS212">
            <v>70.599999999999994</v>
          </cell>
          <cell r="AT212">
            <v>173</v>
          </cell>
          <cell r="AU212">
            <v>0</v>
          </cell>
          <cell r="AV212">
            <v>0</v>
          </cell>
          <cell r="AW212">
            <v>0</v>
          </cell>
          <cell r="AX212">
            <v>0</v>
          </cell>
          <cell r="AY212" t="str">
            <v>W310X313</v>
          </cell>
          <cell r="AZ212" t="str">
            <v>W310X313</v>
          </cell>
          <cell r="BA212">
            <v>313</v>
          </cell>
          <cell r="BB212">
            <v>39900</v>
          </cell>
          <cell r="BC212">
            <v>373</v>
          </cell>
          <cell r="BD212">
            <v>0</v>
          </cell>
          <cell r="BE212">
            <v>0</v>
          </cell>
          <cell r="BF212">
            <v>325</v>
          </cell>
          <cell r="BG212">
            <v>0</v>
          </cell>
          <cell r="BH212">
            <v>0</v>
          </cell>
          <cell r="BI212">
            <v>30</v>
          </cell>
          <cell r="BJ212">
            <v>48.3</v>
          </cell>
          <cell r="BK212">
            <v>0</v>
          </cell>
          <cell r="BL212">
            <v>0</v>
          </cell>
          <cell r="BM212">
            <v>0</v>
          </cell>
          <cell r="BN212">
            <v>63.5</v>
          </cell>
          <cell r="BO212">
            <v>71.400000000000006</v>
          </cell>
          <cell r="BP212">
            <v>0</v>
          </cell>
          <cell r="BQ212">
            <v>0</v>
          </cell>
          <cell r="BR212">
            <v>0</v>
          </cell>
          <cell r="BS212">
            <v>0</v>
          </cell>
          <cell r="BT212">
            <v>0</v>
          </cell>
          <cell r="BU212">
            <v>313</v>
          </cell>
          <cell r="BV212">
            <v>0</v>
          </cell>
          <cell r="BW212">
            <v>0</v>
          </cell>
          <cell r="BX212">
            <v>8.23</v>
          </cell>
          <cell r="BY212">
            <v>0</v>
          </cell>
          <cell r="BZ212">
            <v>891</v>
          </cell>
          <cell r="CA212">
            <v>5700</v>
          </cell>
          <cell r="CB212">
            <v>4790</v>
          </cell>
          <cell r="CC212">
            <v>150</v>
          </cell>
          <cell r="CD212">
            <v>276</v>
          </cell>
          <cell r="CE212">
            <v>2610</v>
          </cell>
          <cell r="CF212">
            <v>1700</v>
          </cell>
          <cell r="CG212">
            <v>83.3</v>
          </cell>
          <cell r="CH212">
            <v>0</v>
          </cell>
          <cell r="CI212">
            <v>26900</v>
          </cell>
          <cell r="CJ212">
            <v>7300</v>
          </cell>
          <cell r="CK212">
            <v>0</v>
          </cell>
          <cell r="CL212">
            <v>26500</v>
          </cell>
          <cell r="CM212">
            <v>104</v>
          </cell>
          <cell r="CN212">
            <v>1160</v>
          </cell>
          <cell r="CO212">
            <v>2830</v>
          </cell>
          <cell r="CP212">
            <v>0</v>
          </cell>
          <cell r="CQ212">
            <v>0</v>
          </cell>
          <cell r="CR212">
            <v>0</v>
          </cell>
          <cell r="CS212">
            <v>0</v>
          </cell>
        </row>
        <row r="213">
          <cell r="C213" t="str">
            <v>W12X190</v>
          </cell>
          <cell r="D213" t="str">
            <v>F</v>
          </cell>
          <cell r="E213">
            <v>190</v>
          </cell>
          <cell r="F213">
            <v>55.8</v>
          </cell>
          <cell r="G213">
            <v>14.4</v>
          </cell>
          <cell r="H213">
            <v>0</v>
          </cell>
          <cell r="I213">
            <v>0</v>
          </cell>
          <cell r="J213">
            <v>12.7</v>
          </cell>
          <cell r="K213">
            <v>0</v>
          </cell>
          <cell r="L213">
            <v>0</v>
          </cell>
          <cell r="M213">
            <v>1.06</v>
          </cell>
          <cell r="N213">
            <v>1.74</v>
          </cell>
          <cell r="O213">
            <v>0</v>
          </cell>
          <cell r="P213">
            <v>0</v>
          </cell>
          <cell r="Q213">
            <v>0</v>
          </cell>
          <cell r="R213">
            <v>2.33</v>
          </cell>
          <cell r="S213">
            <v>2.625</v>
          </cell>
          <cell r="T213">
            <v>1.375</v>
          </cell>
          <cell r="U213">
            <v>0</v>
          </cell>
          <cell r="V213">
            <v>0</v>
          </cell>
          <cell r="W213">
            <v>0</v>
          </cell>
          <cell r="X213">
            <v>0</v>
          </cell>
          <cell r="Y213">
            <v>0</v>
          </cell>
          <cell r="Z213">
            <v>3.65</v>
          </cell>
          <cell r="AA213">
            <v>0</v>
          </cell>
          <cell r="AB213">
            <v>9.16</v>
          </cell>
          <cell r="AC213">
            <v>0</v>
          </cell>
          <cell r="AD213">
            <v>0</v>
          </cell>
          <cell r="AE213">
            <v>1890</v>
          </cell>
          <cell r="AF213">
            <v>311</v>
          </cell>
          <cell r="AG213">
            <v>263</v>
          </cell>
          <cell r="AH213">
            <v>5.82</v>
          </cell>
          <cell r="AI213">
            <v>589</v>
          </cell>
          <cell r="AJ213">
            <v>143</v>
          </cell>
          <cell r="AK213">
            <v>93</v>
          </cell>
          <cell r="AL213">
            <v>3.25</v>
          </cell>
          <cell r="AM213">
            <v>0</v>
          </cell>
          <cell r="AN213">
            <v>48.8</v>
          </cell>
          <cell r="AO213">
            <v>23600</v>
          </cell>
          <cell r="AP213">
            <v>0</v>
          </cell>
          <cell r="AQ213">
            <v>40.200000000000003</v>
          </cell>
          <cell r="AR213">
            <v>222</v>
          </cell>
          <cell r="AS213">
            <v>64.099999999999994</v>
          </cell>
          <cell r="AT213">
            <v>156</v>
          </cell>
          <cell r="AU213">
            <v>0</v>
          </cell>
          <cell r="AV213">
            <v>0</v>
          </cell>
          <cell r="AW213">
            <v>0</v>
          </cell>
          <cell r="AX213">
            <v>0</v>
          </cell>
          <cell r="AY213" t="str">
            <v>W310X283</v>
          </cell>
          <cell r="AZ213" t="str">
            <v>W310X283</v>
          </cell>
          <cell r="BA213">
            <v>283</v>
          </cell>
          <cell r="BB213">
            <v>36000</v>
          </cell>
          <cell r="BC213">
            <v>366</v>
          </cell>
          <cell r="BD213">
            <v>0</v>
          </cell>
          <cell r="BE213">
            <v>0</v>
          </cell>
          <cell r="BF213">
            <v>323</v>
          </cell>
          <cell r="BG213">
            <v>0</v>
          </cell>
          <cell r="BH213">
            <v>0</v>
          </cell>
          <cell r="BI213">
            <v>26.9</v>
          </cell>
          <cell r="BJ213">
            <v>44.2</v>
          </cell>
          <cell r="BK213">
            <v>0</v>
          </cell>
          <cell r="BL213">
            <v>0</v>
          </cell>
          <cell r="BM213">
            <v>0</v>
          </cell>
          <cell r="BN213">
            <v>59.2</v>
          </cell>
          <cell r="BO213">
            <v>66.7</v>
          </cell>
          <cell r="BP213">
            <v>0</v>
          </cell>
          <cell r="BQ213">
            <v>0</v>
          </cell>
          <cell r="BR213">
            <v>0</v>
          </cell>
          <cell r="BS213">
            <v>0</v>
          </cell>
          <cell r="BT213">
            <v>0</v>
          </cell>
          <cell r="BU213">
            <v>283</v>
          </cell>
          <cell r="BV213">
            <v>0</v>
          </cell>
          <cell r="BW213">
            <v>0</v>
          </cell>
          <cell r="BX213">
            <v>9.16</v>
          </cell>
          <cell r="BY213">
            <v>0</v>
          </cell>
          <cell r="BZ213">
            <v>787</v>
          </cell>
          <cell r="CA213">
            <v>5100</v>
          </cell>
          <cell r="CB213">
            <v>4310</v>
          </cell>
          <cell r="CC213">
            <v>148</v>
          </cell>
          <cell r="CD213">
            <v>245</v>
          </cell>
          <cell r="CE213">
            <v>2340</v>
          </cell>
          <cell r="CF213">
            <v>1520</v>
          </cell>
          <cell r="CG213">
            <v>82.6</v>
          </cell>
          <cell r="CH213">
            <v>0</v>
          </cell>
          <cell r="CI213">
            <v>20300</v>
          </cell>
          <cell r="CJ213">
            <v>6340</v>
          </cell>
          <cell r="CK213">
            <v>0</v>
          </cell>
          <cell r="CL213">
            <v>25900</v>
          </cell>
          <cell r="CM213">
            <v>92.4</v>
          </cell>
          <cell r="CN213">
            <v>1050</v>
          </cell>
          <cell r="CO213">
            <v>2560</v>
          </cell>
          <cell r="CP213">
            <v>0</v>
          </cell>
          <cell r="CQ213">
            <v>0</v>
          </cell>
          <cell r="CR213">
            <v>0</v>
          </cell>
          <cell r="CS213">
            <v>0</v>
          </cell>
        </row>
        <row r="214">
          <cell r="C214" t="str">
            <v>W12X170</v>
          </cell>
          <cell r="D214" t="str">
            <v>F</v>
          </cell>
          <cell r="E214">
            <v>170</v>
          </cell>
          <cell r="F214">
            <v>50</v>
          </cell>
          <cell r="G214">
            <v>14</v>
          </cell>
          <cell r="H214">
            <v>0</v>
          </cell>
          <cell r="I214">
            <v>0</v>
          </cell>
          <cell r="J214">
            <v>12.6</v>
          </cell>
          <cell r="K214">
            <v>0</v>
          </cell>
          <cell r="L214">
            <v>0</v>
          </cell>
          <cell r="M214">
            <v>0.96</v>
          </cell>
          <cell r="N214">
            <v>1.56</v>
          </cell>
          <cell r="O214">
            <v>0</v>
          </cell>
          <cell r="P214">
            <v>0</v>
          </cell>
          <cell r="Q214">
            <v>0</v>
          </cell>
          <cell r="R214">
            <v>2.16</v>
          </cell>
          <cell r="S214">
            <v>2.4375</v>
          </cell>
          <cell r="T214">
            <v>1.3125</v>
          </cell>
          <cell r="U214">
            <v>0</v>
          </cell>
          <cell r="V214">
            <v>0</v>
          </cell>
          <cell r="W214">
            <v>0</v>
          </cell>
          <cell r="X214">
            <v>0</v>
          </cell>
          <cell r="Y214">
            <v>0</v>
          </cell>
          <cell r="Z214">
            <v>4.03</v>
          </cell>
          <cell r="AA214">
            <v>0</v>
          </cell>
          <cell r="AB214">
            <v>10.1</v>
          </cell>
          <cell r="AC214">
            <v>0</v>
          </cell>
          <cell r="AD214">
            <v>0</v>
          </cell>
          <cell r="AE214">
            <v>1650</v>
          </cell>
          <cell r="AF214">
            <v>275</v>
          </cell>
          <cell r="AG214">
            <v>235</v>
          </cell>
          <cell r="AH214">
            <v>5.74</v>
          </cell>
          <cell r="AI214">
            <v>517</v>
          </cell>
          <cell r="AJ214">
            <v>126</v>
          </cell>
          <cell r="AK214">
            <v>82.3</v>
          </cell>
          <cell r="AL214">
            <v>3.22</v>
          </cell>
          <cell r="AM214">
            <v>0</v>
          </cell>
          <cell r="AN214">
            <v>35.6</v>
          </cell>
          <cell r="AO214">
            <v>20100</v>
          </cell>
          <cell r="AP214">
            <v>0</v>
          </cell>
          <cell r="AQ214">
            <v>39.200000000000003</v>
          </cell>
          <cell r="AR214">
            <v>193</v>
          </cell>
          <cell r="AS214">
            <v>56.5</v>
          </cell>
          <cell r="AT214">
            <v>136</v>
          </cell>
          <cell r="AU214">
            <v>0</v>
          </cell>
          <cell r="AV214">
            <v>0</v>
          </cell>
          <cell r="AW214">
            <v>0</v>
          </cell>
          <cell r="AX214">
            <v>0</v>
          </cell>
          <cell r="AY214" t="str">
            <v>W310X253</v>
          </cell>
          <cell r="AZ214" t="str">
            <v>W310X253</v>
          </cell>
          <cell r="BA214">
            <v>253</v>
          </cell>
          <cell r="BB214">
            <v>32300</v>
          </cell>
          <cell r="BC214">
            <v>356</v>
          </cell>
          <cell r="BD214">
            <v>0</v>
          </cell>
          <cell r="BE214">
            <v>0</v>
          </cell>
          <cell r="BF214">
            <v>320</v>
          </cell>
          <cell r="BG214">
            <v>0</v>
          </cell>
          <cell r="BH214">
            <v>0</v>
          </cell>
          <cell r="BI214">
            <v>24.4</v>
          </cell>
          <cell r="BJ214">
            <v>39.6</v>
          </cell>
          <cell r="BK214">
            <v>0</v>
          </cell>
          <cell r="BL214">
            <v>0</v>
          </cell>
          <cell r="BM214">
            <v>0</v>
          </cell>
          <cell r="BN214">
            <v>54.9</v>
          </cell>
          <cell r="BO214">
            <v>61.9</v>
          </cell>
          <cell r="BP214">
            <v>0</v>
          </cell>
          <cell r="BQ214">
            <v>0</v>
          </cell>
          <cell r="BR214">
            <v>0</v>
          </cell>
          <cell r="BS214">
            <v>0</v>
          </cell>
          <cell r="BT214">
            <v>0</v>
          </cell>
          <cell r="BU214">
            <v>253</v>
          </cell>
          <cell r="BV214">
            <v>0</v>
          </cell>
          <cell r="BW214">
            <v>0</v>
          </cell>
          <cell r="BX214">
            <v>10.1</v>
          </cell>
          <cell r="BY214">
            <v>0</v>
          </cell>
          <cell r="BZ214">
            <v>687</v>
          </cell>
          <cell r="CA214">
            <v>4510</v>
          </cell>
          <cell r="CB214">
            <v>3850</v>
          </cell>
          <cell r="CC214">
            <v>146</v>
          </cell>
          <cell r="CD214">
            <v>215</v>
          </cell>
          <cell r="CE214">
            <v>2060</v>
          </cell>
          <cell r="CF214">
            <v>1350</v>
          </cell>
          <cell r="CG214">
            <v>81.8</v>
          </cell>
          <cell r="CH214">
            <v>0</v>
          </cell>
          <cell r="CI214">
            <v>14800</v>
          </cell>
          <cell r="CJ214">
            <v>5400</v>
          </cell>
          <cell r="CK214">
            <v>0</v>
          </cell>
          <cell r="CL214">
            <v>25300</v>
          </cell>
          <cell r="CM214">
            <v>80.3</v>
          </cell>
          <cell r="CN214">
            <v>926</v>
          </cell>
          <cell r="CO214">
            <v>2230</v>
          </cell>
          <cell r="CP214">
            <v>0</v>
          </cell>
          <cell r="CQ214">
            <v>0</v>
          </cell>
          <cell r="CR214">
            <v>0</v>
          </cell>
          <cell r="CS214">
            <v>0</v>
          </cell>
        </row>
        <row r="215">
          <cell r="C215" t="str">
            <v>W12X152</v>
          </cell>
          <cell r="D215" t="str">
            <v>F</v>
          </cell>
          <cell r="E215">
            <v>152</v>
          </cell>
          <cell r="F215">
            <v>44.7</v>
          </cell>
          <cell r="G215">
            <v>13.7</v>
          </cell>
          <cell r="H215">
            <v>0</v>
          </cell>
          <cell r="I215">
            <v>0</v>
          </cell>
          <cell r="J215">
            <v>12.5</v>
          </cell>
          <cell r="K215">
            <v>0</v>
          </cell>
          <cell r="L215">
            <v>0</v>
          </cell>
          <cell r="M215">
            <v>0.87</v>
          </cell>
          <cell r="N215">
            <v>1.4</v>
          </cell>
          <cell r="O215">
            <v>0</v>
          </cell>
          <cell r="P215">
            <v>0</v>
          </cell>
          <cell r="Q215">
            <v>0</v>
          </cell>
          <cell r="R215">
            <v>2</v>
          </cell>
          <cell r="S215">
            <v>2.3125</v>
          </cell>
          <cell r="T215">
            <v>1.25</v>
          </cell>
          <cell r="U215">
            <v>0</v>
          </cell>
          <cell r="V215">
            <v>0</v>
          </cell>
          <cell r="W215">
            <v>0</v>
          </cell>
          <cell r="X215">
            <v>0</v>
          </cell>
          <cell r="Y215">
            <v>0</v>
          </cell>
          <cell r="Z215">
            <v>4.46</v>
          </cell>
          <cell r="AA215">
            <v>0</v>
          </cell>
          <cell r="AB215">
            <v>11.2</v>
          </cell>
          <cell r="AC215">
            <v>0</v>
          </cell>
          <cell r="AD215">
            <v>0</v>
          </cell>
          <cell r="AE215">
            <v>1430</v>
          </cell>
          <cell r="AF215">
            <v>243</v>
          </cell>
          <cell r="AG215">
            <v>209</v>
          </cell>
          <cell r="AH215">
            <v>5.66</v>
          </cell>
          <cell r="AI215">
            <v>454</v>
          </cell>
          <cell r="AJ215">
            <v>111</v>
          </cell>
          <cell r="AK215">
            <v>72.8</v>
          </cell>
          <cell r="AL215">
            <v>3.19</v>
          </cell>
          <cell r="AM215">
            <v>0</v>
          </cell>
          <cell r="AN215">
            <v>25.8</v>
          </cell>
          <cell r="AO215">
            <v>17200</v>
          </cell>
          <cell r="AP215">
            <v>0</v>
          </cell>
          <cell r="AQ215">
            <v>38.4</v>
          </cell>
          <cell r="AR215">
            <v>168</v>
          </cell>
          <cell r="AS215">
            <v>50.1</v>
          </cell>
          <cell r="AT215">
            <v>121</v>
          </cell>
          <cell r="AU215">
            <v>0</v>
          </cell>
          <cell r="AV215">
            <v>0</v>
          </cell>
          <cell r="AW215">
            <v>0</v>
          </cell>
          <cell r="AX215">
            <v>0</v>
          </cell>
          <cell r="AY215" t="str">
            <v>W310X226</v>
          </cell>
          <cell r="AZ215" t="str">
            <v>W310X226</v>
          </cell>
          <cell r="BA215">
            <v>226</v>
          </cell>
          <cell r="BB215">
            <v>28800</v>
          </cell>
          <cell r="BC215">
            <v>348</v>
          </cell>
          <cell r="BD215">
            <v>0</v>
          </cell>
          <cell r="BE215">
            <v>0</v>
          </cell>
          <cell r="BF215">
            <v>318</v>
          </cell>
          <cell r="BG215">
            <v>0</v>
          </cell>
          <cell r="BH215">
            <v>0</v>
          </cell>
          <cell r="BI215">
            <v>22.1</v>
          </cell>
          <cell r="BJ215">
            <v>35.6</v>
          </cell>
          <cell r="BK215">
            <v>0</v>
          </cell>
          <cell r="BL215">
            <v>0</v>
          </cell>
          <cell r="BM215">
            <v>0</v>
          </cell>
          <cell r="BN215">
            <v>50.8</v>
          </cell>
          <cell r="BO215">
            <v>58.7</v>
          </cell>
          <cell r="BP215">
            <v>0</v>
          </cell>
          <cell r="BQ215">
            <v>0</v>
          </cell>
          <cell r="BR215">
            <v>0</v>
          </cell>
          <cell r="BS215">
            <v>0</v>
          </cell>
          <cell r="BT215">
            <v>0</v>
          </cell>
          <cell r="BU215">
            <v>226</v>
          </cell>
          <cell r="BV215">
            <v>0</v>
          </cell>
          <cell r="BW215">
            <v>0</v>
          </cell>
          <cell r="BX215">
            <v>11.2</v>
          </cell>
          <cell r="BY215">
            <v>0</v>
          </cell>
          <cell r="BZ215">
            <v>595</v>
          </cell>
          <cell r="CA215">
            <v>3980</v>
          </cell>
          <cell r="CB215">
            <v>3420</v>
          </cell>
          <cell r="CC215">
            <v>144</v>
          </cell>
          <cell r="CD215">
            <v>189</v>
          </cell>
          <cell r="CE215">
            <v>1820</v>
          </cell>
          <cell r="CF215">
            <v>1190</v>
          </cell>
          <cell r="CG215">
            <v>81</v>
          </cell>
          <cell r="CH215">
            <v>0</v>
          </cell>
          <cell r="CI215">
            <v>10700</v>
          </cell>
          <cell r="CJ215">
            <v>4620</v>
          </cell>
          <cell r="CK215">
            <v>0</v>
          </cell>
          <cell r="CL215">
            <v>24800</v>
          </cell>
          <cell r="CM215">
            <v>69.900000000000006</v>
          </cell>
          <cell r="CN215">
            <v>821</v>
          </cell>
          <cell r="CO215">
            <v>1980</v>
          </cell>
          <cell r="CP215">
            <v>0</v>
          </cell>
          <cell r="CQ215">
            <v>0</v>
          </cell>
          <cell r="CR215">
            <v>0</v>
          </cell>
          <cell r="CS215">
            <v>0</v>
          </cell>
        </row>
        <row r="216">
          <cell r="C216" t="str">
            <v>W12X136</v>
          </cell>
          <cell r="D216" t="str">
            <v>F</v>
          </cell>
          <cell r="E216">
            <v>136</v>
          </cell>
          <cell r="F216">
            <v>39.9</v>
          </cell>
          <cell r="G216">
            <v>13.4</v>
          </cell>
          <cell r="H216">
            <v>0</v>
          </cell>
          <cell r="I216">
            <v>0</v>
          </cell>
          <cell r="J216">
            <v>12.4</v>
          </cell>
          <cell r="K216">
            <v>0</v>
          </cell>
          <cell r="L216">
            <v>0</v>
          </cell>
          <cell r="M216">
            <v>0.79</v>
          </cell>
          <cell r="N216">
            <v>1.25</v>
          </cell>
          <cell r="O216">
            <v>0</v>
          </cell>
          <cell r="P216">
            <v>0</v>
          </cell>
          <cell r="Q216">
            <v>0</v>
          </cell>
          <cell r="R216">
            <v>1.85</v>
          </cell>
          <cell r="S216">
            <v>2.125</v>
          </cell>
          <cell r="T216">
            <v>1.25</v>
          </cell>
          <cell r="U216">
            <v>0</v>
          </cell>
          <cell r="V216">
            <v>0</v>
          </cell>
          <cell r="W216">
            <v>0</v>
          </cell>
          <cell r="X216">
            <v>0</v>
          </cell>
          <cell r="Y216">
            <v>0</v>
          </cell>
          <cell r="Z216">
            <v>4.96</v>
          </cell>
          <cell r="AA216">
            <v>0</v>
          </cell>
          <cell r="AB216">
            <v>12.3</v>
          </cell>
          <cell r="AC216">
            <v>0</v>
          </cell>
          <cell r="AD216">
            <v>0</v>
          </cell>
          <cell r="AE216">
            <v>1240</v>
          </cell>
          <cell r="AF216">
            <v>214</v>
          </cell>
          <cell r="AG216">
            <v>186</v>
          </cell>
          <cell r="AH216">
            <v>5.58</v>
          </cell>
          <cell r="AI216">
            <v>398</v>
          </cell>
          <cell r="AJ216">
            <v>98</v>
          </cell>
          <cell r="AK216">
            <v>64.2</v>
          </cell>
          <cell r="AL216">
            <v>3.16</v>
          </cell>
          <cell r="AM216">
            <v>0</v>
          </cell>
          <cell r="AN216">
            <v>18.5</v>
          </cell>
          <cell r="AO216">
            <v>14700</v>
          </cell>
          <cell r="AP216">
            <v>0</v>
          </cell>
          <cell r="AQ216">
            <v>37.700000000000003</v>
          </cell>
          <cell r="AR216">
            <v>146</v>
          </cell>
          <cell r="AS216">
            <v>44.1</v>
          </cell>
          <cell r="AT216">
            <v>106</v>
          </cell>
          <cell r="AU216">
            <v>0</v>
          </cell>
          <cell r="AV216">
            <v>0</v>
          </cell>
          <cell r="AW216">
            <v>0</v>
          </cell>
          <cell r="AX216">
            <v>0</v>
          </cell>
          <cell r="AY216" t="str">
            <v>W310X202</v>
          </cell>
          <cell r="AZ216" t="str">
            <v>W310X202</v>
          </cell>
          <cell r="BA216">
            <v>202</v>
          </cell>
          <cell r="BB216">
            <v>25700</v>
          </cell>
          <cell r="BC216">
            <v>340</v>
          </cell>
          <cell r="BD216">
            <v>0</v>
          </cell>
          <cell r="BE216">
            <v>0</v>
          </cell>
          <cell r="BF216">
            <v>315</v>
          </cell>
          <cell r="BG216">
            <v>0</v>
          </cell>
          <cell r="BH216">
            <v>0</v>
          </cell>
          <cell r="BI216">
            <v>20.100000000000001</v>
          </cell>
          <cell r="BJ216">
            <v>31.8</v>
          </cell>
          <cell r="BK216">
            <v>0</v>
          </cell>
          <cell r="BL216">
            <v>0</v>
          </cell>
          <cell r="BM216">
            <v>0</v>
          </cell>
          <cell r="BN216">
            <v>47</v>
          </cell>
          <cell r="BO216">
            <v>54</v>
          </cell>
          <cell r="BP216">
            <v>0</v>
          </cell>
          <cell r="BQ216">
            <v>0</v>
          </cell>
          <cell r="BR216">
            <v>0</v>
          </cell>
          <cell r="BS216">
            <v>0</v>
          </cell>
          <cell r="BT216">
            <v>0</v>
          </cell>
          <cell r="BU216">
            <v>202</v>
          </cell>
          <cell r="BV216">
            <v>0</v>
          </cell>
          <cell r="BW216">
            <v>0</v>
          </cell>
          <cell r="BX216">
            <v>12.3</v>
          </cell>
          <cell r="BY216">
            <v>0</v>
          </cell>
          <cell r="BZ216">
            <v>516</v>
          </cell>
          <cell r="CA216">
            <v>3510</v>
          </cell>
          <cell r="CB216">
            <v>3050</v>
          </cell>
          <cell r="CC216">
            <v>142</v>
          </cell>
          <cell r="CD216">
            <v>166</v>
          </cell>
          <cell r="CE216">
            <v>1610</v>
          </cell>
          <cell r="CF216">
            <v>1050</v>
          </cell>
          <cell r="CG216">
            <v>80.3</v>
          </cell>
          <cell r="CH216">
            <v>0</v>
          </cell>
          <cell r="CI216">
            <v>7700</v>
          </cell>
          <cell r="CJ216">
            <v>3950</v>
          </cell>
          <cell r="CK216">
            <v>0</v>
          </cell>
          <cell r="CL216">
            <v>24300</v>
          </cell>
          <cell r="CM216">
            <v>60.8</v>
          </cell>
          <cell r="CN216">
            <v>723</v>
          </cell>
          <cell r="CO216">
            <v>1740</v>
          </cell>
          <cell r="CP216">
            <v>0</v>
          </cell>
          <cell r="CQ216">
            <v>0</v>
          </cell>
          <cell r="CR216">
            <v>0</v>
          </cell>
          <cell r="CS216">
            <v>0</v>
          </cell>
        </row>
        <row r="217">
          <cell r="C217" t="str">
            <v>W12X120</v>
          </cell>
          <cell r="D217" t="str">
            <v>F</v>
          </cell>
          <cell r="E217">
            <v>120</v>
          </cell>
          <cell r="F217">
            <v>35.299999999999997</v>
          </cell>
          <cell r="G217">
            <v>13.1</v>
          </cell>
          <cell r="H217">
            <v>0</v>
          </cell>
          <cell r="I217">
            <v>0</v>
          </cell>
          <cell r="J217">
            <v>12.3</v>
          </cell>
          <cell r="K217">
            <v>0</v>
          </cell>
          <cell r="L217">
            <v>0</v>
          </cell>
          <cell r="M217">
            <v>0.71</v>
          </cell>
          <cell r="N217">
            <v>1.1100000000000001</v>
          </cell>
          <cell r="O217">
            <v>0</v>
          </cell>
          <cell r="P217">
            <v>0</v>
          </cell>
          <cell r="Q217">
            <v>0</v>
          </cell>
          <cell r="R217">
            <v>1.7</v>
          </cell>
          <cell r="S217">
            <v>2</v>
          </cell>
          <cell r="T217">
            <v>1.1875</v>
          </cell>
          <cell r="U217">
            <v>0</v>
          </cell>
          <cell r="V217">
            <v>0</v>
          </cell>
          <cell r="W217">
            <v>0</v>
          </cell>
          <cell r="X217">
            <v>0</v>
          </cell>
          <cell r="Y217">
            <v>0</v>
          </cell>
          <cell r="Z217">
            <v>5.57</v>
          </cell>
          <cell r="AA217">
            <v>0</v>
          </cell>
          <cell r="AB217">
            <v>13.7</v>
          </cell>
          <cell r="AC217">
            <v>0</v>
          </cell>
          <cell r="AD217">
            <v>0</v>
          </cell>
          <cell r="AE217">
            <v>1070</v>
          </cell>
          <cell r="AF217">
            <v>186</v>
          </cell>
          <cell r="AG217">
            <v>163</v>
          </cell>
          <cell r="AH217">
            <v>5.51</v>
          </cell>
          <cell r="AI217">
            <v>345</v>
          </cell>
          <cell r="AJ217">
            <v>85.4</v>
          </cell>
          <cell r="AK217">
            <v>56</v>
          </cell>
          <cell r="AL217">
            <v>3.13</v>
          </cell>
          <cell r="AM217">
            <v>0</v>
          </cell>
          <cell r="AN217">
            <v>12.9</v>
          </cell>
          <cell r="AO217">
            <v>12400</v>
          </cell>
          <cell r="AP217">
            <v>0</v>
          </cell>
          <cell r="AQ217">
            <v>36.9</v>
          </cell>
          <cell r="AR217">
            <v>126</v>
          </cell>
          <cell r="AS217">
            <v>38.6</v>
          </cell>
          <cell r="AT217">
            <v>92.4</v>
          </cell>
          <cell r="AU217">
            <v>0</v>
          </cell>
          <cell r="AV217">
            <v>0</v>
          </cell>
          <cell r="AW217">
            <v>0</v>
          </cell>
          <cell r="AX217">
            <v>0</v>
          </cell>
          <cell r="AY217" t="str">
            <v>W310X179</v>
          </cell>
          <cell r="AZ217" t="str">
            <v>W310X179</v>
          </cell>
          <cell r="BA217">
            <v>179</v>
          </cell>
          <cell r="BB217">
            <v>22800</v>
          </cell>
          <cell r="BC217">
            <v>333</v>
          </cell>
          <cell r="BD217">
            <v>0</v>
          </cell>
          <cell r="BE217">
            <v>0</v>
          </cell>
          <cell r="BF217">
            <v>312</v>
          </cell>
          <cell r="BG217">
            <v>0</v>
          </cell>
          <cell r="BH217">
            <v>0</v>
          </cell>
          <cell r="BI217">
            <v>18</v>
          </cell>
          <cell r="BJ217">
            <v>28.2</v>
          </cell>
          <cell r="BK217">
            <v>0</v>
          </cell>
          <cell r="BL217">
            <v>0</v>
          </cell>
          <cell r="BM217">
            <v>0</v>
          </cell>
          <cell r="BN217">
            <v>43.2</v>
          </cell>
          <cell r="BO217">
            <v>50.8</v>
          </cell>
          <cell r="BP217">
            <v>0</v>
          </cell>
          <cell r="BQ217">
            <v>0</v>
          </cell>
          <cell r="BR217">
            <v>0</v>
          </cell>
          <cell r="BS217">
            <v>0</v>
          </cell>
          <cell r="BT217">
            <v>0</v>
          </cell>
          <cell r="BU217">
            <v>179</v>
          </cell>
          <cell r="BV217">
            <v>0</v>
          </cell>
          <cell r="BW217">
            <v>0</v>
          </cell>
          <cell r="BX217">
            <v>13.7</v>
          </cell>
          <cell r="BY217">
            <v>0</v>
          </cell>
          <cell r="BZ217">
            <v>445</v>
          </cell>
          <cell r="CA217">
            <v>3050</v>
          </cell>
          <cell r="CB217">
            <v>2670</v>
          </cell>
          <cell r="CC217">
            <v>140</v>
          </cell>
          <cell r="CD217">
            <v>144</v>
          </cell>
          <cell r="CE217">
            <v>1400</v>
          </cell>
          <cell r="CF217">
            <v>918</v>
          </cell>
          <cell r="CG217">
            <v>79.5</v>
          </cell>
          <cell r="CH217">
            <v>0</v>
          </cell>
          <cell r="CI217">
            <v>5370</v>
          </cell>
          <cell r="CJ217">
            <v>3330</v>
          </cell>
          <cell r="CK217">
            <v>0</v>
          </cell>
          <cell r="CL217">
            <v>23800</v>
          </cell>
          <cell r="CM217">
            <v>52.4</v>
          </cell>
          <cell r="CN217">
            <v>633</v>
          </cell>
          <cell r="CO217">
            <v>1510</v>
          </cell>
          <cell r="CP217">
            <v>0</v>
          </cell>
          <cell r="CQ217">
            <v>0</v>
          </cell>
          <cell r="CR217">
            <v>0</v>
          </cell>
          <cell r="CS217">
            <v>0</v>
          </cell>
        </row>
        <row r="218">
          <cell r="C218" t="str">
            <v>W12X106</v>
          </cell>
          <cell r="D218" t="str">
            <v>F</v>
          </cell>
          <cell r="E218">
            <v>106</v>
          </cell>
          <cell r="F218">
            <v>31.2</v>
          </cell>
          <cell r="G218">
            <v>12.9</v>
          </cell>
          <cell r="H218">
            <v>0</v>
          </cell>
          <cell r="I218">
            <v>0</v>
          </cell>
          <cell r="J218">
            <v>12.2</v>
          </cell>
          <cell r="K218">
            <v>0</v>
          </cell>
          <cell r="L218">
            <v>0</v>
          </cell>
          <cell r="M218">
            <v>0.61</v>
          </cell>
          <cell r="N218">
            <v>0.99</v>
          </cell>
          <cell r="O218">
            <v>0</v>
          </cell>
          <cell r="P218">
            <v>0</v>
          </cell>
          <cell r="Q218">
            <v>0</v>
          </cell>
          <cell r="R218">
            <v>1.59</v>
          </cell>
          <cell r="S218">
            <v>1.875</v>
          </cell>
          <cell r="T218">
            <v>1.125</v>
          </cell>
          <cell r="U218">
            <v>0</v>
          </cell>
          <cell r="V218">
            <v>0</v>
          </cell>
          <cell r="W218">
            <v>0</v>
          </cell>
          <cell r="X218">
            <v>0</v>
          </cell>
          <cell r="Y218">
            <v>0</v>
          </cell>
          <cell r="Z218">
            <v>6.17</v>
          </cell>
          <cell r="AA218">
            <v>0</v>
          </cell>
          <cell r="AB218">
            <v>15.9</v>
          </cell>
          <cell r="AC218">
            <v>0</v>
          </cell>
          <cell r="AD218">
            <v>0</v>
          </cell>
          <cell r="AE218">
            <v>933</v>
          </cell>
          <cell r="AF218">
            <v>164</v>
          </cell>
          <cell r="AG218">
            <v>145</v>
          </cell>
          <cell r="AH218">
            <v>5.47</v>
          </cell>
          <cell r="AI218">
            <v>301</v>
          </cell>
          <cell r="AJ218">
            <v>75.099999999999994</v>
          </cell>
          <cell r="AK218">
            <v>49.3</v>
          </cell>
          <cell r="AL218">
            <v>3.11</v>
          </cell>
          <cell r="AM218">
            <v>0</v>
          </cell>
          <cell r="AN218">
            <v>9.1300000000000008</v>
          </cell>
          <cell r="AO218">
            <v>10700</v>
          </cell>
          <cell r="AP218">
            <v>0</v>
          </cell>
          <cell r="AQ218">
            <v>36.299999999999997</v>
          </cell>
          <cell r="AR218">
            <v>110</v>
          </cell>
          <cell r="AS218">
            <v>34.200000000000003</v>
          </cell>
          <cell r="AT218">
            <v>81</v>
          </cell>
          <cell r="AU218">
            <v>0</v>
          </cell>
          <cell r="AV218">
            <v>0</v>
          </cell>
          <cell r="AW218">
            <v>0</v>
          </cell>
          <cell r="AX218">
            <v>0</v>
          </cell>
          <cell r="AY218" t="str">
            <v>W310X158</v>
          </cell>
          <cell r="AZ218" t="str">
            <v>W310X158</v>
          </cell>
          <cell r="BA218">
            <v>158</v>
          </cell>
          <cell r="BB218">
            <v>20100</v>
          </cell>
          <cell r="BC218">
            <v>328</v>
          </cell>
          <cell r="BD218">
            <v>0</v>
          </cell>
          <cell r="BE218">
            <v>0</v>
          </cell>
          <cell r="BF218">
            <v>310</v>
          </cell>
          <cell r="BG218">
            <v>0</v>
          </cell>
          <cell r="BH218">
            <v>0</v>
          </cell>
          <cell r="BI218">
            <v>15.5</v>
          </cell>
          <cell r="BJ218">
            <v>25.1</v>
          </cell>
          <cell r="BK218">
            <v>0</v>
          </cell>
          <cell r="BL218">
            <v>0</v>
          </cell>
          <cell r="BM218">
            <v>0</v>
          </cell>
          <cell r="BN218">
            <v>40.4</v>
          </cell>
          <cell r="BO218">
            <v>47.6</v>
          </cell>
          <cell r="BP218">
            <v>0</v>
          </cell>
          <cell r="BQ218">
            <v>0</v>
          </cell>
          <cell r="BR218">
            <v>0</v>
          </cell>
          <cell r="BS218">
            <v>0</v>
          </cell>
          <cell r="BT218">
            <v>0</v>
          </cell>
          <cell r="BU218">
            <v>158</v>
          </cell>
          <cell r="BV218">
            <v>0</v>
          </cell>
          <cell r="BW218">
            <v>0</v>
          </cell>
          <cell r="BX218">
            <v>15.9</v>
          </cell>
          <cell r="BY218">
            <v>0</v>
          </cell>
          <cell r="BZ218">
            <v>388</v>
          </cell>
          <cell r="CA218">
            <v>2690</v>
          </cell>
          <cell r="CB218">
            <v>2380</v>
          </cell>
          <cell r="CC218">
            <v>139</v>
          </cell>
          <cell r="CD218">
            <v>125</v>
          </cell>
          <cell r="CE218">
            <v>1230</v>
          </cell>
          <cell r="CF218">
            <v>808</v>
          </cell>
          <cell r="CG218">
            <v>79</v>
          </cell>
          <cell r="CH218">
            <v>0</v>
          </cell>
          <cell r="CI218">
            <v>3800</v>
          </cell>
          <cell r="CJ218">
            <v>2870</v>
          </cell>
          <cell r="CK218">
            <v>0</v>
          </cell>
          <cell r="CL218">
            <v>23400</v>
          </cell>
          <cell r="CM218">
            <v>45.8</v>
          </cell>
          <cell r="CN218">
            <v>560</v>
          </cell>
          <cell r="CO218">
            <v>1330</v>
          </cell>
          <cell r="CP218">
            <v>0</v>
          </cell>
          <cell r="CQ218">
            <v>0</v>
          </cell>
          <cell r="CR218">
            <v>0</v>
          </cell>
          <cell r="CS218">
            <v>0</v>
          </cell>
        </row>
        <row r="219">
          <cell r="C219" t="str">
            <v>W12X96</v>
          </cell>
          <cell r="D219" t="str">
            <v>F</v>
          </cell>
          <cell r="E219">
            <v>96</v>
          </cell>
          <cell r="F219">
            <v>28.2</v>
          </cell>
          <cell r="G219">
            <v>12.7</v>
          </cell>
          <cell r="H219">
            <v>0</v>
          </cell>
          <cell r="I219">
            <v>0</v>
          </cell>
          <cell r="J219">
            <v>12.2</v>
          </cell>
          <cell r="K219">
            <v>0</v>
          </cell>
          <cell r="L219">
            <v>0</v>
          </cell>
          <cell r="M219">
            <v>0.55000000000000004</v>
          </cell>
          <cell r="N219">
            <v>0.9</v>
          </cell>
          <cell r="O219">
            <v>0</v>
          </cell>
          <cell r="P219">
            <v>0</v>
          </cell>
          <cell r="Q219">
            <v>0</v>
          </cell>
          <cell r="R219">
            <v>1.5</v>
          </cell>
          <cell r="S219">
            <v>1.8125</v>
          </cell>
          <cell r="T219">
            <v>1.125</v>
          </cell>
          <cell r="U219">
            <v>0</v>
          </cell>
          <cell r="V219">
            <v>0</v>
          </cell>
          <cell r="W219">
            <v>0</v>
          </cell>
          <cell r="X219">
            <v>0</v>
          </cell>
          <cell r="Y219">
            <v>0</v>
          </cell>
          <cell r="Z219">
            <v>6.76</v>
          </cell>
          <cell r="AA219">
            <v>0</v>
          </cell>
          <cell r="AB219">
            <v>17.7</v>
          </cell>
          <cell r="AC219">
            <v>0</v>
          </cell>
          <cell r="AD219">
            <v>0</v>
          </cell>
          <cell r="AE219">
            <v>833</v>
          </cell>
          <cell r="AF219">
            <v>147</v>
          </cell>
          <cell r="AG219">
            <v>131</v>
          </cell>
          <cell r="AH219">
            <v>5.44</v>
          </cell>
          <cell r="AI219">
            <v>270</v>
          </cell>
          <cell r="AJ219">
            <v>67.5</v>
          </cell>
          <cell r="AK219">
            <v>44.4</v>
          </cell>
          <cell r="AL219">
            <v>3.09</v>
          </cell>
          <cell r="AM219">
            <v>0</v>
          </cell>
          <cell r="AN219">
            <v>6.85</v>
          </cell>
          <cell r="AO219">
            <v>9410</v>
          </cell>
          <cell r="AP219">
            <v>0</v>
          </cell>
          <cell r="AQ219">
            <v>36</v>
          </cell>
          <cell r="AR219">
            <v>98.8</v>
          </cell>
          <cell r="AS219">
            <v>30.9</v>
          </cell>
          <cell r="AT219">
            <v>73</v>
          </cell>
          <cell r="AU219">
            <v>0</v>
          </cell>
          <cell r="AV219">
            <v>0</v>
          </cell>
          <cell r="AW219">
            <v>0</v>
          </cell>
          <cell r="AX219">
            <v>0</v>
          </cell>
          <cell r="AY219" t="str">
            <v>W310X143</v>
          </cell>
          <cell r="AZ219" t="str">
            <v>W310X143</v>
          </cell>
          <cell r="BA219">
            <v>143</v>
          </cell>
          <cell r="BB219">
            <v>18200</v>
          </cell>
          <cell r="BC219">
            <v>323</v>
          </cell>
          <cell r="BD219">
            <v>0</v>
          </cell>
          <cell r="BE219">
            <v>0</v>
          </cell>
          <cell r="BF219">
            <v>310</v>
          </cell>
          <cell r="BG219">
            <v>0</v>
          </cell>
          <cell r="BH219">
            <v>0</v>
          </cell>
          <cell r="BI219">
            <v>14</v>
          </cell>
          <cell r="BJ219">
            <v>22.9</v>
          </cell>
          <cell r="BK219">
            <v>0</v>
          </cell>
          <cell r="BL219">
            <v>0</v>
          </cell>
          <cell r="BM219">
            <v>0</v>
          </cell>
          <cell r="BN219">
            <v>38.1</v>
          </cell>
          <cell r="BO219">
            <v>46</v>
          </cell>
          <cell r="BP219">
            <v>0</v>
          </cell>
          <cell r="BQ219">
            <v>0</v>
          </cell>
          <cell r="BR219">
            <v>0</v>
          </cell>
          <cell r="BS219">
            <v>0</v>
          </cell>
          <cell r="BT219">
            <v>0</v>
          </cell>
          <cell r="BU219">
            <v>143</v>
          </cell>
          <cell r="BV219">
            <v>0</v>
          </cell>
          <cell r="BW219">
            <v>0</v>
          </cell>
          <cell r="BX219">
            <v>17.7</v>
          </cell>
          <cell r="BY219">
            <v>0</v>
          </cell>
          <cell r="BZ219">
            <v>347</v>
          </cell>
          <cell r="CA219">
            <v>2410</v>
          </cell>
          <cell r="CB219">
            <v>2150</v>
          </cell>
          <cell r="CC219">
            <v>138</v>
          </cell>
          <cell r="CD219">
            <v>112</v>
          </cell>
          <cell r="CE219">
            <v>1110</v>
          </cell>
          <cell r="CF219">
            <v>728</v>
          </cell>
          <cell r="CG219">
            <v>78.5</v>
          </cell>
          <cell r="CH219">
            <v>0</v>
          </cell>
          <cell r="CI219">
            <v>2850</v>
          </cell>
          <cell r="CJ219">
            <v>2530</v>
          </cell>
          <cell r="CK219">
            <v>0</v>
          </cell>
          <cell r="CL219">
            <v>23200</v>
          </cell>
          <cell r="CM219">
            <v>41.1</v>
          </cell>
          <cell r="CN219">
            <v>506</v>
          </cell>
          <cell r="CO219">
            <v>1200</v>
          </cell>
          <cell r="CP219">
            <v>0</v>
          </cell>
          <cell r="CQ219">
            <v>0</v>
          </cell>
          <cell r="CR219">
            <v>0</v>
          </cell>
          <cell r="CS219">
            <v>0</v>
          </cell>
        </row>
        <row r="220">
          <cell r="C220" t="str">
            <v>W12X87</v>
          </cell>
          <cell r="D220" t="str">
            <v>F</v>
          </cell>
          <cell r="E220">
            <v>87</v>
          </cell>
          <cell r="F220">
            <v>25.6</v>
          </cell>
          <cell r="G220">
            <v>12.5</v>
          </cell>
          <cell r="H220">
            <v>0</v>
          </cell>
          <cell r="I220">
            <v>0</v>
          </cell>
          <cell r="J220">
            <v>12.1</v>
          </cell>
          <cell r="K220">
            <v>0</v>
          </cell>
          <cell r="L220">
            <v>0</v>
          </cell>
          <cell r="M220">
            <v>0.51500000000000001</v>
          </cell>
          <cell r="N220">
            <v>0.81</v>
          </cell>
          <cell r="O220">
            <v>0</v>
          </cell>
          <cell r="P220">
            <v>0</v>
          </cell>
          <cell r="Q220">
            <v>0</v>
          </cell>
          <cell r="R220">
            <v>1.41</v>
          </cell>
          <cell r="S220">
            <v>1.6875</v>
          </cell>
          <cell r="T220">
            <v>1.0625</v>
          </cell>
          <cell r="U220">
            <v>0</v>
          </cell>
          <cell r="V220">
            <v>0</v>
          </cell>
          <cell r="W220">
            <v>0</v>
          </cell>
          <cell r="X220">
            <v>0</v>
          </cell>
          <cell r="Y220">
            <v>0</v>
          </cell>
          <cell r="Z220">
            <v>7.48</v>
          </cell>
          <cell r="AA220">
            <v>0</v>
          </cell>
          <cell r="AB220">
            <v>18.899999999999999</v>
          </cell>
          <cell r="AC220">
            <v>0</v>
          </cell>
          <cell r="AD220">
            <v>0</v>
          </cell>
          <cell r="AE220">
            <v>740</v>
          </cell>
          <cell r="AF220">
            <v>132</v>
          </cell>
          <cell r="AG220">
            <v>118</v>
          </cell>
          <cell r="AH220">
            <v>5.38</v>
          </cell>
          <cell r="AI220">
            <v>241</v>
          </cell>
          <cell r="AJ220">
            <v>60.4</v>
          </cell>
          <cell r="AK220">
            <v>39.700000000000003</v>
          </cell>
          <cell r="AL220">
            <v>3.07</v>
          </cell>
          <cell r="AM220">
            <v>0</v>
          </cell>
          <cell r="AN220">
            <v>5.0999999999999996</v>
          </cell>
          <cell r="AO220">
            <v>8270</v>
          </cell>
          <cell r="AP220">
            <v>0</v>
          </cell>
          <cell r="AQ220">
            <v>35.4</v>
          </cell>
          <cell r="AR220">
            <v>86.6</v>
          </cell>
          <cell r="AS220">
            <v>27.4</v>
          </cell>
          <cell r="AT220">
            <v>64.900000000000006</v>
          </cell>
          <cell r="AU220">
            <v>0</v>
          </cell>
          <cell r="AV220">
            <v>0</v>
          </cell>
          <cell r="AW220">
            <v>0</v>
          </cell>
          <cell r="AX220">
            <v>0</v>
          </cell>
          <cell r="AY220" t="str">
            <v>W310X129</v>
          </cell>
          <cell r="AZ220" t="str">
            <v>W310X129</v>
          </cell>
          <cell r="BA220">
            <v>129</v>
          </cell>
          <cell r="BB220">
            <v>16500</v>
          </cell>
          <cell r="BC220">
            <v>318</v>
          </cell>
          <cell r="BD220">
            <v>0</v>
          </cell>
          <cell r="BE220">
            <v>0</v>
          </cell>
          <cell r="BF220">
            <v>307</v>
          </cell>
          <cell r="BG220">
            <v>0</v>
          </cell>
          <cell r="BH220">
            <v>0</v>
          </cell>
          <cell r="BI220">
            <v>13.1</v>
          </cell>
          <cell r="BJ220">
            <v>20.6</v>
          </cell>
          <cell r="BK220">
            <v>0</v>
          </cell>
          <cell r="BL220">
            <v>0</v>
          </cell>
          <cell r="BM220">
            <v>0</v>
          </cell>
          <cell r="BN220">
            <v>35.799999999999997</v>
          </cell>
          <cell r="BO220">
            <v>42.9</v>
          </cell>
          <cell r="BP220">
            <v>0</v>
          </cell>
          <cell r="BQ220">
            <v>0</v>
          </cell>
          <cell r="BR220">
            <v>0</v>
          </cell>
          <cell r="BS220">
            <v>0</v>
          </cell>
          <cell r="BT220">
            <v>0</v>
          </cell>
          <cell r="BU220">
            <v>129</v>
          </cell>
          <cell r="BV220">
            <v>0</v>
          </cell>
          <cell r="BW220">
            <v>0</v>
          </cell>
          <cell r="BX220">
            <v>18.899999999999999</v>
          </cell>
          <cell r="BY220">
            <v>0</v>
          </cell>
          <cell r="BZ220">
            <v>308</v>
          </cell>
          <cell r="CA220">
            <v>2160</v>
          </cell>
          <cell r="CB220">
            <v>1930</v>
          </cell>
          <cell r="CC220">
            <v>137</v>
          </cell>
          <cell r="CD220">
            <v>100</v>
          </cell>
          <cell r="CE220">
            <v>990</v>
          </cell>
          <cell r="CF220">
            <v>651</v>
          </cell>
          <cell r="CG220">
            <v>78</v>
          </cell>
          <cell r="CH220">
            <v>0</v>
          </cell>
          <cell r="CI220">
            <v>2120</v>
          </cell>
          <cell r="CJ220">
            <v>2220</v>
          </cell>
          <cell r="CK220">
            <v>0</v>
          </cell>
          <cell r="CL220">
            <v>22800</v>
          </cell>
          <cell r="CM220">
            <v>36</v>
          </cell>
          <cell r="CN220">
            <v>449</v>
          </cell>
          <cell r="CO220">
            <v>1060</v>
          </cell>
          <cell r="CP220">
            <v>0</v>
          </cell>
          <cell r="CQ220">
            <v>0</v>
          </cell>
          <cell r="CR220">
            <v>0</v>
          </cell>
          <cell r="CS220">
            <v>0</v>
          </cell>
        </row>
        <row r="221">
          <cell r="C221" t="str">
            <v>W12X79</v>
          </cell>
          <cell r="D221" t="str">
            <v>F</v>
          </cell>
          <cell r="E221">
            <v>79</v>
          </cell>
          <cell r="F221">
            <v>23.2</v>
          </cell>
          <cell r="G221">
            <v>12.4</v>
          </cell>
          <cell r="H221">
            <v>0</v>
          </cell>
          <cell r="I221">
            <v>0</v>
          </cell>
          <cell r="J221">
            <v>12.1</v>
          </cell>
          <cell r="K221">
            <v>0</v>
          </cell>
          <cell r="L221">
            <v>0</v>
          </cell>
          <cell r="M221">
            <v>0.47</v>
          </cell>
          <cell r="N221">
            <v>0.73499999999999999</v>
          </cell>
          <cell r="O221">
            <v>0</v>
          </cell>
          <cell r="P221">
            <v>0</v>
          </cell>
          <cell r="Q221">
            <v>0</v>
          </cell>
          <cell r="R221">
            <v>1.33</v>
          </cell>
          <cell r="S221">
            <v>1.625</v>
          </cell>
          <cell r="T221">
            <v>1.0625</v>
          </cell>
          <cell r="U221">
            <v>0</v>
          </cell>
          <cell r="V221">
            <v>0</v>
          </cell>
          <cell r="W221">
            <v>0</v>
          </cell>
          <cell r="X221">
            <v>0</v>
          </cell>
          <cell r="Y221">
            <v>0</v>
          </cell>
          <cell r="Z221">
            <v>8.2200000000000006</v>
          </cell>
          <cell r="AA221">
            <v>0</v>
          </cell>
          <cell r="AB221">
            <v>20.7</v>
          </cell>
          <cell r="AC221">
            <v>0</v>
          </cell>
          <cell r="AD221">
            <v>0</v>
          </cell>
          <cell r="AE221">
            <v>662</v>
          </cell>
          <cell r="AF221">
            <v>119</v>
          </cell>
          <cell r="AG221">
            <v>107</v>
          </cell>
          <cell r="AH221">
            <v>5.34</v>
          </cell>
          <cell r="AI221">
            <v>216</v>
          </cell>
          <cell r="AJ221">
            <v>54.3</v>
          </cell>
          <cell r="AK221">
            <v>35.799999999999997</v>
          </cell>
          <cell r="AL221">
            <v>3.05</v>
          </cell>
          <cell r="AM221">
            <v>0</v>
          </cell>
          <cell r="AN221">
            <v>3.84</v>
          </cell>
          <cell r="AO221">
            <v>7330</v>
          </cell>
          <cell r="AP221">
            <v>0</v>
          </cell>
          <cell r="AQ221">
            <v>35.299999999999997</v>
          </cell>
          <cell r="AR221">
            <v>78.5</v>
          </cell>
          <cell r="AS221">
            <v>24.9</v>
          </cell>
          <cell r="AT221">
            <v>58.9</v>
          </cell>
          <cell r="AU221">
            <v>0</v>
          </cell>
          <cell r="AV221">
            <v>0</v>
          </cell>
          <cell r="AW221">
            <v>0</v>
          </cell>
          <cell r="AX221">
            <v>0</v>
          </cell>
          <cell r="AY221" t="str">
            <v>W310X117</v>
          </cell>
          <cell r="AZ221" t="str">
            <v>W310X117</v>
          </cell>
          <cell r="BA221">
            <v>117</v>
          </cell>
          <cell r="BB221">
            <v>15000</v>
          </cell>
          <cell r="BC221">
            <v>315</v>
          </cell>
          <cell r="BD221">
            <v>0</v>
          </cell>
          <cell r="BE221">
            <v>0</v>
          </cell>
          <cell r="BF221">
            <v>307</v>
          </cell>
          <cell r="BG221">
            <v>0</v>
          </cell>
          <cell r="BH221">
            <v>0</v>
          </cell>
          <cell r="BI221">
            <v>11.9</v>
          </cell>
          <cell r="BJ221">
            <v>18.7</v>
          </cell>
          <cell r="BK221">
            <v>0</v>
          </cell>
          <cell r="BL221">
            <v>0</v>
          </cell>
          <cell r="BM221">
            <v>0</v>
          </cell>
          <cell r="BN221">
            <v>33.799999999999997</v>
          </cell>
          <cell r="BO221">
            <v>41.3</v>
          </cell>
          <cell r="BP221">
            <v>0</v>
          </cell>
          <cell r="BQ221">
            <v>0</v>
          </cell>
          <cell r="BR221">
            <v>0</v>
          </cell>
          <cell r="BS221">
            <v>0</v>
          </cell>
          <cell r="BT221">
            <v>0</v>
          </cell>
          <cell r="BU221">
            <v>117</v>
          </cell>
          <cell r="BV221">
            <v>0</v>
          </cell>
          <cell r="BW221">
            <v>0</v>
          </cell>
          <cell r="BX221">
            <v>20.7</v>
          </cell>
          <cell r="BY221">
            <v>0</v>
          </cell>
          <cell r="BZ221">
            <v>276</v>
          </cell>
          <cell r="CA221">
            <v>1950</v>
          </cell>
          <cell r="CB221">
            <v>1750</v>
          </cell>
          <cell r="CC221">
            <v>136</v>
          </cell>
          <cell r="CD221">
            <v>89.9</v>
          </cell>
          <cell r="CE221">
            <v>890</v>
          </cell>
          <cell r="CF221">
            <v>587</v>
          </cell>
          <cell r="CG221">
            <v>77.5</v>
          </cell>
          <cell r="CH221">
            <v>0</v>
          </cell>
          <cell r="CI221">
            <v>1600</v>
          </cell>
          <cell r="CJ221">
            <v>1970</v>
          </cell>
          <cell r="CK221">
            <v>0</v>
          </cell>
          <cell r="CL221">
            <v>22800</v>
          </cell>
          <cell r="CM221">
            <v>32.700000000000003</v>
          </cell>
          <cell r="CN221">
            <v>408</v>
          </cell>
          <cell r="CO221">
            <v>965</v>
          </cell>
          <cell r="CP221">
            <v>0</v>
          </cell>
          <cell r="CQ221">
            <v>0</v>
          </cell>
          <cell r="CR221">
            <v>0</v>
          </cell>
          <cell r="CS221">
            <v>0</v>
          </cell>
        </row>
        <row r="222">
          <cell r="C222" t="str">
            <v>W12X72</v>
          </cell>
          <cell r="D222" t="str">
            <v>F</v>
          </cell>
          <cell r="E222">
            <v>72</v>
          </cell>
          <cell r="F222">
            <v>21.1</v>
          </cell>
          <cell r="G222">
            <v>12.3</v>
          </cell>
          <cell r="H222">
            <v>0</v>
          </cell>
          <cell r="I222">
            <v>0</v>
          </cell>
          <cell r="J222">
            <v>12</v>
          </cell>
          <cell r="K222">
            <v>0</v>
          </cell>
          <cell r="L222">
            <v>0</v>
          </cell>
          <cell r="M222">
            <v>0.43</v>
          </cell>
          <cell r="N222">
            <v>0.67</v>
          </cell>
          <cell r="O222">
            <v>0</v>
          </cell>
          <cell r="P222">
            <v>0</v>
          </cell>
          <cell r="Q222">
            <v>0</v>
          </cell>
          <cell r="R222">
            <v>1.27</v>
          </cell>
          <cell r="S222">
            <v>1.5625</v>
          </cell>
          <cell r="T222">
            <v>1.0625</v>
          </cell>
          <cell r="U222">
            <v>0</v>
          </cell>
          <cell r="V222">
            <v>0</v>
          </cell>
          <cell r="W222">
            <v>0</v>
          </cell>
          <cell r="X222">
            <v>0</v>
          </cell>
          <cell r="Y222">
            <v>0</v>
          </cell>
          <cell r="Z222">
            <v>8.99</v>
          </cell>
          <cell r="AA222">
            <v>0</v>
          </cell>
          <cell r="AB222">
            <v>22.6</v>
          </cell>
          <cell r="AC222">
            <v>0</v>
          </cell>
          <cell r="AD222">
            <v>0</v>
          </cell>
          <cell r="AE222">
            <v>597</v>
          </cell>
          <cell r="AF222">
            <v>108</v>
          </cell>
          <cell r="AG222">
            <v>97.4</v>
          </cell>
          <cell r="AH222">
            <v>5.31</v>
          </cell>
          <cell r="AI222">
            <v>195</v>
          </cell>
          <cell r="AJ222">
            <v>49.2</v>
          </cell>
          <cell r="AK222">
            <v>32.4</v>
          </cell>
          <cell r="AL222">
            <v>3.04</v>
          </cell>
          <cell r="AM222">
            <v>0</v>
          </cell>
          <cell r="AN222">
            <v>2.93</v>
          </cell>
          <cell r="AO222">
            <v>6540</v>
          </cell>
          <cell r="AP222">
            <v>0</v>
          </cell>
          <cell r="AQ222">
            <v>34.9</v>
          </cell>
          <cell r="AR222">
            <v>70.099999999999994</v>
          </cell>
          <cell r="AS222">
            <v>22.5</v>
          </cell>
          <cell r="AT222">
            <v>53.2</v>
          </cell>
          <cell r="AU222">
            <v>0</v>
          </cell>
          <cell r="AV222">
            <v>0</v>
          </cell>
          <cell r="AW222">
            <v>0</v>
          </cell>
          <cell r="AX222">
            <v>0</v>
          </cell>
          <cell r="AY222" t="str">
            <v>W310X107</v>
          </cell>
          <cell r="AZ222" t="str">
            <v>W310X107</v>
          </cell>
          <cell r="BA222">
            <v>107</v>
          </cell>
          <cell r="BB222">
            <v>13600</v>
          </cell>
          <cell r="BC222">
            <v>312</v>
          </cell>
          <cell r="BD222">
            <v>0</v>
          </cell>
          <cell r="BE222">
            <v>0</v>
          </cell>
          <cell r="BF222">
            <v>305</v>
          </cell>
          <cell r="BG222">
            <v>0</v>
          </cell>
          <cell r="BH222">
            <v>0</v>
          </cell>
          <cell r="BI222">
            <v>10.9</v>
          </cell>
          <cell r="BJ222">
            <v>17</v>
          </cell>
          <cell r="BK222">
            <v>0</v>
          </cell>
          <cell r="BL222">
            <v>0</v>
          </cell>
          <cell r="BM222">
            <v>0</v>
          </cell>
          <cell r="BN222">
            <v>32.299999999999997</v>
          </cell>
          <cell r="BO222">
            <v>39.700000000000003</v>
          </cell>
          <cell r="BP222">
            <v>0</v>
          </cell>
          <cell r="BQ222">
            <v>0</v>
          </cell>
          <cell r="BR222">
            <v>0</v>
          </cell>
          <cell r="BS222">
            <v>0</v>
          </cell>
          <cell r="BT222">
            <v>0</v>
          </cell>
          <cell r="BU222">
            <v>107</v>
          </cell>
          <cell r="BV222">
            <v>0</v>
          </cell>
          <cell r="BW222">
            <v>0</v>
          </cell>
          <cell r="BX222">
            <v>22.6</v>
          </cell>
          <cell r="BY222">
            <v>0</v>
          </cell>
          <cell r="BZ222">
            <v>248</v>
          </cell>
          <cell r="CA222">
            <v>1770</v>
          </cell>
          <cell r="CB222">
            <v>1600</v>
          </cell>
          <cell r="CC222">
            <v>135</v>
          </cell>
          <cell r="CD222">
            <v>81.2</v>
          </cell>
          <cell r="CE222">
            <v>806</v>
          </cell>
          <cell r="CF222">
            <v>531</v>
          </cell>
          <cell r="CG222">
            <v>77.2</v>
          </cell>
          <cell r="CH222">
            <v>0</v>
          </cell>
          <cell r="CI222">
            <v>1220</v>
          </cell>
          <cell r="CJ222">
            <v>1760</v>
          </cell>
          <cell r="CK222">
            <v>0</v>
          </cell>
          <cell r="CL222">
            <v>22500</v>
          </cell>
          <cell r="CM222">
            <v>29.2</v>
          </cell>
          <cell r="CN222">
            <v>369</v>
          </cell>
          <cell r="CO222">
            <v>872</v>
          </cell>
          <cell r="CP222">
            <v>0</v>
          </cell>
          <cell r="CQ222">
            <v>0</v>
          </cell>
          <cell r="CR222">
            <v>0</v>
          </cell>
          <cell r="CS222">
            <v>0</v>
          </cell>
        </row>
        <row r="223">
          <cell r="C223" t="str">
            <v>W12X65</v>
          </cell>
          <cell r="D223" t="str">
            <v>F</v>
          </cell>
          <cell r="E223">
            <v>65</v>
          </cell>
          <cell r="F223">
            <v>19.100000000000001</v>
          </cell>
          <cell r="G223">
            <v>12.1</v>
          </cell>
          <cell r="H223">
            <v>0</v>
          </cell>
          <cell r="I223">
            <v>0</v>
          </cell>
          <cell r="J223">
            <v>12</v>
          </cell>
          <cell r="K223">
            <v>0</v>
          </cell>
          <cell r="L223">
            <v>0</v>
          </cell>
          <cell r="M223">
            <v>0.39</v>
          </cell>
          <cell r="N223">
            <v>0.60499999999999998</v>
          </cell>
          <cell r="O223">
            <v>0</v>
          </cell>
          <cell r="P223">
            <v>0</v>
          </cell>
          <cell r="Q223">
            <v>0</v>
          </cell>
          <cell r="R223">
            <v>1.2</v>
          </cell>
          <cell r="S223">
            <v>1.5</v>
          </cell>
          <cell r="T223">
            <v>1</v>
          </cell>
          <cell r="U223">
            <v>0</v>
          </cell>
          <cell r="V223">
            <v>0</v>
          </cell>
          <cell r="W223">
            <v>0</v>
          </cell>
          <cell r="X223">
            <v>0</v>
          </cell>
          <cell r="Y223">
            <v>0</v>
          </cell>
          <cell r="Z223">
            <v>9.92</v>
          </cell>
          <cell r="AA223">
            <v>0</v>
          </cell>
          <cell r="AB223">
            <v>24.9</v>
          </cell>
          <cell r="AC223">
            <v>0</v>
          </cell>
          <cell r="AD223">
            <v>0</v>
          </cell>
          <cell r="AE223">
            <v>533</v>
          </cell>
          <cell r="AF223">
            <v>96.8</v>
          </cell>
          <cell r="AG223">
            <v>87.9</v>
          </cell>
          <cell r="AH223">
            <v>5.28</v>
          </cell>
          <cell r="AI223">
            <v>174</v>
          </cell>
          <cell r="AJ223">
            <v>44.1</v>
          </cell>
          <cell r="AK223">
            <v>29.1</v>
          </cell>
          <cell r="AL223">
            <v>3.02</v>
          </cell>
          <cell r="AM223">
            <v>0</v>
          </cell>
          <cell r="AN223">
            <v>2.1800000000000002</v>
          </cell>
          <cell r="AO223">
            <v>5780</v>
          </cell>
          <cell r="AP223">
            <v>0</v>
          </cell>
          <cell r="AQ223">
            <v>34.5</v>
          </cell>
          <cell r="AR223">
            <v>62.6</v>
          </cell>
          <cell r="AS223">
            <v>20.2</v>
          </cell>
          <cell r="AT223">
            <v>47.5</v>
          </cell>
          <cell r="AU223">
            <v>0</v>
          </cell>
          <cell r="AV223">
            <v>0</v>
          </cell>
          <cell r="AW223">
            <v>0</v>
          </cell>
          <cell r="AX223">
            <v>0</v>
          </cell>
          <cell r="AY223" t="str">
            <v>W310X97</v>
          </cell>
          <cell r="AZ223" t="str">
            <v>W310X97</v>
          </cell>
          <cell r="BA223">
            <v>97</v>
          </cell>
          <cell r="BB223">
            <v>12300</v>
          </cell>
          <cell r="BC223">
            <v>307</v>
          </cell>
          <cell r="BD223">
            <v>0</v>
          </cell>
          <cell r="BE223">
            <v>0</v>
          </cell>
          <cell r="BF223">
            <v>305</v>
          </cell>
          <cell r="BG223">
            <v>0</v>
          </cell>
          <cell r="BH223">
            <v>0</v>
          </cell>
          <cell r="BI223">
            <v>9.91</v>
          </cell>
          <cell r="BJ223">
            <v>15.4</v>
          </cell>
          <cell r="BK223">
            <v>0</v>
          </cell>
          <cell r="BL223">
            <v>0</v>
          </cell>
          <cell r="BM223">
            <v>0</v>
          </cell>
          <cell r="BN223">
            <v>30.5</v>
          </cell>
          <cell r="BO223">
            <v>38.1</v>
          </cell>
          <cell r="BP223">
            <v>0</v>
          </cell>
          <cell r="BQ223">
            <v>0</v>
          </cell>
          <cell r="BR223">
            <v>0</v>
          </cell>
          <cell r="BS223">
            <v>0</v>
          </cell>
          <cell r="BT223">
            <v>0</v>
          </cell>
          <cell r="BU223">
            <v>97</v>
          </cell>
          <cell r="BV223">
            <v>0</v>
          </cell>
          <cell r="BW223">
            <v>0</v>
          </cell>
          <cell r="BX223">
            <v>24.9</v>
          </cell>
          <cell r="BY223">
            <v>0</v>
          </cell>
          <cell r="BZ223">
            <v>222</v>
          </cell>
          <cell r="CA223">
            <v>1590</v>
          </cell>
          <cell r="CB223">
            <v>1440</v>
          </cell>
          <cell r="CC223">
            <v>134</v>
          </cell>
          <cell r="CD223">
            <v>72.400000000000006</v>
          </cell>
          <cell r="CE223">
            <v>723</v>
          </cell>
          <cell r="CF223">
            <v>477</v>
          </cell>
          <cell r="CG223">
            <v>76.7</v>
          </cell>
          <cell r="CH223">
            <v>0</v>
          </cell>
          <cell r="CI223">
            <v>907</v>
          </cell>
          <cell r="CJ223">
            <v>1550</v>
          </cell>
          <cell r="CK223">
            <v>0</v>
          </cell>
          <cell r="CL223">
            <v>22300</v>
          </cell>
          <cell r="CM223">
            <v>26.1</v>
          </cell>
          <cell r="CN223">
            <v>331</v>
          </cell>
          <cell r="CO223">
            <v>778</v>
          </cell>
          <cell r="CP223">
            <v>0</v>
          </cell>
          <cell r="CQ223">
            <v>0</v>
          </cell>
          <cell r="CR223">
            <v>0</v>
          </cell>
          <cell r="CS223">
            <v>0</v>
          </cell>
        </row>
        <row r="224">
          <cell r="C224" t="str">
            <v>W12X58</v>
          </cell>
          <cell r="D224" t="str">
            <v>F</v>
          </cell>
          <cell r="E224">
            <v>58</v>
          </cell>
          <cell r="F224">
            <v>17</v>
          </cell>
          <cell r="G224">
            <v>12.2</v>
          </cell>
          <cell r="H224">
            <v>0</v>
          </cell>
          <cell r="I224">
            <v>0</v>
          </cell>
          <cell r="J224">
            <v>10</v>
          </cell>
          <cell r="K224">
            <v>0</v>
          </cell>
          <cell r="L224">
            <v>0</v>
          </cell>
          <cell r="M224">
            <v>0.36</v>
          </cell>
          <cell r="N224">
            <v>0.64</v>
          </cell>
          <cell r="O224">
            <v>0</v>
          </cell>
          <cell r="P224">
            <v>0</v>
          </cell>
          <cell r="Q224">
            <v>0</v>
          </cell>
          <cell r="R224">
            <v>1.24</v>
          </cell>
          <cell r="S224">
            <v>1.5</v>
          </cell>
          <cell r="T224">
            <v>0.9375</v>
          </cell>
          <cell r="U224">
            <v>0</v>
          </cell>
          <cell r="V224">
            <v>0</v>
          </cell>
          <cell r="W224">
            <v>0</v>
          </cell>
          <cell r="X224">
            <v>0</v>
          </cell>
          <cell r="Y224">
            <v>0</v>
          </cell>
          <cell r="Z224">
            <v>7.82</v>
          </cell>
          <cell r="AA224">
            <v>0</v>
          </cell>
          <cell r="AB224">
            <v>27</v>
          </cell>
          <cell r="AC224">
            <v>0</v>
          </cell>
          <cell r="AD224">
            <v>0</v>
          </cell>
          <cell r="AE224">
            <v>475</v>
          </cell>
          <cell r="AF224">
            <v>86.4</v>
          </cell>
          <cell r="AG224">
            <v>78</v>
          </cell>
          <cell r="AH224">
            <v>5.28</v>
          </cell>
          <cell r="AI224">
            <v>107</v>
          </cell>
          <cell r="AJ224">
            <v>32.5</v>
          </cell>
          <cell r="AK224">
            <v>21.4</v>
          </cell>
          <cell r="AL224">
            <v>2.5099999999999998</v>
          </cell>
          <cell r="AM224">
            <v>0</v>
          </cell>
          <cell r="AN224">
            <v>2.1</v>
          </cell>
          <cell r="AO224">
            <v>3570</v>
          </cell>
          <cell r="AP224">
            <v>0</v>
          </cell>
          <cell r="AQ224">
            <v>28.9</v>
          </cell>
          <cell r="AR224">
            <v>46.2</v>
          </cell>
          <cell r="AS224">
            <v>17.8</v>
          </cell>
          <cell r="AT224">
            <v>42.4</v>
          </cell>
          <cell r="AU224">
            <v>0</v>
          </cell>
          <cell r="AV224">
            <v>0</v>
          </cell>
          <cell r="AW224">
            <v>0</v>
          </cell>
          <cell r="AX224">
            <v>0</v>
          </cell>
          <cell r="AY224" t="str">
            <v>W310X86</v>
          </cell>
          <cell r="AZ224" t="str">
            <v>W310X86</v>
          </cell>
          <cell r="BA224">
            <v>86</v>
          </cell>
          <cell r="BB224">
            <v>11000</v>
          </cell>
          <cell r="BC224">
            <v>310</v>
          </cell>
          <cell r="BD224">
            <v>0</v>
          </cell>
          <cell r="BE224">
            <v>0</v>
          </cell>
          <cell r="BF224">
            <v>254</v>
          </cell>
          <cell r="BG224">
            <v>0</v>
          </cell>
          <cell r="BH224">
            <v>0</v>
          </cell>
          <cell r="BI224">
            <v>9.14</v>
          </cell>
          <cell r="BJ224">
            <v>16.3</v>
          </cell>
          <cell r="BK224">
            <v>0</v>
          </cell>
          <cell r="BL224">
            <v>0</v>
          </cell>
          <cell r="BM224">
            <v>0</v>
          </cell>
          <cell r="BN224">
            <v>31.5</v>
          </cell>
          <cell r="BO224">
            <v>38.1</v>
          </cell>
          <cell r="BP224">
            <v>0</v>
          </cell>
          <cell r="BQ224">
            <v>0</v>
          </cell>
          <cell r="BR224">
            <v>0</v>
          </cell>
          <cell r="BS224">
            <v>0</v>
          </cell>
          <cell r="BT224">
            <v>0</v>
          </cell>
          <cell r="BU224">
            <v>86</v>
          </cell>
          <cell r="BV224">
            <v>0</v>
          </cell>
          <cell r="BW224">
            <v>0</v>
          </cell>
          <cell r="BX224">
            <v>27</v>
          </cell>
          <cell r="BY224">
            <v>0</v>
          </cell>
          <cell r="BZ224">
            <v>198</v>
          </cell>
          <cell r="CA224">
            <v>1420</v>
          </cell>
          <cell r="CB224">
            <v>1280</v>
          </cell>
          <cell r="CC224">
            <v>134</v>
          </cell>
          <cell r="CD224">
            <v>44.5</v>
          </cell>
          <cell r="CE224">
            <v>533</v>
          </cell>
          <cell r="CF224">
            <v>351</v>
          </cell>
          <cell r="CG224">
            <v>63.8</v>
          </cell>
          <cell r="CH224">
            <v>0</v>
          </cell>
          <cell r="CI224">
            <v>874</v>
          </cell>
          <cell r="CJ224">
            <v>959</v>
          </cell>
          <cell r="CK224">
            <v>0</v>
          </cell>
          <cell r="CL224">
            <v>18600</v>
          </cell>
          <cell r="CM224">
            <v>19.2</v>
          </cell>
          <cell r="CN224">
            <v>292</v>
          </cell>
          <cell r="CO224">
            <v>695</v>
          </cell>
          <cell r="CP224">
            <v>0</v>
          </cell>
          <cell r="CQ224">
            <v>0</v>
          </cell>
          <cell r="CR224">
            <v>0</v>
          </cell>
          <cell r="CS224">
            <v>0</v>
          </cell>
        </row>
        <row r="225">
          <cell r="C225" t="str">
            <v>W12X53</v>
          </cell>
          <cell r="D225" t="str">
            <v>F</v>
          </cell>
          <cell r="E225">
            <v>53</v>
          </cell>
          <cell r="F225">
            <v>15.6</v>
          </cell>
          <cell r="G225">
            <v>12.1</v>
          </cell>
          <cell r="H225">
            <v>0</v>
          </cell>
          <cell r="I225">
            <v>0</v>
          </cell>
          <cell r="J225">
            <v>10</v>
          </cell>
          <cell r="K225">
            <v>0</v>
          </cell>
          <cell r="L225">
            <v>0</v>
          </cell>
          <cell r="M225">
            <v>0.34499999999999997</v>
          </cell>
          <cell r="N225">
            <v>0.57499999999999996</v>
          </cell>
          <cell r="O225">
            <v>0</v>
          </cell>
          <cell r="P225">
            <v>0</v>
          </cell>
          <cell r="Q225">
            <v>0</v>
          </cell>
          <cell r="R225">
            <v>1.18</v>
          </cell>
          <cell r="S225">
            <v>1.375</v>
          </cell>
          <cell r="T225">
            <v>0.9375</v>
          </cell>
          <cell r="U225">
            <v>0</v>
          </cell>
          <cell r="V225">
            <v>0</v>
          </cell>
          <cell r="W225">
            <v>0</v>
          </cell>
          <cell r="X225">
            <v>0</v>
          </cell>
          <cell r="Y225">
            <v>0</v>
          </cell>
          <cell r="Z225">
            <v>8.69</v>
          </cell>
          <cell r="AA225">
            <v>0</v>
          </cell>
          <cell r="AB225">
            <v>28.1</v>
          </cell>
          <cell r="AC225">
            <v>0</v>
          </cell>
          <cell r="AD225">
            <v>0</v>
          </cell>
          <cell r="AE225">
            <v>425</v>
          </cell>
          <cell r="AF225">
            <v>77.900000000000006</v>
          </cell>
          <cell r="AG225">
            <v>70.599999999999994</v>
          </cell>
          <cell r="AH225">
            <v>5.23</v>
          </cell>
          <cell r="AI225">
            <v>95.8</v>
          </cell>
          <cell r="AJ225">
            <v>29.1</v>
          </cell>
          <cell r="AK225">
            <v>19.2</v>
          </cell>
          <cell r="AL225">
            <v>2.48</v>
          </cell>
          <cell r="AM225">
            <v>0</v>
          </cell>
          <cell r="AN225">
            <v>1.58</v>
          </cell>
          <cell r="AO225">
            <v>3160</v>
          </cell>
          <cell r="AP225">
            <v>0</v>
          </cell>
          <cell r="AQ225">
            <v>28.8</v>
          </cell>
          <cell r="AR225">
            <v>41.4</v>
          </cell>
          <cell r="AS225">
            <v>16</v>
          </cell>
          <cell r="AT225">
            <v>38.299999999999997</v>
          </cell>
          <cell r="AU225">
            <v>0</v>
          </cell>
          <cell r="AV225">
            <v>0</v>
          </cell>
          <cell r="AW225">
            <v>0</v>
          </cell>
          <cell r="AX225">
            <v>0</v>
          </cell>
          <cell r="AY225" t="str">
            <v>W310X79</v>
          </cell>
          <cell r="AZ225" t="str">
            <v>W310X79</v>
          </cell>
          <cell r="BA225">
            <v>79</v>
          </cell>
          <cell r="BB225">
            <v>10100</v>
          </cell>
          <cell r="BC225">
            <v>307</v>
          </cell>
          <cell r="BD225">
            <v>0</v>
          </cell>
          <cell r="BE225">
            <v>0</v>
          </cell>
          <cell r="BF225">
            <v>254</v>
          </cell>
          <cell r="BG225">
            <v>0</v>
          </cell>
          <cell r="BH225">
            <v>0</v>
          </cell>
          <cell r="BI225">
            <v>8.76</v>
          </cell>
          <cell r="BJ225">
            <v>14.6</v>
          </cell>
          <cell r="BK225">
            <v>0</v>
          </cell>
          <cell r="BL225">
            <v>0</v>
          </cell>
          <cell r="BM225">
            <v>0</v>
          </cell>
          <cell r="BN225">
            <v>30</v>
          </cell>
          <cell r="BO225">
            <v>34.9</v>
          </cell>
          <cell r="BP225">
            <v>0</v>
          </cell>
          <cell r="BQ225">
            <v>0</v>
          </cell>
          <cell r="BR225">
            <v>0</v>
          </cell>
          <cell r="BS225">
            <v>0</v>
          </cell>
          <cell r="BT225">
            <v>0</v>
          </cell>
          <cell r="BU225">
            <v>79</v>
          </cell>
          <cell r="BV225">
            <v>0</v>
          </cell>
          <cell r="BW225">
            <v>0</v>
          </cell>
          <cell r="BX225">
            <v>28.1</v>
          </cell>
          <cell r="BY225">
            <v>0</v>
          </cell>
          <cell r="BZ225">
            <v>177</v>
          </cell>
          <cell r="CA225">
            <v>1280</v>
          </cell>
          <cell r="CB225">
            <v>1160</v>
          </cell>
          <cell r="CC225">
            <v>133</v>
          </cell>
          <cell r="CD225">
            <v>39.9</v>
          </cell>
          <cell r="CE225">
            <v>477</v>
          </cell>
          <cell r="CF225">
            <v>315</v>
          </cell>
          <cell r="CG225">
            <v>63</v>
          </cell>
          <cell r="CH225">
            <v>0</v>
          </cell>
          <cell r="CI225">
            <v>658</v>
          </cell>
          <cell r="CJ225">
            <v>849</v>
          </cell>
          <cell r="CK225">
            <v>0</v>
          </cell>
          <cell r="CL225">
            <v>18600</v>
          </cell>
          <cell r="CM225">
            <v>17.2</v>
          </cell>
          <cell r="CN225">
            <v>262</v>
          </cell>
          <cell r="CO225">
            <v>628</v>
          </cell>
          <cell r="CP225">
            <v>0</v>
          </cell>
          <cell r="CQ225">
            <v>0</v>
          </cell>
          <cell r="CR225">
            <v>0</v>
          </cell>
          <cell r="CS225">
            <v>0</v>
          </cell>
        </row>
        <row r="226">
          <cell r="C226" t="str">
            <v>W12X50</v>
          </cell>
          <cell r="D226" t="str">
            <v>F</v>
          </cell>
          <cell r="E226">
            <v>50</v>
          </cell>
          <cell r="F226">
            <v>14.6</v>
          </cell>
          <cell r="G226">
            <v>12.2</v>
          </cell>
          <cell r="H226">
            <v>0</v>
          </cell>
          <cell r="I226">
            <v>0</v>
          </cell>
          <cell r="J226">
            <v>8.08</v>
          </cell>
          <cell r="K226">
            <v>0</v>
          </cell>
          <cell r="L226">
            <v>0</v>
          </cell>
          <cell r="M226">
            <v>0.37</v>
          </cell>
          <cell r="N226">
            <v>0.64</v>
          </cell>
          <cell r="O226">
            <v>0</v>
          </cell>
          <cell r="P226">
            <v>0</v>
          </cell>
          <cell r="Q226">
            <v>0</v>
          </cell>
          <cell r="R226">
            <v>1.1399999999999999</v>
          </cell>
          <cell r="S226">
            <v>1.5</v>
          </cell>
          <cell r="T226">
            <v>0.9375</v>
          </cell>
          <cell r="U226">
            <v>0</v>
          </cell>
          <cell r="V226">
            <v>0</v>
          </cell>
          <cell r="W226">
            <v>0</v>
          </cell>
          <cell r="X226">
            <v>0</v>
          </cell>
          <cell r="Y226">
            <v>0</v>
          </cell>
          <cell r="Z226">
            <v>6.31</v>
          </cell>
          <cell r="AA226">
            <v>0</v>
          </cell>
          <cell r="AB226">
            <v>26.8</v>
          </cell>
          <cell r="AC226">
            <v>0</v>
          </cell>
          <cell r="AD226">
            <v>0</v>
          </cell>
          <cell r="AE226">
            <v>391</v>
          </cell>
          <cell r="AF226">
            <v>71.900000000000006</v>
          </cell>
          <cell r="AG226">
            <v>64.2</v>
          </cell>
          <cell r="AH226">
            <v>5.18</v>
          </cell>
          <cell r="AI226">
            <v>56.3</v>
          </cell>
          <cell r="AJ226">
            <v>21.3</v>
          </cell>
          <cell r="AK226">
            <v>13.9</v>
          </cell>
          <cell r="AL226">
            <v>1.96</v>
          </cell>
          <cell r="AM226">
            <v>0</v>
          </cell>
          <cell r="AN226">
            <v>1.71</v>
          </cell>
          <cell r="AO226">
            <v>1880</v>
          </cell>
          <cell r="AP226">
            <v>0</v>
          </cell>
          <cell r="AQ226">
            <v>23.4</v>
          </cell>
          <cell r="AR226">
            <v>30.2</v>
          </cell>
          <cell r="AS226">
            <v>14.3</v>
          </cell>
          <cell r="AT226">
            <v>35.4</v>
          </cell>
          <cell r="AU226">
            <v>0</v>
          </cell>
          <cell r="AV226">
            <v>0</v>
          </cell>
          <cell r="AW226">
            <v>0</v>
          </cell>
          <cell r="AX226">
            <v>0</v>
          </cell>
          <cell r="AY226" t="str">
            <v>W310X74</v>
          </cell>
          <cell r="AZ226" t="str">
            <v>W310X74</v>
          </cell>
          <cell r="BA226">
            <v>74</v>
          </cell>
          <cell r="BB226">
            <v>9420</v>
          </cell>
          <cell r="BC226">
            <v>310</v>
          </cell>
          <cell r="BD226">
            <v>0</v>
          </cell>
          <cell r="BE226">
            <v>0</v>
          </cell>
          <cell r="BF226">
            <v>205</v>
          </cell>
          <cell r="BG226">
            <v>0</v>
          </cell>
          <cell r="BH226">
            <v>0</v>
          </cell>
          <cell r="BI226">
            <v>9.4</v>
          </cell>
          <cell r="BJ226">
            <v>16.3</v>
          </cell>
          <cell r="BK226">
            <v>0</v>
          </cell>
          <cell r="BL226">
            <v>0</v>
          </cell>
          <cell r="BM226">
            <v>0</v>
          </cell>
          <cell r="BN226">
            <v>29</v>
          </cell>
          <cell r="BO226">
            <v>38.1</v>
          </cell>
          <cell r="BP226">
            <v>0</v>
          </cell>
          <cell r="BQ226">
            <v>0</v>
          </cell>
          <cell r="BR226">
            <v>0</v>
          </cell>
          <cell r="BS226">
            <v>0</v>
          </cell>
          <cell r="BT226">
            <v>0</v>
          </cell>
          <cell r="BU226">
            <v>74</v>
          </cell>
          <cell r="BV226">
            <v>0</v>
          </cell>
          <cell r="BW226">
            <v>0</v>
          </cell>
          <cell r="BX226">
            <v>26.8</v>
          </cell>
          <cell r="BY226">
            <v>0</v>
          </cell>
          <cell r="BZ226">
            <v>163</v>
          </cell>
          <cell r="CA226">
            <v>1180</v>
          </cell>
          <cell r="CB226">
            <v>1050</v>
          </cell>
          <cell r="CC226">
            <v>132</v>
          </cell>
          <cell r="CD226">
            <v>23.4</v>
          </cell>
          <cell r="CE226">
            <v>349</v>
          </cell>
          <cell r="CF226">
            <v>228</v>
          </cell>
          <cell r="CG226">
            <v>49.8</v>
          </cell>
          <cell r="CH226">
            <v>0</v>
          </cell>
          <cell r="CI226">
            <v>712</v>
          </cell>
          <cell r="CJ226">
            <v>505</v>
          </cell>
          <cell r="CK226">
            <v>0</v>
          </cell>
          <cell r="CL226">
            <v>15100</v>
          </cell>
          <cell r="CM226">
            <v>12.6</v>
          </cell>
          <cell r="CN226">
            <v>234</v>
          </cell>
          <cell r="CO226">
            <v>580</v>
          </cell>
          <cell r="CP226">
            <v>0</v>
          </cell>
          <cell r="CQ226">
            <v>0</v>
          </cell>
          <cell r="CR226">
            <v>0</v>
          </cell>
          <cell r="CS226">
            <v>0</v>
          </cell>
        </row>
        <row r="227">
          <cell r="C227" t="str">
            <v>W12X45</v>
          </cell>
          <cell r="D227" t="str">
            <v>F</v>
          </cell>
          <cell r="E227">
            <v>45</v>
          </cell>
          <cell r="F227">
            <v>13.1</v>
          </cell>
          <cell r="G227">
            <v>12.1</v>
          </cell>
          <cell r="H227">
            <v>0</v>
          </cell>
          <cell r="I227">
            <v>0</v>
          </cell>
          <cell r="J227">
            <v>8.0500000000000007</v>
          </cell>
          <cell r="K227">
            <v>0</v>
          </cell>
          <cell r="L227">
            <v>0</v>
          </cell>
          <cell r="M227">
            <v>0.33500000000000002</v>
          </cell>
          <cell r="N227">
            <v>0.57499999999999996</v>
          </cell>
          <cell r="O227">
            <v>0</v>
          </cell>
          <cell r="P227">
            <v>0</v>
          </cell>
          <cell r="Q227">
            <v>0</v>
          </cell>
          <cell r="R227">
            <v>1.08</v>
          </cell>
          <cell r="S227">
            <v>1.375</v>
          </cell>
          <cell r="T227">
            <v>0.9375</v>
          </cell>
          <cell r="U227">
            <v>0</v>
          </cell>
          <cell r="V227">
            <v>0</v>
          </cell>
          <cell r="W227">
            <v>0</v>
          </cell>
          <cell r="X227">
            <v>0</v>
          </cell>
          <cell r="Y227">
            <v>0</v>
          </cell>
          <cell r="Z227">
            <v>7</v>
          </cell>
          <cell r="AA227">
            <v>0</v>
          </cell>
          <cell r="AB227">
            <v>29.6</v>
          </cell>
          <cell r="AC227">
            <v>0</v>
          </cell>
          <cell r="AD227">
            <v>0</v>
          </cell>
          <cell r="AE227">
            <v>348</v>
          </cell>
          <cell r="AF227">
            <v>64.2</v>
          </cell>
          <cell r="AG227">
            <v>57.7</v>
          </cell>
          <cell r="AH227">
            <v>5.15</v>
          </cell>
          <cell r="AI227">
            <v>50</v>
          </cell>
          <cell r="AJ227">
            <v>19</v>
          </cell>
          <cell r="AK227">
            <v>12.4</v>
          </cell>
          <cell r="AL227">
            <v>1.95</v>
          </cell>
          <cell r="AM227">
            <v>0</v>
          </cell>
          <cell r="AN227">
            <v>1.26</v>
          </cell>
          <cell r="AO227">
            <v>1650</v>
          </cell>
          <cell r="AP227">
            <v>0</v>
          </cell>
          <cell r="AQ227">
            <v>23.2</v>
          </cell>
          <cell r="AR227">
            <v>26.8</v>
          </cell>
          <cell r="AS227">
            <v>12.8</v>
          </cell>
          <cell r="AT227">
            <v>31.7</v>
          </cell>
          <cell r="AU227">
            <v>0</v>
          </cell>
          <cell r="AV227">
            <v>0</v>
          </cell>
          <cell r="AW227">
            <v>0</v>
          </cell>
          <cell r="AX227">
            <v>0</v>
          </cell>
          <cell r="AY227" t="str">
            <v>W310X67</v>
          </cell>
          <cell r="AZ227" t="str">
            <v>W310X67</v>
          </cell>
          <cell r="BA227">
            <v>67</v>
          </cell>
          <cell r="BB227">
            <v>8450</v>
          </cell>
          <cell r="BC227">
            <v>307</v>
          </cell>
          <cell r="BD227">
            <v>0</v>
          </cell>
          <cell r="BE227">
            <v>0</v>
          </cell>
          <cell r="BF227">
            <v>204</v>
          </cell>
          <cell r="BG227">
            <v>0</v>
          </cell>
          <cell r="BH227">
            <v>0</v>
          </cell>
          <cell r="BI227">
            <v>8.51</v>
          </cell>
          <cell r="BJ227">
            <v>14.6</v>
          </cell>
          <cell r="BK227">
            <v>0</v>
          </cell>
          <cell r="BL227">
            <v>0</v>
          </cell>
          <cell r="BM227">
            <v>0</v>
          </cell>
          <cell r="BN227">
            <v>27.4</v>
          </cell>
          <cell r="BO227">
            <v>34.9</v>
          </cell>
          <cell r="BP227">
            <v>0</v>
          </cell>
          <cell r="BQ227">
            <v>0</v>
          </cell>
          <cell r="BR227">
            <v>0</v>
          </cell>
          <cell r="BS227">
            <v>0</v>
          </cell>
          <cell r="BT227">
            <v>0</v>
          </cell>
          <cell r="BU227">
            <v>67</v>
          </cell>
          <cell r="BV227">
            <v>0</v>
          </cell>
          <cell r="BW227">
            <v>0</v>
          </cell>
          <cell r="BX227">
            <v>29.6</v>
          </cell>
          <cell r="BY227">
            <v>0</v>
          </cell>
          <cell r="BZ227">
            <v>145</v>
          </cell>
          <cell r="CA227">
            <v>1050</v>
          </cell>
          <cell r="CB227">
            <v>946</v>
          </cell>
          <cell r="CC227">
            <v>131</v>
          </cell>
          <cell r="CD227">
            <v>20.8</v>
          </cell>
          <cell r="CE227">
            <v>311</v>
          </cell>
          <cell r="CF227">
            <v>203</v>
          </cell>
          <cell r="CG227">
            <v>49.5</v>
          </cell>
          <cell r="CH227">
            <v>0</v>
          </cell>
          <cell r="CI227">
            <v>524</v>
          </cell>
          <cell r="CJ227">
            <v>443</v>
          </cell>
          <cell r="CK227">
            <v>0</v>
          </cell>
          <cell r="CL227">
            <v>15000</v>
          </cell>
          <cell r="CM227">
            <v>11.2</v>
          </cell>
          <cell r="CN227">
            <v>210</v>
          </cell>
          <cell r="CO227">
            <v>519</v>
          </cell>
          <cell r="CP227">
            <v>0</v>
          </cell>
          <cell r="CQ227">
            <v>0</v>
          </cell>
          <cell r="CR227">
            <v>0</v>
          </cell>
          <cell r="CS227">
            <v>0</v>
          </cell>
        </row>
        <row r="228">
          <cell r="C228" t="str">
            <v>W12X40</v>
          </cell>
          <cell r="D228" t="str">
            <v>F</v>
          </cell>
          <cell r="E228">
            <v>40</v>
          </cell>
          <cell r="F228">
            <v>11.7</v>
          </cell>
          <cell r="G228">
            <v>11.9</v>
          </cell>
          <cell r="H228">
            <v>0</v>
          </cell>
          <cell r="I228">
            <v>0</v>
          </cell>
          <cell r="J228">
            <v>8.01</v>
          </cell>
          <cell r="K228">
            <v>0</v>
          </cell>
          <cell r="L228">
            <v>0</v>
          </cell>
          <cell r="M228">
            <v>0.29499999999999998</v>
          </cell>
          <cell r="N228">
            <v>0.51500000000000001</v>
          </cell>
          <cell r="O228">
            <v>0</v>
          </cell>
          <cell r="P228">
            <v>0</v>
          </cell>
          <cell r="Q228">
            <v>0</v>
          </cell>
          <cell r="R228">
            <v>1.02</v>
          </cell>
          <cell r="S228">
            <v>1.375</v>
          </cell>
          <cell r="T228">
            <v>0.875</v>
          </cell>
          <cell r="U228">
            <v>0</v>
          </cell>
          <cell r="V228">
            <v>0</v>
          </cell>
          <cell r="W228">
            <v>0</v>
          </cell>
          <cell r="X228">
            <v>0</v>
          </cell>
          <cell r="Y228">
            <v>0</v>
          </cell>
          <cell r="Z228">
            <v>7.77</v>
          </cell>
          <cell r="AA228">
            <v>0</v>
          </cell>
          <cell r="AB228">
            <v>33.6</v>
          </cell>
          <cell r="AC228">
            <v>0</v>
          </cell>
          <cell r="AD228">
            <v>0</v>
          </cell>
          <cell r="AE228">
            <v>307</v>
          </cell>
          <cell r="AF228">
            <v>57</v>
          </cell>
          <cell r="AG228">
            <v>51.5</v>
          </cell>
          <cell r="AH228">
            <v>5.13</v>
          </cell>
          <cell r="AI228">
            <v>44.1</v>
          </cell>
          <cell r="AJ228">
            <v>16.8</v>
          </cell>
          <cell r="AK228">
            <v>11</v>
          </cell>
          <cell r="AL228">
            <v>1.94</v>
          </cell>
          <cell r="AM228">
            <v>0</v>
          </cell>
          <cell r="AN228">
            <v>0.90600000000000003</v>
          </cell>
          <cell r="AO228">
            <v>1440</v>
          </cell>
          <cell r="AP228">
            <v>0</v>
          </cell>
          <cell r="AQ228">
            <v>22.8</v>
          </cell>
          <cell r="AR228">
            <v>23.5</v>
          </cell>
          <cell r="AS228">
            <v>11.3</v>
          </cell>
          <cell r="AT228">
            <v>27.8</v>
          </cell>
          <cell r="AU228">
            <v>0</v>
          </cell>
          <cell r="AV228">
            <v>0</v>
          </cell>
          <cell r="AW228">
            <v>0</v>
          </cell>
          <cell r="AX228">
            <v>0</v>
          </cell>
          <cell r="AY228" t="str">
            <v>W310X60</v>
          </cell>
          <cell r="AZ228" t="str">
            <v>W310X60</v>
          </cell>
          <cell r="BA228">
            <v>60</v>
          </cell>
          <cell r="BB228">
            <v>7550</v>
          </cell>
          <cell r="BC228">
            <v>302</v>
          </cell>
          <cell r="BD228">
            <v>0</v>
          </cell>
          <cell r="BE228">
            <v>0</v>
          </cell>
          <cell r="BF228">
            <v>203</v>
          </cell>
          <cell r="BG228">
            <v>0</v>
          </cell>
          <cell r="BH228">
            <v>0</v>
          </cell>
          <cell r="BI228">
            <v>7.49</v>
          </cell>
          <cell r="BJ228">
            <v>13.1</v>
          </cell>
          <cell r="BK228">
            <v>0</v>
          </cell>
          <cell r="BL228">
            <v>0</v>
          </cell>
          <cell r="BM228">
            <v>0</v>
          </cell>
          <cell r="BN228">
            <v>25.9</v>
          </cell>
          <cell r="BO228">
            <v>34.9</v>
          </cell>
          <cell r="BP228">
            <v>0</v>
          </cell>
          <cell r="BQ228">
            <v>0</v>
          </cell>
          <cell r="BR228">
            <v>0</v>
          </cell>
          <cell r="BS228">
            <v>0</v>
          </cell>
          <cell r="BT228">
            <v>0</v>
          </cell>
          <cell r="BU228">
            <v>60</v>
          </cell>
          <cell r="BV228">
            <v>0</v>
          </cell>
          <cell r="BW228">
            <v>0</v>
          </cell>
          <cell r="BX228">
            <v>33.6</v>
          </cell>
          <cell r="BY228">
            <v>0</v>
          </cell>
          <cell r="BZ228">
            <v>128</v>
          </cell>
          <cell r="CA228">
            <v>934</v>
          </cell>
          <cell r="CB228">
            <v>844</v>
          </cell>
          <cell r="CC228">
            <v>130</v>
          </cell>
          <cell r="CD228">
            <v>18.399999999999999</v>
          </cell>
          <cell r="CE228">
            <v>275</v>
          </cell>
          <cell r="CF228">
            <v>180</v>
          </cell>
          <cell r="CG228">
            <v>49.3</v>
          </cell>
          <cell r="CH228">
            <v>0</v>
          </cell>
          <cell r="CI228">
            <v>377</v>
          </cell>
          <cell r="CJ228">
            <v>387</v>
          </cell>
          <cell r="CK228">
            <v>0</v>
          </cell>
          <cell r="CL228">
            <v>14700</v>
          </cell>
          <cell r="CM228">
            <v>9.7799999999999994</v>
          </cell>
          <cell r="CN228">
            <v>185</v>
          </cell>
          <cell r="CO228">
            <v>456</v>
          </cell>
          <cell r="CP228">
            <v>0</v>
          </cell>
          <cell r="CQ228">
            <v>0</v>
          </cell>
          <cell r="CR228">
            <v>0</v>
          </cell>
          <cell r="CS228">
            <v>0</v>
          </cell>
        </row>
        <row r="229">
          <cell r="C229" t="str">
            <v>W12X35</v>
          </cell>
          <cell r="D229" t="str">
            <v>F</v>
          </cell>
          <cell r="E229">
            <v>35</v>
          </cell>
          <cell r="F229">
            <v>10.3</v>
          </cell>
          <cell r="G229">
            <v>12.5</v>
          </cell>
          <cell r="H229">
            <v>0</v>
          </cell>
          <cell r="I229">
            <v>0</v>
          </cell>
          <cell r="J229">
            <v>6.56</v>
          </cell>
          <cell r="K229">
            <v>0</v>
          </cell>
          <cell r="L229">
            <v>0</v>
          </cell>
          <cell r="M229">
            <v>0.3</v>
          </cell>
          <cell r="N229">
            <v>0.52</v>
          </cell>
          <cell r="O229">
            <v>0</v>
          </cell>
          <cell r="P229">
            <v>0</v>
          </cell>
          <cell r="Q229">
            <v>0</v>
          </cell>
          <cell r="R229">
            <v>0.82</v>
          </cell>
          <cell r="S229">
            <v>1.1875</v>
          </cell>
          <cell r="T229">
            <v>0.75</v>
          </cell>
          <cell r="U229">
            <v>0</v>
          </cell>
          <cell r="V229">
            <v>0</v>
          </cell>
          <cell r="W229">
            <v>0</v>
          </cell>
          <cell r="X229">
            <v>0</v>
          </cell>
          <cell r="Y229">
            <v>0</v>
          </cell>
          <cell r="Z229">
            <v>6.31</v>
          </cell>
          <cell r="AA229">
            <v>0</v>
          </cell>
          <cell r="AB229">
            <v>36.200000000000003</v>
          </cell>
          <cell r="AC229">
            <v>0</v>
          </cell>
          <cell r="AD229">
            <v>0</v>
          </cell>
          <cell r="AE229">
            <v>285</v>
          </cell>
          <cell r="AF229">
            <v>51.2</v>
          </cell>
          <cell r="AG229">
            <v>45.6</v>
          </cell>
          <cell r="AH229">
            <v>5.25</v>
          </cell>
          <cell r="AI229">
            <v>24.5</v>
          </cell>
          <cell r="AJ229">
            <v>11.5</v>
          </cell>
          <cell r="AK229">
            <v>7.47</v>
          </cell>
          <cell r="AL229">
            <v>1.54</v>
          </cell>
          <cell r="AM229">
            <v>0</v>
          </cell>
          <cell r="AN229">
            <v>0.74099999999999999</v>
          </cell>
          <cell r="AO229">
            <v>879</v>
          </cell>
          <cell r="AP229">
            <v>0</v>
          </cell>
          <cell r="AQ229">
            <v>19.600000000000001</v>
          </cell>
          <cell r="AR229">
            <v>16.8</v>
          </cell>
          <cell r="AS229">
            <v>9.75</v>
          </cell>
          <cell r="AT229">
            <v>25.4</v>
          </cell>
          <cell r="AU229">
            <v>0</v>
          </cell>
          <cell r="AV229">
            <v>0</v>
          </cell>
          <cell r="AW229">
            <v>0</v>
          </cell>
          <cell r="AX229">
            <v>0</v>
          </cell>
          <cell r="AY229" t="str">
            <v>W310X52</v>
          </cell>
          <cell r="AZ229" t="str">
            <v>W310X52</v>
          </cell>
          <cell r="BA229">
            <v>52</v>
          </cell>
          <cell r="BB229">
            <v>6650</v>
          </cell>
          <cell r="BC229">
            <v>318</v>
          </cell>
          <cell r="BD229">
            <v>0</v>
          </cell>
          <cell r="BE229">
            <v>0</v>
          </cell>
          <cell r="BF229">
            <v>167</v>
          </cell>
          <cell r="BG229">
            <v>0</v>
          </cell>
          <cell r="BH229">
            <v>0</v>
          </cell>
          <cell r="BI229">
            <v>7.62</v>
          </cell>
          <cell r="BJ229">
            <v>13.2</v>
          </cell>
          <cell r="BK229">
            <v>0</v>
          </cell>
          <cell r="BL229">
            <v>0</v>
          </cell>
          <cell r="BM229">
            <v>0</v>
          </cell>
          <cell r="BN229">
            <v>20.8</v>
          </cell>
          <cell r="BO229">
            <v>30.2</v>
          </cell>
          <cell r="BP229">
            <v>0</v>
          </cell>
          <cell r="BQ229">
            <v>0</v>
          </cell>
          <cell r="BR229">
            <v>0</v>
          </cell>
          <cell r="BS229">
            <v>0</v>
          </cell>
          <cell r="BT229">
            <v>0</v>
          </cell>
          <cell r="BU229">
            <v>52</v>
          </cell>
          <cell r="BV229">
            <v>0</v>
          </cell>
          <cell r="BW229">
            <v>0</v>
          </cell>
          <cell r="BX229">
            <v>36.200000000000003</v>
          </cell>
          <cell r="BY229">
            <v>0</v>
          </cell>
          <cell r="BZ229">
            <v>119</v>
          </cell>
          <cell r="CA229">
            <v>839</v>
          </cell>
          <cell r="CB229">
            <v>747</v>
          </cell>
          <cell r="CC229">
            <v>133</v>
          </cell>
          <cell r="CD229">
            <v>10.199999999999999</v>
          </cell>
          <cell r="CE229">
            <v>188</v>
          </cell>
          <cell r="CF229">
            <v>122</v>
          </cell>
          <cell r="CG229">
            <v>39.1</v>
          </cell>
          <cell r="CH229">
            <v>0</v>
          </cell>
          <cell r="CI229">
            <v>308</v>
          </cell>
          <cell r="CJ229">
            <v>236</v>
          </cell>
          <cell r="CK229">
            <v>0</v>
          </cell>
          <cell r="CL229">
            <v>12600</v>
          </cell>
          <cell r="CM229">
            <v>6.99</v>
          </cell>
          <cell r="CN229">
            <v>160</v>
          </cell>
          <cell r="CO229">
            <v>416</v>
          </cell>
          <cell r="CP229">
            <v>0</v>
          </cell>
          <cell r="CQ229">
            <v>0</v>
          </cell>
          <cell r="CR229">
            <v>0</v>
          </cell>
          <cell r="CS229">
            <v>0</v>
          </cell>
        </row>
        <row r="230">
          <cell r="C230" t="str">
            <v>W12X30</v>
          </cell>
          <cell r="D230" t="str">
            <v>F</v>
          </cell>
          <cell r="E230">
            <v>30</v>
          </cell>
          <cell r="F230">
            <v>8.7899999999999991</v>
          </cell>
          <cell r="G230">
            <v>12.3</v>
          </cell>
          <cell r="H230">
            <v>0</v>
          </cell>
          <cell r="I230">
            <v>0</v>
          </cell>
          <cell r="J230">
            <v>6.52</v>
          </cell>
          <cell r="K230">
            <v>0</v>
          </cell>
          <cell r="L230">
            <v>0</v>
          </cell>
          <cell r="M230">
            <v>0.26</v>
          </cell>
          <cell r="N230">
            <v>0.44</v>
          </cell>
          <cell r="O230">
            <v>0</v>
          </cell>
          <cell r="P230">
            <v>0</v>
          </cell>
          <cell r="Q230">
            <v>0</v>
          </cell>
          <cell r="R230">
            <v>0.74</v>
          </cell>
          <cell r="S230">
            <v>1.125</v>
          </cell>
          <cell r="T230">
            <v>0.75</v>
          </cell>
          <cell r="U230">
            <v>0</v>
          </cell>
          <cell r="V230">
            <v>0</v>
          </cell>
          <cell r="W230">
            <v>0</v>
          </cell>
          <cell r="X230">
            <v>0</v>
          </cell>
          <cell r="Y230">
            <v>0</v>
          </cell>
          <cell r="Z230">
            <v>7.41</v>
          </cell>
          <cell r="AA230">
            <v>0</v>
          </cell>
          <cell r="AB230">
            <v>41.8</v>
          </cell>
          <cell r="AC230">
            <v>0</v>
          </cell>
          <cell r="AD230">
            <v>0</v>
          </cell>
          <cell r="AE230">
            <v>238</v>
          </cell>
          <cell r="AF230">
            <v>43.1</v>
          </cell>
          <cell r="AG230">
            <v>38.6</v>
          </cell>
          <cell r="AH230">
            <v>5.21</v>
          </cell>
          <cell r="AI230">
            <v>20.3</v>
          </cell>
          <cell r="AJ230">
            <v>9.56</v>
          </cell>
          <cell r="AK230">
            <v>6.24</v>
          </cell>
          <cell r="AL230">
            <v>1.52</v>
          </cell>
          <cell r="AM230">
            <v>0</v>
          </cell>
          <cell r="AN230">
            <v>0.45700000000000002</v>
          </cell>
          <cell r="AO230">
            <v>720</v>
          </cell>
          <cell r="AP230">
            <v>0</v>
          </cell>
          <cell r="AQ230">
            <v>19.3</v>
          </cell>
          <cell r="AR230">
            <v>13.9</v>
          </cell>
          <cell r="AS230">
            <v>8.17</v>
          </cell>
          <cell r="AT230">
            <v>21.3</v>
          </cell>
          <cell r="AU230">
            <v>0</v>
          </cell>
          <cell r="AV230">
            <v>0</v>
          </cell>
          <cell r="AW230">
            <v>0</v>
          </cell>
          <cell r="AX230">
            <v>0</v>
          </cell>
          <cell r="AY230" t="str">
            <v>W310X44.5</v>
          </cell>
          <cell r="AZ230" t="str">
            <v>W310X44.5</v>
          </cell>
          <cell r="BA230">
            <v>44.5</v>
          </cell>
          <cell r="BB230">
            <v>5670</v>
          </cell>
          <cell r="BC230">
            <v>312</v>
          </cell>
          <cell r="BD230">
            <v>0</v>
          </cell>
          <cell r="BE230">
            <v>0</v>
          </cell>
          <cell r="BF230">
            <v>166</v>
          </cell>
          <cell r="BG230">
            <v>0</v>
          </cell>
          <cell r="BH230">
            <v>0</v>
          </cell>
          <cell r="BI230">
            <v>6.6</v>
          </cell>
          <cell r="BJ230">
            <v>11.2</v>
          </cell>
          <cell r="BK230">
            <v>0</v>
          </cell>
          <cell r="BL230">
            <v>0</v>
          </cell>
          <cell r="BM230">
            <v>0</v>
          </cell>
          <cell r="BN230">
            <v>18.8</v>
          </cell>
          <cell r="BO230">
            <v>28.6</v>
          </cell>
          <cell r="BP230">
            <v>0</v>
          </cell>
          <cell r="BQ230">
            <v>0</v>
          </cell>
          <cell r="BR230">
            <v>0</v>
          </cell>
          <cell r="BS230">
            <v>0</v>
          </cell>
          <cell r="BT230">
            <v>0</v>
          </cell>
          <cell r="BU230">
            <v>44.5</v>
          </cell>
          <cell r="BV230">
            <v>0</v>
          </cell>
          <cell r="BW230">
            <v>0</v>
          </cell>
          <cell r="BX230">
            <v>41.8</v>
          </cell>
          <cell r="BY230">
            <v>0</v>
          </cell>
          <cell r="BZ230">
            <v>99.1</v>
          </cell>
          <cell r="CA230">
            <v>706</v>
          </cell>
          <cell r="CB230">
            <v>633</v>
          </cell>
          <cell r="CC230">
            <v>132</v>
          </cell>
          <cell r="CD230">
            <v>8.4499999999999993</v>
          </cell>
          <cell r="CE230">
            <v>157</v>
          </cell>
          <cell r="CF230">
            <v>102</v>
          </cell>
          <cell r="CG230">
            <v>38.6</v>
          </cell>
          <cell r="CH230">
            <v>0</v>
          </cell>
          <cell r="CI230">
            <v>190</v>
          </cell>
          <cell r="CJ230">
            <v>193</v>
          </cell>
          <cell r="CK230">
            <v>0</v>
          </cell>
          <cell r="CL230">
            <v>12500</v>
          </cell>
          <cell r="CM230">
            <v>5.79</v>
          </cell>
          <cell r="CN230">
            <v>134</v>
          </cell>
          <cell r="CO230">
            <v>349</v>
          </cell>
          <cell r="CP230">
            <v>0</v>
          </cell>
          <cell r="CQ230">
            <v>0</v>
          </cell>
          <cell r="CR230">
            <v>0</v>
          </cell>
          <cell r="CS230">
            <v>0</v>
          </cell>
        </row>
        <row r="231">
          <cell r="C231" t="str">
            <v>W12X26</v>
          </cell>
          <cell r="D231" t="str">
            <v>F</v>
          </cell>
          <cell r="E231">
            <v>26</v>
          </cell>
          <cell r="F231">
            <v>7.65</v>
          </cell>
          <cell r="G231">
            <v>12.2</v>
          </cell>
          <cell r="H231">
            <v>0</v>
          </cell>
          <cell r="I231">
            <v>0</v>
          </cell>
          <cell r="J231">
            <v>6.49</v>
          </cell>
          <cell r="K231">
            <v>0</v>
          </cell>
          <cell r="L231">
            <v>0</v>
          </cell>
          <cell r="M231">
            <v>0.23</v>
          </cell>
          <cell r="N231">
            <v>0.38</v>
          </cell>
          <cell r="O231">
            <v>0</v>
          </cell>
          <cell r="P231">
            <v>0</v>
          </cell>
          <cell r="Q231">
            <v>0</v>
          </cell>
          <cell r="R231">
            <v>0.68</v>
          </cell>
          <cell r="S231">
            <v>1.0625</v>
          </cell>
          <cell r="T231">
            <v>0.75</v>
          </cell>
          <cell r="U231">
            <v>0</v>
          </cell>
          <cell r="V231">
            <v>0</v>
          </cell>
          <cell r="W231">
            <v>0</v>
          </cell>
          <cell r="X231">
            <v>0</v>
          </cell>
          <cell r="Y231">
            <v>0</v>
          </cell>
          <cell r="Z231">
            <v>8.5399999999999991</v>
          </cell>
          <cell r="AA231">
            <v>0</v>
          </cell>
          <cell r="AB231">
            <v>47.2</v>
          </cell>
          <cell r="AC231">
            <v>0</v>
          </cell>
          <cell r="AD231">
            <v>0</v>
          </cell>
          <cell r="AE231">
            <v>204</v>
          </cell>
          <cell r="AF231">
            <v>37.200000000000003</v>
          </cell>
          <cell r="AG231">
            <v>33.4</v>
          </cell>
          <cell r="AH231">
            <v>5.17</v>
          </cell>
          <cell r="AI231">
            <v>17.3</v>
          </cell>
          <cell r="AJ231">
            <v>8.17</v>
          </cell>
          <cell r="AK231">
            <v>5.34</v>
          </cell>
          <cell r="AL231">
            <v>1.51</v>
          </cell>
          <cell r="AM231">
            <v>0</v>
          </cell>
          <cell r="AN231">
            <v>0.3</v>
          </cell>
          <cell r="AO231">
            <v>607</v>
          </cell>
          <cell r="AP231">
            <v>0</v>
          </cell>
          <cell r="AQ231">
            <v>19.2</v>
          </cell>
          <cell r="AR231">
            <v>11.8</v>
          </cell>
          <cell r="AS231">
            <v>7.03</v>
          </cell>
          <cell r="AT231">
            <v>18.3</v>
          </cell>
          <cell r="AU231">
            <v>0</v>
          </cell>
          <cell r="AV231">
            <v>0</v>
          </cell>
          <cell r="AW231">
            <v>0</v>
          </cell>
          <cell r="AX231">
            <v>0</v>
          </cell>
          <cell r="AY231" t="str">
            <v>W310X38.7</v>
          </cell>
          <cell r="AZ231" t="str">
            <v>W310X38.7</v>
          </cell>
          <cell r="BA231">
            <v>38.700000000000003</v>
          </cell>
          <cell r="BB231">
            <v>4940</v>
          </cell>
          <cell r="BC231">
            <v>310</v>
          </cell>
          <cell r="BD231">
            <v>0</v>
          </cell>
          <cell r="BE231">
            <v>0</v>
          </cell>
          <cell r="BF231">
            <v>165</v>
          </cell>
          <cell r="BG231">
            <v>0</v>
          </cell>
          <cell r="BH231">
            <v>0</v>
          </cell>
          <cell r="BI231">
            <v>5.84</v>
          </cell>
          <cell r="BJ231">
            <v>9.65</v>
          </cell>
          <cell r="BK231">
            <v>0</v>
          </cell>
          <cell r="BL231">
            <v>0</v>
          </cell>
          <cell r="BM231">
            <v>0</v>
          </cell>
          <cell r="BN231">
            <v>17.3</v>
          </cell>
          <cell r="BO231">
            <v>27</v>
          </cell>
          <cell r="BP231">
            <v>0</v>
          </cell>
          <cell r="BQ231">
            <v>0</v>
          </cell>
          <cell r="BR231">
            <v>0</v>
          </cell>
          <cell r="BS231">
            <v>0</v>
          </cell>
          <cell r="BT231">
            <v>0</v>
          </cell>
          <cell r="BU231">
            <v>38.700000000000003</v>
          </cell>
          <cell r="BV231">
            <v>0</v>
          </cell>
          <cell r="BW231">
            <v>0</v>
          </cell>
          <cell r="BX231">
            <v>47.2</v>
          </cell>
          <cell r="BY231">
            <v>0</v>
          </cell>
          <cell r="BZ231">
            <v>84.9</v>
          </cell>
          <cell r="CA231">
            <v>610</v>
          </cell>
          <cell r="CB231">
            <v>547</v>
          </cell>
          <cell r="CC231">
            <v>131</v>
          </cell>
          <cell r="CD231">
            <v>7.2</v>
          </cell>
          <cell r="CE231">
            <v>134</v>
          </cell>
          <cell r="CF231">
            <v>87.5</v>
          </cell>
          <cell r="CG231">
            <v>38.4</v>
          </cell>
          <cell r="CH231">
            <v>0</v>
          </cell>
          <cell r="CI231">
            <v>125</v>
          </cell>
          <cell r="CJ231">
            <v>163</v>
          </cell>
          <cell r="CK231">
            <v>0</v>
          </cell>
          <cell r="CL231">
            <v>12400</v>
          </cell>
          <cell r="CM231">
            <v>4.91</v>
          </cell>
          <cell r="CN231">
            <v>115</v>
          </cell>
          <cell r="CO231">
            <v>300</v>
          </cell>
          <cell r="CP231">
            <v>0</v>
          </cell>
          <cell r="CQ231">
            <v>0</v>
          </cell>
          <cell r="CR231">
            <v>0</v>
          </cell>
          <cell r="CS231">
            <v>0</v>
          </cell>
        </row>
        <row r="232">
          <cell r="C232" t="str">
            <v>W12X22</v>
          </cell>
          <cell r="D232" t="str">
            <v>F</v>
          </cell>
          <cell r="E232">
            <v>22</v>
          </cell>
          <cell r="F232">
            <v>6.48</v>
          </cell>
          <cell r="G232">
            <v>12.3</v>
          </cell>
          <cell r="H232">
            <v>0</v>
          </cell>
          <cell r="I232">
            <v>0</v>
          </cell>
          <cell r="J232">
            <v>4.03</v>
          </cell>
          <cell r="K232">
            <v>0</v>
          </cell>
          <cell r="L232">
            <v>0</v>
          </cell>
          <cell r="M232">
            <v>0.26</v>
          </cell>
          <cell r="N232">
            <v>0.42499999999999999</v>
          </cell>
          <cell r="O232">
            <v>0</v>
          </cell>
          <cell r="P232">
            <v>0</v>
          </cell>
          <cell r="Q232">
            <v>0</v>
          </cell>
          <cell r="R232">
            <v>0.72499999999999998</v>
          </cell>
          <cell r="S232">
            <v>0.9375</v>
          </cell>
          <cell r="T232">
            <v>0.625</v>
          </cell>
          <cell r="U232">
            <v>0</v>
          </cell>
          <cell r="V232">
            <v>0</v>
          </cell>
          <cell r="W232">
            <v>0</v>
          </cell>
          <cell r="X232">
            <v>0</v>
          </cell>
          <cell r="Y232">
            <v>0</v>
          </cell>
          <cell r="Z232">
            <v>4.74</v>
          </cell>
          <cell r="AA232">
            <v>0</v>
          </cell>
          <cell r="AB232">
            <v>41.8</v>
          </cell>
          <cell r="AC232">
            <v>0</v>
          </cell>
          <cell r="AD232">
            <v>0</v>
          </cell>
          <cell r="AE232">
            <v>156</v>
          </cell>
          <cell r="AF232">
            <v>29.3</v>
          </cell>
          <cell r="AG232">
            <v>25.4</v>
          </cell>
          <cell r="AH232">
            <v>4.91</v>
          </cell>
          <cell r="AI232">
            <v>4.66</v>
          </cell>
          <cell r="AJ232">
            <v>3.66</v>
          </cell>
          <cell r="AK232">
            <v>2.31</v>
          </cell>
          <cell r="AL232">
            <v>0.84799999999999998</v>
          </cell>
          <cell r="AM232">
            <v>0</v>
          </cell>
          <cell r="AN232">
            <v>0.29299999999999998</v>
          </cell>
          <cell r="AO232">
            <v>164</v>
          </cell>
          <cell r="AP232">
            <v>0</v>
          </cell>
          <cell r="AQ232">
            <v>12</v>
          </cell>
          <cell r="AR232">
            <v>5.12</v>
          </cell>
          <cell r="AS232">
            <v>4.76</v>
          </cell>
          <cell r="AT232">
            <v>14.4</v>
          </cell>
          <cell r="AU232">
            <v>0</v>
          </cell>
          <cell r="AV232">
            <v>0</v>
          </cell>
          <cell r="AW232">
            <v>0</v>
          </cell>
          <cell r="AX232">
            <v>0</v>
          </cell>
          <cell r="AY232" t="str">
            <v>W310X32.7</v>
          </cell>
          <cell r="AZ232" t="str">
            <v>W310X32.7</v>
          </cell>
          <cell r="BA232">
            <v>32.700000000000003</v>
          </cell>
          <cell r="BB232">
            <v>4180</v>
          </cell>
          <cell r="BC232">
            <v>312</v>
          </cell>
          <cell r="BD232">
            <v>0</v>
          </cell>
          <cell r="BE232">
            <v>0</v>
          </cell>
          <cell r="BF232">
            <v>102</v>
          </cell>
          <cell r="BG232">
            <v>0</v>
          </cell>
          <cell r="BH232">
            <v>0</v>
          </cell>
          <cell r="BI232">
            <v>6.6</v>
          </cell>
          <cell r="BJ232">
            <v>10.8</v>
          </cell>
          <cell r="BK232">
            <v>0</v>
          </cell>
          <cell r="BL232">
            <v>0</v>
          </cell>
          <cell r="BM232">
            <v>0</v>
          </cell>
          <cell r="BN232">
            <v>18.399999999999999</v>
          </cell>
          <cell r="BO232">
            <v>23.8</v>
          </cell>
          <cell r="BP232">
            <v>0</v>
          </cell>
          <cell r="BQ232">
            <v>0</v>
          </cell>
          <cell r="BR232">
            <v>0</v>
          </cell>
          <cell r="BS232">
            <v>0</v>
          </cell>
          <cell r="BT232">
            <v>0</v>
          </cell>
          <cell r="BU232">
            <v>32.700000000000003</v>
          </cell>
          <cell r="BV232">
            <v>0</v>
          </cell>
          <cell r="BW232">
            <v>0</v>
          </cell>
          <cell r="BX232">
            <v>41.8</v>
          </cell>
          <cell r="BY232">
            <v>0</v>
          </cell>
          <cell r="BZ232">
            <v>64.900000000000006</v>
          </cell>
          <cell r="CA232">
            <v>480</v>
          </cell>
          <cell r="CB232">
            <v>416</v>
          </cell>
          <cell r="CC232">
            <v>125</v>
          </cell>
          <cell r="CD232">
            <v>1.94</v>
          </cell>
          <cell r="CE232">
            <v>60</v>
          </cell>
          <cell r="CF232">
            <v>37.9</v>
          </cell>
          <cell r="CG232">
            <v>21.5</v>
          </cell>
          <cell r="CH232">
            <v>0</v>
          </cell>
          <cell r="CI232">
            <v>122</v>
          </cell>
          <cell r="CJ232">
            <v>44</v>
          </cell>
          <cell r="CK232">
            <v>0</v>
          </cell>
          <cell r="CL232">
            <v>7740</v>
          </cell>
          <cell r="CM232">
            <v>2.13</v>
          </cell>
          <cell r="CN232">
            <v>78</v>
          </cell>
          <cell r="CO232">
            <v>236</v>
          </cell>
          <cell r="CP232">
            <v>0</v>
          </cell>
          <cell r="CQ232">
            <v>0</v>
          </cell>
          <cell r="CR232">
            <v>0</v>
          </cell>
          <cell r="CS232">
            <v>0</v>
          </cell>
        </row>
        <row r="233">
          <cell r="C233" t="str">
            <v>W12X19</v>
          </cell>
          <cell r="D233" t="str">
            <v>F</v>
          </cell>
          <cell r="E233">
            <v>19</v>
          </cell>
          <cell r="F233">
            <v>5.57</v>
          </cell>
          <cell r="G233">
            <v>12.2</v>
          </cell>
          <cell r="H233">
            <v>0</v>
          </cell>
          <cell r="I233">
            <v>0</v>
          </cell>
          <cell r="J233">
            <v>4.01</v>
          </cell>
          <cell r="K233">
            <v>0</v>
          </cell>
          <cell r="L233">
            <v>0</v>
          </cell>
          <cell r="M233">
            <v>0.23499999999999999</v>
          </cell>
          <cell r="N233">
            <v>0.35</v>
          </cell>
          <cell r="O233">
            <v>0</v>
          </cell>
          <cell r="P233">
            <v>0</v>
          </cell>
          <cell r="Q233">
            <v>0</v>
          </cell>
          <cell r="R233">
            <v>0.65</v>
          </cell>
          <cell r="S233">
            <v>0.875</v>
          </cell>
          <cell r="T233">
            <v>0.5625</v>
          </cell>
          <cell r="U233">
            <v>0</v>
          </cell>
          <cell r="V233">
            <v>0</v>
          </cell>
          <cell r="W233">
            <v>0</v>
          </cell>
          <cell r="X233">
            <v>0</v>
          </cell>
          <cell r="Y233">
            <v>0</v>
          </cell>
          <cell r="Z233">
            <v>5.72</v>
          </cell>
          <cell r="AA233">
            <v>0</v>
          </cell>
          <cell r="AB233">
            <v>46.2</v>
          </cell>
          <cell r="AC233">
            <v>0</v>
          </cell>
          <cell r="AD233">
            <v>0</v>
          </cell>
          <cell r="AE233">
            <v>130</v>
          </cell>
          <cell r="AF233">
            <v>24.7</v>
          </cell>
          <cell r="AG233">
            <v>21.3</v>
          </cell>
          <cell r="AH233">
            <v>4.82</v>
          </cell>
          <cell r="AI233">
            <v>3.76</v>
          </cell>
          <cell r="AJ233">
            <v>2.98</v>
          </cell>
          <cell r="AK233">
            <v>1.88</v>
          </cell>
          <cell r="AL233">
            <v>0.82199999999999995</v>
          </cell>
          <cell r="AM233">
            <v>0</v>
          </cell>
          <cell r="AN233">
            <v>0.18</v>
          </cell>
          <cell r="AO233">
            <v>131</v>
          </cell>
          <cell r="AP233">
            <v>0</v>
          </cell>
          <cell r="AQ233">
            <v>11.9</v>
          </cell>
          <cell r="AR233">
            <v>4.17</v>
          </cell>
          <cell r="AS233">
            <v>3.91</v>
          </cell>
          <cell r="AT233">
            <v>12.2</v>
          </cell>
          <cell r="AU233">
            <v>0</v>
          </cell>
          <cell r="AV233">
            <v>0</v>
          </cell>
          <cell r="AW233">
            <v>0</v>
          </cell>
          <cell r="AX233">
            <v>0</v>
          </cell>
          <cell r="AY233" t="str">
            <v>W310X28.3</v>
          </cell>
          <cell r="AZ233" t="str">
            <v>W310X28.3</v>
          </cell>
          <cell r="BA233">
            <v>28.3</v>
          </cell>
          <cell r="BB233">
            <v>3590</v>
          </cell>
          <cell r="BC233">
            <v>310</v>
          </cell>
          <cell r="BD233">
            <v>0</v>
          </cell>
          <cell r="BE233">
            <v>0</v>
          </cell>
          <cell r="BF233">
            <v>102</v>
          </cell>
          <cell r="BG233">
            <v>0</v>
          </cell>
          <cell r="BH233">
            <v>0</v>
          </cell>
          <cell r="BI233">
            <v>5.97</v>
          </cell>
          <cell r="BJ233">
            <v>8.89</v>
          </cell>
          <cell r="BK233">
            <v>0</v>
          </cell>
          <cell r="BL233">
            <v>0</v>
          </cell>
          <cell r="BM233">
            <v>0</v>
          </cell>
          <cell r="BN233">
            <v>16.5</v>
          </cell>
          <cell r="BO233">
            <v>22.2</v>
          </cell>
          <cell r="BP233">
            <v>0</v>
          </cell>
          <cell r="BQ233">
            <v>0</v>
          </cell>
          <cell r="BR233">
            <v>0</v>
          </cell>
          <cell r="BS233">
            <v>0</v>
          </cell>
          <cell r="BT233">
            <v>0</v>
          </cell>
          <cell r="BU233">
            <v>28.3</v>
          </cell>
          <cell r="BV233">
            <v>0</v>
          </cell>
          <cell r="BW233">
            <v>0</v>
          </cell>
          <cell r="BX233">
            <v>46.2</v>
          </cell>
          <cell r="BY233">
            <v>0</v>
          </cell>
          <cell r="BZ233">
            <v>54.1</v>
          </cell>
          <cell r="CA233">
            <v>405</v>
          </cell>
          <cell r="CB233">
            <v>349</v>
          </cell>
          <cell r="CC233">
            <v>122</v>
          </cell>
          <cell r="CD233">
            <v>1.57</v>
          </cell>
          <cell r="CE233">
            <v>48.8</v>
          </cell>
          <cell r="CF233">
            <v>30.8</v>
          </cell>
          <cell r="CG233">
            <v>20.9</v>
          </cell>
          <cell r="CH233">
            <v>0</v>
          </cell>
          <cell r="CI233">
            <v>74.900000000000006</v>
          </cell>
          <cell r="CJ233">
            <v>35.200000000000003</v>
          </cell>
          <cell r="CK233">
            <v>0</v>
          </cell>
          <cell r="CL233">
            <v>7680</v>
          </cell>
          <cell r="CM233">
            <v>1.74</v>
          </cell>
          <cell r="CN233">
            <v>64.099999999999994</v>
          </cell>
          <cell r="CO233">
            <v>200</v>
          </cell>
          <cell r="CP233">
            <v>0</v>
          </cell>
          <cell r="CQ233">
            <v>0</v>
          </cell>
          <cell r="CR233">
            <v>0</v>
          </cell>
          <cell r="CS233">
            <v>0</v>
          </cell>
        </row>
        <row r="234">
          <cell r="C234" t="str">
            <v>W12X16</v>
          </cell>
          <cell r="D234" t="str">
            <v>F</v>
          </cell>
          <cell r="E234">
            <v>16</v>
          </cell>
          <cell r="F234">
            <v>4.71</v>
          </cell>
          <cell r="G234">
            <v>12</v>
          </cell>
          <cell r="H234">
            <v>0</v>
          </cell>
          <cell r="I234">
            <v>0</v>
          </cell>
          <cell r="J234">
            <v>3.99</v>
          </cell>
          <cell r="K234">
            <v>0</v>
          </cell>
          <cell r="L234">
            <v>0</v>
          </cell>
          <cell r="M234">
            <v>0.22</v>
          </cell>
          <cell r="N234">
            <v>0.26500000000000001</v>
          </cell>
          <cell r="O234">
            <v>0</v>
          </cell>
          <cell r="P234">
            <v>0</v>
          </cell>
          <cell r="Q234">
            <v>0</v>
          </cell>
          <cell r="R234">
            <v>0.56499999999999995</v>
          </cell>
          <cell r="S234">
            <v>0.8125</v>
          </cell>
          <cell r="T234">
            <v>0.5625</v>
          </cell>
          <cell r="U234">
            <v>0</v>
          </cell>
          <cell r="V234">
            <v>0</v>
          </cell>
          <cell r="W234">
            <v>0</v>
          </cell>
          <cell r="X234">
            <v>0</v>
          </cell>
          <cell r="Y234">
            <v>0</v>
          </cell>
          <cell r="Z234">
            <v>7.53</v>
          </cell>
          <cell r="AA234">
            <v>0</v>
          </cell>
          <cell r="AB234">
            <v>49.4</v>
          </cell>
          <cell r="AC234">
            <v>0</v>
          </cell>
          <cell r="AD234">
            <v>0</v>
          </cell>
          <cell r="AE234">
            <v>103</v>
          </cell>
          <cell r="AF234">
            <v>20.100000000000001</v>
          </cell>
          <cell r="AG234">
            <v>17.100000000000001</v>
          </cell>
          <cell r="AH234">
            <v>4.67</v>
          </cell>
          <cell r="AI234">
            <v>2.82</v>
          </cell>
          <cell r="AJ234">
            <v>2.2599999999999998</v>
          </cell>
          <cell r="AK234">
            <v>1.41</v>
          </cell>
          <cell r="AL234">
            <v>0.77300000000000002</v>
          </cell>
          <cell r="AM234">
            <v>0</v>
          </cell>
          <cell r="AN234">
            <v>0.10299999999999999</v>
          </cell>
          <cell r="AO234">
            <v>96.9</v>
          </cell>
          <cell r="AP234">
            <v>0</v>
          </cell>
          <cell r="AQ234">
            <v>11.7</v>
          </cell>
          <cell r="AR234">
            <v>3.09</v>
          </cell>
          <cell r="AS234">
            <v>2.93</v>
          </cell>
          <cell r="AT234">
            <v>9.82</v>
          </cell>
          <cell r="AU234">
            <v>0</v>
          </cell>
          <cell r="AV234">
            <v>0</v>
          </cell>
          <cell r="AW234">
            <v>0</v>
          </cell>
          <cell r="AX234">
            <v>0</v>
          </cell>
          <cell r="AY234" t="str">
            <v>W310X23.8</v>
          </cell>
          <cell r="AZ234" t="str">
            <v>W310X23.8</v>
          </cell>
          <cell r="BA234">
            <v>23.8</v>
          </cell>
          <cell r="BB234">
            <v>3040</v>
          </cell>
          <cell r="BC234">
            <v>305</v>
          </cell>
          <cell r="BD234">
            <v>0</v>
          </cell>
          <cell r="BE234">
            <v>0</v>
          </cell>
          <cell r="BF234">
            <v>101</v>
          </cell>
          <cell r="BG234">
            <v>0</v>
          </cell>
          <cell r="BH234">
            <v>0</v>
          </cell>
          <cell r="BI234">
            <v>5.59</v>
          </cell>
          <cell r="BJ234">
            <v>6.73</v>
          </cell>
          <cell r="BK234">
            <v>0</v>
          </cell>
          <cell r="BL234">
            <v>0</v>
          </cell>
          <cell r="BM234">
            <v>0</v>
          </cell>
          <cell r="BN234">
            <v>14.4</v>
          </cell>
          <cell r="BO234">
            <v>20.6</v>
          </cell>
          <cell r="BP234">
            <v>0</v>
          </cell>
          <cell r="BQ234">
            <v>0</v>
          </cell>
          <cell r="BR234">
            <v>0</v>
          </cell>
          <cell r="BS234">
            <v>0</v>
          </cell>
          <cell r="BT234">
            <v>0</v>
          </cell>
          <cell r="BU234">
            <v>23.8</v>
          </cell>
          <cell r="BV234">
            <v>0</v>
          </cell>
          <cell r="BW234">
            <v>0</v>
          </cell>
          <cell r="BX234">
            <v>49.4</v>
          </cell>
          <cell r="BY234">
            <v>0</v>
          </cell>
          <cell r="BZ234">
            <v>42.9</v>
          </cell>
          <cell r="CA234">
            <v>329</v>
          </cell>
          <cell r="CB234">
            <v>280</v>
          </cell>
          <cell r="CC234">
            <v>119</v>
          </cell>
          <cell r="CD234">
            <v>1.17</v>
          </cell>
          <cell r="CE234">
            <v>37</v>
          </cell>
          <cell r="CF234">
            <v>23.1</v>
          </cell>
          <cell r="CG234">
            <v>19.600000000000001</v>
          </cell>
          <cell r="CH234">
            <v>0</v>
          </cell>
          <cell r="CI234">
            <v>42.9</v>
          </cell>
          <cell r="CJ234">
            <v>26</v>
          </cell>
          <cell r="CK234">
            <v>0</v>
          </cell>
          <cell r="CL234">
            <v>7550</v>
          </cell>
          <cell r="CM234">
            <v>1.29</v>
          </cell>
          <cell r="CN234">
            <v>48</v>
          </cell>
          <cell r="CO234">
            <v>161</v>
          </cell>
          <cell r="CP234">
            <v>0</v>
          </cell>
          <cell r="CQ234">
            <v>0</v>
          </cell>
          <cell r="CR234">
            <v>0</v>
          </cell>
          <cell r="CS234">
            <v>0</v>
          </cell>
        </row>
        <row r="235">
          <cell r="C235" t="str">
            <v>W12X14</v>
          </cell>
          <cell r="D235" t="str">
            <v>F</v>
          </cell>
          <cell r="E235">
            <v>14</v>
          </cell>
          <cell r="F235">
            <v>4.16</v>
          </cell>
          <cell r="G235">
            <v>11.9</v>
          </cell>
          <cell r="H235">
            <v>0</v>
          </cell>
          <cell r="I235">
            <v>0</v>
          </cell>
          <cell r="J235">
            <v>3.97</v>
          </cell>
          <cell r="K235">
            <v>0</v>
          </cell>
          <cell r="L235">
            <v>0</v>
          </cell>
          <cell r="M235">
            <v>0.2</v>
          </cell>
          <cell r="N235">
            <v>0.22500000000000001</v>
          </cell>
          <cell r="O235">
            <v>0</v>
          </cell>
          <cell r="P235">
            <v>0</v>
          </cell>
          <cell r="Q235">
            <v>0</v>
          </cell>
          <cell r="R235">
            <v>0.52500000000000002</v>
          </cell>
          <cell r="S235">
            <v>0.75</v>
          </cell>
          <cell r="T235">
            <v>0.5625</v>
          </cell>
          <cell r="U235">
            <v>0</v>
          </cell>
          <cell r="V235">
            <v>0</v>
          </cell>
          <cell r="W235">
            <v>0</v>
          </cell>
          <cell r="X235">
            <v>0</v>
          </cell>
          <cell r="Y235">
            <v>0</v>
          </cell>
          <cell r="Z235">
            <v>8.82</v>
          </cell>
          <cell r="AA235">
            <v>0</v>
          </cell>
          <cell r="AB235">
            <v>54.3</v>
          </cell>
          <cell r="AC235">
            <v>0</v>
          </cell>
          <cell r="AD235">
            <v>0</v>
          </cell>
          <cell r="AE235">
            <v>88.6</v>
          </cell>
          <cell r="AF235">
            <v>17.399999999999999</v>
          </cell>
          <cell r="AG235">
            <v>14.9</v>
          </cell>
          <cell r="AH235">
            <v>4.62</v>
          </cell>
          <cell r="AI235">
            <v>2.36</v>
          </cell>
          <cell r="AJ235">
            <v>1.9</v>
          </cell>
          <cell r="AK235">
            <v>1.19</v>
          </cell>
          <cell r="AL235">
            <v>0.753</v>
          </cell>
          <cell r="AM235">
            <v>0</v>
          </cell>
          <cell r="AN235">
            <v>7.0400000000000004E-2</v>
          </cell>
          <cell r="AO235">
            <v>80.400000000000006</v>
          </cell>
          <cell r="AP235">
            <v>0</v>
          </cell>
          <cell r="AQ235">
            <v>11.6</v>
          </cell>
          <cell r="AR235">
            <v>2.59</v>
          </cell>
          <cell r="AS235">
            <v>2.48</v>
          </cell>
          <cell r="AT235">
            <v>8.49</v>
          </cell>
          <cell r="AU235">
            <v>0</v>
          </cell>
          <cell r="AV235">
            <v>0</v>
          </cell>
          <cell r="AW235">
            <v>0</v>
          </cell>
          <cell r="AX235">
            <v>0</v>
          </cell>
          <cell r="AY235" t="str">
            <v>W310X21</v>
          </cell>
          <cell r="AZ235" t="str">
            <v>W310X21</v>
          </cell>
          <cell r="BA235">
            <v>21</v>
          </cell>
          <cell r="BB235">
            <v>2680</v>
          </cell>
          <cell r="BC235">
            <v>302</v>
          </cell>
          <cell r="BD235">
            <v>0</v>
          </cell>
          <cell r="BE235">
            <v>0</v>
          </cell>
          <cell r="BF235">
            <v>101</v>
          </cell>
          <cell r="BG235">
            <v>0</v>
          </cell>
          <cell r="BH235">
            <v>0</v>
          </cell>
          <cell r="BI235">
            <v>5.08</v>
          </cell>
          <cell r="BJ235">
            <v>5.72</v>
          </cell>
          <cell r="BK235">
            <v>0</v>
          </cell>
          <cell r="BL235">
            <v>0</v>
          </cell>
          <cell r="BM235">
            <v>0</v>
          </cell>
          <cell r="BN235">
            <v>13.3</v>
          </cell>
          <cell r="BO235">
            <v>19.100000000000001</v>
          </cell>
          <cell r="BP235">
            <v>0</v>
          </cell>
          <cell r="BQ235">
            <v>0</v>
          </cell>
          <cell r="BR235">
            <v>0</v>
          </cell>
          <cell r="BS235">
            <v>0</v>
          </cell>
          <cell r="BT235">
            <v>0</v>
          </cell>
          <cell r="BU235">
            <v>21</v>
          </cell>
          <cell r="BV235">
            <v>0</v>
          </cell>
          <cell r="BW235">
            <v>0</v>
          </cell>
          <cell r="BX235">
            <v>54.3</v>
          </cell>
          <cell r="BY235">
            <v>0</v>
          </cell>
          <cell r="BZ235">
            <v>36.9</v>
          </cell>
          <cell r="CA235">
            <v>285</v>
          </cell>
          <cell r="CB235">
            <v>244</v>
          </cell>
          <cell r="CC235">
            <v>117</v>
          </cell>
          <cell r="CD235">
            <v>0.98199999999999998</v>
          </cell>
          <cell r="CE235">
            <v>31.1</v>
          </cell>
          <cell r="CF235">
            <v>19.5</v>
          </cell>
          <cell r="CG235">
            <v>19.100000000000001</v>
          </cell>
          <cell r="CH235">
            <v>0</v>
          </cell>
          <cell r="CI235">
            <v>29.3</v>
          </cell>
          <cell r="CJ235">
            <v>21.6</v>
          </cell>
          <cell r="CK235">
            <v>0</v>
          </cell>
          <cell r="CL235">
            <v>7480</v>
          </cell>
          <cell r="CM235">
            <v>1.08</v>
          </cell>
          <cell r="CN235">
            <v>40.6</v>
          </cell>
          <cell r="CO235">
            <v>139</v>
          </cell>
          <cell r="CP235">
            <v>0</v>
          </cell>
          <cell r="CQ235">
            <v>0</v>
          </cell>
          <cell r="CR235">
            <v>0</v>
          </cell>
          <cell r="CS235">
            <v>0</v>
          </cell>
        </row>
        <row r="236">
          <cell r="C236" t="str">
            <v>W10X112</v>
          </cell>
          <cell r="D236" t="str">
            <v>F</v>
          </cell>
          <cell r="E236">
            <v>112</v>
          </cell>
          <cell r="F236">
            <v>32.9</v>
          </cell>
          <cell r="G236">
            <v>11.4</v>
          </cell>
          <cell r="H236">
            <v>0</v>
          </cell>
          <cell r="I236">
            <v>0</v>
          </cell>
          <cell r="J236">
            <v>10.4</v>
          </cell>
          <cell r="K236">
            <v>0</v>
          </cell>
          <cell r="L236">
            <v>0</v>
          </cell>
          <cell r="M236">
            <v>0.755</v>
          </cell>
          <cell r="N236">
            <v>1.25</v>
          </cell>
          <cell r="O236">
            <v>0</v>
          </cell>
          <cell r="P236">
            <v>0</v>
          </cell>
          <cell r="Q236">
            <v>0</v>
          </cell>
          <cell r="R236">
            <v>1.75</v>
          </cell>
          <cell r="S236">
            <v>1.9375</v>
          </cell>
          <cell r="T236">
            <v>1</v>
          </cell>
          <cell r="U236">
            <v>0</v>
          </cell>
          <cell r="V236">
            <v>0</v>
          </cell>
          <cell r="W236">
            <v>0</v>
          </cell>
          <cell r="X236">
            <v>0</v>
          </cell>
          <cell r="Y236">
            <v>0</v>
          </cell>
          <cell r="Z236">
            <v>4.17</v>
          </cell>
          <cell r="AA236">
            <v>0</v>
          </cell>
          <cell r="AB236">
            <v>10.4</v>
          </cell>
          <cell r="AC236">
            <v>0</v>
          </cell>
          <cell r="AD236">
            <v>0</v>
          </cell>
          <cell r="AE236">
            <v>716</v>
          </cell>
          <cell r="AF236">
            <v>147</v>
          </cell>
          <cell r="AG236">
            <v>126</v>
          </cell>
          <cell r="AH236">
            <v>4.66</v>
          </cell>
          <cell r="AI236">
            <v>236</v>
          </cell>
          <cell r="AJ236">
            <v>69.2</v>
          </cell>
          <cell r="AK236">
            <v>45.3</v>
          </cell>
          <cell r="AL236">
            <v>2.68</v>
          </cell>
          <cell r="AM236">
            <v>0</v>
          </cell>
          <cell r="AN236">
            <v>15.1</v>
          </cell>
          <cell r="AO236">
            <v>6020</v>
          </cell>
          <cell r="AP236">
            <v>0</v>
          </cell>
          <cell r="AQ236">
            <v>26.4</v>
          </cell>
          <cell r="AR236">
            <v>85.8</v>
          </cell>
          <cell r="AS236">
            <v>30.6</v>
          </cell>
          <cell r="AT236">
            <v>73.5</v>
          </cell>
          <cell r="AU236">
            <v>0</v>
          </cell>
          <cell r="AV236">
            <v>0</v>
          </cell>
          <cell r="AW236">
            <v>0</v>
          </cell>
          <cell r="AX236">
            <v>0</v>
          </cell>
          <cell r="AY236" t="str">
            <v>W250X167</v>
          </cell>
          <cell r="AZ236" t="str">
            <v>W250X167</v>
          </cell>
          <cell r="BA236">
            <v>167</v>
          </cell>
          <cell r="BB236">
            <v>21200</v>
          </cell>
          <cell r="BC236">
            <v>290</v>
          </cell>
          <cell r="BD236">
            <v>0</v>
          </cell>
          <cell r="BE236">
            <v>0</v>
          </cell>
          <cell r="BF236">
            <v>264</v>
          </cell>
          <cell r="BG236">
            <v>0</v>
          </cell>
          <cell r="BH236">
            <v>0</v>
          </cell>
          <cell r="BI236">
            <v>19.2</v>
          </cell>
          <cell r="BJ236">
            <v>31.8</v>
          </cell>
          <cell r="BK236">
            <v>0</v>
          </cell>
          <cell r="BL236">
            <v>0</v>
          </cell>
          <cell r="BM236">
            <v>0</v>
          </cell>
          <cell r="BN236">
            <v>44.5</v>
          </cell>
          <cell r="BO236">
            <v>49.2</v>
          </cell>
          <cell r="BP236">
            <v>0</v>
          </cell>
          <cell r="BQ236">
            <v>0</v>
          </cell>
          <cell r="BR236">
            <v>0</v>
          </cell>
          <cell r="BS236">
            <v>0</v>
          </cell>
          <cell r="BT236">
            <v>0</v>
          </cell>
          <cell r="BU236">
            <v>167</v>
          </cell>
          <cell r="BV236">
            <v>0</v>
          </cell>
          <cell r="BW236">
            <v>0</v>
          </cell>
          <cell r="BX236">
            <v>10.4</v>
          </cell>
          <cell r="BY236">
            <v>0</v>
          </cell>
          <cell r="BZ236">
            <v>298</v>
          </cell>
          <cell r="CA236">
            <v>2410</v>
          </cell>
          <cell r="CB236">
            <v>2060</v>
          </cell>
          <cell r="CC236">
            <v>118</v>
          </cell>
          <cell r="CD236">
            <v>98.2</v>
          </cell>
          <cell r="CE236">
            <v>1130</v>
          </cell>
          <cell r="CF236">
            <v>742</v>
          </cell>
          <cell r="CG236">
            <v>68.099999999999994</v>
          </cell>
          <cell r="CH236">
            <v>0</v>
          </cell>
          <cell r="CI236">
            <v>6290</v>
          </cell>
          <cell r="CJ236">
            <v>1620</v>
          </cell>
          <cell r="CK236">
            <v>0</v>
          </cell>
          <cell r="CL236">
            <v>17000</v>
          </cell>
          <cell r="CM236">
            <v>35.700000000000003</v>
          </cell>
          <cell r="CN236">
            <v>501</v>
          </cell>
          <cell r="CO236">
            <v>1200</v>
          </cell>
          <cell r="CP236">
            <v>0</v>
          </cell>
          <cell r="CQ236">
            <v>0</v>
          </cell>
          <cell r="CR236">
            <v>0</v>
          </cell>
          <cell r="CS236">
            <v>0</v>
          </cell>
        </row>
        <row r="237">
          <cell r="C237" t="str">
            <v>W10X100</v>
          </cell>
          <cell r="D237" t="str">
            <v>F</v>
          </cell>
          <cell r="E237">
            <v>100</v>
          </cell>
          <cell r="F237">
            <v>29.4</v>
          </cell>
          <cell r="G237">
            <v>11.1</v>
          </cell>
          <cell r="H237">
            <v>0</v>
          </cell>
          <cell r="I237">
            <v>0</v>
          </cell>
          <cell r="J237">
            <v>10.3</v>
          </cell>
          <cell r="K237">
            <v>0</v>
          </cell>
          <cell r="L237">
            <v>0</v>
          </cell>
          <cell r="M237">
            <v>0.68</v>
          </cell>
          <cell r="N237">
            <v>1.1200000000000001</v>
          </cell>
          <cell r="O237">
            <v>0</v>
          </cell>
          <cell r="P237">
            <v>0</v>
          </cell>
          <cell r="Q237">
            <v>0</v>
          </cell>
          <cell r="R237">
            <v>1.62</v>
          </cell>
          <cell r="S237">
            <v>1.8125</v>
          </cell>
          <cell r="T237">
            <v>1</v>
          </cell>
          <cell r="U237">
            <v>0</v>
          </cell>
          <cell r="V237">
            <v>0</v>
          </cell>
          <cell r="W237">
            <v>0</v>
          </cell>
          <cell r="X237">
            <v>0</v>
          </cell>
          <cell r="Y237">
            <v>0</v>
          </cell>
          <cell r="Z237">
            <v>4.62</v>
          </cell>
          <cell r="AA237">
            <v>0</v>
          </cell>
          <cell r="AB237">
            <v>11.6</v>
          </cell>
          <cell r="AC237">
            <v>0</v>
          </cell>
          <cell r="AD237">
            <v>0</v>
          </cell>
          <cell r="AE237">
            <v>623</v>
          </cell>
          <cell r="AF237">
            <v>130</v>
          </cell>
          <cell r="AG237">
            <v>112</v>
          </cell>
          <cell r="AH237">
            <v>4.5999999999999996</v>
          </cell>
          <cell r="AI237">
            <v>207</v>
          </cell>
          <cell r="AJ237">
            <v>61</v>
          </cell>
          <cell r="AK237">
            <v>40</v>
          </cell>
          <cell r="AL237">
            <v>2.65</v>
          </cell>
          <cell r="AM237">
            <v>0</v>
          </cell>
          <cell r="AN237">
            <v>10.9</v>
          </cell>
          <cell r="AO237">
            <v>5150</v>
          </cell>
          <cell r="AP237">
            <v>0</v>
          </cell>
          <cell r="AQ237">
            <v>25.7</v>
          </cell>
          <cell r="AR237">
            <v>74.099999999999994</v>
          </cell>
          <cell r="AS237">
            <v>26.9</v>
          </cell>
          <cell r="AT237">
            <v>64.2</v>
          </cell>
          <cell r="AU237">
            <v>0</v>
          </cell>
          <cell r="AV237">
            <v>0</v>
          </cell>
          <cell r="AW237">
            <v>0</v>
          </cell>
          <cell r="AX237">
            <v>0</v>
          </cell>
          <cell r="AY237" t="str">
            <v>W250X149</v>
          </cell>
          <cell r="AZ237" t="str">
            <v>W250X149</v>
          </cell>
          <cell r="BA237">
            <v>149</v>
          </cell>
          <cell r="BB237">
            <v>19000</v>
          </cell>
          <cell r="BC237">
            <v>282</v>
          </cell>
          <cell r="BD237">
            <v>0</v>
          </cell>
          <cell r="BE237">
            <v>0</v>
          </cell>
          <cell r="BF237">
            <v>262</v>
          </cell>
          <cell r="BG237">
            <v>0</v>
          </cell>
          <cell r="BH237">
            <v>0</v>
          </cell>
          <cell r="BI237">
            <v>17.3</v>
          </cell>
          <cell r="BJ237">
            <v>28.4</v>
          </cell>
          <cell r="BK237">
            <v>0</v>
          </cell>
          <cell r="BL237">
            <v>0</v>
          </cell>
          <cell r="BM237">
            <v>0</v>
          </cell>
          <cell r="BN237">
            <v>41.1</v>
          </cell>
          <cell r="BO237">
            <v>46</v>
          </cell>
          <cell r="BP237">
            <v>0</v>
          </cell>
          <cell r="BQ237">
            <v>0</v>
          </cell>
          <cell r="BR237">
            <v>0</v>
          </cell>
          <cell r="BS237">
            <v>0</v>
          </cell>
          <cell r="BT237">
            <v>0</v>
          </cell>
          <cell r="BU237">
            <v>149</v>
          </cell>
          <cell r="BV237">
            <v>0</v>
          </cell>
          <cell r="BW237">
            <v>0</v>
          </cell>
          <cell r="BX237">
            <v>11.6</v>
          </cell>
          <cell r="BY237">
            <v>0</v>
          </cell>
          <cell r="BZ237">
            <v>259</v>
          </cell>
          <cell r="CA237">
            <v>2130</v>
          </cell>
          <cell r="CB237">
            <v>1840</v>
          </cell>
          <cell r="CC237">
            <v>117</v>
          </cell>
          <cell r="CD237">
            <v>86.2</v>
          </cell>
          <cell r="CE237">
            <v>1000</v>
          </cell>
          <cell r="CF237">
            <v>655</v>
          </cell>
          <cell r="CG237">
            <v>67.3</v>
          </cell>
          <cell r="CH237">
            <v>0</v>
          </cell>
          <cell r="CI237">
            <v>4540</v>
          </cell>
          <cell r="CJ237">
            <v>1380</v>
          </cell>
          <cell r="CK237">
            <v>0</v>
          </cell>
          <cell r="CL237">
            <v>16600</v>
          </cell>
          <cell r="CM237">
            <v>30.8</v>
          </cell>
          <cell r="CN237">
            <v>441</v>
          </cell>
          <cell r="CO237">
            <v>1050</v>
          </cell>
          <cell r="CP237">
            <v>0</v>
          </cell>
          <cell r="CQ237">
            <v>0</v>
          </cell>
          <cell r="CR237">
            <v>0</v>
          </cell>
          <cell r="CS237">
            <v>0</v>
          </cell>
        </row>
        <row r="238">
          <cell r="C238" t="str">
            <v>W10X88</v>
          </cell>
          <cell r="D238" t="str">
            <v>F</v>
          </cell>
          <cell r="E238">
            <v>88</v>
          </cell>
          <cell r="F238">
            <v>25.9</v>
          </cell>
          <cell r="G238">
            <v>10.8</v>
          </cell>
          <cell r="H238">
            <v>0</v>
          </cell>
          <cell r="I238">
            <v>0</v>
          </cell>
          <cell r="J238">
            <v>10.3</v>
          </cell>
          <cell r="K238">
            <v>0</v>
          </cell>
          <cell r="L238">
            <v>0</v>
          </cell>
          <cell r="M238">
            <v>0.60499999999999998</v>
          </cell>
          <cell r="N238">
            <v>0.99</v>
          </cell>
          <cell r="O238">
            <v>0</v>
          </cell>
          <cell r="P238">
            <v>0</v>
          </cell>
          <cell r="Q238">
            <v>0</v>
          </cell>
          <cell r="R238">
            <v>1.49</v>
          </cell>
          <cell r="S238">
            <v>1.6875</v>
          </cell>
          <cell r="T238">
            <v>0.9375</v>
          </cell>
          <cell r="U238">
            <v>0</v>
          </cell>
          <cell r="V238">
            <v>0</v>
          </cell>
          <cell r="W238">
            <v>0</v>
          </cell>
          <cell r="X238">
            <v>0</v>
          </cell>
          <cell r="Y238">
            <v>0</v>
          </cell>
          <cell r="Z238">
            <v>5.18</v>
          </cell>
          <cell r="AA238">
            <v>0</v>
          </cell>
          <cell r="AB238">
            <v>13</v>
          </cell>
          <cell r="AC238">
            <v>0</v>
          </cell>
          <cell r="AD238">
            <v>0</v>
          </cell>
          <cell r="AE238">
            <v>534</v>
          </cell>
          <cell r="AF238">
            <v>113</v>
          </cell>
          <cell r="AG238">
            <v>98.5</v>
          </cell>
          <cell r="AH238">
            <v>4.54</v>
          </cell>
          <cell r="AI238">
            <v>179</v>
          </cell>
          <cell r="AJ238">
            <v>53.1</v>
          </cell>
          <cell r="AK238">
            <v>34.799999999999997</v>
          </cell>
          <cell r="AL238">
            <v>2.63</v>
          </cell>
          <cell r="AM238">
            <v>0</v>
          </cell>
          <cell r="AN238">
            <v>7.53</v>
          </cell>
          <cell r="AO238">
            <v>4330</v>
          </cell>
          <cell r="AP238">
            <v>0</v>
          </cell>
          <cell r="AQ238">
            <v>25.3</v>
          </cell>
          <cell r="AR238">
            <v>64.400000000000006</v>
          </cell>
          <cell r="AS238">
            <v>23.5</v>
          </cell>
          <cell r="AT238">
            <v>55.9</v>
          </cell>
          <cell r="AU238">
            <v>0</v>
          </cell>
          <cell r="AV238">
            <v>0</v>
          </cell>
          <cell r="AW238">
            <v>0</v>
          </cell>
          <cell r="AX238">
            <v>0</v>
          </cell>
          <cell r="AY238" t="str">
            <v>W250X131</v>
          </cell>
          <cell r="AZ238" t="str">
            <v>W250X131</v>
          </cell>
          <cell r="BA238">
            <v>131</v>
          </cell>
          <cell r="BB238">
            <v>16700</v>
          </cell>
          <cell r="BC238">
            <v>274</v>
          </cell>
          <cell r="BD238">
            <v>0</v>
          </cell>
          <cell r="BE238">
            <v>0</v>
          </cell>
          <cell r="BF238">
            <v>262</v>
          </cell>
          <cell r="BG238">
            <v>0</v>
          </cell>
          <cell r="BH238">
            <v>0</v>
          </cell>
          <cell r="BI238">
            <v>15.4</v>
          </cell>
          <cell r="BJ238">
            <v>25.1</v>
          </cell>
          <cell r="BK238">
            <v>0</v>
          </cell>
          <cell r="BL238">
            <v>0</v>
          </cell>
          <cell r="BM238">
            <v>0</v>
          </cell>
          <cell r="BN238">
            <v>37.799999999999997</v>
          </cell>
          <cell r="BO238">
            <v>42.9</v>
          </cell>
          <cell r="BP238">
            <v>0</v>
          </cell>
          <cell r="BQ238">
            <v>0</v>
          </cell>
          <cell r="BR238">
            <v>0</v>
          </cell>
          <cell r="BS238">
            <v>0</v>
          </cell>
          <cell r="BT238">
            <v>0</v>
          </cell>
          <cell r="BU238">
            <v>131</v>
          </cell>
          <cell r="BV238">
            <v>0</v>
          </cell>
          <cell r="BW238">
            <v>0</v>
          </cell>
          <cell r="BX238">
            <v>13</v>
          </cell>
          <cell r="BY238">
            <v>0</v>
          </cell>
          <cell r="BZ238">
            <v>222</v>
          </cell>
          <cell r="CA238">
            <v>1850</v>
          </cell>
          <cell r="CB238">
            <v>1610</v>
          </cell>
          <cell r="CC238">
            <v>115</v>
          </cell>
          <cell r="CD238">
            <v>74.5</v>
          </cell>
          <cell r="CE238">
            <v>870</v>
          </cell>
          <cell r="CF238">
            <v>570</v>
          </cell>
          <cell r="CG238">
            <v>66.8</v>
          </cell>
          <cell r="CH238">
            <v>0</v>
          </cell>
          <cell r="CI238">
            <v>3130</v>
          </cell>
          <cell r="CJ238">
            <v>1160</v>
          </cell>
          <cell r="CK238">
            <v>0</v>
          </cell>
          <cell r="CL238">
            <v>16300</v>
          </cell>
          <cell r="CM238">
            <v>26.8</v>
          </cell>
          <cell r="CN238">
            <v>385</v>
          </cell>
          <cell r="CO238">
            <v>916</v>
          </cell>
          <cell r="CP238">
            <v>0</v>
          </cell>
          <cell r="CQ238">
            <v>0</v>
          </cell>
          <cell r="CR238">
            <v>0</v>
          </cell>
          <cell r="CS238">
            <v>0</v>
          </cell>
        </row>
        <row r="239">
          <cell r="C239" t="str">
            <v>W10X77</v>
          </cell>
          <cell r="D239" t="str">
            <v>F</v>
          </cell>
          <cell r="E239">
            <v>77</v>
          </cell>
          <cell r="F239">
            <v>22.6</v>
          </cell>
          <cell r="G239">
            <v>10.6</v>
          </cell>
          <cell r="H239">
            <v>0</v>
          </cell>
          <cell r="I239">
            <v>0</v>
          </cell>
          <cell r="J239">
            <v>10.199999999999999</v>
          </cell>
          <cell r="K239">
            <v>0</v>
          </cell>
          <cell r="L239">
            <v>0</v>
          </cell>
          <cell r="M239">
            <v>0.53</v>
          </cell>
          <cell r="N239">
            <v>0.87</v>
          </cell>
          <cell r="O239">
            <v>0</v>
          </cell>
          <cell r="P239">
            <v>0</v>
          </cell>
          <cell r="Q239">
            <v>0</v>
          </cell>
          <cell r="R239">
            <v>1.37</v>
          </cell>
          <cell r="S239">
            <v>1.5625</v>
          </cell>
          <cell r="T239">
            <v>0.875</v>
          </cell>
          <cell r="U239">
            <v>0</v>
          </cell>
          <cell r="V239">
            <v>0</v>
          </cell>
          <cell r="W239">
            <v>0</v>
          </cell>
          <cell r="X239">
            <v>0</v>
          </cell>
          <cell r="Y239">
            <v>0</v>
          </cell>
          <cell r="Z239">
            <v>5.86</v>
          </cell>
          <cell r="AA239">
            <v>0</v>
          </cell>
          <cell r="AB239">
            <v>14.8</v>
          </cell>
          <cell r="AC239">
            <v>0</v>
          </cell>
          <cell r="AD239">
            <v>0</v>
          </cell>
          <cell r="AE239">
            <v>455</v>
          </cell>
          <cell r="AF239">
            <v>97.6</v>
          </cell>
          <cell r="AG239">
            <v>85.9</v>
          </cell>
          <cell r="AH239">
            <v>4.49</v>
          </cell>
          <cell r="AI239">
            <v>154</v>
          </cell>
          <cell r="AJ239">
            <v>45.9</v>
          </cell>
          <cell r="AK239">
            <v>30.1</v>
          </cell>
          <cell r="AL239">
            <v>2.6</v>
          </cell>
          <cell r="AM239">
            <v>0</v>
          </cell>
          <cell r="AN239">
            <v>5.1100000000000003</v>
          </cell>
          <cell r="AO239">
            <v>3630</v>
          </cell>
          <cell r="AP239">
            <v>0</v>
          </cell>
          <cell r="AQ239">
            <v>24.8</v>
          </cell>
          <cell r="AR239">
            <v>55</v>
          </cell>
          <cell r="AS239">
            <v>20.5</v>
          </cell>
          <cell r="AT239">
            <v>48.4</v>
          </cell>
          <cell r="AU239">
            <v>0</v>
          </cell>
          <cell r="AV239">
            <v>0</v>
          </cell>
          <cell r="AW239">
            <v>0</v>
          </cell>
          <cell r="AX239">
            <v>0</v>
          </cell>
          <cell r="AY239" t="str">
            <v>W250X115</v>
          </cell>
          <cell r="AZ239" t="str">
            <v>W250X115</v>
          </cell>
          <cell r="BA239">
            <v>115</v>
          </cell>
          <cell r="BB239">
            <v>14600</v>
          </cell>
          <cell r="BC239">
            <v>269</v>
          </cell>
          <cell r="BD239">
            <v>0</v>
          </cell>
          <cell r="BE239">
            <v>0</v>
          </cell>
          <cell r="BF239">
            <v>259</v>
          </cell>
          <cell r="BG239">
            <v>0</v>
          </cell>
          <cell r="BH239">
            <v>0</v>
          </cell>
          <cell r="BI239">
            <v>13.5</v>
          </cell>
          <cell r="BJ239">
            <v>22.1</v>
          </cell>
          <cell r="BK239">
            <v>0</v>
          </cell>
          <cell r="BL239">
            <v>0</v>
          </cell>
          <cell r="BM239">
            <v>0</v>
          </cell>
          <cell r="BN239">
            <v>34.799999999999997</v>
          </cell>
          <cell r="BO239">
            <v>39.700000000000003</v>
          </cell>
          <cell r="BP239">
            <v>0</v>
          </cell>
          <cell r="BQ239">
            <v>0</v>
          </cell>
          <cell r="BR239">
            <v>0</v>
          </cell>
          <cell r="BS239">
            <v>0</v>
          </cell>
          <cell r="BT239">
            <v>0</v>
          </cell>
          <cell r="BU239">
            <v>115</v>
          </cell>
          <cell r="BV239">
            <v>0</v>
          </cell>
          <cell r="BW239">
            <v>0</v>
          </cell>
          <cell r="BX239">
            <v>14.8</v>
          </cell>
          <cell r="BY239">
            <v>0</v>
          </cell>
          <cell r="BZ239">
            <v>189</v>
          </cell>
          <cell r="CA239">
            <v>1600</v>
          </cell>
          <cell r="CB239">
            <v>1410</v>
          </cell>
          <cell r="CC239">
            <v>114</v>
          </cell>
          <cell r="CD239">
            <v>64.099999999999994</v>
          </cell>
          <cell r="CE239">
            <v>752</v>
          </cell>
          <cell r="CF239">
            <v>493</v>
          </cell>
          <cell r="CG239">
            <v>66</v>
          </cell>
          <cell r="CH239">
            <v>0</v>
          </cell>
          <cell r="CI239">
            <v>2130</v>
          </cell>
          <cell r="CJ239">
            <v>975</v>
          </cell>
          <cell r="CK239">
            <v>0</v>
          </cell>
          <cell r="CL239">
            <v>16000</v>
          </cell>
          <cell r="CM239">
            <v>22.9</v>
          </cell>
          <cell r="CN239">
            <v>336</v>
          </cell>
          <cell r="CO239">
            <v>793</v>
          </cell>
          <cell r="CP239">
            <v>0</v>
          </cell>
          <cell r="CQ239">
            <v>0</v>
          </cell>
          <cell r="CR239">
            <v>0</v>
          </cell>
          <cell r="CS239">
            <v>0</v>
          </cell>
        </row>
        <row r="240">
          <cell r="C240" t="str">
            <v>W10X68</v>
          </cell>
          <cell r="D240" t="str">
            <v>F</v>
          </cell>
          <cell r="E240">
            <v>68</v>
          </cell>
          <cell r="F240">
            <v>20</v>
          </cell>
          <cell r="G240">
            <v>10.4</v>
          </cell>
          <cell r="H240">
            <v>0</v>
          </cell>
          <cell r="I240">
            <v>0</v>
          </cell>
          <cell r="J240">
            <v>10.1</v>
          </cell>
          <cell r="K240">
            <v>0</v>
          </cell>
          <cell r="L240">
            <v>0</v>
          </cell>
          <cell r="M240">
            <v>0.47</v>
          </cell>
          <cell r="N240">
            <v>0.77</v>
          </cell>
          <cell r="O240">
            <v>0</v>
          </cell>
          <cell r="P240">
            <v>0</v>
          </cell>
          <cell r="Q240">
            <v>0</v>
          </cell>
          <cell r="R240">
            <v>1.27</v>
          </cell>
          <cell r="S240">
            <v>1.4375</v>
          </cell>
          <cell r="T240">
            <v>0.875</v>
          </cell>
          <cell r="U240">
            <v>0</v>
          </cell>
          <cell r="V240">
            <v>0</v>
          </cell>
          <cell r="W240">
            <v>0</v>
          </cell>
          <cell r="X240">
            <v>0</v>
          </cell>
          <cell r="Y240">
            <v>0</v>
          </cell>
          <cell r="Z240">
            <v>6.58</v>
          </cell>
          <cell r="AA240">
            <v>0</v>
          </cell>
          <cell r="AB240">
            <v>16.7</v>
          </cell>
          <cell r="AC240">
            <v>0</v>
          </cell>
          <cell r="AD240">
            <v>0</v>
          </cell>
          <cell r="AE240">
            <v>394</v>
          </cell>
          <cell r="AF240">
            <v>85.3</v>
          </cell>
          <cell r="AG240">
            <v>75.7</v>
          </cell>
          <cell r="AH240">
            <v>4.4400000000000004</v>
          </cell>
          <cell r="AI240">
            <v>134</v>
          </cell>
          <cell r="AJ240">
            <v>40.1</v>
          </cell>
          <cell r="AK240">
            <v>26.4</v>
          </cell>
          <cell r="AL240">
            <v>2.59</v>
          </cell>
          <cell r="AM240">
            <v>0</v>
          </cell>
          <cell r="AN240">
            <v>3.56</v>
          </cell>
          <cell r="AO240">
            <v>3100</v>
          </cell>
          <cell r="AP240">
            <v>0</v>
          </cell>
          <cell r="AQ240">
            <v>24.3</v>
          </cell>
          <cell r="AR240">
            <v>47.3</v>
          </cell>
          <cell r="AS240">
            <v>17.899999999999999</v>
          </cell>
          <cell r="AT240">
            <v>42.1</v>
          </cell>
          <cell r="AU240">
            <v>0</v>
          </cell>
          <cell r="AV240">
            <v>0</v>
          </cell>
          <cell r="AW240">
            <v>0</v>
          </cell>
          <cell r="AX240">
            <v>0</v>
          </cell>
          <cell r="AY240" t="str">
            <v>W250X101</v>
          </cell>
          <cell r="AZ240" t="str">
            <v>W250X101</v>
          </cell>
          <cell r="BA240">
            <v>101</v>
          </cell>
          <cell r="BB240">
            <v>12900</v>
          </cell>
          <cell r="BC240">
            <v>264</v>
          </cell>
          <cell r="BD240">
            <v>0</v>
          </cell>
          <cell r="BE240">
            <v>0</v>
          </cell>
          <cell r="BF240">
            <v>257</v>
          </cell>
          <cell r="BG240">
            <v>0</v>
          </cell>
          <cell r="BH240">
            <v>0</v>
          </cell>
          <cell r="BI240">
            <v>11.9</v>
          </cell>
          <cell r="BJ240">
            <v>19.600000000000001</v>
          </cell>
          <cell r="BK240">
            <v>0</v>
          </cell>
          <cell r="BL240">
            <v>0</v>
          </cell>
          <cell r="BM240">
            <v>0</v>
          </cell>
          <cell r="BN240">
            <v>32.299999999999997</v>
          </cell>
          <cell r="BO240">
            <v>36.5</v>
          </cell>
          <cell r="BP240">
            <v>0</v>
          </cell>
          <cell r="BQ240">
            <v>0</v>
          </cell>
          <cell r="BR240">
            <v>0</v>
          </cell>
          <cell r="BS240">
            <v>0</v>
          </cell>
          <cell r="BT240">
            <v>0</v>
          </cell>
          <cell r="BU240">
            <v>101</v>
          </cell>
          <cell r="BV240">
            <v>0</v>
          </cell>
          <cell r="BW240">
            <v>0</v>
          </cell>
          <cell r="BX240">
            <v>16.7</v>
          </cell>
          <cell r="BY240">
            <v>0</v>
          </cell>
          <cell r="BZ240">
            <v>164</v>
          </cell>
          <cell r="CA240">
            <v>1400</v>
          </cell>
          <cell r="CB240">
            <v>1240</v>
          </cell>
          <cell r="CC240">
            <v>113</v>
          </cell>
          <cell r="CD240">
            <v>55.8</v>
          </cell>
          <cell r="CE240">
            <v>657</v>
          </cell>
          <cell r="CF240">
            <v>433</v>
          </cell>
          <cell r="CG240">
            <v>65.8</v>
          </cell>
          <cell r="CH240">
            <v>0</v>
          </cell>
          <cell r="CI240">
            <v>1480</v>
          </cell>
          <cell r="CJ240">
            <v>832</v>
          </cell>
          <cell r="CK240">
            <v>0</v>
          </cell>
          <cell r="CL240">
            <v>15700</v>
          </cell>
          <cell r="CM240">
            <v>19.7</v>
          </cell>
          <cell r="CN240">
            <v>293</v>
          </cell>
          <cell r="CO240">
            <v>690</v>
          </cell>
          <cell r="CP240">
            <v>0</v>
          </cell>
          <cell r="CQ240">
            <v>0</v>
          </cell>
          <cell r="CR240">
            <v>0</v>
          </cell>
          <cell r="CS240">
            <v>0</v>
          </cell>
        </row>
        <row r="241">
          <cell r="C241" t="str">
            <v>W10X60</v>
          </cell>
          <cell r="D241" t="str">
            <v>F</v>
          </cell>
          <cell r="E241">
            <v>60</v>
          </cell>
          <cell r="F241">
            <v>17.600000000000001</v>
          </cell>
          <cell r="G241">
            <v>10.199999999999999</v>
          </cell>
          <cell r="H241">
            <v>0</v>
          </cell>
          <cell r="I241">
            <v>0</v>
          </cell>
          <cell r="J241">
            <v>10.1</v>
          </cell>
          <cell r="K241">
            <v>0</v>
          </cell>
          <cell r="L241">
            <v>0</v>
          </cell>
          <cell r="M241">
            <v>0.42</v>
          </cell>
          <cell r="N241">
            <v>0.68</v>
          </cell>
          <cell r="O241">
            <v>0</v>
          </cell>
          <cell r="P241">
            <v>0</v>
          </cell>
          <cell r="Q241">
            <v>0</v>
          </cell>
          <cell r="R241">
            <v>1.18</v>
          </cell>
          <cell r="S241">
            <v>1.375</v>
          </cell>
          <cell r="T241">
            <v>0.8125</v>
          </cell>
          <cell r="U241">
            <v>0</v>
          </cell>
          <cell r="V241">
            <v>0</v>
          </cell>
          <cell r="W241">
            <v>0</v>
          </cell>
          <cell r="X241">
            <v>0</v>
          </cell>
          <cell r="Y241">
            <v>0</v>
          </cell>
          <cell r="Z241">
            <v>7.41</v>
          </cell>
          <cell r="AA241">
            <v>0</v>
          </cell>
          <cell r="AB241">
            <v>18.7</v>
          </cell>
          <cell r="AC241">
            <v>0</v>
          </cell>
          <cell r="AD241">
            <v>0</v>
          </cell>
          <cell r="AE241">
            <v>341</v>
          </cell>
          <cell r="AF241">
            <v>74.599999999999994</v>
          </cell>
          <cell r="AG241">
            <v>66.7</v>
          </cell>
          <cell r="AH241">
            <v>4.3899999999999997</v>
          </cell>
          <cell r="AI241">
            <v>116</v>
          </cell>
          <cell r="AJ241">
            <v>35</v>
          </cell>
          <cell r="AK241">
            <v>23</v>
          </cell>
          <cell r="AL241">
            <v>2.57</v>
          </cell>
          <cell r="AM241">
            <v>0</v>
          </cell>
          <cell r="AN241">
            <v>2.48</v>
          </cell>
          <cell r="AO241">
            <v>2640</v>
          </cell>
          <cell r="AP241">
            <v>0</v>
          </cell>
          <cell r="AQ241">
            <v>24</v>
          </cell>
          <cell r="AR241">
            <v>41.3</v>
          </cell>
          <cell r="AS241">
            <v>15.7</v>
          </cell>
          <cell r="AT241">
            <v>36.799999999999997</v>
          </cell>
          <cell r="AU241">
            <v>0</v>
          </cell>
          <cell r="AV241">
            <v>0</v>
          </cell>
          <cell r="AW241">
            <v>0</v>
          </cell>
          <cell r="AX241">
            <v>0</v>
          </cell>
          <cell r="AY241" t="str">
            <v>W250X89</v>
          </cell>
          <cell r="AZ241" t="str">
            <v>W250X89</v>
          </cell>
          <cell r="BA241">
            <v>89</v>
          </cell>
          <cell r="BB241">
            <v>11400</v>
          </cell>
          <cell r="BC241">
            <v>259</v>
          </cell>
          <cell r="BD241">
            <v>0</v>
          </cell>
          <cell r="BE241">
            <v>0</v>
          </cell>
          <cell r="BF241">
            <v>257</v>
          </cell>
          <cell r="BG241">
            <v>0</v>
          </cell>
          <cell r="BH241">
            <v>0</v>
          </cell>
          <cell r="BI241">
            <v>10.7</v>
          </cell>
          <cell r="BJ241">
            <v>17.3</v>
          </cell>
          <cell r="BK241">
            <v>0</v>
          </cell>
          <cell r="BL241">
            <v>0</v>
          </cell>
          <cell r="BM241">
            <v>0</v>
          </cell>
          <cell r="BN241">
            <v>30</v>
          </cell>
          <cell r="BO241">
            <v>34.9</v>
          </cell>
          <cell r="BP241">
            <v>0</v>
          </cell>
          <cell r="BQ241">
            <v>0</v>
          </cell>
          <cell r="BR241">
            <v>0</v>
          </cell>
          <cell r="BS241">
            <v>0</v>
          </cell>
          <cell r="BT241">
            <v>0</v>
          </cell>
          <cell r="BU241">
            <v>89</v>
          </cell>
          <cell r="BV241">
            <v>0</v>
          </cell>
          <cell r="BW241">
            <v>0</v>
          </cell>
          <cell r="BX241">
            <v>18.7</v>
          </cell>
          <cell r="BY241">
            <v>0</v>
          </cell>
          <cell r="BZ241">
            <v>142</v>
          </cell>
          <cell r="CA241">
            <v>1220</v>
          </cell>
          <cell r="CB241">
            <v>1090</v>
          </cell>
          <cell r="CC241">
            <v>112</v>
          </cell>
          <cell r="CD241">
            <v>48.3</v>
          </cell>
          <cell r="CE241">
            <v>574</v>
          </cell>
          <cell r="CF241">
            <v>377</v>
          </cell>
          <cell r="CG241">
            <v>65.3</v>
          </cell>
          <cell r="CH241">
            <v>0</v>
          </cell>
          <cell r="CI241">
            <v>1030</v>
          </cell>
          <cell r="CJ241">
            <v>709</v>
          </cell>
          <cell r="CK241">
            <v>0</v>
          </cell>
          <cell r="CL241">
            <v>15500</v>
          </cell>
          <cell r="CM241">
            <v>17.2</v>
          </cell>
          <cell r="CN241">
            <v>257</v>
          </cell>
          <cell r="CO241">
            <v>603</v>
          </cell>
          <cell r="CP241">
            <v>0</v>
          </cell>
          <cell r="CQ241">
            <v>0</v>
          </cell>
          <cell r="CR241">
            <v>0</v>
          </cell>
          <cell r="CS241">
            <v>0</v>
          </cell>
        </row>
        <row r="242">
          <cell r="C242" t="str">
            <v>W10X54</v>
          </cell>
          <cell r="D242" t="str">
            <v>F</v>
          </cell>
          <cell r="E242">
            <v>54</v>
          </cell>
          <cell r="F242">
            <v>15.8</v>
          </cell>
          <cell r="G242">
            <v>10.1</v>
          </cell>
          <cell r="H242">
            <v>0</v>
          </cell>
          <cell r="I242">
            <v>0</v>
          </cell>
          <cell r="J242">
            <v>10</v>
          </cell>
          <cell r="K242">
            <v>0</v>
          </cell>
          <cell r="L242">
            <v>0</v>
          </cell>
          <cell r="M242">
            <v>0.37</v>
          </cell>
          <cell r="N242">
            <v>0.61499999999999999</v>
          </cell>
          <cell r="O242">
            <v>0</v>
          </cell>
          <cell r="P242">
            <v>0</v>
          </cell>
          <cell r="Q242">
            <v>0</v>
          </cell>
          <cell r="R242">
            <v>1.1200000000000001</v>
          </cell>
          <cell r="S242">
            <v>1.3125</v>
          </cell>
          <cell r="T242">
            <v>0.8125</v>
          </cell>
          <cell r="U242">
            <v>0</v>
          </cell>
          <cell r="V242">
            <v>0</v>
          </cell>
          <cell r="W242">
            <v>0</v>
          </cell>
          <cell r="X242">
            <v>0</v>
          </cell>
          <cell r="Y242">
            <v>0</v>
          </cell>
          <cell r="Z242">
            <v>8.15</v>
          </cell>
          <cell r="AA242">
            <v>0</v>
          </cell>
          <cell r="AB242">
            <v>21.2</v>
          </cell>
          <cell r="AC242">
            <v>0</v>
          </cell>
          <cell r="AD242">
            <v>0</v>
          </cell>
          <cell r="AE242">
            <v>303</v>
          </cell>
          <cell r="AF242">
            <v>66.599999999999994</v>
          </cell>
          <cell r="AG242">
            <v>60</v>
          </cell>
          <cell r="AH242">
            <v>4.37</v>
          </cell>
          <cell r="AI242">
            <v>103</v>
          </cell>
          <cell r="AJ242">
            <v>31.3</v>
          </cell>
          <cell r="AK242">
            <v>20.6</v>
          </cell>
          <cell r="AL242">
            <v>2.56</v>
          </cell>
          <cell r="AM242">
            <v>0</v>
          </cell>
          <cell r="AN242">
            <v>1.82</v>
          </cell>
          <cell r="AO242">
            <v>2320</v>
          </cell>
          <cell r="AP242">
            <v>0</v>
          </cell>
          <cell r="AQ242">
            <v>23.7</v>
          </cell>
          <cell r="AR242">
            <v>36.5</v>
          </cell>
          <cell r="AS242">
            <v>14</v>
          </cell>
          <cell r="AT242">
            <v>32.799999999999997</v>
          </cell>
          <cell r="AU242">
            <v>0</v>
          </cell>
          <cell r="AV242">
            <v>0</v>
          </cell>
          <cell r="AW242">
            <v>0</v>
          </cell>
          <cell r="AX242">
            <v>0</v>
          </cell>
          <cell r="AY242" t="str">
            <v>W250X80</v>
          </cell>
          <cell r="AZ242" t="str">
            <v>W250X80</v>
          </cell>
          <cell r="BA242">
            <v>80</v>
          </cell>
          <cell r="BB242">
            <v>10200</v>
          </cell>
          <cell r="BC242">
            <v>257</v>
          </cell>
          <cell r="BD242">
            <v>0</v>
          </cell>
          <cell r="BE242">
            <v>0</v>
          </cell>
          <cell r="BF242">
            <v>254</v>
          </cell>
          <cell r="BG242">
            <v>0</v>
          </cell>
          <cell r="BH242">
            <v>0</v>
          </cell>
          <cell r="BI242">
            <v>9.4</v>
          </cell>
          <cell r="BJ242">
            <v>15.6</v>
          </cell>
          <cell r="BK242">
            <v>0</v>
          </cell>
          <cell r="BL242">
            <v>0</v>
          </cell>
          <cell r="BM242">
            <v>0</v>
          </cell>
          <cell r="BN242">
            <v>28.4</v>
          </cell>
          <cell r="BO242">
            <v>33.299999999999997</v>
          </cell>
          <cell r="BP242">
            <v>0</v>
          </cell>
          <cell r="BQ242">
            <v>0</v>
          </cell>
          <cell r="BR242">
            <v>0</v>
          </cell>
          <cell r="BS242">
            <v>0</v>
          </cell>
          <cell r="BT242">
            <v>0</v>
          </cell>
          <cell r="BU242">
            <v>80</v>
          </cell>
          <cell r="BV242">
            <v>0</v>
          </cell>
          <cell r="BW242">
            <v>0</v>
          </cell>
          <cell r="BX242">
            <v>21.2</v>
          </cell>
          <cell r="BY242">
            <v>0</v>
          </cell>
          <cell r="BZ242">
            <v>126</v>
          </cell>
          <cell r="CA242">
            <v>1090</v>
          </cell>
          <cell r="CB242">
            <v>983</v>
          </cell>
          <cell r="CC242">
            <v>111</v>
          </cell>
          <cell r="CD242">
            <v>42.9</v>
          </cell>
          <cell r="CE242">
            <v>513</v>
          </cell>
          <cell r="CF242">
            <v>338</v>
          </cell>
          <cell r="CG242">
            <v>65</v>
          </cell>
          <cell r="CH242">
            <v>0</v>
          </cell>
          <cell r="CI242">
            <v>758</v>
          </cell>
          <cell r="CJ242">
            <v>623</v>
          </cell>
          <cell r="CK242">
            <v>0</v>
          </cell>
          <cell r="CL242">
            <v>15300</v>
          </cell>
          <cell r="CM242">
            <v>15.2</v>
          </cell>
          <cell r="CN242">
            <v>229</v>
          </cell>
          <cell r="CO242">
            <v>537</v>
          </cell>
          <cell r="CP242">
            <v>0</v>
          </cell>
          <cell r="CQ242">
            <v>0</v>
          </cell>
          <cell r="CR242">
            <v>0</v>
          </cell>
          <cell r="CS242">
            <v>0</v>
          </cell>
        </row>
        <row r="243">
          <cell r="C243" t="str">
            <v>W10X49</v>
          </cell>
          <cell r="D243" t="str">
            <v>F</v>
          </cell>
          <cell r="E243">
            <v>49</v>
          </cell>
          <cell r="F243">
            <v>14.4</v>
          </cell>
          <cell r="G243">
            <v>10</v>
          </cell>
          <cell r="H243">
            <v>0</v>
          </cell>
          <cell r="I243">
            <v>0</v>
          </cell>
          <cell r="J243">
            <v>10</v>
          </cell>
          <cell r="K243">
            <v>0</v>
          </cell>
          <cell r="L243">
            <v>0</v>
          </cell>
          <cell r="M243">
            <v>0.34</v>
          </cell>
          <cell r="N243">
            <v>0.56000000000000005</v>
          </cell>
          <cell r="O243">
            <v>0</v>
          </cell>
          <cell r="P243">
            <v>0</v>
          </cell>
          <cell r="Q243">
            <v>0</v>
          </cell>
          <cell r="R243">
            <v>1.06</v>
          </cell>
          <cell r="S243">
            <v>1.25</v>
          </cell>
          <cell r="T243">
            <v>0.8125</v>
          </cell>
          <cell r="U243">
            <v>0</v>
          </cell>
          <cell r="V243">
            <v>0</v>
          </cell>
          <cell r="W243">
            <v>0</v>
          </cell>
          <cell r="X243">
            <v>0</v>
          </cell>
          <cell r="Y243">
            <v>0</v>
          </cell>
          <cell r="Z243">
            <v>8.93</v>
          </cell>
          <cell r="AA243">
            <v>0</v>
          </cell>
          <cell r="AB243">
            <v>23.1</v>
          </cell>
          <cell r="AC243">
            <v>0</v>
          </cell>
          <cell r="AD243">
            <v>0</v>
          </cell>
          <cell r="AE243">
            <v>272</v>
          </cell>
          <cell r="AF243">
            <v>60.4</v>
          </cell>
          <cell r="AG243">
            <v>54.6</v>
          </cell>
          <cell r="AH243">
            <v>4.3499999999999996</v>
          </cell>
          <cell r="AI243">
            <v>93.4</v>
          </cell>
          <cell r="AJ243">
            <v>28.3</v>
          </cell>
          <cell r="AK243">
            <v>18.7</v>
          </cell>
          <cell r="AL243">
            <v>2.54</v>
          </cell>
          <cell r="AM243">
            <v>0</v>
          </cell>
          <cell r="AN243">
            <v>1.39</v>
          </cell>
          <cell r="AO243">
            <v>2070</v>
          </cell>
          <cell r="AP243">
            <v>0</v>
          </cell>
          <cell r="AQ243">
            <v>23.6</v>
          </cell>
          <cell r="AR243">
            <v>33</v>
          </cell>
          <cell r="AS243">
            <v>12.8</v>
          </cell>
          <cell r="AT243">
            <v>29.8</v>
          </cell>
          <cell r="AU243">
            <v>0</v>
          </cell>
          <cell r="AV243">
            <v>0</v>
          </cell>
          <cell r="AW243">
            <v>0</v>
          </cell>
          <cell r="AX243">
            <v>0</v>
          </cell>
          <cell r="AY243" t="str">
            <v>W250X73</v>
          </cell>
          <cell r="AZ243" t="str">
            <v>W250X73</v>
          </cell>
          <cell r="BA243">
            <v>73</v>
          </cell>
          <cell r="BB243">
            <v>9290</v>
          </cell>
          <cell r="BC243">
            <v>254</v>
          </cell>
          <cell r="BD243">
            <v>0</v>
          </cell>
          <cell r="BE243">
            <v>0</v>
          </cell>
          <cell r="BF243">
            <v>254</v>
          </cell>
          <cell r="BG243">
            <v>0</v>
          </cell>
          <cell r="BH243">
            <v>0</v>
          </cell>
          <cell r="BI243">
            <v>8.64</v>
          </cell>
          <cell r="BJ243">
            <v>14.2</v>
          </cell>
          <cell r="BK243">
            <v>0</v>
          </cell>
          <cell r="BL243">
            <v>0</v>
          </cell>
          <cell r="BM243">
            <v>0</v>
          </cell>
          <cell r="BN243">
            <v>26.9</v>
          </cell>
          <cell r="BO243">
            <v>31.8</v>
          </cell>
          <cell r="BP243">
            <v>0</v>
          </cell>
          <cell r="BQ243">
            <v>0</v>
          </cell>
          <cell r="BR243">
            <v>0</v>
          </cell>
          <cell r="BS243">
            <v>0</v>
          </cell>
          <cell r="BT243">
            <v>0</v>
          </cell>
          <cell r="BU243">
            <v>73</v>
          </cell>
          <cell r="BV243">
            <v>0</v>
          </cell>
          <cell r="BW243">
            <v>0</v>
          </cell>
          <cell r="BX243">
            <v>23.1</v>
          </cell>
          <cell r="BY243">
            <v>0</v>
          </cell>
          <cell r="BZ243">
            <v>113</v>
          </cell>
          <cell r="CA243">
            <v>990</v>
          </cell>
          <cell r="CB243">
            <v>895</v>
          </cell>
          <cell r="CC243">
            <v>110</v>
          </cell>
          <cell r="CD243">
            <v>38.9</v>
          </cell>
          <cell r="CE243">
            <v>464</v>
          </cell>
          <cell r="CF243">
            <v>306</v>
          </cell>
          <cell r="CG243">
            <v>64.5</v>
          </cell>
          <cell r="CH243">
            <v>0</v>
          </cell>
          <cell r="CI243">
            <v>579</v>
          </cell>
          <cell r="CJ243">
            <v>556</v>
          </cell>
          <cell r="CK243">
            <v>0</v>
          </cell>
          <cell r="CL243">
            <v>15200</v>
          </cell>
          <cell r="CM243">
            <v>13.7</v>
          </cell>
          <cell r="CN243">
            <v>210</v>
          </cell>
          <cell r="CO243">
            <v>488</v>
          </cell>
          <cell r="CP243">
            <v>0</v>
          </cell>
          <cell r="CQ243">
            <v>0</v>
          </cell>
          <cell r="CR243">
            <v>0</v>
          </cell>
          <cell r="CS243">
            <v>0</v>
          </cell>
        </row>
        <row r="244">
          <cell r="C244" t="str">
            <v>W10X45</v>
          </cell>
          <cell r="D244" t="str">
            <v>F</v>
          </cell>
          <cell r="E244">
            <v>45</v>
          </cell>
          <cell r="F244">
            <v>13.3</v>
          </cell>
          <cell r="G244">
            <v>10.1</v>
          </cell>
          <cell r="H244">
            <v>0</v>
          </cell>
          <cell r="I244">
            <v>0</v>
          </cell>
          <cell r="J244">
            <v>8.02</v>
          </cell>
          <cell r="K244">
            <v>0</v>
          </cell>
          <cell r="L244">
            <v>0</v>
          </cell>
          <cell r="M244">
            <v>0.35</v>
          </cell>
          <cell r="N244">
            <v>0.62</v>
          </cell>
          <cell r="O244">
            <v>0</v>
          </cell>
          <cell r="P244">
            <v>0</v>
          </cell>
          <cell r="Q244">
            <v>0</v>
          </cell>
          <cell r="R244">
            <v>1.1200000000000001</v>
          </cell>
          <cell r="S244">
            <v>1.3125</v>
          </cell>
          <cell r="T244">
            <v>0.8125</v>
          </cell>
          <cell r="U244">
            <v>0</v>
          </cell>
          <cell r="V244">
            <v>0</v>
          </cell>
          <cell r="W244">
            <v>0</v>
          </cell>
          <cell r="X244">
            <v>0</v>
          </cell>
          <cell r="Y244">
            <v>0</v>
          </cell>
          <cell r="Z244">
            <v>6.47</v>
          </cell>
          <cell r="AA244">
            <v>0</v>
          </cell>
          <cell r="AB244">
            <v>22.5</v>
          </cell>
          <cell r="AC244">
            <v>0</v>
          </cell>
          <cell r="AD244">
            <v>0</v>
          </cell>
          <cell r="AE244">
            <v>248</v>
          </cell>
          <cell r="AF244">
            <v>54.9</v>
          </cell>
          <cell r="AG244">
            <v>49.1</v>
          </cell>
          <cell r="AH244">
            <v>4.32</v>
          </cell>
          <cell r="AI244">
            <v>53.4</v>
          </cell>
          <cell r="AJ244">
            <v>20.3</v>
          </cell>
          <cell r="AK244">
            <v>13.3</v>
          </cell>
          <cell r="AL244">
            <v>2.0099999999999998</v>
          </cell>
          <cell r="AM244">
            <v>0</v>
          </cell>
          <cell r="AN244">
            <v>1.51</v>
          </cell>
          <cell r="AO244">
            <v>1200</v>
          </cell>
          <cell r="AP244">
            <v>0</v>
          </cell>
          <cell r="AQ244">
            <v>19</v>
          </cell>
          <cell r="AR244">
            <v>23.6</v>
          </cell>
          <cell r="AS244">
            <v>11.3</v>
          </cell>
          <cell r="AT244">
            <v>27</v>
          </cell>
          <cell r="AU244">
            <v>0</v>
          </cell>
          <cell r="AV244">
            <v>0</v>
          </cell>
          <cell r="AW244">
            <v>0</v>
          </cell>
          <cell r="AX244">
            <v>0</v>
          </cell>
          <cell r="AY244" t="str">
            <v>W250X67</v>
          </cell>
          <cell r="AZ244" t="str">
            <v>W250X67</v>
          </cell>
          <cell r="BA244">
            <v>67</v>
          </cell>
          <cell r="BB244">
            <v>8580</v>
          </cell>
          <cell r="BC244">
            <v>257</v>
          </cell>
          <cell r="BD244">
            <v>0</v>
          </cell>
          <cell r="BE244">
            <v>0</v>
          </cell>
          <cell r="BF244">
            <v>204</v>
          </cell>
          <cell r="BG244">
            <v>0</v>
          </cell>
          <cell r="BH244">
            <v>0</v>
          </cell>
          <cell r="BI244">
            <v>8.89</v>
          </cell>
          <cell r="BJ244">
            <v>15.7</v>
          </cell>
          <cell r="BK244">
            <v>0</v>
          </cell>
          <cell r="BL244">
            <v>0</v>
          </cell>
          <cell r="BM244">
            <v>0</v>
          </cell>
          <cell r="BN244">
            <v>28.4</v>
          </cell>
          <cell r="BO244">
            <v>33.299999999999997</v>
          </cell>
          <cell r="BP244">
            <v>0</v>
          </cell>
          <cell r="BQ244">
            <v>0</v>
          </cell>
          <cell r="BR244">
            <v>0</v>
          </cell>
          <cell r="BS244">
            <v>0</v>
          </cell>
          <cell r="BT244">
            <v>0</v>
          </cell>
          <cell r="BU244">
            <v>67</v>
          </cell>
          <cell r="BV244">
            <v>0</v>
          </cell>
          <cell r="BW244">
            <v>0</v>
          </cell>
          <cell r="BX244">
            <v>22.5</v>
          </cell>
          <cell r="BY244">
            <v>0</v>
          </cell>
          <cell r="BZ244">
            <v>103</v>
          </cell>
          <cell r="CA244">
            <v>900</v>
          </cell>
          <cell r="CB244">
            <v>805</v>
          </cell>
          <cell r="CC244">
            <v>110</v>
          </cell>
          <cell r="CD244">
            <v>22.2</v>
          </cell>
          <cell r="CE244">
            <v>333</v>
          </cell>
          <cell r="CF244">
            <v>218</v>
          </cell>
          <cell r="CG244">
            <v>51.1</v>
          </cell>
          <cell r="CH244">
            <v>0</v>
          </cell>
          <cell r="CI244">
            <v>629</v>
          </cell>
          <cell r="CJ244">
            <v>322</v>
          </cell>
          <cell r="CK244">
            <v>0</v>
          </cell>
          <cell r="CL244">
            <v>12300</v>
          </cell>
          <cell r="CM244">
            <v>9.82</v>
          </cell>
          <cell r="CN244">
            <v>185</v>
          </cell>
          <cell r="CO244">
            <v>442</v>
          </cell>
          <cell r="CP244">
            <v>0</v>
          </cell>
          <cell r="CQ244">
            <v>0</v>
          </cell>
          <cell r="CR244">
            <v>0</v>
          </cell>
          <cell r="CS244">
            <v>0</v>
          </cell>
        </row>
        <row r="245">
          <cell r="C245" t="str">
            <v>W10X39</v>
          </cell>
          <cell r="D245" t="str">
            <v>F</v>
          </cell>
          <cell r="E245">
            <v>39</v>
          </cell>
          <cell r="F245">
            <v>11.5</v>
          </cell>
          <cell r="G245">
            <v>9.92</v>
          </cell>
          <cell r="H245">
            <v>0</v>
          </cell>
          <cell r="I245">
            <v>0</v>
          </cell>
          <cell r="J245">
            <v>7.99</v>
          </cell>
          <cell r="K245">
            <v>0</v>
          </cell>
          <cell r="L245">
            <v>0</v>
          </cell>
          <cell r="M245">
            <v>0.315</v>
          </cell>
          <cell r="N245">
            <v>0.53</v>
          </cell>
          <cell r="O245">
            <v>0</v>
          </cell>
          <cell r="P245">
            <v>0</v>
          </cell>
          <cell r="Q245">
            <v>0</v>
          </cell>
          <cell r="R245">
            <v>1.03</v>
          </cell>
          <cell r="S245">
            <v>1.1875</v>
          </cell>
          <cell r="T245">
            <v>0.8125</v>
          </cell>
          <cell r="U245">
            <v>0</v>
          </cell>
          <cell r="V245">
            <v>0</v>
          </cell>
          <cell r="W245">
            <v>0</v>
          </cell>
          <cell r="X245">
            <v>0</v>
          </cell>
          <cell r="Y245">
            <v>0</v>
          </cell>
          <cell r="Z245">
            <v>7.53</v>
          </cell>
          <cell r="AA245">
            <v>0</v>
          </cell>
          <cell r="AB245">
            <v>25</v>
          </cell>
          <cell r="AC245">
            <v>0</v>
          </cell>
          <cell r="AD245">
            <v>0</v>
          </cell>
          <cell r="AE245">
            <v>209</v>
          </cell>
          <cell r="AF245">
            <v>46.8</v>
          </cell>
          <cell r="AG245">
            <v>42.1</v>
          </cell>
          <cell r="AH245">
            <v>4.2699999999999996</v>
          </cell>
          <cell r="AI245">
            <v>45</v>
          </cell>
          <cell r="AJ245">
            <v>17.2</v>
          </cell>
          <cell r="AK245">
            <v>11.3</v>
          </cell>
          <cell r="AL245">
            <v>1.98</v>
          </cell>
          <cell r="AM245">
            <v>0</v>
          </cell>
          <cell r="AN245">
            <v>0.97599999999999998</v>
          </cell>
          <cell r="AO245">
            <v>992</v>
          </cell>
          <cell r="AP245">
            <v>0</v>
          </cell>
          <cell r="AQ245">
            <v>18.8</v>
          </cell>
          <cell r="AR245">
            <v>19.899999999999999</v>
          </cell>
          <cell r="AS245">
            <v>9.5500000000000007</v>
          </cell>
          <cell r="AT245">
            <v>23</v>
          </cell>
          <cell r="AU245">
            <v>0</v>
          </cell>
          <cell r="AV245">
            <v>0</v>
          </cell>
          <cell r="AW245">
            <v>0</v>
          </cell>
          <cell r="AX245">
            <v>0</v>
          </cell>
          <cell r="AY245" t="str">
            <v>W250X58</v>
          </cell>
          <cell r="AZ245" t="str">
            <v>W250X58</v>
          </cell>
          <cell r="BA245">
            <v>58</v>
          </cell>
          <cell r="BB245">
            <v>7420</v>
          </cell>
          <cell r="BC245">
            <v>252</v>
          </cell>
          <cell r="BD245">
            <v>0</v>
          </cell>
          <cell r="BE245">
            <v>0</v>
          </cell>
          <cell r="BF245">
            <v>203</v>
          </cell>
          <cell r="BG245">
            <v>0</v>
          </cell>
          <cell r="BH245">
            <v>0</v>
          </cell>
          <cell r="BI245">
            <v>8</v>
          </cell>
          <cell r="BJ245">
            <v>13.5</v>
          </cell>
          <cell r="BK245">
            <v>0</v>
          </cell>
          <cell r="BL245">
            <v>0</v>
          </cell>
          <cell r="BM245">
            <v>0</v>
          </cell>
          <cell r="BN245">
            <v>26.2</v>
          </cell>
          <cell r="BO245">
            <v>30.2</v>
          </cell>
          <cell r="BP245">
            <v>0</v>
          </cell>
          <cell r="BQ245">
            <v>0</v>
          </cell>
          <cell r="BR245">
            <v>0</v>
          </cell>
          <cell r="BS245">
            <v>0</v>
          </cell>
          <cell r="BT245">
            <v>0</v>
          </cell>
          <cell r="BU245">
            <v>58</v>
          </cell>
          <cell r="BV245">
            <v>0</v>
          </cell>
          <cell r="BW245">
            <v>0</v>
          </cell>
          <cell r="BX245">
            <v>25</v>
          </cell>
          <cell r="BY245">
            <v>0</v>
          </cell>
          <cell r="BZ245">
            <v>87</v>
          </cell>
          <cell r="CA245">
            <v>767</v>
          </cell>
          <cell r="CB245">
            <v>690</v>
          </cell>
          <cell r="CC245">
            <v>108</v>
          </cell>
          <cell r="CD245">
            <v>18.7</v>
          </cell>
          <cell r="CE245">
            <v>282</v>
          </cell>
          <cell r="CF245">
            <v>185</v>
          </cell>
          <cell r="CG245">
            <v>50.3</v>
          </cell>
          <cell r="CH245">
            <v>0</v>
          </cell>
          <cell r="CI245">
            <v>406</v>
          </cell>
          <cell r="CJ245">
            <v>266</v>
          </cell>
          <cell r="CK245">
            <v>0</v>
          </cell>
          <cell r="CL245">
            <v>12100</v>
          </cell>
          <cell r="CM245">
            <v>8.2799999999999994</v>
          </cell>
          <cell r="CN245">
            <v>156</v>
          </cell>
          <cell r="CO245">
            <v>377</v>
          </cell>
          <cell r="CP245">
            <v>0</v>
          </cell>
          <cell r="CQ245">
            <v>0</v>
          </cell>
          <cell r="CR245">
            <v>0</v>
          </cell>
          <cell r="CS245">
            <v>0</v>
          </cell>
        </row>
        <row r="246">
          <cell r="C246" t="str">
            <v>W10X33</v>
          </cell>
          <cell r="D246" t="str">
            <v>F</v>
          </cell>
          <cell r="E246">
            <v>33</v>
          </cell>
          <cell r="F246">
            <v>9.7100000000000009</v>
          </cell>
          <cell r="G246">
            <v>9.73</v>
          </cell>
          <cell r="H246">
            <v>0</v>
          </cell>
          <cell r="I246">
            <v>0</v>
          </cell>
          <cell r="J246">
            <v>7.96</v>
          </cell>
          <cell r="K246">
            <v>0</v>
          </cell>
          <cell r="L246">
            <v>0</v>
          </cell>
          <cell r="M246">
            <v>0.28999999999999998</v>
          </cell>
          <cell r="N246">
            <v>0.435</v>
          </cell>
          <cell r="O246">
            <v>0</v>
          </cell>
          <cell r="P246">
            <v>0</v>
          </cell>
          <cell r="Q246">
            <v>0</v>
          </cell>
          <cell r="R246">
            <v>0.93500000000000005</v>
          </cell>
          <cell r="S246">
            <v>1.125</v>
          </cell>
          <cell r="T246">
            <v>0.75</v>
          </cell>
          <cell r="U246">
            <v>0</v>
          </cell>
          <cell r="V246">
            <v>0</v>
          </cell>
          <cell r="W246">
            <v>0</v>
          </cell>
          <cell r="X246">
            <v>0</v>
          </cell>
          <cell r="Y246">
            <v>0</v>
          </cell>
          <cell r="Z246">
            <v>9.15</v>
          </cell>
          <cell r="AA246">
            <v>0</v>
          </cell>
          <cell r="AB246">
            <v>27.1</v>
          </cell>
          <cell r="AC246">
            <v>0</v>
          </cell>
          <cell r="AD246">
            <v>0</v>
          </cell>
          <cell r="AE246">
            <v>171</v>
          </cell>
          <cell r="AF246">
            <v>38.799999999999997</v>
          </cell>
          <cell r="AG246">
            <v>35</v>
          </cell>
          <cell r="AH246">
            <v>4.1900000000000004</v>
          </cell>
          <cell r="AI246">
            <v>36.6</v>
          </cell>
          <cell r="AJ246">
            <v>14</v>
          </cell>
          <cell r="AK246">
            <v>9.1999999999999993</v>
          </cell>
          <cell r="AL246">
            <v>1.94</v>
          </cell>
          <cell r="AM246">
            <v>0</v>
          </cell>
          <cell r="AN246">
            <v>0.58299999999999996</v>
          </cell>
          <cell r="AO246">
            <v>791</v>
          </cell>
          <cell r="AP246">
            <v>0</v>
          </cell>
          <cell r="AQ246">
            <v>18.5</v>
          </cell>
          <cell r="AR246">
            <v>16</v>
          </cell>
          <cell r="AS246">
            <v>7.75</v>
          </cell>
          <cell r="AT246">
            <v>18.899999999999999</v>
          </cell>
          <cell r="AU246">
            <v>0</v>
          </cell>
          <cell r="AV246">
            <v>0</v>
          </cell>
          <cell r="AW246">
            <v>0</v>
          </cell>
          <cell r="AX246">
            <v>0</v>
          </cell>
          <cell r="AY246" t="str">
            <v>W250X49.1</v>
          </cell>
          <cell r="AZ246" t="str">
            <v>W250X49.1</v>
          </cell>
          <cell r="BA246">
            <v>49.1</v>
          </cell>
          <cell r="BB246">
            <v>6260</v>
          </cell>
          <cell r="BC246">
            <v>247</v>
          </cell>
          <cell r="BD246">
            <v>0</v>
          </cell>
          <cell r="BE246">
            <v>0</v>
          </cell>
          <cell r="BF246">
            <v>202</v>
          </cell>
          <cell r="BG246">
            <v>0</v>
          </cell>
          <cell r="BH246">
            <v>0</v>
          </cell>
          <cell r="BI246">
            <v>7.37</v>
          </cell>
          <cell r="BJ246">
            <v>11</v>
          </cell>
          <cell r="BK246">
            <v>0</v>
          </cell>
          <cell r="BL246">
            <v>0</v>
          </cell>
          <cell r="BM246">
            <v>0</v>
          </cell>
          <cell r="BN246">
            <v>23.7</v>
          </cell>
          <cell r="BO246">
            <v>28.6</v>
          </cell>
          <cell r="BP246">
            <v>0</v>
          </cell>
          <cell r="BQ246">
            <v>0</v>
          </cell>
          <cell r="BR246">
            <v>0</v>
          </cell>
          <cell r="BS246">
            <v>0</v>
          </cell>
          <cell r="BT246">
            <v>0</v>
          </cell>
          <cell r="BU246">
            <v>49.1</v>
          </cell>
          <cell r="BV246">
            <v>0</v>
          </cell>
          <cell r="BW246">
            <v>0</v>
          </cell>
          <cell r="BX246">
            <v>27.1</v>
          </cell>
          <cell r="BY246">
            <v>0</v>
          </cell>
          <cell r="BZ246">
            <v>71.2</v>
          </cell>
          <cell r="CA246">
            <v>636</v>
          </cell>
          <cell r="CB246">
            <v>574</v>
          </cell>
          <cell r="CC246">
            <v>106</v>
          </cell>
          <cell r="CD246">
            <v>15.2</v>
          </cell>
          <cell r="CE246">
            <v>229</v>
          </cell>
          <cell r="CF246">
            <v>151</v>
          </cell>
          <cell r="CG246">
            <v>49.3</v>
          </cell>
          <cell r="CH246">
            <v>0</v>
          </cell>
          <cell r="CI246">
            <v>243</v>
          </cell>
          <cell r="CJ246">
            <v>212</v>
          </cell>
          <cell r="CK246">
            <v>0</v>
          </cell>
          <cell r="CL246">
            <v>11900</v>
          </cell>
          <cell r="CM246">
            <v>6.66</v>
          </cell>
          <cell r="CN246">
            <v>127</v>
          </cell>
          <cell r="CO246">
            <v>310</v>
          </cell>
          <cell r="CP246">
            <v>0</v>
          </cell>
          <cell r="CQ246">
            <v>0</v>
          </cell>
          <cell r="CR246">
            <v>0</v>
          </cell>
          <cell r="CS246">
            <v>0</v>
          </cell>
        </row>
        <row r="247">
          <cell r="C247" t="str">
            <v>W10X30</v>
          </cell>
          <cell r="D247" t="str">
            <v>F</v>
          </cell>
          <cell r="E247">
            <v>30</v>
          </cell>
          <cell r="F247">
            <v>8.84</v>
          </cell>
          <cell r="G247">
            <v>10.5</v>
          </cell>
          <cell r="H247">
            <v>0</v>
          </cell>
          <cell r="I247">
            <v>0</v>
          </cell>
          <cell r="J247">
            <v>5.81</v>
          </cell>
          <cell r="K247">
            <v>0</v>
          </cell>
          <cell r="L247">
            <v>0</v>
          </cell>
          <cell r="M247">
            <v>0.3</v>
          </cell>
          <cell r="N247">
            <v>0.51</v>
          </cell>
          <cell r="O247">
            <v>0</v>
          </cell>
          <cell r="P247">
            <v>0</v>
          </cell>
          <cell r="Q247">
            <v>0</v>
          </cell>
          <cell r="R247">
            <v>0.81</v>
          </cell>
          <cell r="S247">
            <v>1.125</v>
          </cell>
          <cell r="T247">
            <v>0.6875</v>
          </cell>
          <cell r="U247">
            <v>0</v>
          </cell>
          <cell r="V247">
            <v>0</v>
          </cell>
          <cell r="W247">
            <v>0</v>
          </cell>
          <cell r="X247">
            <v>0</v>
          </cell>
          <cell r="Y247">
            <v>0</v>
          </cell>
          <cell r="Z247">
            <v>5.7</v>
          </cell>
          <cell r="AA247">
            <v>0</v>
          </cell>
          <cell r="AB247">
            <v>29.5</v>
          </cell>
          <cell r="AC247">
            <v>0</v>
          </cell>
          <cell r="AD247">
            <v>0</v>
          </cell>
          <cell r="AE247">
            <v>170</v>
          </cell>
          <cell r="AF247">
            <v>36.6</v>
          </cell>
          <cell r="AG247">
            <v>32.4</v>
          </cell>
          <cell r="AH247">
            <v>4.38</v>
          </cell>
          <cell r="AI247">
            <v>16.7</v>
          </cell>
          <cell r="AJ247">
            <v>8.84</v>
          </cell>
          <cell r="AK247">
            <v>5.75</v>
          </cell>
          <cell r="AL247">
            <v>1.37</v>
          </cell>
          <cell r="AM247">
            <v>0</v>
          </cell>
          <cell r="AN247">
            <v>0.622</v>
          </cell>
          <cell r="AO247">
            <v>414</v>
          </cell>
          <cell r="AP247">
            <v>0</v>
          </cell>
          <cell r="AQ247">
            <v>14.5</v>
          </cell>
          <cell r="AR247">
            <v>10.7</v>
          </cell>
          <cell r="AS247">
            <v>7.02</v>
          </cell>
          <cell r="AT247">
            <v>18.2</v>
          </cell>
          <cell r="AU247">
            <v>0</v>
          </cell>
          <cell r="AV247">
            <v>0</v>
          </cell>
          <cell r="AW247">
            <v>0</v>
          </cell>
          <cell r="AX247">
            <v>0</v>
          </cell>
          <cell r="AY247" t="str">
            <v>W250X44.8</v>
          </cell>
          <cell r="AZ247" t="str">
            <v>W250X44.8</v>
          </cell>
          <cell r="BA247">
            <v>44.8</v>
          </cell>
          <cell r="BB247">
            <v>5700</v>
          </cell>
          <cell r="BC247">
            <v>267</v>
          </cell>
          <cell r="BD247">
            <v>0</v>
          </cell>
          <cell r="BE247">
            <v>0</v>
          </cell>
          <cell r="BF247">
            <v>148</v>
          </cell>
          <cell r="BG247">
            <v>0</v>
          </cell>
          <cell r="BH247">
            <v>0</v>
          </cell>
          <cell r="BI247">
            <v>7.62</v>
          </cell>
          <cell r="BJ247">
            <v>13</v>
          </cell>
          <cell r="BK247">
            <v>0</v>
          </cell>
          <cell r="BL247">
            <v>0</v>
          </cell>
          <cell r="BM247">
            <v>0</v>
          </cell>
          <cell r="BN247">
            <v>20.6</v>
          </cell>
          <cell r="BO247">
            <v>28.6</v>
          </cell>
          <cell r="BP247">
            <v>0</v>
          </cell>
          <cell r="BQ247">
            <v>0</v>
          </cell>
          <cell r="BR247">
            <v>0</v>
          </cell>
          <cell r="BS247">
            <v>0</v>
          </cell>
          <cell r="BT247">
            <v>0</v>
          </cell>
          <cell r="BU247">
            <v>44.8</v>
          </cell>
          <cell r="BV247">
            <v>0</v>
          </cell>
          <cell r="BW247">
            <v>0</v>
          </cell>
          <cell r="BX247">
            <v>29.5</v>
          </cell>
          <cell r="BY247">
            <v>0</v>
          </cell>
          <cell r="BZ247">
            <v>70.8</v>
          </cell>
          <cell r="CA247">
            <v>600</v>
          </cell>
          <cell r="CB247">
            <v>531</v>
          </cell>
          <cell r="CC247">
            <v>111</v>
          </cell>
          <cell r="CD247">
            <v>6.95</v>
          </cell>
          <cell r="CE247">
            <v>145</v>
          </cell>
          <cell r="CF247">
            <v>94.2</v>
          </cell>
          <cell r="CG247">
            <v>34.799999999999997</v>
          </cell>
          <cell r="CH247">
            <v>0</v>
          </cell>
          <cell r="CI247">
            <v>259</v>
          </cell>
          <cell r="CJ247">
            <v>111</v>
          </cell>
          <cell r="CK247">
            <v>0</v>
          </cell>
          <cell r="CL247">
            <v>9350</v>
          </cell>
          <cell r="CM247">
            <v>4.45</v>
          </cell>
          <cell r="CN247">
            <v>115</v>
          </cell>
          <cell r="CO247">
            <v>298</v>
          </cell>
          <cell r="CP247">
            <v>0</v>
          </cell>
          <cell r="CQ247">
            <v>0</v>
          </cell>
          <cell r="CR247">
            <v>0</v>
          </cell>
          <cell r="CS247">
            <v>0</v>
          </cell>
        </row>
        <row r="248">
          <cell r="C248" t="str">
            <v>W10X26</v>
          </cell>
          <cell r="D248" t="str">
            <v>F</v>
          </cell>
          <cell r="E248">
            <v>26</v>
          </cell>
          <cell r="F248">
            <v>7.61</v>
          </cell>
          <cell r="G248">
            <v>10.3</v>
          </cell>
          <cell r="H248">
            <v>0</v>
          </cell>
          <cell r="I248">
            <v>0</v>
          </cell>
          <cell r="J248">
            <v>5.77</v>
          </cell>
          <cell r="K248">
            <v>0</v>
          </cell>
          <cell r="L248">
            <v>0</v>
          </cell>
          <cell r="M248">
            <v>0.26</v>
          </cell>
          <cell r="N248">
            <v>0.44</v>
          </cell>
          <cell r="O248">
            <v>0</v>
          </cell>
          <cell r="P248">
            <v>0</v>
          </cell>
          <cell r="Q248">
            <v>0</v>
          </cell>
          <cell r="R248">
            <v>0.74</v>
          </cell>
          <cell r="S248">
            <v>1.0625</v>
          </cell>
          <cell r="T248">
            <v>0.6875</v>
          </cell>
          <cell r="U248">
            <v>0</v>
          </cell>
          <cell r="V248">
            <v>0</v>
          </cell>
          <cell r="W248">
            <v>0</v>
          </cell>
          <cell r="X248">
            <v>0</v>
          </cell>
          <cell r="Y248">
            <v>0</v>
          </cell>
          <cell r="Z248">
            <v>6.56</v>
          </cell>
          <cell r="AA248">
            <v>0</v>
          </cell>
          <cell r="AB248">
            <v>34</v>
          </cell>
          <cell r="AC248">
            <v>0</v>
          </cell>
          <cell r="AD248">
            <v>0</v>
          </cell>
          <cell r="AE248">
            <v>144</v>
          </cell>
          <cell r="AF248">
            <v>31.3</v>
          </cell>
          <cell r="AG248">
            <v>27.9</v>
          </cell>
          <cell r="AH248">
            <v>4.3499999999999996</v>
          </cell>
          <cell r="AI248">
            <v>14.1</v>
          </cell>
          <cell r="AJ248">
            <v>7.5</v>
          </cell>
          <cell r="AK248">
            <v>4.8899999999999997</v>
          </cell>
          <cell r="AL248">
            <v>1.36</v>
          </cell>
          <cell r="AM248">
            <v>0</v>
          </cell>
          <cell r="AN248">
            <v>0.40200000000000002</v>
          </cell>
          <cell r="AO248">
            <v>345</v>
          </cell>
          <cell r="AP248">
            <v>0</v>
          </cell>
          <cell r="AQ248">
            <v>14.2</v>
          </cell>
          <cell r="AR248">
            <v>9.0299999999999994</v>
          </cell>
          <cell r="AS248">
            <v>5.98</v>
          </cell>
          <cell r="AT248">
            <v>15.4</v>
          </cell>
          <cell r="AU248">
            <v>0</v>
          </cell>
          <cell r="AV248">
            <v>0</v>
          </cell>
          <cell r="AW248">
            <v>0</v>
          </cell>
          <cell r="AX248">
            <v>0</v>
          </cell>
          <cell r="AY248" t="str">
            <v>W250X38.5</v>
          </cell>
          <cell r="AZ248" t="str">
            <v>W250X38.5</v>
          </cell>
          <cell r="BA248">
            <v>38.5</v>
          </cell>
          <cell r="BB248">
            <v>4910</v>
          </cell>
          <cell r="BC248">
            <v>262</v>
          </cell>
          <cell r="BD248">
            <v>0</v>
          </cell>
          <cell r="BE248">
            <v>0</v>
          </cell>
          <cell r="BF248">
            <v>147</v>
          </cell>
          <cell r="BG248">
            <v>0</v>
          </cell>
          <cell r="BH248">
            <v>0</v>
          </cell>
          <cell r="BI248">
            <v>6.6</v>
          </cell>
          <cell r="BJ248">
            <v>11.2</v>
          </cell>
          <cell r="BK248">
            <v>0</v>
          </cell>
          <cell r="BL248">
            <v>0</v>
          </cell>
          <cell r="BM248">
            <v>0</v>
          </cell>
          <cell r="BN248">
            <v>18.8</v>
          </cell>
          <cell r="BO248">
            <v>27</v>
          </cell>
          <cell r="BP248">
            <v>0</v>
          </cell>
          <cell r="BQ248">
            <v>0</v>
          </cell>
          <cell r="BR248">
            <v>0</v>
          </cell>
          <cell r="BS248">
            <v>0</v>
          </cell>
          <cell r="BT248">
            <v>0</v>
          </cell>
          <cell r="BU248">
            <v>38.5</v>
          </cell>
          <cell r="BV248">
            <v>0</v>
          </cell>
          <cell r="BW248">
            <v>0</v>
          </cell>
          <cell r="BX248">
            <v>34</v>
          </cell>
          <cell r="BY248">
            <v>0</v>
          </cell>
          <cell r="BZ248">
            <v>59.9</v>
          </cell>
          <cell r="CA248">
            <v>513</v>
          </cell>
          <cell r="CB248">
            <v>457</v>
          </cell>
          <cell r="CC248">
            <v>110</v>
          </cell>
          <cell r="CD248">
            <v>5.87</v>
          </cell>
          <cell r="CE248">
            <v>123</v>
          </cell>
          <cell r="CF248">
            <v>80.099999999999994</v>
          </cell>
          <cell r="CG248">
            <v>34.5</v>
          </cell>
          <cell r="CH248">
            <v>0</v>
          </cell>
          <cell r="CI248">
            <v>167</v>
          </cell>
          <cell r="CJ248">
            <v>92.6</v>
          </cell>
          <cell r="CK248">
            <v>0</v>
          </cell>
          <cell r="CL248">
            <v>9160</v>
          </cell>
          <cell r="CM248">
            <v>3.76</v>
          </cell>
          <cell r="CN248">
            <v>98</v>
          </cell>
          <cell r="CO248">
            <v>252</v>
          </cell>
          <cell r="CP248">
            <v>0</v>
          </cell>
          <cell r="CQ248">
            <v>0</v>
          </cell>
          <cell r="CR248">
            <v>0</v>
          </cell>
          <cell r="CS248">
            <v>0</v>
          </cell>
        </row>
        <row r="249">
          <cell r="C249" t="str">
            <v>W10X22</v>
          </cell>
          <cell r="D249" t="str">
            <v>F</v>
          </cell>
          <cell r="E249">
            <v>22</v>
          </cell>
          <cell r="F249">
            <v>6.49</v>
          </cell>
          <cell r="G249">
            <v>10.199999999999999</v>
          </cell>
          <cell r="H249">
            <v>0</v>
          </cell>
          <cell r="I249">
            <v>0</v>
          </cell>
          <cell r="J249">
            <v>5.75</v>
          </cell>
          <cell r="K249">
            <v>0</v>
          </cell>
          <cell r="L249">
            <v>0</v>
          </cell>
          <cell r="M249">
            <v>0.24</v>
          </cell>
          <cell r="N249">
            <v>0.36</v>
          </cell>
          <cell r="O249">
            <v>0</v>
          </cell>
          <cell r="P249">
            <v>0</v>
          </cell>
          <cell r="Q249">
            <v>0</v>
          </cell>
          <cell r="R249">
            <v>0.66</v>
          </cell>
          <cell r="S249">
            <v>0.9375</v>
          </cell>
          <cell r="T249">
            <v>0.625</v>
          </cell>
          <cell r="U249">
            <v>0</v>
          </cell>
          <cell r="V249">
            <v>0</v>
          </cell>
          <cell r="W249">
            <v>0</v>
          </cell>
          <cell r="X249">
            <v>0</v>
          </cell>
          <cell r="Y249">
            <v>0</v>
          </cell>
          <cell r="Z249">
            <v>7.99</v>
          </cell>
          <cell r="AA249">
            <v>0</v>
          </cell>
          <cell r="AB249">
            <v>36.9</v>
          </cell>
          <cell r="AC249">
            <v>0</v>
          </cell>
          <cell r="AD249">
            <v>0</v>
          </cell>
          <cell r="AE249">
            <v>118</v>
          </cell>
          <cell r="AF249">
            <v>26</v>
          </cell>
          <cell r="AG249">
            <v>23.2</v>
          </cell>
          <cell r="AH249">
            <v>4.2699999999999996</v>
          </cell>
          <cell r="AI249">
            <v>11.4</v>
          </cell>
          <cell r="AJ249">
            <v>6.1</v>
          </cell>
          <cell r="AK249">
            <v>3.97</v>
          </cell>
          <cell r="AL249">
            <v>1.33</v>
          </cell>
          <cell r="AM249">
            <v>0</v>
          </cell>
          <cell r="AN249">
            <v>0.23899999999999999</v>
          </cell>
          <cell r="AO249">
            <v>275</v>
          </cell>
          <cell r="AP249">
            <v>0</v>
          </cell>
          <cell r="AQ249">
            <v>14.1</v>
          </cell>
          <cell r="AR249">
            <v>7.32</v>
          </cell>
          <cell r="AS249">
            <v>4.88</v>
          </cell>
          <cell r="AT249">
            <v>12.9</v>
          </cell>
          <cell r="AU249">
            <v>0</v>
          </cell>
          <cell r="AV249">
            <v>0</v>
          </cell>
          <cell r="AW249">
            <v>0</v>
          </cell>
          <cell r="AX249">
            <v>0</v>
          </cell>
          <cell r="AY249" t="str">
            <v>W250X32.7</v>
          </cell>
          <cell r="AZ249" t="str">
            <v>W250X32.7</v>
          </cell>
          <cell r="BA249">
            <v>32.700000000000003</v>
          </cell>
          <cell r="BB249">
            <v>4190</v>
          </cell>
          <cell r="BC249">
            <v>259</v>
          </cell>
          <cell r="BD249">
            <v>0</v>
          </cell>
          <cell r="BE249">
            <v>0</v>
          </cell>
          <cell r="BF249">
            <v>146</v>
          </cell>
          <cell r="BG249">
            <v>0</v>
          </cell>
          <cell r="BH249">
            <v>0</v>
          </cell>
          <cell r="BI249">
            <v>6.1</v>
          </cell>
          <cell r="BJ249">
            <v>9.14</v>
          </cell>
          <cell r="BK249">
            <v>0</v>
          </cell>
          <cell r="BL249">
            <v>0</v>
          </cell>
          <cell r="BM249">
            <v>0</v>
          </cell>
          <cell r="BN249">
            <v>16.8</v>
          </cell>
          <cell r="BO249">
            <v>23.8</v>
          </cell>
          <cell r="BP249">
            <v>0</v>
          </cell>
          <cell r="BQ249">
            <v>0</v>
          </cell>
          <cell r="BR249">
            <v>0</v>
          </cell>
          <cell r="BS249">
            <v>0</v>
          </cell>
          <cell r="BT249">
            <v>0</v>
          </cell>
          <cell r="BU249">
            <v>32.700000000000003</v>
          </cell>
          <cell r="BV249">
            <v>0</v>
          </cell>
          <cell r="BW249">
            <v>0</v>
          </cell>
          <cell r="BX249">
            <v>36.9</v>
          </cell>
          <cell r="BY249">
            <v>0</v>
          </cell>
          <cell r="BZ249">
            <v>49.1</v>
          </cell>
          <cell r="CA249">
            <v>426</v>
          </cell>
          <cell r="CB249">
            <v>380</v>
          </cell>
          <cell r="CC249">
            <v>108</v>
          </cell>
          <cell r="CD249">
            <v>4.75</v>
          </cell>
          <cell r="CE249">
            <v>100</v>
          </cell>
          <cell r="CF249">
            <v>65.099999999999994</v>
          </cell>
          <cell r="CG249">
            <v>33.799999999999997</v>
          </cell>
          <cell r="CH249">
            <v>0</v>
          </cell>
          <cell r="CI249">
            <v>100</v>
          </cell>
          <cell r="CJ249">
            <v>73.8</v>
          </cell>
          <cell r="CK249">
            <v>0</v>
          </cell>
          <cell r="CL249">
            <v>9100</v>
          </cell>
          <cell r="CM249">
            <v>3.05</v>
          </cell>
          <cell r="CN249">
            <v>80</v>
          </cell>
          <cell r="CO249">
            <v>211</v>
          </cell>
          <cell r="CP249">
            <v>0</v>
          </cell>
          <cell r="CQ249">
            <v>0</v>
          </cell>
          <cell r="CR249">
            <v>0</v>
          </cell>
          <cell r="CS249">
            <v>0</v>
          </cell>
        </row>
        <row r="250">
          <cell r="C250" t="str">
            <v>W10X19</v>
          </cell>
          <cell r="D250" t="str">
            <v>F</v>
          </cell>
          <cell r="E250">
            <v>19</v>
          </cell>
          <cell r="F250">
            <v>5.62</v>
          </cell>
          <cell r="G250">
            <v>10.199999999999999</v>
          </cell>
          <cell r="H250">
            <v>0</v>
          </cell>
          <cell r="I250">
            <v>0</v>
          </cell>
          <cell r="J250">
            <v>4.0199999999999996</v>
          </cell>
          <cell r="K250">
            <v>0</v>
          </cell>
          <cell r="L250">
            <v>0</v>
          </cell>
          <cell r="M250">
            <v>0.25</v>
          </cell>
          <cell r="N250">
            <v>0.39500000000000002</v>
          </cell>
          <cell r="O250">
            <v>0</v>
          </cell>
          <cell r="P250">
            <v>0</v>
          </cell>
          <cell r="Q250">
            <v>0</v>
          </cell>
          <cell r="R250">
            <v>0.69499999999999995</v>
          </cell>
          <cell r="S250">
            <v>0.9375</v>
          </cell>
          <cell r="T250">
            <v>0.625</v>
          </cell>
          <cell r="U250">
            <v>0</v>
          </cell>
          <cell r="V250">
            <v>0</v>
          </cell>
          <cell r="W250">
            <v>0</v>
          </cell>
          <cell r="X250">
            <v>0</v>
          </cell>
          <cell r="Y250">
            <v>0</v>
          </cell>
          <cell r="Z250">
            <v>5.09</v>
          </cell>
          <cell r="AA250">
            <v>0</v>
          </cell>
          <cell r="AB250">
            <v>35.4</v>
          </cell>
          <cell r="AC250">
            <v>0</v>
          </cell>
          <cell r="AD250">
            <v>0</v>
          </cell>
          <cell r="AE250">
            <v>96.3</v>
          </cell>
          <cell r="AF250">
            <v>21.6</v>
          </cell>
          <cell r="AG250">
            <v>18.8</v>
          </cell>
          <cell r="AH250">
            <v>4.1399999999999997</v>
          </cell>
          <cell r="AI250">
            <v>4.29</v>
          </cell>
          <cell r="AJ250">
            <v>3.35</v>
          </cell>
          <cell r="AK250">
            <v>2.14</v>
          </cell>
          <cell r="AL250">
            <v>0.874</v>
          </cell>
          <cell r="AM250">
            <v>0</v>
          </cell>
          <cell r="AN250">
            <v>0.23300000000000001</v>
          </cell>
          <cell r="AO250">
            <v>104</v>
          </cell>
          <cell r="AP250">
            <v>0</v>
          </cell>
          <cell r="AQ250">
            <v>9.85</v>
          </cell>
          <cell r="AR250">
            <v>3.91</v>
          </cell>
          <cell r="AS250">
            <v>3.65</v>
          </cell>
          <cell r="AT250">
            <v>10.6</v>
          </cell>
          <cell r="AU250">
            <v>0</v>
          </cell>
          <cell r="AV250">
            <v>0</v>
          </cell>
          <cell r="AW250">
            <v>0</v>
          </cell>
          <cell r="AX250">
            <v>0</v>
          </cell>
          <cell r="AY250" t="str">
            <v>W250X28.4</v>
          </cell>
          <cell r="AZ250" t="str">
            <v>W250X28.4</v>
          </cell>
          <cell r="BA250">
            <v>28.4</v>
          </cell>
          <cell r="BB250">
            <v>3630</v>
          </cell>
          <cell r="BC250">
            <v>259</v>
          </cell>
          <cell r="BD250">
            <v>0</v>
          </cell>
          <cell r="BE250">
            <v>0</v>
          </cell>
          <cell r="BF250">
            <v>102</v>
          </cell>
          <cell r="BG250">
            <v>0</v>
          </cell>
          <cell r="BH250">
            <v>0</v>
          </cell>
          <cell r="BI250">
            <v>6.35</v>
          </cell>
          <cell r="BJ250">
            <v>10</v>
          </cell>
          <cell r="BK250">
            <v>0</v>
          </cell>
          <cell r="BL250">
            <v>0</v>
          </cell>
          <cell r="BM250">
            <v>0</v>
          </cell>
          <cell r="BN250">
            <v>17.7</v>
          </cell>
          <cell r="BO250">
            <v>23.8</v>
          </cell>
          <cell r="BP250">
            <v>0</v>
          </cell>
          <cell r="BQ250">
            <v>0</v>
          </cell>
          <cell r="BR250">
            <v>0</v>
          </cell>
          <cell r="BS250">
            <v>0</v>
          </cell>
          <cell r="BT250">
            <v>0</v>
          </cell>
          <cell r="BU250">
            <v>28.4</v>
          </cell>
          <cell r="BV250">
            <v>0</v>
          </cell>
          <cell r="BW250">
            <v>0</v>
          </cell>
          <cell r="BX250">
            <v>35.4</v>
          </cell>
          <cell r="BY250">
            <v>0</v>
          </cell>
          <cell r="BZ250">
            <v>40.1</v>
          </cell>
          <cell r="CA250">
            <v>354</v>
          </cell>
          <cell r="CB250">
            <v>308</v>
          </cell>
          <cell r="CC250">
            <v>105</v>
          </cell>
          <cell r="CD250">
            <v>1.79</v>
          </cell>
          <cell r="CE250">
            <v>54.9</v>
          </cell>
          <cell r="CF250">
            <v>35.1</v>
          </cell>
          <cell r="CG250">
            <v>22.2</v>
          </cell>
          <cell r="CH250">
            <v>0</v>
          </cell>
          <cell r="CI250">
            <v>97</v>
          </cell>
          <cell r="CJ250">
            <v>27.9</v>
          </cell>
          <cell r="CK250">
            <v>0</v>
          </cell>
          <cell r="CL250">
            <v>6350</v>
          </cell>
          <cell r="CM250">
            <v>1.63</v>
          </cell>
          <cell r="CN250">
            <v>59.8</v>
          </cell>
          <cell r="CO250">
            <v>174</v>
          </cell>
          <cell r="CP250">
            <v>0</v>
          </cell>
          <cell r="CQ250">
            <v>0</v>
          </cell>
          <cell r="CR250">
            <v>0</v>
          </cell>
          <cell r="CS250">
            <v>0</v>
          </cell>
        </row>
        <row r="251">
          <cell r="C251" t="str">
            <v>W10X17</v>
          </cell>
          <cell r="D251" t="str">
            <v>F</v>
          </cell>
          <cell r="E251">
            <v>17</v>
          </cell>
          <cell r="F251">
            <v>4.99</v>
          </cell>
          <cell r="G251">
            <v>10.1</v>
          </cell>
          <cell r="H251">
            <v>0</v>
          </cell>
          <cell r="I251">
            <v>0</v>
          </cell>
          <cell r="J251">
            <v>4.01</v>
          </cell>
          <cell r="K251">
            <v>0</v>
          </cell>
          <cell r="L251">
            <v>0</v>
          </cell>
          <cell r="M251">
            <v>0.24</v>
          </cell>
          <cell r="N251">
            <v>0.33</v>
          </cell>
          <cell r="O251">
            <v>0</v>
          </cell>
          <cell r="P251">
            <v>0</v>
          </cell>
          <cell r="Q251">
            <v>0</v>
          </cell>
          <cell r="R251">
            <v>0.63</v>
          </cell>
          <cell r="S251">
            <v>0.875</v>
          </cell>
          <cell r="T251">
            <v>0.5625</v>
          </cell>
          <cell r="U251">
            <v>0</v>
          </cell>
          <cell r="V251">
            <v>0</v>
          </cell>
          <cell r="W251">
            <v>0</v>
          </cell>
          <cell r="X251">
            <v>0</v>
          </cell>
          <cell r="Y251">
            <v>0</v>
          </cell>
          <cell r="Z251">
            <v>6.08</v>
          </cell>
          <cell r="AA251">
            <v>0</v>
          </cell>
          <cell r="AB251">
            <v>36.9</v>
          </cell>
          <cell r="AC251">
            <v>0</v>
          </cell>
          <cell r="AD251">
            <v>0</v>
          </cell>
          <cell r="AE251">
            <v>81.900000000000006</v>
          </cell>
          <cell r="AF251">
            <v>18.7</v>
          </cell>
          <cell r="AG251">
            <v>16.2</v>
          </cell>
          <cell r="AH251">
            <v>4.05</v>
          </cell>
          <cell r="AI251">
            <v>3.56</v>
          </cell>
          <cell r="AJ251">
            <v>2.8</v>
          </cell>
          <cell r="AK251">
            <v>1.78</v>
          </cell>
          <cell r="AL251">
            <v>0.84499999999999997</v>
          </cell>
          <cell r="AM251">
            <v>0</v>
          </cell>
          <cell r="AN251">
            <v>0.156</v>
          </cell>
          <cell r="AO251">
            <v>85.1</v>
          </cell>
          <cell r="AP251">
            <v>0</v>
          </cell>
          <cell r="AQ251">
            <v>9.7899999999999991</v>
          </cell>
          <cell r="AR251">
            <v>3.24</v>
          </cell>
          <cell r="AS251">
            <v>3.04</v>
          </cell>
          <cell r="AT251">
            <v>9.14</v>
          </cell>
          <cell r="AU251">
            <v>0</v>
          </cell>
          <cell r="AV251">
            <v>0</v>
          </cell>
          <cell r="AW251">
            <v>0</v>
          </cell>
          <cell r="AX251">
            <v>0</v>
          </cell>
          <cell r="AY251" t="str">
            <v>W250X25.3</v>
          </cell>
          <cell r="AZ251" t="str">
            <v>W250X25.3</v>
          </cell>
          <cell r="BA251">
            <v>25.3</v>
          </cell>
          <cell r="BB251">
            <v>3220</v>
          </cell>
          <cell r="BC251">
            <v>257</v>
          </cell>
          <cell r="BD251">
            <v>0</v>
          </cell>
          <cell r="BE251">
            <v>0</v>
          </cell>
          <cell r="BF251">
            <v>102</v>
          </cell>
          <cell r="BG251">
            <v>0</v>
          </cell>
          <cell r="BH251">
            <v>0</v>
          </cell>
          <cell r="BI251">
            <v>6.1</v>
          </cell>
          <cell r="BJ251">
            <v>8.3800000000000008</v>
          </cell>
          <cell r="BK251">
            <v>0</v>
          </cell>
          <cell r="BL251">
            <v>0</v>
          </cell>
          <cell r="BM251">
            <v>0</v>
          </cell>
          <cell r="BN251">
            <v>16</v>
          </cell>
          <cell r="BO251">
            <v>22.2</v>
          </cell>
          <cell r="BP251">
            <v>0</v>
          </cell>
          <cell r="BQ251">
            <v>0</v>
          </cell>
          <cell r="BR251">
            <v>0</v>
          </cell>
          <cell r="BS251">
            <v>0</v>
          </cell>
          <cell r="BT251">
            <v>0</v>
          </cell>
          <cell r="BU251">
            <v>25.3</v>
          </cell>
          <cell r="BV251">
            <v>0</v>
          </cell>
          <cell r="BW251">
            <v>0</v>
          </cell>
          <cell r="BX251">
            <v>36.9</v>
          </cell>
          <cell r="BY251">
            <v>0</v>
          </cell>
          <cell r="BZ251">
            <v>34.1</v>
          </cell>
          <cell r="CA251">
            <v>306</v>
          </cell>
          <cell r="CB251">
            <v>265</v>
          </cell>
          <cell r="CC251">
            <v>103</v>
          </cell>
          <cell r="CD251">
            <v>1.48</v>
          </cell>
          <cell r="CE251">
            <v>45.9</v>
          </cell>
          <cell r="CF251">
            <v>29.2</v>
          </cell>
          <cell r="CG251">
            <v>21.5</v>
          </cell>
          <cell r="CH251">
            <v>0</v>
          </cell>
          <cell r="CI251">
            <v>64.900000000000006</v>
          </cell>
          <cell r="CJ251">
            <v>22.9</v>
          </cell>
          <cell r="CK251">
            <v>0</v>
          </cell>
          <cell r="CL251">
            <v>6320</v>
          </cell>
          <cell r="CM251">
            <v>1.35</v>
          </cell>
          <cell r="CN251">
            <v>49.8</v>
          </cell>
          <cell r="CO251">
            <v>150</v>
          </cell>
          <cell r="CP251">
            <v>0</v>
          </cell>
          <cell r="CQ251">
            <v>0</v>
          </cell>
          <cell r="CR251">
            <v>0</v>
          </cell>
          <cell r="CS251">
            <v>0</v>
          </cell>
        </row>
        <row r="252">
          <cell r="C252" t="str">
            <v>W10X15</v>
          </cell>
          <cell r="D252" t="str">
            <v>F</v>
          </cell>
          <cell r="E252">
            <v>15</v>
          </cell>
          <cell r="F252">
            <v>4.41</v>
          </cell>
          <cell r="G252">
            <v>10</v>
          </cell>
          <cell r="H252">
            <v>0</v>
          </cell>
          <cell r="I252">
            <v>0</v>
          </cell>
          <cell r="J252">
            <v>4</v>
          </cell>
          <cell r="K252">
            <v>0</v>
          </cell>
          <cell r="L252">
            <v>0</v>
          </cell>
          <cell r="M252">
            <v>0.23</v>
          </cell>
          <cell r="N252">
            <v>0.27</v>
          </cell>
          <cell r="O252">
            <v>0</v>
          </cell>
          <cell r="P252">
            <v>0</v>
          </cell>
          <cell r="Q252">
            <v>0</v>
          </cell>
          <cell r="R252">
            <v>0.56999999999999995</v>
          </cell>
          <cell r="S252">
            <v>0.8125</v>
          </cell>
          <cell r="T252">
            <v>0.5625</v>
          </cell>
          <cell r="U252">
            <v>0</v>
          </cell>
          <cell r="V252">
            <v>0</v>
          </cell>
          <cell r="W252">
            <v>0</v>
          </cell>
          <cell r="X252">
            <v>0</v>
          </cell>
          <cell r="Y252">
            <v>0</v>
          </cell>
          <cell r="Z252">
            <v>7.41</v>
          </cell>
          <cell r="AA252">
            <v>0</v>
          </cell>
          <cell r="AB252">
            <v>38.5</v>
          </cell>
          <cell r="AC252">
            <v>0</v>
          </cell>
          <cell r="AD252">
            <v>0</v>
          </cell>
          <cell r="AE252">
            <v>68.900000000000006</v>
          </cell>
          <cell r="AF252">
            <v>16</v>
          </cell>
          <cell r="AG252">
            <v>13.8</v>
          </cell>
          <cell r="AH252">
            <v>3.95</v>
          </cell>
          <cell r="AI252">
            <v>2.89</v>
          </cell>
          <cell r="AJ252">
            <v>2.2999999999999998</v>
          </cell>
          <cell r="AK252">
            <v>1.45</v>
          </cell>
          <cell r="AL252">
            <v>0.81</v>
          </cell>
          <cell r="AM252">
            <v>0</v>
          </cell>
          <cell r="AN252">
            <v>0.104</v>
          </cell>
          <cell r="AO252">
            <v>68.3</v>
          </cell>
          <cell r="AP252">
            <v>0</v>
          </cell>
          <cell r="AQ252">
            <v>9.73</v>
          </cell>
          <cell r="AR252">
            <v>2.63</v>
          </cell>
          <cell r="AS252">
            <v>2.48</v>
          </cell>
          <cell r="AT252">
            <v>7.83</v>
          </cell>
          <cell r="AU252">
            <v>0</v>
          </cell>
          <cell r="AV252">
            <v>0</v>
          </cell>
          <cell r="AW252">
            <v>0</v>
          </cell>
          <cell r="AX252">
            <v>0</v>
          </cell>
          <cell r="AY252" t="str">
            <v>W250X22.3</v>
          </cell>
          <cell r="AZ252" t="str">
            <v>W250X22.3</v>
          </cell>
          <cell r="BA252">
            <v>2.2999999999999998</v>
          </cell>
          <cell r="BB252">
            <v>2850</v>
          </cell>
          <cell r="BC252">
            <v>254</v>
          </cell>
          <cell r="BD252">
            <v>0</v>
          </cell>
          <cell r="BE252">
            <v>0</v>
          </cell>
          <cell r="BF252">
            <v>102</v>
          </cell>
          <cell r="BG252">
            <v>0</v>
          </cell>
          <cell r="BH252">
            <v>0</v>
          </cell>
          <cell r="BI252">
            <v>5.84</v>
          </cell>
          <cell r="BJ252">
            <v>6.86</v>
          </cell>
          <cell r="BK252">
            <v>0</v>
          </cell>
          <cell r="BL252">
            <v>0</v>
          </cell>
          <cell r="BM252">
            <v>0</v>
          </cell>
          <cell r="BN252">
            <v>14.5</v>
          </cell>
          <cell r="BO252">
            <v>20.6</v>
          </cell>
          <cell r="BP252">
            <v>0</v>
          </cell>
          <cell r="BQ252">
            <v>0</v>
          </cell>
          <cell r="BR252">
            <v>0</v>
          </cell>
          <cell r="BS252">
            <v>0</v>
          </cell>
          <cell r="BT252">
            <v>0</v>
          </cell>
          <cell r="BU252">
            <v>2.2999999999999998</v>
          </cell>
          <cell r="BV252">
            <v>0</v>
          </cell>
          <cell r="BW252">
            <v>0</v>
          </cell>
          <cell r="BX252">
            <v>38.5</v>
          </cell>
          <cell r="BY252">
            <v>0</v>
          </cell>
          <cell r="BZ252">
            <v>28.7</v>
          </cell>
          <cell r="CA252">
            <v>262</v>
          </cell>
          <cell r="CB252">
            <v>226</v>
          </cell>
          <cell r="CC252">
            <v>100</v>
          </cell>
          <cell r="CD252">
            <v>1.2</v>
          </cell>
          <cell r="CE252">
            <v>37.700000000000003</v>
          </cell>
          <cell r="CF252">
            <v>23.8</v>
          </cell>
          <cell r="CG252">
            <v>20.6</v>
          </cell>
          <cell r="CH252">
            <v>0</v>
          </cell>
          <cell r="CI252">
            <v>43.3</v>
          </cell>
          <cell r="CJ252">
            <v>18.3</v>
          </cell>
          <cell r="CK252">
            <v>0</v>
          </cell>
          <cell r="CL252">
            <v>6280</v>
          </cell>
          <cell r="CM252">
            <v>1.0900000000000001</v>
          </cell>
          <cell r="CN252">
            <v>40.6</v>
          </cell>
          <cell r="CO252">
            <v>128</v>
          </cell>
          <cell r="CP252">
            <v>0</v>
          </cell>
          <cell r="CQ252">
            <v>0</v>
          </cell>
          <cell r="CR252">
            <v>0</v>
          </cell>
          <cell r="CS252">
            <v>0</v>
          </cell>
        </row>
        <row r="253">
          <cell r="C253" t="str">
            <v>W10X12</v>
          </cell>
          <cell r="D253" t="str">
            <v>F</v>
          </cell>
          <cell r="E253">
            <v>12</v>
          </cell>
          <cell r="F253">
            <v>3.54</v>
          </cell>
          <cell r="G253">
            <v>9.8699999999999992</v>
          </cell>
          <cell r="H253">
            <v>0</v>
          </cell>
          <cell r="I253">
            <v>0</v>
          </cell>
          <cell r="J253">
            <v>3.96</v>
          </cell>
          <cell r="K253">
            <v>0</v>
          </cell>
          <cell r="L253">
            <v>0</v>
          </cell>
          <cell r="M253">
            <v>0.19</v>
          </cell>
          <cell r="N253">
            <v>0.21</v>
          </cell>
          <cell r="O253">
            <v>0</v>
          </cell>
          <cell r="P253">
            <v>0</v>
          </cell>
          <cell r="Q253">
            <v>0</v>
          </cell>
          <cell r="R253">
            <v>0.51</v>
          </cell>
          <cell r="S253">
            <v>0.75</v>
          </cell>
          <cell r="T253">
            <v>0.5625</v>
          </cell>
          <cell r="U253">
            <v>0</v>
          </cell>
          <cell r="V253">
            <v>0</v>
          </cell>
          <cell r="W253">
            <v>0</v>
          </cell>
          <cell r="X253">
            <v>0</v>
          </cell>
          <cell r="Y253">
            <v>0</v>
          </cell>
          <cell r="Z253">
            <v>9.43</v>
          </cell>
          <cell r="AA253">
            <v>0</v>
          </cell>
          <cell r="AB253">
            <v>46.6</v>
          </cell>
          <cell r="AC253">
            <v>0</v>
          </cell>
          <cell r="AD253">
            <v>0</v>
          </cell>
          <cell r="AE253">
            <v>53.8</v>
          </cell>
          <cell r="AF253">
            <v>12.6</v>
          </cell>
          <cell r="AG253">
            <v>10.9</v>
          </cell>
          <cell r="AH253">
            <v>3.9</v>
          </cell>
          <cell r="AI253">
            <v>2.1800000000000002</v>
          </cell>
          <cell r="AJ253">
            <v>1.74</v>
          </cell>
          <cell r="AK253">
            <v>1.1000000000000001</v>
          </cell>
          <cell r="AL253">
            <v>0.78500000000000003</v>
          </cell>
          <cell r="AM253">
            <v>0</v>
          </cell>
          <cell r="AN253">
            <v>5.4699999999999999E-2</v>
          </cell>
          <cell r="AO253">
            <v>50.9</v>
          </cell>
          <cell r="AP253">
            <v>0</v>
          </cell>
          <cell r="AQ253">
            <v>9.56</v>
          </cell>
          <cell r="AR253">
            <v>1.99</v>
          </cell>
          <cell r="AS253">
            <v>1.91</v>
          </cell>
          <cell r="AT253">
            <v>6.14</v>
          </cell>
          <cell r="AU253">
            <v>0</v>
          </cell>
          <cell r="AV253">
            <v>0</v>
          </cell>
          <cell r="AW253">
            <v>0</v>
          </cell>
          <cell r="AX253">
            <v>0</v>
          </cell>
          <cell r="AY253" t="str">
            <v>W250X17.9</v>
          </cell>
          <cell r="AZ253" t="str">
            <v>W250X17.9</v>
          </cell>
          <cell r="BA253">
            <v>17.899999999999999</v>
          </cell>
          <cell r="BB253">
            <v>2280</v>
          </cell>
          <cell r="BC253">
            <v>251</v>
          </cell>
          <cell r="BD253">
            <v>0</v>
          </cell>
          <cell r="BE253">
            <v>0</v>
          </cell>
          <cell r="BF253">
            <v>101</v>
          </cell>
          <cell r="BG253">
            <v>0</v>
          </cell>
          <cell r="BH253">
            <v>0</v>
          </cell>
          <cell r="BI253">
            <v>4.83</v>
          </cell>
          <cell r="BJ253">
            <v>5.33</v>
          </cell>
          <cell r="BK253">
            <v>0</v>
          </cell>
          <cell r="BL253">
            <v>0</v>
          </cell>
          <cell r="BM253">
            <v>0</v>
          </cell>
          <cell r="BN253">
            <v>13</v>
          </cell>
          <cell r="BO253">
            <v>19.100000000000001</v>
          </cell>
          <cell r="BP253">
            <v>0</v>
          </cell>
          <cell r="BQ253">
            <v>0</v>
          </cell>
          <cell r="BR253">
            <v>0</v>
          </cell>
          <cell r="BS253">
            <v>0</v>
          </cell>
          <cell r="BT253">
            <v>0</v>
          </cell>
          <cell r="BU253">
            <v>17.899999999999999</v>
          </cell>
          <cell r="BV253">
            <v>0</v>
          </cell>
          <cell r="BW253">
            <v>0</v>
          </cell>
          <cell r="BX253">
            <v>46.6</v>
          </cell>
          <cell r="BY253">
            <v>0</v>
          </cell>
          <cell r="BZ253">
            <v>22.4</v>
          </cell>
          <cell r="CA253">
            <v>206</v>
          </cell>
          <cell r="CB253">
            <v>179</v>
          </cell>
          <cell r="CC253">
            <v>99.1</v>
          </cell>
          <cell r="CD253">
            <v>0.90700000000000003</v>
          </cell>
          <cell r="CE253">
            <v>28.5</v>
          </cell>
          <cell r="CF253">
            <v>18</v>
          </cell>
          <cell r="CG253">
            <v>19.899999999999999</v>
          </cell>
          <cell r="CH253">
            <v>0</v>
          </cell>
          <cell r="CI253">
            <v>22.8</v>
          </cell>
          <cell r="CJ253">
            <v>13.7</v>
          </cell>
          <cell r="CK253">
            <v>0</v>
          </cell>
          <cell r="CL253">
            <v>6170</v>
          </cell>
          <cell r="CM253">
            <v>0.82799999999999996</v>
          </cell>
          <cell r="CN253">
            <v>31.3</v>
          </cell>
          <cell r="CO253">
            <v>101</v>
          </cell>
          <cell r="CP253">
            <v>0</v>
          </cell>
          <cell r="CQ253">
            <v>0</v>
          </cell>
          <cell r="CR253">
            <v>0</v>
          </cell>
          <cell r="CS253">
            <v>0</v>
          </cell>
        </row>
        <row r="254">
          <cell r="C254" t="str">
            <v>W8X67</v>
          </cell>
          <cell r="D254" t="str">
            <v>F</v>
          </cell>
          <cell r="E254">
            <v>67</v>
          </cell>
          <cell r="F254">
            <v>19.7</v>
          </cell>
          <cell r="G254">
            <v>9</v>
          </cell>
          <cell r="H254">
            <v>0</v>
          </cell>
          <cell r="I254">
            <v>0</v>
          </cell>
          <cell r="J254">
            <v>8.2799999999999994</v>
          </cell>
          <cell r="K254">
            <v>0</v>
          </cell>
          <cell r="L254">
            <v>0</v>
          </cell>
          <cell r="M254">
            <v>0.56999999999999995</v>
          </cell>
          <cell r="N254">
            <v>0.93500000000000005</v>
          </cell>
          <cell r="O254">
            <v>0</v>
          </cell>
          <cell r="P254">
            <v>0</v>
          </cell>
          <cell r="Q254">
            <v>0</v>
          </cell>
          <cell r="R254">
            <v>1.33</v>
          </cell>
          <cell r="S254">
            <v>1.625</v>
          </cell>
          <cell r="T254">
            <v>0.9375</v>
          </cell>
          <cell r="U254">
            <v>0</v>
          </cell>
          <cell r="V254">
            <v>0</v>
          </cell>
          <cell r="W254">
            <v>0</v>
          </cell>
          <cell r="X254">
            <v>0</v>
          </cell>
          <cell r="Y254">
            <v>0</v>
          </cell>
          <cell r="Z254">
            <v>4.43</v>
          </cell>
          <cell r="AA254">
            <v>0</v>
          </cell>
          <cell r="AB254">
            <v>11.1</v>
          </cell>
          <cell r="AC254">
            <v>0</v>
          </cell>
          <cell r="AD254">
            <v>0</v>
          </cell>
          <cell r="AE254">
            <v>272</v>
          </cell>
          <cell r="AF254">
            <v>70.099999999999994</v>
          </cell>
          <cell r="AG254">
            <v>60.4</v>
          </cell>
          <cell r="AH254">
            <v>3.72</v>
          </cell>
          <cell r="AI254">
            <v>88.6</v>
          </cell>
          <cell r="AJ254">
            <v>32.700000000000003</v>
          </cell>
          <cell r="AK254">
            <v>21.4</v>
          </cell>
          <cell r="AL254">
            <v>2.12</v>
          </cell>
          <cell r="AM254">
            <v>0</v>
          </cell>
          <cell r="AN254">
            <v>5.05</v>
          </cell>
          <cell r="AO254">
            <v>1440</v>
          </cell>
          <cell r="AP254">
            <v>0</v>
          </cell>
          <cell r="AQ254">
            <v>16.7</v>
          </cell>
          <cell r="AR254">
            <v>32.299999999999997</v>
          </cell>
          <cell r="AS254">
            <v>14.5</v>
          </cell>
          <cell r="AT254">
            <v>34.799999999999997</v>
          </cell>
          <cell r="AU254">
            <v>0</v>
          </cell>
          <cell r="AV254">
            <v>0</v>
          </cell>
          <cell r="AW254">
            <v>0</v>
          </cell>
          <cell r="AX254">
            <v>0</v>
          </cell>
          <cell r="AY254" t="str">
            <v>W200X100</v>
          </cell>
          <cell r="AZ254" t="str">
            <v>W200X100</v>
          </cell>
          <cell r="BA254">
            <v>100</v>
          </cell>
          <cell r="BB254">
            <v>12700</v>
          </cell>
          <cell r="BC254">
            <v>229</v>
          </cell>
          <cell r="BD254">
            <v>0</v>
          </cell>
          <cell r="BE254">
            <v>0</v>
          </cell>
          <cell r="BF254">
            <v>210</v>
          </cell>
          <cell r="BG254">
            <v>0</v>
          </cell>
          <cell r="BH254">
            <v>0</v>
          </cell>
          <cell r="BI254">
            <v>14.5</v>
          </cell>
          <cell r="BJ254">
            <v>23.7</v>
          </cell>
          <cell r="BK254">
            <v>0</v>
          </cell>
          <cell r="BL254">
            <v>0</v>
          </cell>
          <cell r="BM254">
            <v>0</v>
          </cell>
          <cell r="BN254">
            <v>33.799999999999997</v>
          </cell>
          <cell r="BO254">
            <v>41.3</v>
          </cell>
          <cell r="BP254">
            <v>0</v>
          </cell>
          <cell r="BQ254">
            <v>0</v>
          </cell>
          <cell r="BR254">
            <v>0</v>
          </cell>
          <cell r="BS254">
            <v>0</v>
          </cell>
          <cell r="BT254">
            <v>0</v>
          </cell>
          <cell r="BU254">
            <v>100</v>
          </cell>
          <cell r="BV254">
            <v>0</v>
          </cell>
          <cell r="BW254">
            <v>0</v>
          </cell>
          <cell r="BX254">
            <v>11.1</v>
          </cell>
          <cell r="BY254">
            <v>0</v>
          </cell>
          <cell r="BZ254">
            <v>113</v>
          </cell>
          <cell r="CA254">
            <v>1150</v>
          </cell>
          <cell r="CB254">
            <v>990</v>
          </cell>
          <cell r="CC254">
            <v>94.5</v>
          </cell>
          <cell r="CD254">
            <v>36.9</v>
          </cell>
          <cell r="CE254">
            <v>536</v>
          </cell>
          <cell r="CF254">
            <v>351</v>
          </cell>
          <cell r="CG254">
            <v>53.8</v>
          </cell>
          <cell r="CH254">
            <v>0</v>
          </cell>
          <cell r="CI254">
            <v>2100</v>
          </cell>
          <cell r="CJ254">
            <v>387</v>
          </cell>
          <cell r="CK254">
            <v>0</v>
          </cell>
          <cell r="CL254">
            <v>10800</v>
          </cell>
          <cell r="CM254">
            <v>13.4</v>
          </cell>
          <cell r="CN254">
            <v>238</v>
          </cell>
          <cell r="CO254">
            <v>570</v>
          </cell>
          <cell r="CP254">
            <v>0</v>
          </cell>
          <cell r="CQ254">
            <v>0</v>
          </cell>
          <cell r="CR254">
            <v>0</v>
          </cell>
          <cell r="CS254">
            <v>0</v>
          </cell>
        </row>
        <row r="255">
          <cell r="C255" t="str">
            <v>W8X58</v>
          </cell>
          <cell r="D255" t="str">
            <v>F</v>
          </cell>
          <cell r="E255">
            <v>58</v>
          </cell>
          <cell r="F255">
            <v>17.100000000000001</v>
          </cell>
          <cell r="G255">
            <v>8.75</v>
          </cell>
          <cell r="H255">
            <v>0</v>
          </cell>
          <cell r="I255">
            <v>0</v>
          </cell>
          <cell r="J255">
            <v>8.2200000000000006</v>
          </cell>
          <cell r="K255">
            <v>0</v>
          </cell>
          <cell r="L255">
            <v>0</v>
          </cell>
          <cell r="M255">
            <v>0.51</v>
          </cell>
          <cell r="N255">
            <v>0.81</v>
          </cell>
          <cell r="O255">
            <v>0</v>
          </cell>
          <cell r="P255">
            <v>0</v>
          </cell>
          <cell r="Q255">
            <v>0</v>
          </cell>
          <cell r="R255">
            <v>1.2</v>
          </cell>
          <cell r="S255">
            <v>1.5</v>
          </cell>
          <cell r="T255">
            <v>0.875</v>
          </cell>
          <cell r="U255">
            <v>0</v>
          </cell>
          <cell r="V255">
            <v>0</v>
          </cell>
          <cell r="W255">
            <v>0</v>
          </cell>
          <cell r="X255">
            <v>0</v>
          </cell>
          <cell r="Y255">
            <v>0</v>
          </cell>
          <cell r="Z255">
            <v>5.07</v>
          </cell>
          <cell r="AA255">
            <v>0</v>
          </cell>
          <cell r="AB255">
            <v>12.4</v>
          </cell>
          <cell r="AC255">
            <v>0</v>
          </cell>
          <cell r="AD255">
            <v>0</v>
          </cell>
          <cell r="AE255">
            <v>228</v>
          </cell>
          <cell r="AF255">
            <v>59.8</v>
          </cell>
          <cell r="AG255">
            <v>52</v>
          </cell>
          <cell r="AH255">
            <v>3.65</v>
          </cell>
          <cell r="AI255">
            <v>75.099999999999994</v>
          </cell>
          <cell r="AJ255">
            <v>27.9</v>
          </cell>
          <cell r="AK255">
            <v>18.3</v>
          </cell>
          <cell r="AL255">
            <v>2.1</v>
          </cell>
          <cell r="AM255">
            <v>0</v>
          </cell>
          <cell r="AN255">
            <v>3.33</v>
          </cell>
          <cell r="AO255">
            <v>1180</v>
          </cell>
          <cell r="AP255">
            <v>0</v>
          </cell>
          <cell r="AQ255">
            <v>16.3</v>
          </cell>
          <cell r="AR255">
            <v>27.2</v>
          </cell>
          <cell r="AS255">
            <v>12.4</v>
          </cell>
          <cell r="AT255">
            <v>29.7</v>
          </cell>
          <cell r="AU255">
            <v>0</v>
          </cell>
          <cell r="AV255">
            <v>0</v>
          </cell>
          <cell r="AW255">
            <v>0</v>
          </cell>
          <cell r="AX255">
            <v>0</v>
          </cell>
          <cell r="AY255" t="str">
            <v>W200X86</v>
          </cell>
          <cell r="AZ255" t="str">
            <v>W200X86</v>
          </cell>
          <cell r="BA255">
            <v>86</v>
          </cell>
          <cell r="BB255">
            <v>11000</v>
          </cell>
          <cell r="BC255">
            <v>222</v>
          </cell>
          <cell r="BD255">
            <v>0</v>
          </cell>
          <cell r="BE255">
            <v>0</v>
          </cell>
          <cell r="BF255">
            <v>209</v>
          </cell>
          <cell r="BG255">
            <v>0</v>
          </cell>
          <cell r="BH255">
            <v>0</v>
          </cell>
          <cell r="BI255">
            <v>13</v>
          </cell>
          <cell r="BJ255">
            <v>20.6</v>
          </cell>
          <cell r="BK255">
            <v>0</v>
          </cell>
          <cell r="BL255">
            <v>0</v>
          </cell>
          <cell r="BM255">
            <v>0</v>
          </cell>
          <cell r="BN255">
            <v>30.5</v>
          </cell>
          <cell r="BO255">
            <v>38.1</v>
          </cell>
          <cell r="BP255">
            <v>0</v>
          </cell>
          <cell r="BQ255">
            <v>0</v>
          </cell>
          <cell r="BR255">
            <v>0</v>
          </cell>
          <cell r="BS255">
            <v>0</v>
          </cell>
          <cell r="BT255">
            <v>0</v>
          </cell>
          <cell r="BU255">
            <v>86</v>
          </cell>
          <cell r="BV255">
            <v>0</v>
          </cell>
          <cell r="BW255">
            <v>0</v>
          </cell>
          <cell r="BX255">
            <v>12.4</v>
          </cell>
          <cell r="BY255">
            <v>0</v>
          </cell>
          <cell r="BZ255">
            <v>94.9</v>
          </cell>
          <cell r="CA255">
            <v>980</v>
          </cell>
          <cell r="CB255">
            <v>852</v>
          </cell>
          <cell r="CC255">
            <v>92.7</v>
          </cell>
          <cell r="CD255">
            <v>31.3</v>
          </cell>
          <cell r="CE255">
            <v>457</v>
          </cell>
          <cell r="CF255">
            <v>300</v>
          </cell>
          <cell r="CG255">
            <v>53.3</v>
          </cell>
          <cell r="CH255">
            <v>0</v>
          </cell>
          <cell r="CI255">
            <v>1390</v>
          </cell>
          <cell r="CJ255">
            <v>317</v>
          </cell>
          <cell r="CK255">
            <v>0</v>
          </cell>
          <cell r="CL255">
            <v>10500</v>
          </cell>
          <cell r="CM255">
            <v>11.3</v>
          </cell>
          <cell r="CN255">
            <v>203</v>
          </cell>
          <cell r="CO255">
            <v>487</v>
          </cell>
          <cell r="CP255">
            <v>0</v>
          </cell>
          <cell r="CQ255">
            <v>0</v>
          </cell>
          <cell r="CR255">
            <v>0</v>
          </cell>
          <cell r="CS255">
            <v>0</v>
          </cell>
        </row>
        <row r="256">
          <cell r="C256" t="str">
            <v>W8X48</v>
          </cell>
          <cell r="D256" t="str">
            <v>F</v>
          </cell>
          <cell r="E256">
            <v>48</v>
          </cell>
          <cell r="F256">
            <v>14.1</v>
          </cell>
          <cell r="G256">
            <v>8.5</v>
          </cell>
          <cell r="H256">
            <v>0</v>
          </cell>
          <cell r="I256">
            <v>0</v>
          </cell>
          <cell r="J256">
            <v>8.11</v>
          </cell>
          <cell r="K256">
            <v>0</v>
          </cell>
          <cell r="L256">
            <v>0</v>
          </cell>
          <cell r="M256">
            <v>0.4</v>
          </cell>
          <cell r="N256">
            <v>0.68500000000000005</v>
          </cell>
          <cell r="O256">
            <v>0</v>
          </cell>
          <cell r="P256">
            <v>0</v>
          </cell>
          <cell r="Q256">
            <v>0</v>
          </cell>
          <cell r="R256">
            <v>1.08</v>
          </cell>
          <cell r="S256">
            <v>1.375</v>
          </cell>
          <cell r="T256">
            <v>0.8125</v>
          </cell>
          <cell r="U256">
            <v>0</v>
          </cell>
          <cell r="V256">
            <v>0</v>
          </cell>
          <cell r="W256">
            <v>0</v>
          </cell>
          <cell r="X256">
            <v>0</v>
          </cell>
          <cell r="Y256">
            <v>0</v>
          </cell>
          <cell r="Z256">
            <v>5.92</v>
          </cell>
          <cell r="AA256">
            <v>0</v>
          </cell>
          <cell r="AB256">
            <v>15.9</v>
          </cell>
          <cell r="AC256">
            <v>0</v>
          </cell>
          <cell r="AD256">
            <v>0</v>
          </cell>
          <cell r="AE256">
            <v>184</v>
          </cell>
          <cell r="AF256">
            <v>49</v>
          </cell>
          <cell r="AG256">
            <v>43.2</v>
          </cell>
          <cell r="AH256">
            <v>3.61</v>
          </cell>
          <cell r="AI256">
            <v>60.9</v>
          </cell>
          <cell r="AJ256">
            <v>22.9</v>
          </cell>
          <cell r="AK256">
            <v>15</v>
          </cell>
          <cell r="AL256">
            <v>2.08</v>
          </cell>
          <cell r="AM256">
            <v>0</v>
          </cell>
          <cell r="AN256">
            <v>1.96</v>
          </cell>
          <cell r="AO256">
            <v>931</v>
          </cell>
          <cell r="AP256">
            <v>0</v>
          </cell>
          <cell r="AQ256">
            <v>15.8</v>
          </cell>
          <cell r="AR256">
            <v>22</v>
          </cell>
          <cell r="AS256">
            <v>10.3</v>
          </cell>
          <cell r="AT256">
            <v>24.2</v>
          </cell>
          <cell r="AU256">
            <v>0</v>
          </cell>
          <cell r="AV256">
            <v>0</v>
          </cell>
          <cell r="AW256">
            <v>0</v>
          </cell>
          <cell r="AX256">
            <v>0</v>
          </cell>
          <cell r="AY256" t="str">
            <v>W200X71</v>
          </cell>
          <cell r="AZ256" t="str">
            <v>W200X71</v>
          </cell>
          <cell r="BA256">
            <v>71</v>
          </cell>
          <cell r="BB256">
            <v>9100</v>
          </cell>
          <cell r="BC256">
            <v>216</v>
          </cell>
          <cell r="BD256">
            <v>0</v>
          </cell>
          <cell r="BE256">
            <v>0</v>
          </cell>
          <cell r="BF256">
            <v>206</v>
          </cell>
          <cell r="BG256">
            <v>0</v>
          </cell>
          <cell r="BH256">
            <v>0</v>
          </cell>
          <cell r="BI256">
            <v>10.199999999999999</v>
          </cell>
          <cell r="BJ256">
            <v>17.399999999999999</v>
          </cell>
          <cell r="BK256">
            <v>0</v>
          </cell>
          <cell r="BL256">
            <v>0</v>
          </cell>
          <cell r="BM256">
            <v>0</v>
          </cell>
          <cell r="BN256">
            <v>27.4</v>
          </cell>
          <cell r="BO256">
            <v>34.9</v>
          </cell>
          <cell r="BP256">
            <v>0</v>
          </cell>
          <cell r="BQ256">
            <v>0</v>
          </cell>
          <cell r="BR256">
            <v>0</v>
          </cell>
          <cell r="BS256">
            <v>0</v>
          </cell>
          <cell r="BT256">
            <v>0</v>
          </cell>
          <cell r="BU256">
            <v>71</v>
          </cell>
          <cell r="BV256">
            <v>0</v>
          </cell>
          <cell r="BW256">
            <v>0</v>
          </cell>
          <cell r="BX256">
            <v>15.9</v>
          </cell>
          <cell r="BY256">
            <v>0</v>
          </cell>
          <cell r="BZ256">
            <v>76.599999999999994</v>
          </cell>
          <cell r="CA256">
            <v>803</v>
          </cell>
          <cell r="CB256">
            <v>708</v>
          </cell>
          <cell r="CC256">
            <v>91.7</v>
          </cell>
          <cell r="CD256">
            <v>25.3</v>
          </cell>
          <cell r="CE256">
            <v>375</v>
          </cell>
          <cell r="CF256">
            <v>246</v>
          </cell>
          <cell r="CG256">
            <v>52.8</v>
          </cell>
          <cell r="CH256">
            <v>0</v>
          </cell>
          <cell r="CI256">
            <v>816</v>
          </cell>
          <cell r="CJ256">
            <v>250</v>
          </cell>
          <cell r="CK256">
            <v>0</v>
          </cell>
          <cell r="CL256">
            <v>10200</v>
          </cell>
          <cell r="CM256">
            <v>9.16</v>
          </cell>
          <cell r="CN256">
            <v>169</v>
          </cell>
          <cell r="CO256">
            <v>397</v>
          </cell>
          <cell r="CP256">
            <v>0</v>
          </cell>
          <cell r="CQ256">
            <v>0</v>
          </cell>
          <cell r="CR256">
            <v>0</v>
          </cell>
          <cell r="CS256">
            <v>0</v>
          </cell>
        </row>
        <row r="257">
          <cell r="C257" t="str">
            <v>W8X40</v>
          </cell>
          <cell r="D257" t="str">
            <v>F</v>
          </cell>
          <cell r="E257">
            <v>40</v>
          </cell>
          <cell r="F257">
            <v>11.7</v>
          </cell>
          <cell r="G257">
            <v>8.25</v>
          </cell>
          <cell r="H257">
            <v>0</v>
          </cell>
          <cell r="I257">
            <v>0</v>
          </cell>
          <cell r="J257">
            <v>8.07</v>
          </cell>
          <cell r="K257">
            <v>0</v>
          </cell>
          <cell r="L257">
            <v>0</v>
          </cell>
          <cell r="M257">
            <v>0.36</v>
          </cell>
          <cell r="N257">
            <v>0.56000000000000005</v>
          </cell>
          <cell r="O257">
            <v>0</v>
          </cell>
          <cell r="P257">
            <v>0</v>
          </cell>
          <cell r="Q257">
            <v>0</v>
          </cell>
          <cell r="R257">
            <v>0.95399999999999996</v>
          </cell>
          <cell r="S257">
            <v>1.25</v>
          </cell>
          <cell r="T257">
            <v>0.8125</v>
          </cell>
          <cell r="U257">
            <v>0</v>
          </cell>
          <cell r="V257">
            <v>0</v>
          </cell>
          <cell r="W257">
            <v>0</v>
          </cell>
          <cell r="X257">
            <v>0</v>
          </cell>
          <cell r="Y257">
            <v>0</v>
          </cell>
          <cell r="Z257">
            <v>7.21</v>
          </cell>
          <cell r="AA257">
            <v>0</v>
          </cell>
          <cell r="AB257">
            <v>17.600000000000001</v>
          </cell>
          <cell r="AC257">
            <v>0</v>
          </cell>
          <cell r="AD257">
            <v>0</v>
          </cell>
          <cell r="AE257">
            <v>146</v>
          </cell>
          <cell r="AF257">
            <v>39.799999999999997</v>
          </cell>
          <cell r="AG257">
            <v>35.5</v>
          </cell>
          <cell r="AH257">
            <v>3.53</v>
          </cell>
          <cell r="AI257">
            <v>49.1</v>
          </cell>
          <cell r="AJ257">
            <v>18.5</v>
          </cell>
          <cell r="AK257">
            <v>12.2</v>
          </cell>
          <cell r="AL257">
            <v>2.04</v>
          </cell>
          <cell r="AM257">
            <v>0</v>
          </cell>
          <cell r="AN257">
            <v>1.1200000000000001</v>
          </cell>
          <cell r="AO257">
            <v>726</v>
          </cell>
          <cell r="AP257">
            <v>0</v>
          </cell>
          <cell r="AQ257">
            <v>15.5</v>
          </cell>
          <cell r="AR257">
            <v>17.5</v>
          </cell>
          <cell r="AS257">
            <v>8.3000000000000007</v>
          </cell>
          <cell r="AT257">
            <v>19.7</v>
          </cell>
          <cell r="AU257">
            <v>0</v>
          </cell>
          <cell r="AV257">
            <v>0</v>
          </cell>
          <cell r="AW257">
            <v>0</v>
          </cell>
          <cell r="AX257">
            <v>0</v>
          </cell>
          <cell r="AY257" t="str">
            <v>W200X59</v>
          </cell>
          <cell r="AZ257" t="str">
            <v>W200X59</v>
          </cell>
          <cell r="BA257">
            <v>59</v>
          </cell>
          <cell r="BB257">
            <v>7550</v>
          </cell>
          <cell r="BC257">
            <v>210</v>
          </cell>
          <cell r="BD257">
            <v>0</v>
          </cell>
          <cell r="BE257">
            <v>0</v>
          </cell>
          <cell r="BF257">
            <v>205</v>
          </cell>
          <cell r="BG257">
            <v>0</v>
          </cell>
          <cell r="BH257">
            <v>0</v>
          </cell>
          <cell r="BI257">
            <v>9.14</v>
          </cell>
          <cell r="BJ257">
            <v>14.2</v>
          </cell>
          <cell r="BK257">
            <v>0</v>
          </cell>
          <cell r="BL257">
            <v>0</v>
          </cell>
          <cell r="BM257">
            <v>0</v>
          </cell>
          <cell r="BN257">
            <v>24.2</v>
          </cell>
          <cell r="BO257">
            <v>31.8</v>
          </cell>
          <cell r="BP257">
            <v>0</v>
          </cell>
          <cell r="BQ257">
            <v>0</v>
          </cell>
          <cell r="BR257">
            <v>0</v>
          </cell>
          <cell r="BS257">
            <v>0</v>
          </cell>
          <cell r="BT257">
            <v>0</v>
          </cell>
          <cell r="BU257">
            <v>59</v>
          </cell>
          <cell r="BV257">
            <v>0</v>
          </cell>
          <cell r="BW257">
            <v>0</v>
          </cell>
          <cell r="BX257">
            <v>17.600000000000001</v>
          </cell>
          <cell r="BY257">
            <v>0</v>
          </cell>
          <cell r="BZ257">
            <v>60.8</v>
          </cell>
          <cell r="CA257">
            <v>652</v>
          </cell>
          <cell r="CB257">
            <v>582</v>
          </cell>
          <cell r="CC257">
            <v>89.7</v>
          </cell>
          <cell r="CD257">
            <v>20.399999999999999</v>
          </cell>
          <cell r="CE257">
            <v>303</v>
          </cell>
          <cell r="CF257">
            <v>200</v>
          </cell>
          <cell r="CG257">
            <v>51.8</v>
          </cell>
          <cell r="CH257">
            <v>0</v>
          </cell>
          <cell r="CI257">
            <v>466</v>
          </cell>
          <cell r="CJ257">
            <v>195</v>
          </cell>
          <cell r="CK257">
            <v>0</v>
          </cell>
          <cell r="CL257">
            <v>10000</v>
          </cell>
          <cell r="CM257">
            <v>7.28</v>
          </cell>
          <cell r="CN257">
            <v>136</v>
          </cell>
          <cell r="CO257">
            <v>323</v>
          </cell>
          <cell r="CP257">
            <v>0</v>
          </cell>
          <cell r="CQ257">
            <v>0</v>
          </cell>
          <cell r="CR257">
            <v>0</v>
          </cell>
          <cell r="CS257">
            <v>0</v>
          </cell>
        </row>
        <row r="258">
          <cell r="C258" t="str">
            <v>W8X35</v>
          </cell>
          <cell r="D258" t="str">
            <v>F</v>
          </cell>
          <cell r="E258">
            <v>35</v>
          </cell>
          <cell r="F258">
            <v>10.3</v>
          </cell>
          <cell r="G258">
            <v>8.1199999999999992</v>
          </cell>
          <cell r="H258">
            <v>0</v>
          </cell>
          <cell r="I258">
            <v>0</v>
          </cell>
          <cell r="J258">
            <v>8.02</v>
          </cell>
          <cell r="K258">
            <v>0</v>
          </cell>
          <cell r="L258">
            <v>0</v>
          </cell>
          <cell r="M258">
            <v>0.31</v>
          </cell>
          <cell r="N258">
            <v>0.495</v>
          </cell>
          <cell r="O258">
            <v>0</v>
          </cell>
          <cell r="P258">
            <v>0</v>
          </cell>
          <cell r="Q258">
            <v>0</v>
          </cell>
          <cell r="R258">
            <v>0.88900000000000001</v>
          </cell>
          <cell r="S258">
            <v>1.1875</v>
          </cell>
          <cell r="T258">
            <v>0.8125</v>
          </cell>
          <cell r="U258">
            <v>0</v>
          </cell>
          <cell r="V258">
            <v>0</v>
          </cell>
          <cell r="W258">
            <v>0</v>
          </cell>
          <cell r="X258">
            <v>0</v>
          </cell>
          <cell r="Y258">
            <v>0</v>
          </cell>
          <cell r="Z258">
            <v>8.1</v>
          </cell>
          <cell r="AA258">
            <v>0</v>
          </cell>
          <cell r="AB258">
            <v>20.5</v>
          </cell>
          <cell r="AC258">
            <v>0</v>
          </cell>
          <cell r="AD258">
            <v>0</v>
          </cell>
          <cell r="AE258">
            <v>127</v>
          </cell>
          <cell r="AF258">
            <v>34.700000000000003</v>
          </cell>
          <cell r="AG258">
            <v>31.2</v>
          </cell>
          <cell r="AH258">
            <v>3.51</v>
          </cell>
          <cell r="AI258">
            <v>42.6</v>
          </cell>
          <cell r="AJ258">
            <v>16.100000000000001</v>
          </cell>
          <cell r="AK258">
            <v>10.6</v>
          </cell>
          <cell r="AL258">
            <v>2.0299999999999998</v>
          </cell>
          <cell r="AM258">
            <v>0</v>
          </cell>
          <cell r="AN258">
            <v>0.76900000000000002</v>
          </cell>
          <cell r="AO258">
            <v>619</v>
          </cell>
          <cell r="AP258">
            <v>0</v>
          </cell>
          <cell r="AQ258">
            <v>15.3</v>
          </cell>
          <cell r="AR258">
            <v>15.2</v>
          </cell>
          <cell r="AS258">
            <v>7.28</v>
          </cell>
          <cell r="AT258">
            <v>17.100000000000001</v>
          </cell>
          <cell r="AU258">
            <v>0</v>
          </cell>
          <cell r="AV258">
            <v>0</v>
          </cell>
          <cell r="AW258">
            <v>0</v>
          </cell>
          <cell r="AX258">
            <v>0</v>
          </cell>
          <cell r="AY258" t="str">
            <v>W200X52</v>
          </cell>
          <cell r="AZ258" t="str">
            <v>W200X52</v>
          </cell>
          <cell r="BA258">
            <v>52</v>
          </cell>
          <cell r="BB258">
            <v>6650</v>
          </cell>
          <cell r="BC258">
            <v>206</v>
          </cell>
          <cell r="BD258">
            <v>0</v>
          </cell>
          <cell r="BE258">
            <v>0</v>
          </cell>
          <cell r="BF258">
            <v>204</v>
          </cell>
          <cell r="BG258">
            <v>0</v>
          </cell>
          <cell r="BH258">
            <v>0</v>
          </cell>
          <cell r="BI258">
            <v>7.87</v>
          </cell>
          <cell r="BJ258">
            <v>12.6</v>
          </cell>
          <cell r="BK258">
            <v>0</v>
          </cell>
          <cell r="BL258">
            <v>0</v>
          </cell>
          <cell r="BM258">
            <v>0</v>
          </cell>
          <cell r="BN258">
            <v>22.6</v>
          </cell>
          <cell r="BO258">
            <v>30.2</v>
          </cell>
          <cell r="BP258">
            <v>0</v>
          </cell>
          <cell r="BQ258">
            <v>0</v>
          </cell>
          <cell r="BR258">
            <v>0</v>
          </cell>
          <cell r="BS258">
            <v>0</v>
          </cell>
          <cell r="BT258">
            <v>0</v>
          </cell>
          <cell r="BU258">
            <v>52</v>
          </cell>
          <cell r="BV258">
            <v>0</v>
          </cell>
          <cell r="BW258">
            <v>0</v>
          </cell>
          <cell r="BX258">
            <v>20.5</v>
          </cell>
          <cell r="BY258">
            <v>0</v>
          </cell>
          <cell r="BZ258">
            <v>52.9</v>
          </cell>
          <cell r="CA258">
            <v>569</v>
          </cell>
          <cell r="CB258">
            <v>511</v>
          </cell>
          <cell r="CC258">
            <v>89.2</v>
          </cell>
          <cell r="CD258">
            <v>17.7</v>
          </cell>
          <cell r="CE258">
            <v>264</v>
          </cell>
          <cell r="CF258">
            <v>174</v>
          </cell>
          <cell r="CG258">
            <v>51.6</v>
          </cell>
          <cell r="CH258">
            <v>0</v>
          </cell>
          <cell r="CI258">
            <v>320</v>
          </cell>
          <cell r="CJ258">
            <v>166</v>
          </cell>
          <cell r="CK258">
            <v>0</v>
          </cell>
          <cell r="CL258">
            <v>9870</v>
          </cell>
          <cell r="CM258">
            <v>6.33</v>
          </cell>
          <cell r="CN258">
            <v>119</v>
          </cell>
          <cell r="CO258">
            <v>280</v>
          </cell>
          <cell r="CP258">
            <v>0</v>
          </cell>
          <cell r="CQ258">
            <v>0</v>
          </cell>
          <cell r="CR258">
            <v>0</v>
          </cell>
          <cell r="CS258">
            <v>0</v>
          </cell>
        </row>
        <row r="259">
          <cell r="C259" t="str">
            <v>W8X31</v>
          </cell>
          <cell r="D259" t="str">
            <v>F</v>
          </cell>
          <cell r="E259">
            <v>31</v>
          </cell>
          <cell r="F259">
            <v>9.1199999999999992</v>
          </cell>
          <cell r="G259">
            <v>8</v>
          </cell>
          <cell r="H259">
            <v>0</v>
          </cell>
          <cell r="I259">
            <v>0</v>
          </cell>
          <cell r="J259">
            <v>8</v>
          </cell>
          <cell r="K259">
            <v>0</v>
          </cell>
          <cell r="L259">
            <v>0</v>
          </cell>
          <cell r="M259">
            <v>0.28499999999999998</v>
          </cell>
          <cell r="N259">
            <v>0.435</v>
          </cell>
          <cell r="O259">
            <v>0</v>
          </cell>
          <cell r="P259">
            <v>0</v>
          </cell>
          <cell r="Q259">
            <v>0</v>
          </cell>
          <cell r="R259">
            <v>0.82899999999999996</v>
          </cell>
          <cell r="S259">
            <v>1.125</v>
          </cell>
          <cell r="T259">
            <v>0.75</v>
          </cell>
          <cell r="U259">
            <v>0</v>
          </cell>
          <cell r="V259">
            <v>0</v>
          </cell>
          <cell r="W259">
            <v>0</v>
          </cell>
          <cell r="X259">
            <v>0</v>
          </cell>
          <cell r="Y259">
            <v>0</v>
          </cell>
          <cell r="Z259">
            <v>9.19</v>
          </cell>
          <cell r="AA259">
            <v>0</v>
          </cell>
          <cell r="AB259">
            <v>22.3</v>
          </cell>
          <cell r="AC259">
            <v>0</v>
          </cell>
          <cell r="AD259">
            <v>0</v>
          </cell>
          <cell r="AE259">
            <v>110</v>
          </cell>
          <cell r="AF259">
            <v>30.4</v>
          </cell>
          <cell r="AG259">
            <v>27.5</v>
          </cell>
          <cell r="AH259">
            <v>3.47</v>
          </cell>
          <cell r="AI259">
            <v>37.1</v>
          </cell>
          <cell r="AJ259">
            <v>14.1</v>
          </cell>
          <cell r="AK259">
            <v>9.27</v>
          </cell>
          <cell r="AL259">
            <v>2.02</v>
          </cell>
          <cell r="AM259">
            <v>0</v>
          </cell>
          <cell r="AN259">
            <v>0.53600000000000003</v>
          </cell>
          <cell r="AO259">
            <v>530</v>
          </cell>
          <cell r="AP259">
            <v>0</v>
          </cell>
          <cell r="AQ259">
            <v>15.1</v>
          </cell>
          <cell r="AR259">
            <v>13.2</v>
          </cell>
          <cell r="AS259">
            <v>6.35</v>
          </cell>
          <cell r="AT259">
            <v>15</v>
          </cell>
          <cell r="AU259">
            <v>0</v>
          </cell>
          <cell r="AV259">
            <v>0</v>
          </cell>
          <cell r="AW259">
            <v>0</v>
          </cell>
          <cell r="AX259">
            <v>0</v>
          </cell>
          <cell r="AY259" t="str">
            <v>W200X46.1</v>
          </cell>
          <cell r="AZ259" t="str">
            <v>W200X46.1</v>
          </cell>
          <cell r="BA259">
            <v>46.1</v>
          </cell>
          <cell r="BB259">
            <v>5880</v>
          </cell>
          <cell r="BC259">
            <v>203</v>
          </cell>
          <cell r="BD259">
            <v>0</v>
          </cell>
          <cell r="BE259">
            <v>0</v>
          </cell>
          <cell r="BF259">
            <v>203</v>
          </cell>
          <cell r="BG259">
            <v>0</v>
          </cell>
          <cell r="BH259">
            <v>0</v>
          </cell>
          <cell r="BI259">
            <v>7.24</v>
          </cell>
          <cell r="BJ259">
            <v>11</v>
          </cell>
          <cell r="BK259">
            <v>0</v>
          </cell>
          <cell r="BL259">
            <v>0</v>
          </cell>
          <cell r="BM259">
            <v>0</v>
          </cell>
          <cell r="BN259">
            <v>21.1</v>
          </cell>
          <cell r="BO259">
            <v>28.6</v>
          </cell>
          <cell r="BP259">
            <v>0</v>
          </cell>
          <cell r="BQ259">
            <v>0</v>
          </cell>
          <cell r="BR259">
            <v>0</v>
          </cell>
          <cell r="BS259">
            <v>0</v>
          </cell>
          <cell r="BT259">
            <v>0</v>
          </cell>
          <cell r="BU259">
            <v>46.1</v>
          </cell>
          <cell r="BV259">
            <v>0</v>
          </cell>
          <cell r="BW259">
            <v>0</v>
          </cell>
          <cell r="BX259">
            <v>22.3</v>
          </cell>
          <cell r="BY259">
            <v>0</v>
          </cell>
          <cell r="BZ259">
            <v>45.8</v>
          </cell>
          <cell r="CA259">
            <v>498</v>
          </cell>
          <cell r="CB259">
            <v>451</v>
          </cell>
          <cell r="CC259">
            <v>88.1</v>
          </cell>
          <cell r="CD259">
            <v>15.4</v>
          </cell>
          <cell r="CE259">
            <v>231</v>
          </cell>
          <cell r="CF259">
            <v>152</v>
          </cell>
          <cell r="CG259">
            <v>51.3</v>
          </cell>
          <cell r="CH259">
            <v>0</v>
          </cell>
          <cell r="CI259">
            <v>223</v>
          </cell>
          <cell r="CJ259">
            <v>142</v>
          </cell>
          <cell r="CK259">
            <v>0</v>
          </cell>
          <cell r="CL259">
            <v>9740</v>
          </cell>
          <cell r="CM259">
            <v>5.49</v>
          </cell>
          <cell r="CN259">
            <v>104</v>
          </cell>
          <cell r="CO259">
            <v>246</v>
          </cell>
          <cell r="CP259">
            <v>0</v>
          </cell>
          <cell r="CQ259">
            <v>0</v>
          </cell>
          <cell r="CR259">
            <v>0</v>
          </cell>
          <cell r="CS259">
            <v>0</v>
          </cell>
        </row>
        <row r="260">
          <cell r="C260" t="str">
            <v>W8X28</v>
          </cell>
          <cell r="D260" t="str">
            <v>F</v>
          </cell>
          <cell r="E260">
            <v>28</v>
          </cell>
          <cell r="F260">
            <v>8.24</v>
          </cell>
          <cell r="G260">
            <v>8.06</v>
          </cell>
          <cell r="H260">
            <v>0</v>
          </cell>
          <cell r="I260">
            <v>0</v>
          </cell>
          <cell r="J260">
            <v>6.54</v>
          </cell>
          <cell r="K260">
            <v>0</v>
          </cell>
          <cell r="L260">
            <v>0</v>
          </cell>
          <cell r="M260">
            <v>0.28499999999999998</v>
          </cell>
          <cell r="N260">
            <v>0.46500000000000002</v>
          </cell>
          <cell r="O260">
            <v>0</v>
          </cell>
          <cell r="P260">
            <v>0</v>
          </cell>
          <cell r="Q260">
            <v>0</v>
          </cell>
          <cell r="R260">
            <v>0.85899999999999999</v>
          </cell>
          <cell r="S260">
            <v>0.9375</v>
          </cell>
          <cell r="T260">
            <v>0.625</v>
          </cell>
          <cell r="U260">
            <v>0</v>
          </cell>
          <cell r="V260">
            <v>0</v>
          </cell>
          <cell r="W260">
            <v>0</v>
          </cell>
          <cell r="X260">
            <v>0</v>
          </cell>
          <cell r="Y260">
            <v>0</v>
          </cell>
          <cell r="Z260">
            <v>7.03</v>
          </cell>
          <cell r="AA260">
            <v>0</v>
          </cell>
          <cell r="AB260">
            <v>22.3</v>
          </cell>
          <cell r="AC260">
            <v>0</v>
          </cell>
          <cell r="AD260">
            <v>0</v>
          </cell>
          <cell r="AE260">
            <v>98</v>
          </cell>
          <cell r="AF260">
            <v>27.2</v>
          </cell>
          <cell r="AG260">
            <v>24.3</v>
          </cell>
          <cell r="AH260">
            <v>3.45</v>
          </cell>
          <cell r="AI260">
            <v>21.7</v>
          </cell>
          <cell r="AJ260">
            <v>10.1</v>
          </cell>
          <cell r="AK260">
            <v>6.63</v>
          </cell>
          <cell r="AL260">
            <v>1.62</v>
          </cell>
          <cell r="AM260">
            <v>0</v>
          </cell>
          <cell r="AN260">
            <v>0.53700000000000003</v>
          </cell>
          <cell r="AO260">
            <v>312</v>
          </cell>
          <cell r="AP260">
            <v>0</v>
          </cell>
          <cell r="AQ260">
            <v>12.4</v>
          </cell>
          <cell r="AR260">
            <v>9.44</v>
          </cell>
          <cell r="AS260">
            <v>5.52</v>
          </cell>
          <cell r="AT260">
            <v>13.4</v>
          </cell>
          <cell r="AU260">
            <v>0</v>
          </cell>
          <cell r="AV260">
            <v>0</v>
          </cell>
          <cell r="AW260">
            <v>0</v>
          </cell>
          <cell r="AX260">
            <v>0</v>
          </cell>
          <cell r="AY260" t="str">
            <v>W200X41.7</v>
          </cell>
          <cell r="AZ260" t="str">
            <v>W200X41.7</v>
          </cell>
          <cell r="BA260">
            <v>41.7</v>
          </cell>
          <cell r="BB260">
            <v>5320</v>
          </cell>
          <cell r="BC260">
            <v>205</v>
          </cell>
          <cell r="BD260">
            <v>0</v>
          </cell>
          <cell r="BE260">
            <v>0</v>
          </cell>
          <cell r="BF260">
            <v>166</v>
          </cell>
          <cell r="BG260">
            <v>0</v>
          </cell>
          <cell r="BH260">
            <v>0</v>
          </cell>
          <cell r="BI260">
            <v>7.24</v>
          </cell>
          <cell r="BJ260">
            <v>11.8</v>
          </cell>
          <cell r="BK260">
            <v>0</v>
          </cell>
          <cell r="BL260">
            <v>0</v>
          </cell>
          <cell r="BM260">
            <v>0</v>
          </cell>
          <cell r="BN260">
            <v>21.8</v>
          </cell>
          <cell r="BO260">
            <v>23.8</v>
          </cell>
          <cell r="BP260">
            <v>0</v>
          </cell>
          <cell r="BQ260">
            <v>0</v>
          </cell>
          <cell r="BR260">
            <v>0</v>
          </cell>
          <cell r="BS260">
            <v>0</v>
          </cell>
          <cell r="BT260">
            <v>0</v>
          </cell>
          <cell r="BU260">
            <v>41.7</v>
          </cell>
          <cell r="BV260">
            <v>0</v>
          </cell>
          <cell r="BW260">
            <v>0</v>
          </cell>
          <cell r="BX260">
            <v>22.3</v>
          </cell>
          <cell r="BY260">
            <v>0</v>
          </cell>
          <cell r="BZ260">
            <v>40.799999999999997</v>
          </cell>
          <cell r="CA260">
            <v>446</v>
          </cell>
          <cell r="CB260">
            <v>398</v>
          </cell>
          <cell r="CC260">
            <v>87.6</v>
          </cell>
          <cell r="CD260">
            <v>9.0299999999999994</v>
          </cell>
          <cell r="CE260">
            <v>166</v>
          </cell>
          <cell r="CF260">
            <v>109</v>
          </cell>
          <cell r="CG260">
            <v>41.1</v>
          </cell>
          <cell r="CH260">
            <v>0</v>
          </cell>
          <cell r="CI260">
            <v>224</v>
          </cell>
          <cell r="CJ260">
            <v>83.8</v>
          </cell>
          <cell r="CK260">
            <v>0</v>
          </cell>
          <cell r="CL260">
            <v>8000</v>
          </cell>
          <cell r="CM260">
            <v>3.93</v>
          </cell>
          <cell r="CN260">
            <v>90.5</v>
          </cell>
          <cell r="CO260">
            <v>220</v>
          </cell>
          <cell r="CP260">
            <v>0</v>
          </cell>
          <cell r="CQ260">
            <v>0</v>
          </cell>
          <cell r="CR260">
            <v>0</v>
          </cell>
          <cell r="CS260">
            <v>0</v>
          </cell>
        </row>
        <row r="261">
          <cell r="C261" t="str">
            <v>W8X24</v>
          </cell>
          <cell r="D261" t="str">
            <v>F</v>
          </cell>
          <cell r="E261">
            <v>24</v>
          </cell>
          <cell r="F261">
            <v>7.08</v>
          </cell>
          <cell r="G261">
            <v>7.93</v>
          </cell>
          <cell r="H261">
            <v>0</v>
          </cell>
          <cell r="I261">
            <v>0</v>
          </cell>
          <cell r="J261">
            <v>6.5</v>
          </cell>
          <cell r="K261">
            <v>0</v>
          </cell>
          <cell r="L261">
            <v>0</v>
          </cell>
          <cell r="M261">
            <v>0.245</v>
          </cell>
          <cell r="N261">
            <v>0.4</v>
          </cell>
          <cell r="O261">
            <v>0</v>
          </cell>
          <cell r="P261">
            <v>0</v>
          </cell>
          <cell r="Q261">
            <v>0</v>
          </cell>
          <cell r="R261">
            <v>0.79400000000000004</v>
          </cell>
          <cell r="S261">
            <v>0.875</v>
          </cell>
          <cell r="T261">
            <v>0.5625</v>
          </cell>
          <cell r="U261">
            <v>0</v>
          </cell>
          <cell r="V261">
            <v>0</v>
          </cell>
          <cell r="W261">
            <v>0</v>
          </cell>
          <cell r="X261">
            <v>0</v>
          </cell>
          <cell r="Y261">
            <v>0</v>
          </cell>
          <cell r="Z261">
            <v>8.1199999999999992</v>
          </cell>
          <cell r="AA261">
            <v>0</v>
          </cell>
          <cell r="AB261">
            <v>25.9</v>
          </cell>
          <cell r="AC261">
            <v>0</v>
          </cell>
          <cell r="AD261">
            <v>0</v>
          </cell>
          <cell r="AE261">
            <v>82.7</v>
          </cell>
          <cell r="AF261">
            <v>23.1</v>
          </cell>
          <cell r="AG261">
            <v>20.9</v>
          </cell>
          <cell r="AH261">
            <v>3.42</v>
          </cell>
          <cell r="AI261">
            <v>18.3</v>
          </cell>
          <cell r="AJ261">
            <v>8.57</v>
          </cell>
          <cell r="AK261">
            <v>5.63</v>
          </cell>
          <cell r="AL261">
            <v>1.61</v>
          </cell>
          <cell r="AM261">
            <v>0</v>
          </cell>
          <cell r="AN261">
            <v>0.34599999999999997</v>
          </cell>
          <cell r="AO261">
            <v>259</v>
          </cell>
          <cell r="AP261">
            <v>0</v>
          </cell>
          <cell r="AQ261">
            <v>12.2</v>
          </cell>
          <cell r="AR261">
            <v>7.95</v>
          </cell>
          <cell r="AS261">
            <v>4.71</v>
          </cell>
          <cell r="AT261">
            <v>11.3</v>
          </cell>
          <cell r="AU261">
            <v>0</v>
          </cell>
          <cell r="AV261">
            <v>0</v>
          </cell>
          <cell r="AW261">
            <v>0</v>
          </cell>
          <cell r="AX261">
            <v>0</v>
          </cell>
          <cell r="AY261" t="str">
            <v>W200X35.9</v>
          </cell>
          <cell r="AZ261" t="str">
            <v>W200X35.9</v>
          </cell>
          <cell r="BA261">
            <v>35.9</v>
          </cell>
          <cell r="BB261">
            <v>4570</v>
          </cell>
          <cell r="BC261">
            <v>201</v>
          </cell>
          <cell r="BD261">
            <v>0</v>
          </cell>
          <cell r="BE261">
            <v>0</v>
          </cell>
          <cell r="BF261">
            <v>165</v>
          </cell>
          <cell r="BG261">
            <v>0</v>
          </cell>
          <cell r="BH261">
            <v>0</v>
          </cell>
          <cell r="BI261">
            <v>6.22</v>
          </cell>
          <cell r="BJ261">
            <v>10.199999999999999</v>
          </cell>
          <cell r="BK261">
            <v>0</v>
          </cell>
          <cell r="BL261">
            <v>0</v>
          </cell>
          <cell r="BM261">
            <v>0</v>
          </cell>
          <cell r="BN261">
            <v>20.2</v>
          </cell>
          <cell r="BO261">
            <v>22.2</v>
          </cell>
          <cell r="BP261">
            <v>0</v>
          </cell>
          <cell r="BQ261">
            <v>0</v>
          </cell>
          <cell r="BR261">
            <v>0</v>
          </cell>
          <cell r="BS261">
            <v>0</v>
          </cell>
          <cell r="BT261">
            <v>0</v>
          </cell>
          <cell r="BU261">
            <v>35.9</v>
          </cell>
          <cell r="BV261">
            <v>0</v>
          </cell>
          <cell r="BW261">
            <v>0</v>
          </cell>
          <cell r="BX261">
            <v>25.9</v>
          </cell>
          <cell r="BY261">
            <v>0</v>
          </cell>
          <cell r="BZ261">
            <v>34.4</v>
          </cell>
          <cell r="CA261">
            <v>379</v>
          </cell>
          <cell r="CB261">
            <v>342</v>
          </cell>
          <cell r="CC261">
            <v>86.9</v>
          </cell>
          <cell r="CD261">
            <v>7.62</v>
          </cell>
          <cell r="CE261">
            <v>140</v>
          </cell>
          <cell r="CF261">
            <v>92.3</v>
          </cell>
          <cell r="CG261">
            <v>40.9</v>
          </cell>
          <cell r="CH261">
            <v>0</v>
          </cell>
          <cell r="CI261">
            <v>144</v>
          </cell>
          <cell r="CJ261">
            <v>69.599999999999994</v>
          </cell>
          <cell r="CK261">
            <v>0</v>
          </cell>
          <cell r="CL261">
            <v>7870</v>
          </cell>
          <cell r="CM261">
            <v>3.31</v>
          </cell>
          <cell r="CN261">
            <v>77.2</v>
          </cell>
          <cell r="CO261">
            <v>185</v>
          </cell>
          <cell r="CP261">
            <v>0</v>
          </cell>
          <cell r="CQ261">
            <v>0</v>
          </cell>
          <cell r="CR261">
            <v>0</v>
          </cell>
          <cell r="CS261">
            <v>0</v>
          </cell>
        </row>
        <row r="262">
          <cell r="C262" t="str">
            <v>W8X21</v>
          </cell>
          <cell r="D262" t="str">
            <v>F</v>
          </cell>
          <cell r="E262">
            <v>21</v>
          </cell>
          <cell r="F262">
            <v>6.16</v>
          </cell>
          <cell r="G262">
            <v>8.2799999999999994</v>
          </cell>
          <cell r="H262">
            <v>0</v>
          </cell>
          <cell r="I262">
            <v>0</v>
          </cell>
          <cell r="J262">
            <v>5.27</v>
          </cell>
          <cell r="K262">
            <v>0</v>
          </cell>
          <cell r="L262">
            <v>0</v>
          </cell>
          <cell r="M262">
            <v>0.25</v>
          </cell>
          <cell r="N262">
            <v>0.4</v>
          </cell>
          <cell r="O262">
            <v>0</v>
          </cell>
          <cell r="P262">
            <v>0</v>
          </cell>
          <cell r="Q262">
            <v>0</v>
          </cell>
          <cell r="R262">
            <v>0.7</v>
          </cell>
          <cell r="S262">
            <v>0.875</v>
          </cell>
          <cell r="T262">
            <v>0.5625</v>
          </cell>
          <cell r="U262">
            <v>0</v>
          </cell>
          <cell r="V262">
            <v>0</v>
          </cell>
          <cell r="W262">
            <v>0</v>
          </cell>
          <cell r="X262">
            <v>0</v>
          </cell>
          <cell r="Y262">
            <v>0</v>
          </cell>
          <cell r="Z262">
            <v>6.59</v>
          </cell>
          <cell r="AA262">
            <v>0</v>
          </cell>
          <cell r="AB262">
            <v>27.5</v>
          </cell>
          <cell r="AC262">
            <v>0</v>
          </cell>
          <cell r="AD262">
            <v>0</v>
          </cell>
          <cell r="AE262">
            <v>75.3</v>
          </cell>
          <cell r="AF262">
            <v>20.399999999999999</v>
          </cell>
          <cell r="AG262">
            <v>18.2</v>
          </cell>
          <cell r="AH262">
            <v>3.49</v>
          </cell>
          <cell r="AI262">
            <v>9.77</v>
          </cell>
          <cell r="AJ262">
            <v>5.69</v>
          </cell>
          <cell r="AK262">
            <v>3.71</v>
          </cell>
          <cell r="AL262">
            <v>1.26</v>
          </cell>
          <cell r="AM262">
            <v>0</v>
          </cell>
          <cell r="AN262">
            <v>0.28199999999999997</v>
          </cell>
          <cell r="AO262">
            <v>152</v>
          </cell>
          <cell r="AP262">
            <v>0</v>
          </cell>
          <cell r="AQ262">
            <v>10.4</v>
          </cell>
          <cell r="AR262">
            <v>5.47</v>
          </cell>
          <cell r="AS262">
            <v>3.96</v>
          </cell>
          <cell r="AT262">
            <v>10.1</v>
          </cell>
          <cell r="AU262">
            <v>0</v>
          </cell>
          <cell r="AV262">
            <v>0</v>
          </cell>
          <cell r="AW262">
            <v>0</v>
          </cell>
          <cell r="AX262">
            <v>0</v>
          </cell>
          <cell r="AY262" t="str">
            <v>W200X31.3</v>
          </cell>
          <cell r="AZ262" t="str">
            <v>W200X31.3</v>
          </cell>
          <cell r="BA262">
            <v>31.3</v>
          </cell>
          <cell r="BB262">
            <v>3970</v>
          </cell>
          <cell r="BC262">
            <v>210</v>
          </cell>
          <cell r="BD262">
            <v>0</v>
          </cell>
          <cell r="BE262">
            <v>0</v>
          </cell>
          <cell r="BF262">
            <v>134</v>
          </cell>
          <cell r="BG262">
            <v>0</v>
          </cell>
          <cell r="BH262">
            <v>0</v>
          </cell>
          <cell r="BI262">
            <v>6.35</v>
          </cell>
          <cell r="BJ262">
            <v>10.199999999999999</v>
          </cell>
          <cell r="BK262">
            <v>0</v>
          </cell>
          <cell r="BL262">
            <v>0</v>
          </cell>
          <cell r="BM262">
            <v>0</v>
          </cell>
          <cell r="BN262">
            <v>17.8</v>
          </cell>
          <cell r="BO262">
            <v>22.2</v>
          </cell>
          <cell r="BP262">
            <v>0</v>
          </cell>
          <cell r="BQ262">
            <v>0</v>
          </cell>
          <cell r="BR262">
            <v>0</v>
          </cell>
          <cell r="BS262">
            <v>0</v>
          </cell>
          <cell r="BT262">
            <v>0</v>
          </cell>
          <cell r="BU262">
            <v>31.3</v>
          </cell>
          <cell r="BV262">
            <v>0</v>
          </cell>
          <cell r="BW262">
            <v>0</v>
          </cell>
          <cell r="BX262">
            <v>27.5</v>
          </cell>
          <cell r="BY262">
            <v>0</v>
          </cell>
          <cell r="BZ262">
            <v>31.3</v>
          </cell>
          <cell r="CA262">
            <v>334</v>
          </cell>
          <cell r="CB262">
            <v>298</v>
          </cell>
          <cell r="CC262">
            <v>88.6</v>
          </cell>
          <cell r="CD262">
            <v>4.07</v>
          </cell>
          <cell r="CE262">
            <v>93.2</v>
          </cell>
          <cell r="CF262">
            <v>60.8</v>
          </cell>
          <cell r="CG262">
            <v>32</v>
          </cell>
          <cell r="CH262">
            <v>0</v>
          </cell>
          <cell r="CI262">
            <v>117</v>
          </cell>
          <cell r="CJ262">
            <v>40.799999999999997</v>
          </cell>
          <cell r="CK262">
            <v>0</v>
          </cell>
          <cell r="CL262">
            <v>6710</v>
          </cell>
          <cell r="CM262">
            <v>2.2799999999999998</v>
          </cell>
          <cell r="CN262">
            <v>64.900000000000006</v>
          </cell>
          <cell r="CO262">
            <v>166</v>
          </cell>
          <cell r="CP262">
            <v>0</v>
          </cell>
          <cell r="CQ262">
            <v>0</v>
          </cell>
          <cell r="CR262">
            <v>0</v>
          </cell>
          <cell r="CS262">
            <v>0</v>
          </cell>
        </row>
        <row r="263">
          <cell r="C263" t="str">
            <v>W8X18</v>
          </cell>
          <cell r="D263" t="str">
            <v>F</v>
          </cell>
          <cell r="E263">
            <v>18</v>
          </cell>
          <cell r="F263">
            <v>5.26</v>
          </cell>
          <cell r="G263">
            <v>8.14</v>
          </cell>
          <cell r="H263">
            <v>0</v>
          </cell>
          <cell r="I263">
            <v>0</v>
          </cell>
          <cell r="J263">
            <v>5.25</v>
          </cell>
          <cell r="K263">
            <v>0</v>
          </cell>
          <cell r="L263">
            <v>0</v>
          </cell>
          <cell r="M263">
            <v>0.23</v>
          </cell>
          <cell r="N263">
            <v>0.33</v>
          </cell>
          <cell r="O263">
            <v>0</v>
          </cell>
          <cell r="P263">
            <v>0</v>
          </cell>
          <cell r="Q263">
            <v>0</v>
          </cell>
          <cell r="R263">
            <v>0.63</v>
          </cell>
          <cell r="S263">
            <v>0.8125</v>
          </cell>
          <cell r="T263">
            <v>0.5625</v>
          </cell>
          <cell r="U263">
            <v>0</v>
          </cell>
          <cell r="V263">
            <v>0</v>
          </cell>
          <cell r="W263">
            <v>0</v>
          </cell>
          <cell r="X263">
            <v>0</v>
          </cell>
          <cell r="Y263">
            <v>0</v>
          </cell>
          <cell r="Z263">
            <v>7.95</v>
          </cell>
          <cell r="AA263">
            <v>0</v>
          </cell>
          <cell r="AB263">
            <v>29.9</v>
          </cell>
          <cell r="AC263">
            <v>0</v>
          </cell>
          <cell r="AD263">
            <v>0</v>
          </cell>
          <cell r="AE263">
            <v>61.9</v>
          </cell>
          <cell r="AF263">
            <v>17</v>
          </cell>
          <cell r="AG263">
            <v>15.2</v>
          </cell>
          <cell r="AH263">
            <v>3.43</v>
          </cell>
          <cell r="AI263">
            <v>7.97</v>
          </cell>
          <cell r="AJ263">
            <v>4.66</v>
          </cell>
          <cell r="AK263">
            <v>3.04</v>
          </cell>
          <cell r="AL263">
            <v>1.23</v>
          </cell>
          <cell r="AM263">
            <v>0</v>
          </cell>
          <cell r="AN263">
            <v>0.17199999999999999</v>
          </cell>
          <cell r="AO263">
            <v>122</v>
          </cell>
          <cell r="AP263">
            <v>0</v>
          </cell>
          <cell r="AQ263">
            <v>10.3</v>
          </cell>
          <cell r="AR263">
            <v>4.4400000000000004</v>
          </cell>
          <cell r="AS263">
            <v>3.23</v>
          </cell>
          <cell r="AT263">
            <v>8.3699999999999992</v>
          </cell>
          <cell r="AU263">
            <v>0</v>
          </cell>
          <cell r="AV263">
            <v>0</v>
          </cell>
          <cell r="AW263">
            <v>0</v>
          </cell>
          <cell r="AX263">
            <v>0</v>
          </cell>
          <cell r="AY263" t="str">
            <v>W200X26.6</v>
          </cell>
          <cell r="AZ263" t="str">
            <v>W200X26.6</v>
          </cell>
          <cell r="BA263">
            <v>26.6</v>
          </cell>
          <cell r="BB263">
            <v>3390</v>
          </cell>
          <cell r="BC263">
            <v>207</v>
          </cell>
          <cell r="BD263">
            <v>0</v>
          </cell>
          <cell r="BE263">
            <v>0</v>
          </cell>
          <cell r="BF263">
            <v>133</v>
          </cell>
          <cell r="BG263">
            <v>0</v>
          </cell>
          <cell r="BH263">
            <v>0</v>
          </cell>
          <cell r="BI263">
            <v>5.84</v>
          </cell>
          <cell r="BJ263">
            <v>8.3800000000000008</v>
          </cell>
          <cell r="BK263">
            <v>0</v>
          </cell>
          <cell r="BL263">
            <v>0</v>
          </cell>
          <cell r="BM263">
            <v>0</v>
          </cell>
          <cell r="BN263">
            <v>16</v>
          </cell>
          <cell r="BO263">
            <v>20.6</v>
          </cell>
          <cell r="BP263">
            <v>0</v>
          </cell>
          <cell r="BQ263">
            <v>0</v>
          </cell>
          <cell r="BR263">
            <v>0</v>
          </cell>
          <cell r="BS263">
            <v>0</v>
          </cell>
          <cell r="BT263">
            <v>0</v>
          </cell>
          <cell r="BU263">
            <v>26.6</v>
          </cell>
          <cell r="BV263">
            <v>0</v>
          </cell>
          <cell r="BW263">
            <v>0</v>
          </cell>
          <cell r="BX263">
            <v>29.9</v>
          </cell>
          <cell r="BY263">
            <v>0</v>
          </cell>
          <cell r="BZ263">
            <v>25.8</v>
          </cell>
          <cell r="CA263">
            <v>279</v>
          </cell>
          <cell r="CB263">
            <v>249</v>
          </cell>
          <cell r="CC263">
            <v>87.1</v>
          </cell>
          <cell r="CD263">
            <v>3.32</v>
          </cell>
          <cell r="CE263">
            <v>76.400000000000006</v>
          </cell>
          <cell r="CF263">
            <v>49.8</v>
          </cell>
          <cell r="CG263">
            <v>31.2</v>
          </cell>
          <cell r="CH263">
            <v>0</v>
          </cell>
          <cell r="CI263">
            <v>71.599999999999994</v>
          </cell>
          <cell r="CJ263">
            <v>32.799999999999997</v>
          </cell>
          <cell r="CK263">
            <v>0</v>
          </cell>
          <cell r="CL263">
            <v>6650</v>
          </cell>
          <cell r="CM263">
            <v>1.85</v>
          </cell>
          <cell r="CN263">
            <v>52.9</v>
          </cell>
          <cell r="CO263">
            <v>137</v>
          </cell>
          <cell r="CP263">
            <v>0</v>
          </cell>
          <cell r="CQ263">
            <v>0</v>
          </cell>
          <cell r="CR263">
            <v>0</v>
          </cell>
          <cell r="CS263">
            <v>0</v>
          </cell>
        </row>
        <row r="264">
          <cell r="C264" t="str">
            <v>W8X15</v>
          </cell>
          <cell r="D264" t="str">
            <v>F</v>
          </cell>
          <cell r="E264">
            <v>15</v>
          </cell>
          <cell r="F264">
            <v>4.4400000000000004</v>
          </cell>
          <cell r="G264">
            <v>8.11</v>
          </cell>
          <cell r="H264">
            <v>0</v>
          </cell>
          <cell r="I264">
            <v>0</v>
          </cell>
          <cell r="J264">
            <v>4.01</v>
          </cell>
          <cell r="K264">
            <v>0</v>
          </cell>
          <cell r="L264">
            <v>0</v>
          </cell>
          <cell r="M264">
            <v>0.245</v>
          </cell>
          <cell r="N264">
            <v>0.315</v>
          </cell>
          <cell r="O264">
            <v>0</v>
          </cell>
          <cell r="P264">
            <v>0</v>
          </cell>
          <cell r="Q264">
            <v>0</v>
          </cell>
          <cell r="R264">
            <v>0.61499999999999999</v>
          </cell>
          <cell r="S264">
            <v>0.8125</v>
          </cell>
          <cell r="T264">
            <v>0.5625</v>
          </cell>
          <cell r="U264">
            <v>0</v>
          </cell>
          <cell r="V264">
            <v>0</v>
          </cell>
          <cell r="W264">
            <v>0</v>
          </cell>
          <cell r="X264">
            <v>0</v>
          </cell>
          <cell r="Y264">
            <v>0</v>
          </cell>
          <cell r="Z264">
            <v>6.37</v>
          </cell>
          <cell r="AA264">
            <v>0</v>
          </cell>
          <cell r="AB264">
            <v>28.1</v>
          </cell>
          <cell r="AC264">
            <v>0</v>
          </cell>
          <cell r="AD264">
            <v>0</v>
          </cell>
          <cell r="AE264">
            <v>48</v>
          </cell>
          <cell r="AF264">
            <v>13.6</v>
          </cell>
          <cell r="AG264">
            <v>11.8</v>
          </cell>
          <cell r="AH264">
            <v>3.29</v>
          </cell>
          <cell r="AI264">
            <v>3.41</v>
          </cell>
          <cell r="AJ264">
            <v>2.67</v>
          </cell>
          <cell r="AK264">
            <v>1.7</v>
          </cell>
          <cell r="AL264">
            <v>0.876</v>
          </cell>
          <cell r="AM264">
            <v>0</v>
          </cell>
          <cell r="AN264">
            <v>0.13700000000000001</v>
          </cell>
          <cell r="AO264">
            <v>51.8</v>
          </cell>
          <cell r="AP264">
            <v>0</v>
          </cell>
          <cell r="AQ264">
            <v>7.81</v>
          </cell>
          <cell r="AR264">
            <v>2.4700000000000002</v>
          </cell>
          <cell r="AS264">
            <v>2.31</v>
          </cell>
          <cell r="AT264">
            <v>6.64</v>
          </cell>
          <cell r="AU264">
            <v>0</v>
          </cell>
          <cell r="AV264">
            <v>0</v>
          </cell>
          <cell r="AW264">
            <v>0</v>
          </cell>
          <cell r="AX264">
            <v>0</v>
          </cell>
          <cell r="AY264" t="str">
            <v>W200X22.5</v>
          </cell>
          <cell r="AZ264" t="str">
            <v>W200X22.5</v>
          </cell>
          <cell r="BA264">
            <v>22.5</v>
          </cell>
          <cell r="BB264">
            <v>2860</v>
          </cell>
          <cell r="BC264">
            <v>206</v>
          </cell>
          <cell r="BD264">
            <v>0</v>
          </cell>
          <cell r="BE264">
            <v>0</v>
          </cell>
          <cell r="BF264">
            <v>102</v>
          </cell>
          <cell r="BG264">
            <v>0</v>
          </cell>
          <cell r="BH264">
            <v>0</v>
          </cell>
          <cell r="BI264">
            <v>6.22</v>
          </cell>
          <cell r="BJ264">
            <v>8</v>
          </cell>
          <cell r="BK264">
            <v>0</v>
          </cell>
          <cell r="BL264">
            <v>0</v>
          </cell>
          <cell r="BM264">
            <v>0</v>
          </cell>
          <cell r="BN264">
            <v>15.6</v>
          </cell>
          <cell r="BO264">
            <v>20.6</v>
          </cell>
          <cell r="BP264">
            <v>0</v>
          </cell>
          <cell r="BQ264">
            <v>0</v>
          </cell>
          <cell r="BR264">
            <v>0</v>
          </cell>
          <cell r="BS264">
            <v>0</v>
          </cell>
          <cell r="BT264">
            <v>0</v>
          </cell>
          <cell r="BU264">
            <v>22.5</v>
          </cell>
          <cell r="BV264">
            <v>0</v>
          </cell>
          <cell r="BW264">
            <v>0</v>
          </cell>
          <cell r="BX264">
            <v>28.1</v>
          </cell>
          <cell r="BY264">
            <v>0</v>
          </cell>
          <cell r="BZ264">
            <v>20</v>
          </cell>
          <cell r="CA264">
            <v>223</v>
          </cell>
          <cell r="CB264">
            <v>193</v>
          </cell>
          <cell r="CC264">
            <v>83.6</v>
          </cell>
          <cell r="CD264">
            <v>1.42</v>
          </cell>
          <cell r="CE264">
            <v>43.8</v>
          </cell>
          <cell r="CF264">
            <v>27.9</v>
          </cell>
          <cell r="CG264">
            <v>22.3</v>
          </cell>
          <cell r="CH264">
            <v>0</v>
          </cell>
          <cell r="CI264">
            <v>57</v>
          </cell>
          <cell r="CJ264">
            <v>13.9</v>
          </cell>
          <cell r="CK264">
            <v>0</v>
          </cell>
          <cell r="CL264">
            <v>5040</v>
          </cell>
          <cell r="CM264">
            <v>1.03</v>
          </cell>
          <cell r="CN264">
            <v>37.9</v>
          </cell>
          <cell r="CO264">
            <v>109</v>
          </cell>
          <cell r="CP264">
            <v>0</v>
          </cell>
          <cell r="CQ264">
            <v>0</v>
          </cell>
          <cell r="CR264">
            <v>0</v>
          </cell>
          <cell r="CS264">
            <v>0</v>
          </cell>
        </row>
        <row r="265">
          <cell r="C265" t="str">
            <v>W8X13</v>
          </cell>
          <cell r="D265" t="str">
            <v>F</v>
          </cell>
          <cell r="E265">
            <v>13</v>
          </cell>
          <cell r="F265">
            <v>3.84</v>
          </cell>
          <cell r="G265">
            <v>7.99</v>
          </cell>
          <cell r="H265">
            <v>0</v>
          </cell>
          <cell r="I265">
            <v>0</v>
          </cell>
          <cell r="J265">
            <v>4</v>
          </cell>
          <cell r="K265">
            <v>0</v>
          </cell>
          <cell r="L265">
            <v>0</v>
          </cell>
          <cell r="M265">
            <v>0.23</v>
          </cell>
          <cell r="N265">
            <v>0.255</v>
          </cell>
          <cell r="O265">
            <v>0</v>
          </cell>
          <cell r="P265">
            <v>0</v>
          </cell>
          <cell r="Q265">
            <v>0</v>
          </cell>
          <cell r="R265">
            <v>0.55500000000000005</v>
          </cell>
          <cell r="S265">
            <v>0.75</v>
          </cell>
          <cell r="T265">
            <v>0.5625</v>
          </cell>
          <cell r="U265">
            <v>0</v>
          </cell>
          <cell r="V265">
            <v>0</v>
          </cell>
          <cell r="W265">
            <v>0</v>
          </cell>
          <cell r="X265">
            <v>0</v>
          </cell>
          <cell r="Y265">
            <v>0</v>
          </cell>
          <cell r="Z265">
            <v>7.84</v>
          </cell>
          <cell r="AA265">
            <v>0</v>
          </cell>
          <cell r="AB265">
            <v>29.9</v>
          </cell>
          <cell r="AC265">
            <v>0</v>
          </cell>
          <cell r="AD265">
            <v>0</v>
          </cell>
          <cell r="AE265">
            <v>39.6</v>
          </cell>
          <cell r="AF265">
            <v>11.4</v>
          </cell>
          <cell r="AG265">
            <v>9.91</v>
          </cell>
          <cell r="AH265">
            <v>3.21</v>
          </cell>
          <cell r="AI265">
            <v>2.73</v>
          </cell>
          <cell r="AJ265">
            <v>2.15</v>
          </cell>
          <cell r="AK265">
            <v>1.37</v>
          </cell>
          <cell r="AL265">
            <v>0.84299999999999997</v>
          </cell>
          <cell r="AM265">
            <v>0</v>
          </cell>
          <cell r="AN265">
            <v>8.7099999999999997E-2</v>
          </cell>
          <cell r="AO265">
            <v>40.799999999999997</v>
          </cell>
          <cell r="AP265">
            <v>0</v>
          </cell>
          <cell r="AQ265">
            <v>7.74</v>
          </cell>
          <cell r="AR265">
            <v>1.97</v>
          </cell>
          <cell r="AS265">
            <v>1.86</v>
          </cell>
          <cell r="AT265">
            <v>5.55</v>
          </cell>
          <cell r="AU265">
            <v>0</v>
          </cell>
          <cell r="AV265">
            <v>0</v>
          </cell>
          <cell r="AW265">
            <v>0</v>
          </cell>
          <cell r="AX265">
            <v>0</v>
          </cell>
          <cell r="AY265" t="str">
            <v>W200X19.3</v>
          </cell>
          <cell r="AZ265" t="str">
            <v>W200X19.3</v>
          </cell>
          <cell r="BA265">
            <v>19.3</v>
          </cell>
          <cell r="BB265">
            <v>2480</v>
          </cell>
          <cell r="BC265">
            <v>203</v>
          </cell>
          <cell r="BD265">
            <v>0</v>
          </cell>
          <cell r="BE265">
            <v>0</v>
          </cell>
          <cell r="BF265">
            <v>102</v>
          </cell>
          <cell r="BG265">
            <v>0</v>
          </cell>
          <cell r="BH265">
            <v>0</v>
          </cell>
          <cell r="BI265">
            <v>5.84</v>
          </cell>
          <cell r="BJ265">
            <v>6.48</v>
          </cell>
          <cell r="BK265">
            <v>0</v>
          </cell>
          <cell r="BL265">
            <v>0</v>
          </cell>
          <cell r="BM265">
            <v>0</v>
          </cell>
          <cell r="BN265">
            <v>14.1</v>
          </cell>
          <cell r="BO265">
            <v>19.100000000000001</v>
          </cell>
          <cell r="BP265">
            <v>0</v>
          </cell>
          <cell r="BQ265">
            <v>0</v>
          </cell>
          <cell r="BR265">
            <v>0</v>
          </cell>
          <cell r="BS265">
            <v>0</v>
          </cell>
          <cell r="BT265">
            <v>0</v>
          </cell>
          <cell r="BU265">
            <v>19.3</v>
          </cell>
          <cell r="BV265">
            <v>0</v>
          </cell>
          <cell r="BW265">
            <v>0</v>
          </cell>
          <cell r="BX265">
            <v>29.9</v>
          </cell>
          <cell r="BY265">
            <v>0</v>
          </cell>
          <cell r="BZ265">
            <v>16.5</v>
          </cell>
          <cell r="CA265">
            <v>187</v>
          </cell>
          <cell r="CB265">
            <v>162</v>
          </cell>
          <cell r="CC265">
            <v>81.5</v>
          </cell>
          <cell r="CD265">
            <v>1.1399999999999999</v>
          </cell>
          <cell r="CE265">
            <v>35.200000000000003</v>
          </cell>
          <cell r="CF265">
            <v>22.5</v>
          </cell>
          <cell r="CG265">
            <v>21.4</v>
          </cell>
          <cell r="CH265">
            <v>0</v>
          </cell>
          <cell r="CI265">
            <v>36.299999999999997</v>
          </cell>
          <cell r="CJ265">
            <v>11</v>
          </cell>
          <cell r="CK265">
            <v>0</v>
          </cell>
          <cell r="CL265">
            <v>4990</v>
          </cell>
          <cell r="CM265">
            <v>0.82</v>
          </cell>
          <cell r="CN265">
            <v>30.5</v>
          </cell>
          <cell r="CO265">
            <v>90.9</v>
          </cell>
          <cell r="CP265">
            <v>0</v>
          </cell>
          <cell r="CQ265">
            <v>0</v>
          </cell>
          <cell r="CR265">
            <v>0</v>
          </cell>
          <cell r="CS265">
            <v>0</v>
          </cell>
        </row>
        <row r="266">
          <cell r="C266" t="str">
            <v>W8X10</v>
          </cell>
          <cell r="D266" t="str">
            <v>F</v>
          </cell>
          <cell r="E266">
            <v>10</v>
          </cell>
          <cell r="F266">
            <v>2.96</v>
          </cell>
          <cell r="G266">
            <v>7.89</v>
          </cell>
          <cell r="H266">
            <v>0</v>
          </cell>
          <cell r="I266">
            <v>0</v>
          </cell>
          <cell r="J266">
            <v>3.94</v>
          </cell>
          <cell r="K266">
            <v>0</v>
          </cell>
          <cell r="L266">
            <v>0</v>
          </cell>
          <cell r="M266">
            <v>0.17</v>
          </cell>
          <cell r="N266">
            <v>0.20499999999999999</v>
          </cell>
          <cell r="O266">
            <v>0</v>
          </cell>
          <cell r="P266">
            <v>0</v>
          </cell>
          <cell r="Q266">
            <v>0</v>
          </cell>
          <cell r="R266">
            <v>0.505</v>
          </cell>
          <cell r="S266">
            <v>0.6875</v>
          </cell>
          <cell r="T266">
            <v>0.5</v>
          </cell>
          <cell r="U266">
            <v>0</v>
          </cell>
          <cell r="V266">
            <v>0</v>
          </cell>
          <cell r="W266">
            <v>0</v>
          </cell>
          <cell r="X266">
            <v>0</v>
          </cell>
          <cell r="Y266">
            <v>0</v>
          </cell>
          <cell r="Z266">
            <v>9.61</v>
          </cell>
          <cell r="AA266">
            <v>0</v>
          </cell>
          <cell r="AB266">
            <v>40.5</v>
          </cell>
          <cell r="AC266">
            <v>0</v>
          </cell>
          <cell r="AD266">
            <v>0</v>
          </cell>
          <cell r="AE266">
            <v>30.8</v>
          </cell>
          <cell r="AF266">
            <v>8.8699999999999992</v>
          </cell>
          <cell r="AG266">
            <v>7.81</v>
          </cell>
          <cell r="AH266">
            <v>3.22</v>
          </cell>
          <cell r="AI266">
            <v>2.09</v>
          </cell>
          <cell r="AJ266">
            <v>1.66</v>
          </cell>
          <cell r="AK266">
            <v>1.06</v>
          </cell>
          <cell r="AL266">
            <v>0.84099999999999997</v>
          </cell>
          <cell r="AM266">
            <v>0</v>
          </cell>
          <cell r="AN266">
            <v>4.2599999999999999E-2</v>
          </cell>
          <cell r="AO266">
            <v>30.9</v>
          </cell>
          <cell r="AP266">
            <v>0</v>
          </cell>
          <cell r="AQ266">
            <v>7.57</v>
          </cell>
          <cell r="AR266">
            <v>1.53</v>
          </cell>
          <cell r="AS266">
            <v>1.48</v>
          </cell>
          <cell r="AT266">
            <v>4.29</v>
          </cell>
          <cell r="AU266">
            <v>0</v>
          </cell>
          <cell r="AV266">
            <v>0</v>
          </cell>
          <cell r="AW266">
            <v>0</v>
          </cell>
          <cell r="AX266">
            <v>0</v>
          </cell>
          <cell r="AY266" t="str">
            <v>W200X15</v>
          </cell>
          <cell r="AZ266" t="str">
            <v>W200X15</v>
          </cell>
          <cell r="BA266">
            <v>15</v>
          </cell>
          <cell r="BB266">
            <v>1910</v>
          </cell>
          <cell r="BC266">
            <v>200</v>
          </cell>
          <cell r="BD266">
            <v>0</v>
          </cell>
          <cell r="BE266">
            <v>0</v>
          </cell>
          <cell r="BF266">
            <v>100</v>
          </cell>
          <cell r="BG266">
            <v>0</v>
          </cell>
          <cell r="BH266">
            <v>0</v>
          </cell>
          <cell r="BI266">
            <v>4.32</v>
          </cell>
          <cell r="BJ266">
            <v>5.21</v>
          </cell>
          <cell r="BK266">
            <v>0</v>
          </cell>
          <cell r="BL266">
            <v>0</v>
          </cell>
          <cell r="BM266">
            <v>0</v>
          </cell>
          <cell r="BN266">
            <v>12.8</v>
          </cell>
          <cell r="BO266">
            <v>17.5</v>
          </cell>
          <cell r="BP266">
            <v>0</v>
          </cell>
          <cell r="BQ266">
            <v>0</v>
          </cell>
          <cell r="BR266">
            <v>0</v>
          </cell>
          <cell r="BS266">
            <v>0</v>
          </cell>
          <cell r="BT266">
            <v>0</v>
          </cell>
          <cell r="BU266">
            <v>15</v>
          </cell>
          <cell r="BV266">
            <v>0</v>
          </cell>
          <cell r="BW266">
            <v>0</v>
          </cell>
          <cell r="BX266">
            <v>40.5</v>
          </cell>
          <cell r="BY266">
            <v>0</v>
          </cell>
          <cell r="BZ266">
            <v>12.8</v>
          </cell>
          <cell r="CA266">
            <v>145</v>
          </cell>
          <cell r="CB266">
            <v>128</v>
          </cell>
          <cell r="CC266">
            <v>81.8</v>
          </cell>
          <cell r="CD266">
            <v>0.87</v>
          </cell>
          <cell r="CE266">
            <v>27.2</v>
          </cell>
          <cell r="CF266">
            <v>17.399999999999999</v>
          </cell>
          <cell r="CG266">
            <v>21.4</v>
          </cell>
          <cell r="CH266">
            <v>0</v>
          </cell>
          <cell r="CI266">
            <v>17.7</v>
          </cell>
          <cell r="CJ266">
            <v>8.3000000000000007</v>
          </cell>
          <cell r="CK266">
            <v>0</v>
          </cell>
          <cell r="CL266">
            <v>4880</v>
          </cell>
          <cell r="CM266">
            <v>0.63700000000000001</v>
          </cell>
          <cell r="CN266">
            <v>24.3</v>
          </cell>
          <cell r="CO266">
            <v>70.3</v>
          </cell>
          <cell r="CP266">
            <v>0</v>
          </cell>
          <cell r="CQ266">
            <v>0</v>
          </cell>
          <cell r="CR266">
            <v>0</v>
          </cell>
          <cell r="CS266">
            <v>0</v>
          </cell>
        </row>
        <row r="267">
          <cell r="C267" t="str">
            <v>W6X25</v>
          </cell>
          <cell r="D267" t="str">
            <v>F</v>
          </cell>
          <cell r="E267">
            <v>25</v>
          </cell>
          <cell r="F267">
            <v>7.34</v>
          </cell>
          <cell r="G267">
            <v>6.38</v>
          </cell>
          <cell r="H267">
            <v>0</v>
          </cell>
          <cell r="I267">
            <v>0</v>
          </cell>
          <cell r="J267">
            <v>6.08</v>
          </cell>
          <cell r="K267">
            <v>0</v>
          </cell>
          <cell r="L267">
            <v>0</v>
          </cell>
          <cell r="M267">
            <v>0.32</v>
          </cell>
          <cell r="N267">
            <v>0.45500000000000002</v>
          </cell>
          <cell r="O267">
            <v>0</v>
          </cell>
          <cell r="P267">
            <v>0</v>
          </cell>
          <cell r="Q267">
            <v>0</v>
          </cell>
          <cell r="R267">
            <v>0.70499999999999996</v>
          </cell>
          <cell r="S267">
            <v>0.9375</v>
          </cell>
          <cell r="T267">
            <v>0.5625</v>
          </cell>
          <cell r="U267">
            <v>0</v>
          </cell>
          <cell r="V267">
            <v>0</v>
          </cell>
          <cell r="W267">
            <v>0</v>
          </cell>
          <cell r="X267">
            <v>0</v>
          </cell>
          <cell r="Y267">
            <v>0</v>
          </cell>
          <cell r="Z267">
            <v>6.68</v>
          </cell>
          <cell r="AA267">
            <v>0</v>
          </cell>
          <cell r="AB267">
            <v>15.5</v>
          </cell>
          <cell r="AC267">
            <v>0</v>
          </cell>
          <cell r="AD267">
            <v>0</v>
          </cell>
          <cell r="AE267">
            <v>53.4</v>
          </cell>
          <cell r="AF267">
            <v>18.899999999999999</v>
          </cell>
          <cell r="AG267">
            <v>16.7</v>
          </cell>
          <cell r="AH267">
            <v>2.7</v>
          </cell>
          <cell r="AI267">
            <v>17.100000000000001</v>
          </cell>
          <cell r="AJ267">
            <v>8.56</v>
          </cell>
          <cell r="AK267">
            <v>5.61</v>
          </cell>
          <cell r="AL267">
            <v>1.52</v>
          </cell>
          <cell r="AM267">
            <v>0</v>
          </cell>
          <cell r="AN267">
            <v>0.46100000000000002</v>
          </cell>
          <cell r="AO267">
            <v>150</v>
          </cell>
          <cell r="AP267">
            <v>0</v>
          </cell>
          <cell r="AQ267">
            <v>9.01</v>
          </cell>
          <cell r="AR267">
            <v>6.23</v>
          </cell>
          <cell r="AS267">
            <v>3.88</v>
          </cell>
          <cell r="AT267">
            <v>9.39</v>
          </cell>
          <cell r="AU267">
            <v>0</v>
          </cell>
          <cell r="AV267">
            <v>0</v>
          </cell>
          <cell r="AW267">
            <v>0</v>
          </cell>
          <cell r="AX267">
            <v>0</v>
          </cell>
          <cell r="AY267" t="str">
            <v>W150X37.1</v>
          </cell>
          <cell r="AZ267" t="str">
            <v>W150X37.1</v>
          </cell>
          <cell r="BA267">
            <v>37.1</v>
          </cell>
          <cell r="BB267">
            <v>4740</v>
          </cell>
          <cell r="BC267">
            <v>162</v>
          </cell>
          <cell r="BD267">
            <v>0</v>
          </cell>
          <cell r="BE267">
            <v>0</v>
          </cell>
          <cell r="BF267">
            <v>154</v>
          </cell>
          <cell r="BG267">
            <v>0</v>
          </cell>
          <cell r="BH267">
            <v>0</v>
          </cell>
          <cell r="BI267">
            <v>8.1300000000000008</v>
          </cell>
          <cell r="BJ267">
            <v>11.6</v>
          </cell>
          <cell r="BK267">
            <v>0</v>
          </cell>
          <cell r="BL267">
            <v>0</v>
          </cell>
          <cell r="BM267">
            <v>0</v>
          </cell>
          <cell r="BN267">
            <v>17.899999999999999</v>
          </cell>
          <cell r="BO267">
            <v>23.8</v>
          </cell>
          <cell r="BP267">
            <v>0</v>
          </cell>
          <cell r="BQ267">
            <v>0</v>
          </cell>
          <cell r="BR267">
            <v>0</v>
          </cell>
          <cell r="BS267">
            <v>0</v>
          </cell>
          <cell r="BT267">
            <v>0</v>
          </cell>
          <cell r="BU267">
            <v>37.1</v>
          </cell>
          <cell r="BV267">
            <v>0</v>
          </cell>
          <cell r="BW267">
            <v>0</v>
          </cell>
          <cell r="BX267">
            <v>15.5</v>
          </cell>
          <cell r="BY267">
            <v>0</v>
          </cell>
          <cell r="BZ267">
            <v>22.2</v>
          </cell>
          <cell r="CA267">
            <v>310</v>
          </cell>
          <cell r="CB267">
            <v>274</v>
          </cell>
          <cell r="CC267">
            <v>68.599999999999994</v>
          </cell>
          <cell r="CD267">
            <v>7.12</v>
          </cell>
          <cell r="CE267">
            <v>140</v>
          </cell>
          <cell r="CF267">
            <v>91.9</v>
          </cell>
          <cell r="CG267">
            <v>38.6</v>
          </cell>
          <cell r="CH267">
            <v>0</v>
          </cell>
          <cell r="CI267">
            <v>192</v>
          </cell>
          <cell r="CJ267">
            <v>40.299999999999997</v>
          </cell>
          <cell r="CK267">
            <v>0</v>
          </cell>
          <cell r="CL267">
            <v>5810</v>
          </cell>
          <cell r="CM267">
            <v>2.59</v>
          </cell>
          <cell r="CN267">
            <v>63.6</v>
          </cell>
          <cell r="CO267">
            <v>154</v>
          </cell>
          <cell r="CP267">
            <v>0</v>
          </cell>
          <cell r="CQ267">
            <v>0</v>
          </cell>
          <cell r="CR267">
            <v>0</v>
          </cell>
          <cell r="CS267">
            <v>0</v>
          </cell>
        </row>
        <row r="268">
          <cell r="C268" t="str">
            <v>W6X20</v>
          </cell>
          <cell r="D268" t="str">
            <v>F</v>
          </cell>
          <cell r="E268">
            <v>20</v>
          </cell>
          <cell r="F268">
            <v>5.87</v>
          </cell>
          <cell r="G268">
            <v>6.2</v>
          </cell>
          <cell r="H268">
            <v>0</v>
          </cell>
          <cell r="I268">
            <v>0</v>
          </cell>
          <cell r="J268">
            <v>6.02</v>
          </cell>
          <cell r="K268">
            <v>0</v>
          </cell>
          <cell r="L268">
            <v>0</v>
          </cell>
          <cell r="M268">
            <v>0.26</v>
          </cell>
          <cell r="N268">
            <v>0.36499999999999999</v>
          </cell>
          <cell r="O268">
            <v>0</v>
          </cell>
          <cell r="P268">
            <v>0</v>
          </cell>
          <cell r="Q268">
            <v>0</v>
          </cell>
          <cell r="R268">
            <v>0.61499999999999999</v>
          </cell>
          <cell r="S268">
            <v>0.875</v>
          </cell>
          <cell r="T268">
            <v>0.5625</v>
          </cell>
          <cell r="U268">
            <v>0</v>
          </cell>
          <cell r="V268">
            <v>0</v>
          </cell>
          <cell r="W268">
            <v>0</v>
          </cell>
          <cell r="X268">
            <v>0</v>
          </cell>
          <cell r="Y268">
            <v>0</v>
          </cell>
          <cell r="Z268">
            <v>8.25</v>
          </cell>
          <cell r="AA268">
            <v>0</v>
          </cell>
          <cell r="AB268">
            <v>18.7</v>
          </cell>
          <cell r="AC268">
            <v>0</v>
          </cell>
          <cell r="AD268">
            <v>0</v>
          </cell>
          <cell r="AE268">
            <v>41.4</v>
          </cell>
          <cell r="AF268">
            <v>15</v>
          </cell>
          <cell r="AG268">
            <v>13.4</v>
          </cell>
          <cell r="AH268">
            <v>2.66</v>
          </cell>
          <cell r="AI268">
            <v>13.3</v>
          </cell>
          <cell r="AJ268">
            <v>6.72</v>
          </cell>
          <cell r="AK268">
            <v>4.41</v>
          </cell>
          <cell r="AL268">
            <v>1.5</v>
          </cell>
          <cell r="AM268">
            <v>0</v>
          </cell>
          <cell r="AN268">
            <v>0.24</v>
          </cell>
          <cell r="AO268">
            <v>113</v>
          </cell>
          <cell r="AP268">
            <v>0</v>
          </cell>
          <cell r="AQ268">
            <v>8.7799999999999994</v>
          </cell>
          <cell r="AR268">
            <v>4.82</v>
          </cell>
          <cell r="AS268">
            <v>3.07</v>
          </cell>
          <cell r="AT268">
            <v>7.38</v>
          </cell>
          <cell r="AU268">
            <v>0</v>
          </cell>
          <cell r="AV268">
            <v>0</v>
          </cell>
          <cell r="AW268">
            <v>0</v>
          </cell>
          <cell r="AX268">
            <v>0</v>
          </cell>
          <cell r="AY268" t="str">
            <v>W150X29.8</v>
          </cell>
          <cell r="AZ268" t="str">
            <v>W150X29.8</v>
          </cell>
          <cell r="BA268">
            <v>29.8</v>
          </cell>
          <cell r="BB268">
            <v>3790</v>
          </cell>
          <cell r="BC268">
            <v>157</v>
          </cell>
          <cell r="BD268">
            <v>0</v>
          </cell>
          <cell r="BE268">
            <v>0</v>
          </cell>
          <cell r="BF268">
            <v>153</v>
          </cell>
          <cell r="BG268">
            <v>0</v>
          </cell>
          <cell r="BH268">
            <v>0</v>
          </cell>
          <cell r="BI268">
            <v>6.6</v>
          </cell>
          <cell r="BJ268">
            <v>9.27</v>
          </cell>
          <cell r="BK268">
            <v>0</v>
          </cell>
          <cell r="BL268">
            <v>0</v>
          </cell>
          <cell r="BM268">
            <v>0</v>
          </cell>
          <cell r="BN268">
            <v>15.6</v>
          </cell>
          <cell r="BO268">
            <v>22.2</v>
          </cell>
          <cell r="BP268">
            <v>0</v>
          </cell>
          <cell r="BQ268">
            <v>0</v>
          </cell>
          <cell r="BR268">
            <v>0</v>
          </cell>
          <cell r="BS268">
            <v>0</v>
          </cell>
          <cell r="BT268">
            <v>0</v>
          </cell>
          <cell r="BU268">
            <v>29.8</v>
          </cell>
          <cell r="BV268">
            <v>0</v>
          </cell>
          <cell r="BW268">
            <v>0</v>
          </cell>
          <cell r="BX268">
            <v>18.7</v>
          </cell>
          <cell r="BY268">
            <v>0</v>
          </cell>
          <cell r="BZ268">
            <v>17.2</v>
          </cell>
          <cell r="CA268">
            <v>246</v>
          </cell>
          <cell r="CB268">
            <v>220</v>
          </cell>
          <cell r="CC268">
            <v>67.599999999999994</v>
          </cell>
          <cell r="CD268">
            <v>5.54</v>
          </cell>
          <cell r="CE268">
            <v>110</v>
          </cell>
          <cell r="CF268">
            <v>72.3</v>
          </cell>
          <cell r="CG268">
            <v>38.1</v>
          </cell>
          <cell r="CH268">
            <v>0</v>
          </cell>
          <cell r="CI268">
            <v>100</v>
          </cell>
          <cell r="CJ268">
            <v>30.3</v>
          </cell>
          <cell r="CK268">
            <v>0</v>
          </cell>
          <cell r="CL268">
            <v>5660</v>
          </cell>
          <cell r="CM268">
            <v>2.0099999999999998</v>
          </cell>
          <cell r="CN268">
            <v>50.3</v>
          </cell>
          <cell r="CO268">
            <v>121</v>
          </cell>
          <cell r="CP268">
            <v>0</v>
          </cell>
          <cell r="CQ268">
            <v>0</v>
          </cell>
          <cell r="CR268">
            <v>0</v>
          </cell>
          <cell r="CS268">
            <v>0</v>
          </cell>
        </row>
        <row r="269">
          <cell r="C269" t="str">
            <v>W6X15</v>
          </cell>
          <cell r="D269" t="str">
            <v>F</v>
          </cell>
          <cell r="E269">
            <v>15</v>
          </cell>
          <cell r="F269">
            <v>4.43</v>
          </cell>
          <cell r="G269">
            <v>5.99</v>
          </cell>
          <cell r="H269">
            <v>0</v>
          </cell>
          <cell r="I269">
            <v>0</v>
          </cell>
          <cell r="J269">
            <v>5.99</v>
          </cell>
          <cell r="K269">
            <v>0</v>
          </cell>
          <cell r="L269">
            <v>0</v>
          </cell>
          <cell r="M269">
            <v>0.23</v>
          </cell>
          <cell r="N269">
            <v>0.26</v>
          </cell>
          <cell r="O269">
            <v>0</v>
          </cell>
          <cell r="P269">
            <v>0</v>
          </cell>
          <cell r="Q269">
            <v>0</v>
          </cell>
          <cell r="R269">
            <v>0.51</v>
          </cell>
          <cell r="S269">
            <v>0.75</v>
          </cell>
          <cell r="T269">
            <v>0.5625</v>
          </cell>
          <cell r="U269">
            <v>0</v>
          </cell>
          <cell r="V269">
            <v>0</v>
          </cell>
          <cell r="W269">
            <v>0</v>
          </cell>
          <cell r="X269">
            <v>0</v>
          </cell>
          <cell r="Y269">
            <v>0</v>
          </cell>
          <cell r="Z269">
            <v>11.5</v>
          </cell>
          <cell r="AA269">
            <v>0</v>
          </cell>
          <cell r="AB269">
            <v>21.2</v>
          </cell>
          <cell r="AC269">
            <v>0</v>
          </cell>
          <cell r="AD269">
            <v>0</v>
          </cell>
          <cell r="AE269">
            <v>29.1</v>
          </cell>
          <cell r="AF269">
            <v>10.8</v>
          </cell>
          <cell r="AG269">
            <v>9.7200000000000006</v>
          </cell>
          <cell r="AH269">
            <v>2.56</v>
          </cell>
          <cell r="AI269">
            <v>9.32</v>
          </cell>
          <cell r="AJ269">
            <v>4.75</v>
          </cell>
          <cell r="AK269">
            <v>3.11</v>
          </cell>
          <cell r="AL269">
            <v>1.45</v>
          </cell>
          <cell r="AM269">
            <v>0</v>
          </cell>
          <cell r="AN269">
            <v>0.10100000000000001</v>
          </cell>
          <cell r="AO269">
            <v>76.5</v>
          </cell>
          <cell r="AP269">
            <v>0</v>
          </cell>
          <cell r="AQ269">
            <v>8.58</v>
          </cell>
          <cell r="AR269">
            <v>3.34</v>
          </cell>
          <cell r="AS269">
            <v>2.15</v>
          </cell>
          <cell r="AT269">
            <v>5.32</v>
          </cell>
          <cell r="AU269">
            <v>0</v>
          </cell>
          <cell r="AV269">
            <v>0</v>
          </cell>
          <cell r="AW269">
            <v>0</v>
          </cell>
          <cell r="AX269">
            <v>0</v>
          </cell>
          <cell r="AY269" t="str">
            <v>W150X22.5</v>
          </cell>
          <cell r="AZ269" t="str">
            <v>W150X22.5</v>
          </cell>
          <cell r="BA269">
            <v>22.5</v>
          </cell>
          <cell r="BB269">
            <v>2860</v>
          </cell>
          <cell r="BC269">
            <v>152</v>
          </cell>
          <cell r="BD269">
            <v>0</v>
          </cell>
          <cell r="BE269">
            <v>0</v>
          </cell>
          <cell r="BF269">
            <v>152</v>
          </cell>
          <cell r="BG269">
            <v>0</v>
          </cell>
          <cell r="BH269">
            <v>0</v>
          </cell>
          <cell r="BI269">
            <v>5.84</v>
          </cell>
          <cell r="BJ269">
            <v>6.6</v>
          </cell>
          <cell r="BK269">
            <v>0</v>
          </cell>
          <cell r="BL269">
            <v>0</v>
          </cell>
          <cell r="BM269">
            <v>0</v>
          </cell>
          <cell r="BN269">
            <v>13</v>
          </cell>
          <cell r="BO269">
            <v>19.100000000000001</v>
          </cell>
          <cell r="BP269">
            <v>0</v>
          </cell>
          <cell r="BQ269">
            <v>0</v>
          </cell>
          <cell r="BR269">
            <v>0</v>
          </cell>
          <cell r="BS269">
            <v>0</v>
          </cell>
          <cell r="BT269">
            <v>0</v>
          </cell>
          <cell r="BU269">
            <v>22.5</v>
          </cell>
          <cell r="BV269">
            <v>0</v>
          </cell>
          <cell r="BW269">
            <v>0</v>
          </cell>
          <cell r="BX269">
            <v>21.2</v>
          </cell>
          <cell r="BY269">
            <v>0</v>
          </cell>
          <cell r="BZ269">
            <v>12.1</v>
          </cell>
          <cell r="CA269">
            <v>177</v>
          </cell>
          <cell r="CB269">
            <v>159</v>
          </cell>
          <cell r="CC269">
            <v>65</v>
          </cell>
          <cell r="CD269">
            <v>3.88</v>
          </cell>
          <cell r="CE269">
            <v>77.8</v>
          </cell>
          <cell r="CF269">
            <v>51</v>
          </cell>
          <cell r="CG269">
            <v>36.799999999999997</v>
          </cell>
          <cell r="CH269">
            <v>0</v>
          </cell>
          <cell r="CI269">
            <v>42</v>
          </cell>
          <cell r="CJ269">
            <v>20.5</v>
          </cell>
          <cell r="CK269">
            <v>0</v>
          </cell>
          <cell r="CL269">
            <v>5540</v>
          </cell>
          <cell r="CM269">
            <v>1.39</v>
          </cell>
          <cell r="CN269">
            <v>35.200000000000003</v>
          </cell>
          <cell r="CO269">
            <v>87.2</v>
          </cell>
          <cell r="CP269">
            <v>0</v>
          </cell>
          <cell r="CQ269">
            <v>0</v>
          </cell>
          <cell r="CR269">
            <v>0</v>
          </cell>
          <cell r="CS269">
            <v>0</v>
          </cell>
        </row>
        <row r="270">
          <cell r="C270" t="str">
            <v>W6X16</v>
          </cell>
          <cell r="D270" t="str">
            <v>F</v>
          </cell>
          <cell r="E270">
            <v>16</v>
          </cell>
          <cell r="F270">
            <v>4.74</v>
          </cell>
          <cell r="G270">
            <v>6.28</v>
          </cell>
          <cell r="H270">
            <v>0</v>
          </cell>
          <cell r="I270">
            <v>0</v>
          </cell>
          <cell r="J270">
            <v>4.03</v>
          </cell>
          <cell r="K270">
            <v>0</v>
          </cell>
          <cell r="L270">
            <v>0</v>
          </cell>
          <cell r="M270">
            <v>0.26</v>
          </cell>
          <cell r="N270">
            <v>0.40500000000000003</v>
          </cell>
          <cell r="O270">
            <v>0</v>
          </cell>
          <cell r="P270">
            <v>0</v>
          </cell>
          <cell r="Q270">
            <v>0</v>
          </cell>
          <cell r="R270">
            <v>0.65500000000000003</v>
          </cell>
          <cell r="S270">
            <v>0.875</v>
          </cell>
          <cell r="T270">
            <v>0.5625</v>
          </cell>
          <cell r="U270">
            <v>0</v>
          </cell>
          <cell r="V270">
            <v>0</v>
          </cell>
          <cell r="W270">
            <v>0</v>
          </cell>
          <cell r="X270">
            <v>0</v>
          </cell>
          <cell r="Y270">
            <v>0</v>
          </cell>
          <cell r="Z270">
            <v>4.9800000000000004</v>
          </cell>
          <cell r="AA270">
            <v>0</v>
          </cell>
          <cell r="AB270">
            <v>19.100000000000001</v>
          </cell>
          <cell r="AC270">
            <v>0</v>
          </cell>
          <cell r="AD270">
            <v>0</v>
          </cell>
          <cell r="AE270">
            <v>32.1</v>
          </cell>
          <cell r="AF270">
            <v>11.7</v>
          </cell>
          <cell r="AG270">
            <v>10.199999999999999</v>
          </cell>
          <cell r="AH270">
            <v>2.6</v>
          </cell>
          <cell r="AI270">
            <v>4.43</v>
          </cell>
          <cell r="AJ270">
            <v>3.39</v>
          </cell>
          <cell r="AK270">
            <v>2.2000000000000002</v>
          </cell>
          <cell r="AL270">
            <v>0.96699999999999997</v>
          </cell>
          <cell r="AM270">
            <v>0</v>
          </cell>
          <cell r="AN270">
            <v>0.223</v>
          </cell>
          <cell r="AO270">
            <v>38.200000000000003</v>
          </cell>
          <cell r="AP270">
            <v>0</v>
          </cell>
          <cell r="AQ270">
            <v>5.92</v>
          </cell>
          <cell r="AR270">
            <v>2.42</v>
          </cell>
          <cell r="AS270">
            <v>2.2400000000000002</v>
          </cell>
          <cell r="AT270">
            <v>5.77</v>
          </cell>
          <cell r="AU270">
            <v>0</v>
          </cell>
          <cell r="AV270">
            <v>0</v>
          </cell>
          <cell r="AW270">
            <v>0</v>
          </cell>
          <cell r="AX270">
            <v>0</v>
          </cell>
          <cell r="AY270" t="str">
            <v>W150X24</v>
          </cell>
          <cell r="AZ270" t="str">
            <v>W150X24</v>
          </cell>
          <cell r="BA270">
            <v>24</v>
          </cell>
          <cell r="BB270">
            <v>3060</v>
          </cell>
          <cell r="BC270">
            <v>160</v>
          </cell>
          <cell r="BD270">
            <v>0</v>
          </cell>
          <cell r="BE270">
            <v>0</v>
          </cell>
          <cell r="BF270">
            <v>102</v>
          </cell>
          <cell r="BG270">
            <v>0</v>
          </cell>
          <cell r="BH270">
            <v>0</v>
          </cell>
          <cell r="BI270">
            <v>6.6</v>
          </cell>
          <cell r="BJ270">
            <v>10.3</v>
          </cell>
          <cell r="BK270">
            <v>0</v>
          </cell>
          <cell r="BL270">
            <v>0</v>
          </cell>
          <cell r="BM270">
            <v>0</v>
          </cell>
          <cell r="BN270">
            <v>16.600000000000001</v>
          </cell>
          <cell r="BO270">
            <v>22.2</v>
          </cell>
          <cell r="BP270">
            <v>0</v>
          </cell>
          <cell r="BQ270">
            <v>0</v>
          </cell>
          <cell r="BR270">
            <v>0</v>
          </cell>
          <cell r="BS270">
            <v>0</v>
          </cell>
          <cell r="BT270">
            <v>0</v>
          </cell>
          <cell r="BU270">
            <v>24</v>
          </cell>
          <cell r="BV270">
            <v>0</v>
          </cell>
          <cell r="BW270">
            <v>0</v>
          </cell>
          <cell r="BX270">
            <v>19.100000000000001</v>
          </cell>
          <cell r="BY270">
            <v>0</v>
          </cell>
          <cell r="BZ270">
            <v>13.4</v>
          </cell>
          <cell r="CA270">
            <v>192</v>
          </cell>
          <cell r="CB270">
            <v>167</v>
          </cell>
          <cell r="CC270">
            <v>66</v>
          </cell>
          <cell r="CD270">
            <v>1.84</v>
          </cell>
          <cell r="CE270">
            <v>55.6</v>
          </cell>
          <cell r="CF270">
            <v>36.1</v>
          </cell>
          <cell r="CG270">
            <v>24.6</v>
          </cell>
          <cell r="CH270">
            <v>0</v>
          </cell>
          <cell r="CI270">
            <v>92.8</v>
          </cell>
          <cell r="CJ270">
            <v>10.3</v>
          </cell>
          <cell r="CK270">
            <v>0</v>
          </cell>
          <cell r="CL270">
            <v>3820</v>
          </cell>
          <cell r="CM270">
            <v>1.01</v>
          </cell>
          <cell r="CN270">
            <v>36.700000000000003</v>
          </cell>
          <cell r="CO270">
            <v>94.6</v>
          </cell>
          <cell r="CP270">
            <v>0</v>
          </cell>
          <cell r="CQ270">
            <v>0</v>
          </cell>
          <cell r="CR270">
            <v>0</v>
          </cell>
          <cell r="CS270">
            <v>0</v>
          </cell>
        </row>
        <row r="271">
          <cell r="C271" t="str">
            <v>W6X12</v>
          </cell>
          <cell r="D271" t="str">
            <v>F</v>
          </cell>
          <cell r="E271">
            <v>12</v>
          </cell>
          <cell r="F271">
            <v>3.55</v>
          </cell>
          <cell r="G271">
            <v>6.03</v>
          </cell>
          <cell r="H271">
            <v>0</v>
          </cell>
          <cell r="I271">
            <v>0</v>
          </cell>
          <cell r="J271">
            <v>4</v>
          </cell>
          <cell r="K271">
            <v>0</v>
          </cell>
          <cell r="L271">
            <v>0</v>
          </cell>
          <cell r="M271">
            <v>0.23</v>
          </cell>
          <cell r="N271">
            <v>0.28000000000000003</v>
          </cell>
          <cell r="O271">
            <v>0</v>
          </cell>
          <cell r="P271">
            <v>0</v>
          </cell>
          <cell r="Q271">
            <v>0</v>
          </cell>
          <cell r="R271">
            <v>0.53</v>
          </cell>
          <cell r="S271">
            <v>0.75</v>
          </cell>
          <cell r="T271">
            <v>0.5625</v>
          </cell>
          <cell r="U271">
            <v>0</v>
          </cell>
          <cell r="V271">
            <v>0</v>
          </cell>
          <cell r="W271">
            <v>0</v>
          </cell>
          <cell r="X271">
            <v>0</v>
          </cell>
          <cell r="Y271">
            <v>0</v>
          </cell>
          <cell r="Z271">
            <v>7.14</v>
          </cell>
          <cell r="AA271">
            <v>0</v>
          </cell>
          <cell r="AB271">
            <v>21.6</v>
          </cell>
          <cell r="AC271">
            <v>0</v>
          </cell>
          <cell r="AD271">
            <v>0</v>
          </cell>
          <cell r="AE271">
            <v>22.1</v>
          </cell>
          <cell r="AF271">
            <v>8.3000000000000007</v>
          </cell>
          <cell r="AG271">
            <v>7.31</v>
          </cell>
          <cell r="AH271">
            <v>2.4900000000000002</v>
          </cell>
          <cell r="AI271">
            <v>2.99</v>
          </cell>
          <cell r="AJ271">
            <v>2.3199999999999998</v>
          </cell>
          <cell r="AK271">
            <v>1.5</v>
          </cell>
          <cell r="AL271">
            <v>0.91800000000000004</v>
          </cell>
          <cell r="AM271">
            <v>0</v>
          </cell>
          <cell r="AN271">
            <v>9.0300000000000005E-2</v>
          </cell>
          <cell r="AO271">
            <v>24.7</v>
          </cell>
          <cell r="AP271">
            <v>0</v>
          </cell>
          <cell r="AQ271">
            <v>5.75</v>
          </cell>
          <cell r="AR271">
            <v>1.61</v>
          </cell>
          <cell r="AS271">
            <v>1.52</v>
          </cell>
          <cell r="AT271">
            <v>4.08</v>
          </cell>
          <cell r="AU271">
            <v>0</v>
          </cell>
          <cell r="AV271">
            <v>0</v>
          </cell>
          <cell r="AW271">
            <v>0</v>
          </cell>
          <cell r="AX271">
            <v>0</v>
          </cell>
          <cell r="AY271" t="str">
            <v>W150X18</v>
          </cell>
          <cell r="AZ271" t="str">
            <v>W150X18</v>
          </cell>
          <cell r="BA271">
            <v>18</v>
          </cell>
          <cell r="BB271">
            <v>2290</v>
          </cell>
          <cell r="BC271">
            <v>153</v>
          </cell>
          <cell r="BD271">
            <v>0</v>
          </cell>
          <cell r="BE271">
            <v>0</v>
          </cell>
          <cell r="BF271">
            <v>102</v>
          </cell>
          <cell r="BG271">
            <v>0</v>
          </cell>
          <cell r="BH271">
            <v>0</v>
          </cell>
          <cell r="BI271">
            <v>5.84</v>
          </cell>
          <cell r="BJ271">
            <v>7.11</v>
          </cell>
          <cell r="BK271">
            <v>0</v>
          </cell>
          <cell r="BL271">
            <v>0</v>
          </cell>
          <cell r="BM271">
            <v>0</v>
          </cell>
          <cell r="BN271">
            <v>13.5</v>
          </cell>
          <cell r="BO271">
            <v>19.100000000000001</v>
          </cell>
          <cell r="BP271">
            <v>0</v>
          </cell>
          <cell r="BQ271">
            <v>0</v>
          </cell>
          <cell r="BR271">
            <v>0</v>
          </cell>
          <cell r="BS271">
            <v>0</v>
          </cell>
          <cell r="BT271">
            <v>0</v>
          </cell>
          <cell r="BU271">
            <v>18</v>
          </cell>
          <cell r="BV271">
            <v>0</v>
          </cell>
          <cell r="BW271">
            <v>0</v>
          </cell>
          <cell r="BX271">
            <v>21.6</v>
          </cell>
          <cell r="BY271">
            <v>0</v>
          </cell>
          <cell r="BZ271">
            <v>9.1999999999999993</v>
          </cell>
          <cell r="CA271">
            <v>136</v>
          </cell>
          <cell r="CB271">
            <v>120</v>
          </cell>
          <cell r="CC271">
            <v>63.2</v>
          </cell>
          <cell r="CD271">
            <v>1.24</v>
          </cell>
          <cell r="CE271">
            <v>38</v>
          </cell>
          <cell r="CF271">
            <v>24.6</v>
          </cell>
          <cell r="CG271">
            <v>23.3</v>
          </cell>
          <cell r="CH271">
            <v>0</v>
          </cell>
          <cell r="CI271">
            <v>37.6</v>
          </cell>
          <cell r="CJ271">
            <v>6.63</v>
          </cell>
          <cell r="CK271">
            <v>0</v>
          </cell>
          <cell r="CL271">
            <v>3710</v>
          </cell>
          <cell r="CM271">
            <v>0.67</v>
          </cell>
          <cell r="CN271">
            <v>24.9</v>
          </cell>
          <cell r="CO271">
            <v>66.900000000000006</v>
          </cell>
          <cell r="CP271">
            <v>0</v>
          </cell>
          <cell r="CQ271">
            <v>0</v>
          </cell>
          <cell r="CR271">
            <v>0</v>
          </cell>
          <cell r="CS271">
            <v>0</v>
          </cell>
        </row>
        <row r="272">
          <cell r="C272" t="str">
            <v>W6X9</v>
          </cell>
          <cell r="D272" t="str">
            <v>F</v>
          </cell>
          <cell r="E272">
            <v>9</v>
          </cell>
          <cell r="F272">
            <v>2.68</v>
          </cell>
          <cell r="G272">
            <v>5.9</v>
          </cell>
          <cell r="H272">
            <v>0</v>
          </cell>
          <cell r="I272">
            <v>0</v>
          </cell>
          <cell r="J272">
            <v>3.94</v>
          </cell>
          <cell r="K272">
            <v>0</v>
          </cell>
          <cell r="L272">
            <v>0</v>
          </cell>
          <cell r="M272">
            <v>0.17</v>
          </cell>
          <cell r="N272">
            <v>0.215</v>
          </cell>
          <cell r="O272">
            <v>0</v>
          </cell>
          <cell r="P272">
            <v>0</v>
          </cell>
          <cell r="Q272">
            <v>0</v>
          </cell>
          <cell r="R272">
            <v>0.46500000000000002</v>
          </cell>
          <cell r="S272">
            <v>0.6875</v>
          </cell>
          <cell r="T272">
            <v>0.5</v>
          </cell>
          <cell r="U272">
            <v>0</v>
          </cell>
          <cell r="V272">
            <v>0</v>
          </cell>
          <cell r="W272">
            <v>0</v>
          </cell>
          <cell r="X272">
            <v>0</v>
          </cell>
          <cell r="Y272">
            <v>0</v>
          </cell>
          <cell r="Z272">
            <v>9.16</v>
          </cell>
          <cell r="AA272">
            <v>0</v>
          </cell>
          <cell r="AB272">
            <v>29.2</v>
          </cell>
          <cell r="AC272">
            <v>0</v>
          </cell>
          <cell r="AD272">
            <v>0</v>
          </cell>
          <cell r="AE272">
            <v>16.399999999999999</v>
          </cell>
          <cell r="AF272">
            <v>6.23</v>
          </cell>
          <cell r="AG272">
            <v>5.56</v>
          </cell>
          <cell r="AH272">
            <v>2.4700000000000002</v>
          </cell>
          <cell r="AI272">
            <v>2.2000000000000002</v>
          </cell>
          <cell r="AJ272">
            <v>1.72</v>
          </cell>
          <cell r="AK272">
            <v>1.1100000000000001</v>
          </cell>
          <cell r="AL272">
            <v>0.90500000000000003</v>
          </cell>
          <cell r="AM272">
            <v>0</v>
          </cell>
          <cell r="AN272">
            <v>4.0500000000000001E-2</v>
          </cell>
          <cell r="AO272">
            <v>17.7</v>
          </cell>
          <cell r="AP272">
            <v>0</v>
          </cell>
          <cell r="AQ272">
            <v>5.6</v>
          </cell>
          <cell r="AR272">
            <v>1.19</v>
          </cell>
          <cell r="AS272">
            <v>1.1499999999999999</v>
          </cell>
          <cell r="AT272">
            <v>3.04</v>
          </cell>
          <cell r="AU272">
            <v>0</v>
          </cell>
          <cell r="AV272">
            <v>0</v>
          </cell>
          <cell r="AW272">
            <v>0</v>
          </cell>
          <cell r="AX272">
            <v>0</v>
          </cell>
          <cell r="AY272" t="str">
            <v>W150X13.5</v>
          </cell>
          <cell r="AZ272" t="str">
            <v>W150X13.5</v>
          </cell>
          <cell r="BA272">
            <v>13.5</v>
          </cell>
          <cell r="BB272">
            <v>1730</v>
          </cell>
          <cell r="BC272">
            <v>150</v>
          </cell>
          <cell r="BD272">
            <v>0</v>
          </cell>
          <cell r="BE272">
            <v>0</v>
          </cell>
          <cell r="BF272">
            <v>100</v>
          </cell>
          <cell r="BG272">
            <v>0</v>
          </cell>
          <cell r="BH272">
            <v>0</v>
          </cell>
          <cell r="BI272">
            <v>4.32</v>
          </cell>
          <cell r="BJ272">
            <v>5.46</v>
          </cell>
          <cell r="BK272">
            <v>0</v>
          </cell>
          <cell r="BL272">
            <v>0</v>
          </cell>
          <cell r="BM272">
            <v>0</v>
          </cell>
          <cell r="BN272">
            <v>11.8</v>
          </cell>
          <cell r="BO272">
            <v>17.5</v>
          </cell>
          <cell r="BP272">
            <v>0</v>
          </cell>
          <cell r="BQ272">
            <v>0</v>
          </cell>
          <cell r="BR272">
            <v>0</v>
          </cell>
          <cell r="BS272">
            <v>0</v>
          </cell>
          <cell r="BT272">
            <v>0</v>
          </cell>
          <cell r="BU272">
            <v>13.5</v>
          </cell>
          <cell r="BV272">
            <v>0</v>
          </cell>
          <cell r="BW272">
            <v>0</v>
          </cell>
          <cell r="BX272">
            <v>29.2</v>
          </cell>
          <cell r="BY272">
            <v>0</v>
          </cell>
          <cell r="BZ272">
            <v>6.83</v>
          </cell>
          <cell r="CA272">
            <v>102</v>
          </cell>
          <cell r="CB272">
            <v>91.1</v>
          </cell>
          <cell r="CC272">
            <v>62.7</v>
          </cell>
          <cell r="CD272">
            <v>0.91600000000000004</v>
          </cell>
          <cell r="CE272">
            <v>28.2</v>
          </cell>
          <cell r="CF272">
            <v>18.2</v>
          </cell>
          <cell r="CG272">
            <v>23</v>
          </cell>
          <cell r="CH272">
            <v>0</v>
          </cell>
          <cell r="CI272">
            <v>16.899999999999999</v>
          </cell>
          <cell r="CJ272">
            <v>4.75</v>
          </cell>
          <cell r="CK272">
            <v>0</v>
          </cell>
          <cell r="CL272">
            <v>3610</v>
          </cell>
          <cell r="CM272">
            <v>0.495</v>
          </cell>
          <cell r="CN272">
            <v>18.8</v>
          </cell>
          <cell r="CO272">
            <v>49.8</v>
          </cell>
          <cell r="CP272">
            <v>0</v>
          </cell>
          <cell r="CQ272">
            <v>0</v>
          </cell>
          <cell r="CR272">
            <v>0</v>
          </cell>
          <cell r="CS272">
            <v>0</v>
          </cell>
        </row>
        <row r="273">
          <cell r="C273" t="str">
            <v>W6X8.5</v>
          </cell>
          <cell r="D273" t="str">
            <v>F</v>
          </cell>
          <cell r="E273">
            <v>8.5</v>
          </cell>
          <cell r="F273">
            <v>2.52</v>
          </cell>
          <cell r="G273">
            <v>5.83</v>
          </cell>
          <cell r="H273">
            <v>0</v>
          </cell>
          <cell r="I273">
            <v>0</v>
          </cell>
          <cell r="J273">
            <v>3.94</v>
          </cell>
          <cell r="K273">
            <v>0</v>
          </cell>
          <cell r="L273">
            <v>0</v>
          </cell>
          <cell r="M273">
            <v>0.17</v>
          </cell>
          <cell r="N273">
            <v>0.19500000000000001</v>
          </cell>
          <cell r="O273">
            <v>0</v>
          </cell>
          <cell r="P273">
            <v>0</v>
          </cell>
          <cell r="Q273">
            <v>0</v>
          </cell>
          <cell r="R273">
            <v>0.44500000000000001</v>
          </cell>
          <cell r="S273">
            <v>0.6875</v>
          </cell>
          <cell r="T273">
            <v>0.5</v>
          </cell>
          <cell r="U273">
            <v>0</v>
          </cell>
          <cell r="V273">
            <v>0</v>
          </cell>
          <cell r="W273">
            <v>0</v>
          </cell>
          <cell r="X273">
            <v>0</v>
          </cell>
          <cell r="Y273">
            <v>0</v>
          </cell>
          <cell r="Z273">
            <v>10.1</v>
          </cell>
          <cell r="AA273">
            <v>0</v>
          </cell>
          <cell r="AB273">
            <v>29.1</v>
          </cell>
          <cell r="AC273">
            <v>0</v>
          </cell>
          <cell r="AD273">
            <v>0</v>
          </cell>
          <cell r="AE273">
            <v>14.9</v>
          </cell>
          <cell r="AF273">
            <v>5.73</v>
          </cell>
          <cell r="AG273">
            <v>5.0999999999999996</v>
          </cell>
          <cell r="AH273">
            <v>2.4300000000000002</v>
          </cell>
          <cell r="AI273">
            <v>1.99</v>
          </cell>
          <cell r="AJ273">
            <v>1.56</v>
          </cell>
          <cell r="AK273">
            <v>1.01</v>
          </cell>
          <cell r="AL273">
            <v>0.89</v>
          </cell>
          <cell r="AM273">
            <v>0</v>
          </cell>
          <cell r="AN273">
            <v>3.3300000000000003E-2</v>
          </cell>
          <cell r="AO273">
            <v>15.8</v>
          </cell>
          <cell r="AP273">
            <v>0</v>
          </cell>
          <cell r="AQ273">
            <v>5.55</v>
          </cell>
          <cell r="AR273">
            <v>1.06</v>
          </cell>
          <cell r="AS273">
            <v>1.03</v>
          </cell>
          <cell r="AT273">
            <v>2.78</v>
          </cell>
          <cell r="AU273">
            <v>0</v>
          </cell>
          <cell r="AV273">
            <v>0</v>
          </cell>
          <cell r="AW273">
            <v>0</v>
          </cell>
          <cell r="AX273">
            <v>0</v>
          </cell>
          <cell r="AY273" t="str">
            <v>W150X13</v>
          </cell>
          <cell r="AZ273" t="str">
            <v>W150X13</v>
          </cell>
          <cell r="BA273">
            <v>13</v>
          </cell>
          <cell r="BB273">
            <v>1630</v>
          </cell>
          <cell r="BC273">
            <v>148</v>
          </cell>
          <cell r="BD273">
            <v>0</v>
          </cell>
          <cell r="BE273">
            <v>0</v>
          </cell>
          <cell r="BF273">
            <v>100</v>
          </cell>
          <cell r="BG273">
            <v>0</v>
          </cell>
          <cell r="BH273">
            <v>0</v>
          </cell>
          <cell r="BI273">
            <v>4.32</v>
          </cell>
          <cell r="BJ273">
            <v>4.95</v>
          </cell>
          <cell r="BK273">
            <v>0</v>
          </cell>
          <cell r="BL273">
            <v>0</v>
          </cell>
          <cell r="BM273">
            <v>0</v>
          </cell>
          <cell r="BN273">
            <v>11.3</v>
          </cell>
          <cell r="BO273">
            <v>17.5</v>
          </cell>
          <cell r="BP273">
            <v>0</v>
          </cell>
          <cell r="BQ273">
            <v>0</v>
          </cell>
          <cell r="BR273">
            <v>0</v>
          </cell>
          <cell r="BS273">
            <v>0</v>
          </cell>
          <cell r="BT273">
            <v>0</v>
          </cell>
          <cell r="BU273">
            <v>13</v>
          </cell>
          <cell r="BV273">
            <v>0</v>
          </cell>
          <cell r="BW273">
            <v>0</v>
          </cell>
          <cell r="BX273">
            <v>29.1</v>
          </cell>
          <cell r="BY273">
            <v>0</v>
          </cell>
          <cell r="BZ273">
            <v>6.2</v>
          </cell>
          <cell r="CA273">
            <v>93.9</v>
          </cell>
          <cell r="CB273">
            <v>83.6</v>
          </cell>
          <cell r="CC273">
            <v>61.7</v>
          </cell>
          <cell r="CD273">
            <v>0.82799999999999996</v>
          </cell>
          <cell r="CE273">
            <v>25.6</v>
          </cell>
          <cell r="CF273">
            <v>16.600000000000001</v>
          </cell>
          <cell r="CG273">
            <v>22.6</v>
          </cell>
          <cell r="CH273">
            <v>0</v>
          </cell>
          <cell r="CI273">
            <v>13.9</v>
          </cell>
          <cell r="CJ273">
            <v>4.24</v>
          </cell>
          <cell r="CK273">
            <v>0</v>
          </cell>
          <cell r="CL273">
            <v>3580</v>
          </cell>
          <cell r="CM273">
            <v>0.441</v>
          </cell>
          <cell r="CN273">
            <v>16.899999999999999</v>
          </cell>
          <cell r="CO273">
            <v>45.6</v>
          </cell>
          <cell r="CP273">
            <v>0</v>
          </cell>
          <cell r="CQ273">
            <v>0</v>
          </cell>
          <cell r="CR273">
            <v>0</v>
          </cell>
          <cell r="CS273">
            <v>0</v>
          </cell>
        </row>
        <row r="274">
          <cell r="C274" t="str">
            <v>W5X19</v>
          </cell>
          <cell r="D274" t="str">
            <v>F</v>
          </cell>
          <cell r="E274">
            <v>19</v>
          </cell>
          <cell r="F274">
            <v>5.56</v>
          </cell>
          <cell r="G274">
            <v>5.15</v>
          </cell>
          <cell r="H274">
            <v>0</v>
          </cell>
          <cell r="I274">
            <v>0</v>
          </cell>
          <cell r="J274">
            <v>5.03</v>
          </cell>
          <cell r="K274">
            <v>0</v>
          </cell>
          <cell r="L274">
            <v>0</v>
          </cell>
          <cell r="M274">
            <v>0.27</v>
          </cell>
          <cell r="N274">
            <v>0.43</v>
          </cell>
          <cell r="O274">
            <v>0</v>
          </cell>
          <cell r="P274">
            <v>0</v>
          </cell>
          <cell r="Q274">
            <v>0</v>
          </cell>
          <cell r="R274">
            <v>0.73</v>
          </cell>
          <cell r="S274">
            <v>0.8125</v>
          </cell>
          <cell r="T274">
            <v>0.4375</v>
          </cell>
          <cell r="U274">
            <v>0</v>
          </cell>
          <cell r="V274">
            <v>0</v>
          </cell>
          <cell r="W274">
            <v>0</v>
          </cell>
          <cell r="X274">
            <v>0</v>
          </cell>
          <cell r="Y274">
            <v>0</v>
          </cell>
          <cell r="Z274">
            <v>5.85</v>
          </cell>
          <cell r="AA274">
            <v>0</v>
          </cell>
          <cell r="AB274">
            <v>13.7</v>
          </cell>
          <cell r="AC274">
            <v>0</v>
          </cell>
          <cell r="AD274">
            <v>0</v>
          </cell>
          <cell r="AE274">
            <v>26.3</v>
          </cell>
          <cell r="AF274">
            <v>11.6</v>
          </cell>
          <cell r="AG274">
            <v>10.199999999999999</v>
          </cell>
          <cell r="AH274">
            <v>2.17</v>
          </cell>
          <cell r="AI274">
            <v>9.1300000000000008</v>
          </cell>
          <cell r="AJ274">
            <v>5.53</v>
          </cell>
          <cell r="AK274">
            <v>3.63</v>
          </cell>
          <cell r="AL274">
            <v>1.28</v>
          </cell>
          <cell r="AM274">
            <v>0</v>
          </cell>
          <cell r="AN274">
            <v>0.316</v>
          </cell>
          <cell r="AO274">
            <v>50.9</v>
          </cell>
          <cell r="AP274">
            <v>0</v>
          </cell>
          <cell r="AQ274">
            <v>5.94</v>
          </cell>
          <cell r="AR274">
            <v>3.21</v>
          </cell>
          <cell r="AS274">
            <v>2.42</v>
          </cell>
          <cell r="AT274">
            <v>5.73</v>
          </cell>
          <cell r="AU274">
            <v>0</v>
          </cell>
          <cell r="AV274">
            <v>0</v>
          </cell>
          <cell r="AW274">
            <v>0</v>
          </cell>
          <cell r="AX274">
            <v>0</v>
          </cell>
          <cell r="AY274" t="str">
            <v>W130X28.1</v>
          </cell>
          <cell r="AZ274" t="str">
            <v>W130X28.1</v>
          </cell>
          <cell r="BA274">
            <v>28.1</v>
          </cell>
          <cell r="BB274">
            <v>3590</v>
          </cell>
          <cell r="BC274">
            <v>131</v>
          </cell>
          <cell r="BD274">
            <v>0</v>
          </cell>
          <cell r="BE274">
            <v>0</v>
          </cell>
          <cell r="BF274">
            <v>128</v>
          </cell>
          <cell r="BG274">
            <v>0</v>
          </cell>
          <cell r="BH274">
            <v>0</v>
          </cell>
          <cell r="BI274">
            <v>6.86</v>
          </cell>
          <cell r="BJ274">
            <v>10.9</v>
          </cell>
          <cell r="BK274">
            <v>0</v>
          </cell>
          <cell r="BL274">
            <v>0</v>
          </cell>
          <cell r="BM274">
            <v>0</v>
          </cell>
          <cell r="BN274">
            <v>18.5</v>
          </cell>
          <cell r="BO274">
            <v>20.6</v>
          </cell>
          <cell r="BP274">
            <v>0</v>
          </cell>
          <cell r="BQ274">
            <v>0</v>
          </cell>
          <cell r="BR274">
            <v>0</v>
          </cell>
          <cell r="BS274">
            <v>0</v>
          </cell>
          <cell r="BT274">
            <v>0</v>
          </cell>
          <cell r="BU274">
            <v>28.1</v>
          </cell>
          <cell r="BV274">
            <v>0</v>
          </cell>
          <cell r="BW274">
            <v>0</v>
          </cell>
          <cell r="BX274">
            <v>13.7</v>
          </cell>
          <cell r="BY274">
            <v>0</v>
          </cell>
          <cell r="BZ274">
            <v>10.9</v>
          </cell>
          <cell r="CA274">
            <v>190</v>
          </cell>
          <cell r="CB274">
            <v>167</v>
          </cell>
          <cell r="CC274">
            <v>55.1</v>
          </cell>
          <cell r="CD274">
            <v>3.8</v>
          </cell>
          <cell r="CE274">
            <v>90.6</v>
          </cell>
          <cell r="CF274">
            <v>59.5</v>
          </cell>
          <cell r="CG274">
            <v>32.5</v>
          </cell>
          <cell r="CH274">
            <v>0</v>
          </cell>
          <cell r="CI274">
            <v>132</v>
          </cell>
          <cell r="CJ274">
            <v>13.7</v>
          </cell>
          <cell r="CK274">
            <v>0</v>
          </cell>
          <cell r="CL274">
            <v>3830</v>
          </cell>
          <cell r="CM274">
            <v>1.34</v>
          </cell>
          <cell r="CN274">
            <v>39.700000000000003</v>
          </cell>
          <cell r="CO274">
            <v>93.9</v>
          </cell>
          <cell r="CP274">
            <v>0</v>
          </cell>
          <cell r="CQ274">
            <v>0</v>
          </cell>
          <cell r="CR274">
            <v>0</v>
          </cell>
          <cell r="CS274">
            <v>0</v>
          </cell>
        </row>
        <row r="275">
          <cell r="C275" t="str">
            <v>W5X16</v>
          </cell>
          <cell r="D275" t="str">
            <v>F</v>
          </cell>
          <cell r="E275">
            <v>16</v>
          </cell>
          <cell r="F275">
            <v>4.71</v>
          </cell>
          <cell r="G275">
            <v>5.01</v>
          </cell>
          <cell r="H275">
            <v>0</v>
          </cell>
          <cell r="I275">
            <v>0</v>
          </cell>
          <cell r="J275">
            <v>5</v>
          </cell>
          <cell r="K275">
            <v>0</v>
          </cell>
          <cell r="L275">
            <v>0</v>
          </cell>
          <cell r="M275">
            <v>0.24</v>
          </cell>
          <cell r="N275">
            <v>0.36</v>
          </cell>
          <cell r="O275">
            <v>0</v>
          </cell>
          <cell r="P275">
            <v>0</v>
          </cell>
          <cell r="Q275">
            <v>0</v>
          </cell>
          <cell r="R275">
            <v>0.66</v>
          </cell>
          <cell r="S275">
            <v>0.75</v>
          </cell>
          <cell r="T275">
            <v>0.4375</v>
          </cell>
          <cell r="U275">
            <v>0</v>
          </cell>
          <cell r="V275">
            <v>0</v>
          </cell>
          <cell r="W275">
            <v>0</v>
          </cell>
          <cell r="X275">
            <v>0</v>
          </cell>
          <cell r="Y275">
            <v>0</v>
          </cell>
          <cell r="Z275">
            <v>6.94</v>
          </cell>
          <cell r="AA275">
            <v>0</v>
          </cell>
          <cell r="AB275">
            <v>15.4</v>
          </cell>
          <cell r="AC275">
            <v>0</v>
          </cell>
          <cell r="AD275">
            <v>0</v>
          </cell>
          <cell r="AE275">
            <v>21.4</v>
          </cell>
          <cell r="AF275">
            <v>9.6300000000000008</v>
          </cell>
          <cell r="AG275">
            <v>8.5500000000000007</v>
          </cell>
          <cell r="AH275">
            <v>2.13</v>
          </cell>
          <cell r="AI275">
            <v>7.51</v>
          </cell>
          <cell r="AJ275">
            <v>4.58</v>
          </cell>
          <cell r="AK275">
            <v>3</v>
          </cell>
          <cell r="AL275">
            <v>1.26</v>
          </cell>
          <cell r="AM275">
            <v>0</v>
          </cell>
          <cell r="AN275">
            <v>0.192</v>
          </cell>
          <cell r="AO275">
            <v>40.6</v>
          </cell>
          <cell r="AP275">
            <v>0</v>
          </cell>
          <cell r="AQ275">
            <v>5.81</v>
          </cell>
          <cell r="AR275">
            <v>2.62</v>
          </cell>
          <cell r="AS275">
            <v>1.99</v>
          </cell>
          <cell r="AT275">
            <v>4.74</v>
          </cell>
          <cell r="AU275">
            <v>0</v>
          </cell>
          <cell r="AV275">
            <v>0</v>
          </cell>
          <cell r="AW275">
            <v>0</v>
          </cell>
          <cell r="AX275">
            <v>0</v>
          </cell>
          <cell r="AY275" t="str">
            <v>W130X23.8</v>
          </cell>
          <cell r="AZ275" t="str">
            <v>W130X23.8</v>
          </cell>
          <cell r="BA275">
            <v>23.8</v>
          </cell>
          <cell r="BB275">
            <v>3040</v>
          </cell>
          <cell r="BC275">
            <v>127</v>
          </cell>
          <cell r="BD275">
            <v>0</v>
          </cell>
          <cell r="BE275">
            <v>0</v>
          </cell>
          <cell r="BF275">
            <v>127</v>
          </cell>
          <cell r="BG275">
            <v>0</v>
          </cell>
          <cell r="BH275">
            <v>0</v>
          </cell>
          <cell r="BI275">
            <v>6.1</v>
          </cell>
          <cell r="BJ275">
            <v>9.14</v>
          </cell>
          <cell r="BK275">
            <v>0</v>
          </cell>
          <cell r="BL275">
            <v>0</v>
          </cell>
          <cell r="BM275">
            <v>0</v>
          </cell>
          <cell r="BN275">
            <v>16.8</v>
          </cell>
          <cell r="BO275">
            <v>19.100000000000001</v>
          </cell>
          <cell r="BP275">
            <v>0</v>
          </cell>
          <cell r="BQ275">
            <v>0</v>
          </cell>
          <cell r="BR275">
            <v>0</v>
          </cell>
          <cell r="BS275">
            <v>0</v>
          </cell>
          <cell r="BT275">
            <v>0</v>
          </cell>
          <cell r="BU275">
            <v>23.8</v>
          </cell>
          <cell r="BV275">
            <v>0</v>
          </cell>
          <cell r="BW275">
            <v>0</v>
          </cell>
          <cell r="BX275">
            <v>15.4</v>
          </cell>
          <cell r="BY275">
            <v>0</v>
          </cell>
          <cell r="BZ275">
            <v>8.91</v>
          </cell>
          <cell r="CA275">
            <v>158</v>
          </cell>
          <cell r="CB275">
            <v>140</v>
          </cell>
          <cell r="CC275">
            <v>54.1</v>
          </cell>
          <cell r="CD275">
            <v>3.13</v>
          </cell>
          <cell r="CE275">
            <v>75.099999999999994</v>
          </cell>
          <cell r="CF275">
            <v>49.2</v>
          </cell>
          <cell r="CG275">
            <v>32</v>
          </cell>
          <cell r="CH275">
            <v>0</v>
          </cell>
          <cell r="CI275">
            <v>79.900000000000006</v>
          </cell>
          <cell r="CJ275">
            <v>10.9</v>
          </cell>
          <cell r="CK275">
            <v>0</v>
          </cell>
          <cell r="CL275">
            <v>3750</v>
          </cell>
          <cell r="CM275">
            <v>1.0900000000000001</v>
          </cell>
          <cell r="CN275">
            <v>32.6</v>
          </cell>
          <cell r="CO275">
            <v>77.7</v>
          </cell>
          <cell r="CP275">
            <v>0</v>
          </cell>
          <cell r="CQ275">
            <v>0</v>
          </cell>
          <cell r="CR275">
            <v>0</v>
          </cell>
          <cell r="CS275">
            <v>0</v>
          </cell>
        </row>
        <row r="276">
          <cell r="C276" t="str">
            <v>W4X13</v>
          </cell>
          <cell r="D276" t="str">
            <v>F</v>
          </cell>
          <cell r="E276">
            <v>13</v>
          </cell>
          <cell r="F276">
            <v>3.83</v>
          </cell>
          <cell r="G276">
            <v>4.16</v>
          </cell>
          <cell r="H276">
            <v>0</v>
          </cell>
          <cell r="I276">
            <v>0</v>
          </cell>
          <cell r="J276">
            <v>4.0599999999999996</v>
          </cell>
          <cell r="K276">
            <v>0</v>
          </cell>
          <cell r="L276">
            <v>0</v>
          </cell>
          <cell r="M276">
            <v>0.28000000000000003</v>
          </cell>
          <cell r="N276">
            <v>0.34499999999999997</v>
          </cell>
          <cell r="O276">
            <v>0</v>
          </cell>
          <cell r="P276">
            <v>0</v>
          </cell>
          <cell r="Q276">
            <v>0</v>
          </cell>
          <cell r="R276">
            <v>0.59499999999999997</v>
          </cell>
          <cell r="S276">
            <v>0.75</v>
          </cell>
          <cell r="T276">
            <v>0.5</v>
          </cell>
          <cell r="U276">
            <v>0</v>
          </cell>
          <cell r="V276">
            <v>0</v>
          </cell>
          <cell r="W276">
            <v>0</v>
          </cell>
          <cell r="X276">
            <v>0</v>
          </cell>
          <cell r="Y276">
            <v>0</v>
          </cell>
          <cell r="Z276">
            <v>5.88</v>
          </cell>
          <cell r="AA276">
            <v>0</v>
          </cell>
          <cell r="AB276">
            <v>10.6</v>
          </cell>
          <cell r="AC276">
            <v>0</v>
          </cell>
          <cell r="AD276">
            <v>0</v>
          </cell>
          <cell r="AE276">
            <v>11.3</v>
          </cell>
          <cell r="AF276">
            <v>6.28</v>
          </cell>
          <cell r="AG276">
            <v>5.46</v>
          </cell>
          <cell r="AH276">
            <v>1.72</v>
          </cell>
          <cell r="AI276">
            <v>3.86</v>
          </cell>
          <cell r="AJ276">
            <v>2.92</v>
          </cell>
          <cell r="AK276">
            <v>1.9</v>
          </cell>
          <cell r="AL276">
            <v>1</v>
          </cell>
          <cell r="AM276">
            <v>0</v>
          </cell>
          <cell r="AN276">
            <v>0.151</v>
          </cell>
          <cell r="AO276">
            <v>14</v>
          </cell>
          <cell r="AP276">
            <v>0</v>
          </cell>
          <cell r="AQ276">
            <v>3.87</v>
          </cell>
          <cell r="AR276">
            <v>1.36</v>
          </cell>
          <cell r="AS276">
            <v>1.24</v>
          </cell>
          <cell r="AT276">
            <v>3.09</v>
          </cell>
          <cell r="AU276">
            <v>0</v>
          </cell>
          <cell r="AV276">
            <v>0</v>
          </cell>
          <cell r="AW276">
            <v>0</v>
          </cell>
          <cell r="AX276">
            <v>0</v>
          </cell>
          <cell r="AY276" t="str">
            <v>W100X19.3</v>
          </cell>
          <cell r="AZ276" t="str">
            <v>W100X19.3</v>
          </cell>
          <cell r="BA276">
            <v>19.3</v>
          </cell>
          <cell r="BB276">
            <v>2470</v>
          </cell>
          <cell r="BC276">
            <v>106</v>
          </cell>
          <cell r="BD276">
            <v>0</v>
          </cell>
          <cell r="BE276">
            <v>0</v>
          </cell>
          <cell r="BF276">
            <v>103</v>
          </cell>
          <cell r="BG276">
            <v>0</v>
          </cell>
          <cell r="BH276">
            <v>0</v>
          </cell>
          <cell r="BI276">
            <v>7.11</v>
          </cell>
          <cell r="BJ276">
            <v>8.76</v>
          </cell>
          <cell r="BK276">
            <v>0</v>
          </cell>
          <cell r="BL276">
            <v>0</v>
          </cell>
          <cell r="BM276">
            <v>0</v>
          </cell>
          <cell r="BN276">
            <v>15.1</v>
          </cell>
          <cell r="BO276">
            <v>19.100000000000001</v>
          </cell>
          <cell r="BP276">
            <v>0</v>
          </cell>
          <cell r="BQ276">
            <v>0</v>
          </cell>
          <cell r="BR276">
            <v>0</v>
          </cell>
          <cell r="BS276">
            <v>0</v>
          </cell>
          <cell r="BT276">
            <v>0</v>
          </cell>
          <cell r="BU276">
            <v>19.3</v>
          </cell>
          <cell r="BV276">
            <v>0</v>
          </cell>
          <cell r="BW276">
            <v>0</v>
          </cell>
          <cell r="BX276">
            <v>10.6</v>
          </cell>
          <cell r="BY276">
            <v>0</v>
          </cell>
          <cell r="BZ276">
            <v>4.7</v>
          </cell>
          <cell r="CA276">
            <v>103</v>
          </cell>
          <cell r="CB276">
            <v>89.5</v>
          </cell>
          <cell r="CC276">
            <v>43.7</v>
          </cell>
          <cell r="CD276">
            <v>1.61</v>
          </cell>
          <cell r="CE276">
            <v>47.9</v>
          </cell>
          <cell r="CF276">
            <v>31.1</v>
          </cell>
          <cell r="CG276">
            <v>25.4</v>
          </cell>
          <cell r="CH276">
            <v>0</v>
          </cell>
          <cell r="CI276">
            <v>62.9</v>
          </cell>
          <cell r="CJ276">
            <v>3.76</v>
          </cell>
          <cell r="CK276">
            <v>0</v>
          </cell>
          <cell r="CL276">
            <v>2500</v>
          </cell>
          <cell r="CM276">
            <v>0.56599999999999995</v>
          </cell>
          <cell r="CN276">
            <v>20.3</v>
          </cell>
          <cell r="CO276">
            <v>50.6</v>
          </cell>
          <cell r="CP276">
            <v>0</v>
          </cell>
          <cell r="CQ276">
            <v>0</v>
          </cell>
          <cell r="CR276">
            <v>0</v>
          </cell>
          <cell r="CS276">
            <v>0</v>
          </cell>
        </row>
        <row r="277">
          <cell r="C277" t="str">
            <v>None</v>
          </cell>
          <cell r="D277" t="str">
            <v>F</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t="str">
            <v>W100X19.3</v>
          </cell>
          <cell r="AZ277" t="str">
            <v>None</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row>
      </sheetData>
      <sheetData sheetId="9">
        <row r="3">
          <cell r="C3" t="str">
            <v>C15X50</v>
          </cell>
          <cell r="D3" t="str">
            <v>F</v>
          </cell>
          <cell r="E3">
            <v>50</v>
          </cell>
          <cell r="F3">
            <v>14.7</v>
          </cell>
          <cell r="G3">
            <v>15</v>
          </cell>
          <cell r="H3">
            <v>0</v>
          </cell>
          <cell r="I3">
            <v>0</v>
          </cell>
          <cell r="J3">
            <v>3.72</v>
          </cell>
          <cell r="K3">
            <v>0</v>
          </cell>
          <cell r="L3">
            <v>0</v>
          </cell>
          <cell r="M3">
            <v>0.71599999999999997</v>
          </cell>
          <cell r="N3">
            <v>0.65</v>
          </cell>
          <cell r="O3">
            <v>0</v>
          </cell>
          <cell r="P3">
            <v>0</v>
          </cell>
          <cell r="Q3">
            <v>0</v>
          </cell>
          <cell r="R3">
            <v>1.44</v>
          </cell>
          <cell r="S3">
            <v>1.4375</v>
          </cell>
          <cell r="T3">
            <v>0</v>
          </cell>
          <cell r="U3">
            <v>0.79900000000000004</v>
          </cell>
          <cell r="V3">
            <v>0</v>
          </cell>
          <cell r="W3">
            <v>0.58299999999999996</v>
          </cell>
          <cell r="X3">
            <v>0.49</v>
          </cell>
          <cell r="Y3">
            <v>0</v>
          </cell>
          <cell r="Z3">
            <v>0</v>
          </cell>
          <cell r="AA3">
            <v>0</v>
          </cell>
          <cell r="AB3">
            <v>0</v>
          </cell>
          <cell r="AC3">
            <v>0</v>
          </cell>
          <cell r="AD3">
            <v>0</v>
          </cell>
          <cell r="AE3">
            <v>404</v>
          </cell>
          <cell r="AF3">
            <v>68.5</v>
          </cell>
          <cell r="AG3">
            <v>53.8</v>
          </cell>
          <cell r="AH3">
            <v>5.24</v>
          </cell>
          <cell r="AI3">
            <v>11</v>
          </cell>
          <cell r="AJ3">
            <v>8.14</v>
          </cell>
          <cell r="AK3">
            <v>3.77</v>
          </cell>
          <cell r="AL3">
            <v>0.86499999999999999</v>
          </cell>
          <cell r="AM3">
            <v>0</v>
          </cell>
          <cell r="AN3">
            <v>2.65</v>
          </cell>
          <cell r="AO3">
            <v>492</v>
          </cell>
          <cell r="AP3">
            <v>0</v>
          </cell>
          <cell r="AQ3">
            <v>0</v>
          </cell>
          <cell r="AR3">
            <v>0</v>
          </cell>
          <cell r="AS3">
            <v>0</v>
          </cell>
          <cell r="AT3">
            <v>0</v>
          </cell>
          <cell r="AU3">
            <v>5.49</v>
          </cell>
          <cell r="AV3">
            <v>0.93700000000000006</v>
          </cell>
          <cell r="AW3">
            <v>0</v>
          </cell>
          <cell r="AX3">
            <v>0</v>
          </cell>
          <cell r="AY3" t="str">
            <v>C380X74</v>
          </cell>
          <cell r="AZ3" t="str">
            <v>C380X74</v>
          </cell>
          <cell r="BA3">
            <v>74</v>
          </cell>
          <cell r="BB3">
            <v>9480</v>
          </cell>
          <cell r="BC3">
            <v>381</v>
          </cell>
          <cell r="BD3">
            <v>0</v>
          </cell>
          <cell r="BE3">
            <v>0</v>
          </cell>
          <cell r="BF3">
            <v>94.5</v>
          </cell>
          <cell r="BG3">
            <v>0</v>
          </cell>
          <cell r="BH3">
            <v>0</v>
          </cell>
          <cell r="BI3">
            <v>18.2</v>
          </cell>
          <cell r="BJ3">
            <v>16.5</v>
          </cell>
          <cell r="BK3">
            <v>0</v>
          </cell>
          <cell r="BL3">
            <v>0</v>
          </cell>
          <cell r="BM3">
            <v>0</v>
          </cell>
          <cell r="BN3">
            <v>36.6</v>
          </cell>
          <cell r="BO3">
            <v>36.5</v>
          </cell>
          <cell r="BP3">
            <v>20.3</v>
          </cell>
          <cell r="BQ3">
            <v>0</v>
          </cell>
          <cell r="BR3">
            <v>14.8</v>
          </cell>
          <cell r="BS3">
            <v>12.4</v>
          </cell>
          <cell r="BT3">
            <v>0</v>
          </cell>
          <cell r="BU3">
            <v>74</v>
          </cell>
          <cell r="BV3">
            <v>0</v>
          </cell>
          <cell r="BW3">
            <v>0</v>
          </cell>
          <cell r="BX3">
            <v>0</v>
          </cell>
          <cell r="BY3">
            <v>0</v>
          </cell>
          <cell r="BZ3">
            <v>168</v>
          </cell>
          <cell r="CA3">
            <v>1120</v>
          </cell>
          <cell r="CB3">
            <v>882</v>
          </cell>
          <cell r="CC3">
            <v>133</v>
          </cell>
          <cell r="CD3">
            <v>4.58</v>
          </cell>
          <cell r="CE3">
            <v>133</v>
          </cell>
          <cell r="CF3">
            <v>61.8</v>
          </cell>
          <cell r="CG3">
            <v>22</v>
          </cell>
          <cell r="CH3">
            <v>0</v>
          </cell>
          <cell r="CI3">
            <v>1100</v>
          </cell>
          <cell r="CJ3">
            <v>132</v>
          </cell>
          <cell r="CK3">
            <v>0</v>
          </cell>
          <cell r="CL3">
            <v>0</v>
          </cell>
          <cell r="CM3">
            <v>0</v>
          </cell>
          <cell r="CN3">
            <v>0</v>
          </cell>
          <cell r="CO3">
            <v>0</v>
          </cell>
          <cell r="CP3">
            <v>139</v>
          </cell>
          <cell r="CQ3">
            <v>0.93700000000000006</v>
          </cell>
          <cell r="CR3">
            <v>0</v>
          </cell>
          <cell r="CS3">
            <v>0</v>
          </cell>
        </row>
        <row r="4">
          <cell r="C4" t="str">
            <v>C15X40</v>
          </cell>
          <cell r="D4" t="str">
            <v>F</v>
          </cell>
          <cell r="E4">
            <v>40</v>
          </cell>
          <cell r="F4">
            <v>11.8</v>
          </cell>
          <cell r="G4">
            <v>15</v>
          </cell>
          <cell r="H4">
            <v>0</v>
          </cell>
          <cell r="I4">
            <v>0</v>
          </cell>
          <cell r="J4">
            <v>3.52</v>
          </cell>
          <cell r="K4">
            <v>0</v>
          </cell>
          <cell r="L4">
            <v>0</v>
          </cell>
          <cell r="M4">
            <v>0.52</v>
          </cell>
          <cell r="N4">
            <v>0.65</v>
          </cell>
          <cell r="O4">
            <v>0</v>
          </cell>
          <cell r="P4">
            <v>0</v>
          </cell>
          <cell r="Q4">
            <v>0</v>
          </cell>
          <cell r="R4">
            <v>1.44</v>
          </cell>
          <cell r="S4">
            <v>1.4375</v>
          </cell>
          <cell r="T4">
            <v>0</v>
          </cell>
          <cell r="U4">
            <v>0.77800000000000002</v>
          </cell>
          <cell r="V4">
            <v>0</v>
          </cell>
          <cell r="W4">
            <v>0.76700000000000002</v>
          </cell>
          <cell r="X4">
            <v>0.39200000000000002</v>
          </cell>
          <cell r="Y4">
            <v>0</v>
          </cell>
          <cell r="Z4">
            <v>0</v>
          </cell>
          <cell r="AA4">
            <v>0</v>
          </cell>
          <cell r="AB4">
            <v>0</v>
          </cell>
          <cell r="AC4">
            <v>0</v>
          </cell>
          <cell r="AD4">
            <v>0</v>
          </cell>
          <cell r="AE4">
            <v>348</v>
          </cell>
          <cell r="AF4">
            <v>57.5</v>
          </cell>
          <cell r="AG4">
            <v>46.5</v>
          </cell>
          <cell r="AH4">
            <v>5.45</v>
          </cell>
          <cell r="AI4">
            <v>9.17</v>
          </cell>
          <cell r="AJ4">
            <v>6.84</v>
          </cell>
          <cell r="AK4">
            <v>3.34</v>
          </cell>
          <cell r="AL4">
            <v>0.88300000000000001</v>
          </cell>
          <cell r="AM4">
            <v>0</v>
          </cell>
          <cell r="AN4">
            <v>1.45</v>
          </cell>
          <cell r="AO4">
            <v>410</v>
          </cell>
          <cell r="AP4">
            <v>0</v>
          </cell>
          <cell r="AQ4">
            <v>0</v>
          </cell>
          <cell r="AR4">
            <v>0</v>
          </cell>
          <cell r="AS4">
            <v>0</v>
          </cell>
          <cell r="AT4">
            <v>0</v>
          </cell>
          <cell r="AU4">
            <v>5.71</v>
          </cell>
          <cell r="AV4">
            <v>0.92700000000000005</v>
          </cell>
          <cell r="AW4">
            <v>0</v>
          </cell>
          <cell r="AX4">
            <v>0</v>
          </cell>
          <cell r="AY4" t="str">
            <v>C380X60</v>
          </cell>
          <cell r="AZ4" t="str">
            <v>C380X60</v>
          </cell>
          <cell r="BA4">
            <v>60</v>
          </cell>
          <cell r="BB4">
            <v>7610</v>
          </cell>
          <cell r="BC4">
            <v>381</v>
          </cell>
          <cell r="BD4">
            <v>0</v>
          </cell>
          <cell r="BE4">
            <v>0</v>
          </cell>
          <cell r="BF4">
            <v>89.4</v>
          </cell>
          <cell r="BG4">
            <v>0</v>
          </cell>
          <cell r="BH4">
            <v>0</v>
          </cell>
          <cell r="BI4">
            <v>13.2</v>
          </cell>
          <cell r="BJ4">
            <v>16.5</v>
          </cell>
          <cell r="BK4">
            <v>0</v>
          </cell>
          <cell r="BL4">
            <v>0</v>
          </cell>
          <cell r="BM4">
            <v>0</v>
          </cell>
          <cell r="BN4">
            <v>36.6</v>
          </cell>
          <cell r="BO4">
            <v>36.5</v>
          </cell>
          <cell r="BP4">
            <v>19.8</v>
          </cell>
          <cell r="BQ4">
            <v>0</v>
          </cell>
          <cell r="BR4">
            <v>19.5</v>
          </cell>
          <cell r="BS4">
            <v>10</v>
          </cell>
          <cell r="BT4">
            <v>0</v>
          </cell>
          <cell r="BU4">
            <v>60</v>
          </cell>
          <cell r="BV4">
            <v>0</v>
          </cell>
          <cell r="BW4">
            <v>0</v>
          </cell>
          <cell r="BX4">
            <v>0</v>
          </cell>
          <cell r="BY4">
            <v>0</v>
          </cell>
          <cell r="BZ4">
            <v>145</v>
          </cell>
          <cell r="CA4">
            <v>942</v>
          </cell>
          <cell r="CB4">
            <v>762</v>
          </cell>
          <cell r="CC4">
            <v>138</v>
          </cell>
          <cell r="CD4">
            <v>3.82</v>
          </cell>
          <cell r="CE4">
            <v>112</v>
          </cell>
          <cell r="CF4">
            <v>54.7</v>
          </cell>
          <cell r="CG4">
            <v>22.4</v>
          </cell>
          <cell r="CH4">
            <v>0</v>
          </cell>
          <cell r="CI4">
            <v>604</v>
          </cell>
          <cell r="CJ4">
            <v>110</v>
          </cell>
          <cell r="CK4">
            <v>0</v>
          </cell>
          <cell r="CL4">
            <v>0</v>
          </cell>
          <cell r="CM4">
            <v>0</v>
          </cell>
          <cell r="CN4">
            <v>0</v>
          </cell>
          <cell r="CO4">
            <v>0</v>
          </cell>
          <cell r="CP4">
            <v>145</v>
          </cell>
          <cell r="CQ4">
            <v>0.92700000000000005</v>
          </cell>
          <cell r="CR4">
            <v>0</v>
          </cell>
          <cell r="CS4">
            <v>0</v>
          </cell>
        </row>
        <row r="5">
          <cell r="C5" t="str">
            <v>C15X33.9</v>
          </cell>
          <cell r="D5" t="str">
            <v>F</v>
          </cell>
          <cell r="E5">
            <v>33.9</v>
          </cell>
          <cell r="F5">
            <v>10</v>
          </cell>
          <cell r="G5">
            <v>15</v>
          </cell>
          <cell r="H5">
            <v>0</v>
          </cell>
          <cell r="I5">
            <v>0</v>
          </cell>
          <cell r="J5">
            <v>3.4</v>
          </cell>
          <cell r="K5">
            <v>0</v>
          </cell>
          <cell r="L5">
            <v>0</v>
          </cell>
          <cell r="M5">
            <v>0.4</v>
          </cell>
          <cell r="N5">
            <v>0.65</v>
          </cell>
          <cell r="O5">
            <v>0</v>
          </cell>
          <cell r="P5">
            <v>0</v>
          </cell>
          <cell r="Q5">
            <v>0</v>
          </cell>
          <cell r="R5">
            <v>1.44</v>
          </cell>
          <cell r="S5">
            <v>1.4375</v>
          </cell>
          <cell r="T5">
            <v>0</v>
          </cell>
          <cell r="U5">
            <v>0.78800000000000003</v>
          </cell>
          <cell r="V5">
            <v>0</v>
          </cell>
          <cell r="W5">
            <v>0.89600000000000002</v>
          </cell>
          <cell r="X5">
            <v>0.33200000000000002</v>
          </cell>
          <cell r="Y5">
            <v>0</v>
          </cell>
          <cell r="Z5">
            <v>0</v>
          </cell>
          <cell r="AA5">
            <v>0</v>
          </cell>
          <cell r="AB5">
            <v>0</v>
          </cell>
          <cell r="AC5">
            <v>0</v>
          </cell>
          <cell r="AD5">
            <v>0</v>
          </cell>
          <cell r="AE5">
            <v>315</v>
          </cell>
          <cell r="AF5">
            <v>50.8</v>
          </cell>
          <cell r="AG5">
            <v>42</v>
          </cell>
          <cell r="AH5">
            <v>5.62</v>
          </cell>
          <cell r="AI5">
            <v>8.07</v>
          </cell>
          <cell r="AJ5">
            <v>6.19</v>
          </cell>
          <cell r="AK5">
            <v>3.09</v>
          </cell>
          <cell r="AL5">
            <v>0.90100000000000002</v>
          </cell>
          <cell r="AM5">
            <v>0</v>
          </cell>
          <cell r="AN5">
            <v>1.01</v>
          </cell>
          <cell r="AO5">
            <v>358</v>
          </cell>
          <cell r="AP5">
            <v>0</v>
          </cell>
          <cell r="AQ5">
            <v>0</v>
          </cell>
          <cell r="AR5">
            <v>0</v>
          </cell>
          <cell r="AS5">
            <v>0</v>
          </cell>
          <cell r="AT5">
            <v>0</v>
          </cell>
          <cell r="AU5">
            <v>5.94</v>
          </cell>
          <cell r="AV5">
            <v>0.92</v>
          </cell>
          <cell r="AW5">
            <v>0</v>
          </cell>
          <cell r="AX5">
            <v>0</v>
          </cell>
          <cell r="AY5" t="str">
            <v>C380X50.4</v>
          </cell>
          <cell r="AZ5" t="str">
            <v>C380X50.4</v>
          </cell>
          <cell r="BA5">
            <v>50.4</v>
          </cell>
          <cell r="BB5">
            <v>6450</v>
          </cell>
          <cell r="BC5">
            <v>381</v>
          </cell>
          <cell r="BD5">
            <v>0</v>
          </cell>
          <cell r="BE5">
            <v>0</v>
          </cell>
          <cell r="BF5">
            <v>86.4</v>
          </cell>
          <cell r="BG5">
            <v>0</v>
          </cell>
          <cell r="BH5">
            <v>0</v>
          </cell>
          <cell r="BI5">
            <v>10.199999999999999</v>
          </cell>
          <cell r="BJ5">
            <v>16.5</v>
          </cell>
          <cell r="BK5">
            <v>0</v>
          </cell>
          <cell r="BL5">
            <v>0</v>
          </cell>
          <cell r="BM5">
            <v>0</v>
          </cell>
          <cell r="BN5">
            <v>36.6</v>
          </cell>
          <cell r="BO5">
            <v>36.5</v>
          </cell>
          <cell r="BP5">
            <v>20</v>
          </cell>
          <cell r="BQ5">
            <v>0</v>
          </cell>
          <cell r="BR5">
            <v>22.8</v>
          </cell>
          <cell r="BS5">
            <v>8.43</v>
          </cell>
          <cell r="BT5">
            <v>0</v>
          </cell>
          <cell r="BU5">
            <v>50.4</v>
          </cell>
          <cell r="BV5">
            <v>0</v>
          </cell>
          <cell r="BW5">
            <v>0</v>
          </cell>
          <cell r="BX5">
            <v>0</v>
          </cell>
          <cell r="BY5">
            <v>0</v>
          </cell>
          <cell r="BZ5">
            <v>131</v>
          </cell>
          <cell r="CA5">
            <v>832</v>
          </cell>
          <cell r="CB5">
            <v>688</v>
          </cell>
          <cell r="CC5">
            <v>143</v>
          </cell>
          <cell r="CD5">
            <v>3.36</v>
          </cell>
          <cell r="CE5">
            <v>101</v>
          </cell>
          <cell r="CF5">
            <v>50.6</v>
          </cell>
          <cell r="CG5">
            <v>22.9</v>
          </cell>
          <cell r="CH5">
            <v>0</v>
          </cell>
          <cell r="CI5">
            <v>420</v>
          </cell>
          <cell r="CJ5">
            <v>96.1</v>
          </cell>
          <cell r="CK5">
            <v>0</v>
          </cell>
          <cell r="CL5">
            <v>0</v>
          </cell>
          <cell r="CM5">
            <v>0</v>
          </cell>
          <cell r="CN5">
            <v>0</v>
          </cell>
          <cell r="CO5">
            <v>0</v>
          </cell>
          <cell r="CP5">
            <v>151</v>
          </cell>
          <cell r="CQ5">
            <v>0.92</v>
          </cell>
          <cell r="CR5">
            <v>0</v>
          </cell>
          <cell r="CS5">
            <v>0</v>
          </cell>
        </row>
        <row r="6">
          <cell r="C6" t="str">
            <v>C12X30</v>
          </cell>
          <cell r="D6" t="str">
            <v>F</v>
          </cell>
          <cell r="E6">
            <v>30</v>
          </cell>
          <cell r="F6">
            <v>8.81</v>
          </cell>
          <cell r="G6">
            <v>12</v>
          </cell>
          <cell r="H6">
            <v>0</v>
          </cell>
          <cell r="I6">
            <v>0</v>
          </cell>
          <cell r="J6">
            <v>3.17</v>
          </cell>
          <cell r="K6">
            <v>0</v>
          </cell>
          <cell r="L6">
            <v>0</v>
          </cell>
          <cell r="M6">
            <v>0.51</v>
          </cell>
          <cell r="N6">
            <v>0.501</v>
          </cell>
          <cell r="O6">
            <v>0</v>
          </cell>
          <cell r="P6">
            <v>0</v>
          </cell>
          <cell r="Q6">
            <v>0</v>
          </cell>
          <cell r="R6">
            <v>1.1299999999999999</v>
          </cell>
          <cell r="S6">
            <v>1.125</v>
          </cell>
          <cell r="T6">
            <v>0</v>
          </cell>
          <cell r="U6">
            <v>0.67400000000000004</v>
          </cell>
          <cell r="V6">
            <v>0</v>
          </cell>
          <cell r="W6">
            <v>0.61799999999999999</v>
          </cell>
          <cell r="X6">
            <v>0.36699999999999999</v>
          </cell>
          <cell r="Y6">
            <v>0</v>
          </cell>
          <cell r="Z6">
            <v>0</v>
          </cell>
          <cell r="AA6">
            <v>0</v>
          </cell>
          <cell r="AB6">
            <v>0</v>
          </cell>
          <cell r="AC6">
            <v>0</v>
          </cell>
          <cell r="AD6">
            <v>0</v>
          </cell>
          <cell r="AE6">
            <v>162</v>
          </cell>
          <cell r="AF6">
            <v>33.799999999999997</v>
          </cell>
          <cell r="AG6">
            <v>27</v>
          </cell>
          <cell r="AH6">
            <v>4.29</v>
          </cell>
          <cell r="AI6">
            <v>5.12</v>
          </cell>
          <cell r="AJ6">
            <v>4.32</v>
          </cell>
          <cell r="AK6">
            <v>2.0499999999999998</v>
          </cell>
          <cell r="AL6">
            <v>0.76200000000000001</v>
          </cell>
          <cell r="AM6">
            <v>0</v>
          </cell>
          <cell r="AN6">
            <v>0.86099999999999999</v>
          </cell>
          <cell r="AO6">
            <v>151</v>
          </cell>
          <cell r="AP6">
            <v>0</v>
          </cell>
          <cell r="AQ6">
            <v>0</v>
          </cell>
          <cell r="AR6">
            <v>0</v>
          </cell>
          <cell r="AS6">
            <v>0</v>
          </cell>
          <cell r="AT6">
            <v>0</v>
          </cell>
          <cell r="AU6">
            <v>4.54</v>
          </cell>
          <cell r="AV6">
            <v>0.91900000000000004</v>
          </cell>
          <cell r="AW6">
            <v>0</v>
          </cell>
          <cell r="AX6">
            <v>0</v>
          </cell>
          <cell r="AY6" t="str">
            <v>C310X45</v>
          </cell>
          <cell r="AZ6" t="str">
            <v>C310X45</v>
          </cell>
          <cell r="BA6">
            <v>45</v>
          </cell>
          <cell r="BB6">
            <v>5680</v>
          </cell>
          <cell r="BC6">
            <v>305</v>
          </cell>
          <cell r="BD6">
            <v>0</v>
          </cell>
          <cell r="BE6">
            <v>0</v>
          </cell>
          <cell r="BF6">
            <v>80.5</v>
          </cell>
          <cell r="BG6">
            <v>0</v>
          </cell>
          <cell r="BH6">
            <v>0</v>
          </cell>
          <cell r="BI6">
            <v>13</v>
          </cell>
          <cell r="BJ6">
            <v>12.7</v>
          </cell>
          <cell r="BK6">
            <v>0</v>
          </cell>
          <cell r="BL6">
            <v>0</v>
          </cell>
          <cell r="BM6">
            <v>0</v>
          </cell>
          <cell r="BN6">
            <v>28.7</v>
          </cell>
          <cell r="BO6">
            <v>28.6</v>
          </cell>
          <cell r="BP6">
            <v>17.100000000000001</v>
          </cell>
          <cell r="BQ6">
            <v>0</v>
          </cell>
          <cell r="BR6">
            <v>15.7</v>
          </cell>
          <cell r="BS6">
            <v>9.32</v>
          </cell>
          <cell r="BT6">
            <v>0</v>
          </cell>
          <cell r="BU6">
            <v>45</v>
          </cell>
          <cell r="BV6">
            <v>0</v>
          </cell>
          <cell r="BW6">
            <v>0</v>
          </cell>
          <cell r="BX6">
            <v>0</v>
          </cell>
          <cell r="BY6">
            <v>0</v>
          </cell>
          <cell r="BZ6">
            <v>67.400000000000006</v>
          </cell>
          <cell r="CA6">
            <v>554</v>
          </cell>
          <cell r="CB6">
            <v>442</v>
          </cell>
          <cell r="CC6">
            <v>109</v>
          </cell>
          <cell r="CD6">
            <v>2.13</v>
          </cell>
          <cell r="CE6">
            <v>70.8</v>
          </cell>
          <cell r="CF6">
            <v>33.6</v>
          </cell>
          <cell r="CG6">
            <v>19.399999999999999</v>
          </cell>
          <cell r="CH6">
            <v>0</v>
          </cell>
          <cell r="CI6">
            <v>358</v>
          </cell>
          <cell r="CJ6">
            <v>40.5</v>
          </cell>
          <cell r="CK6">
            <v>0</v>
          </cell>
          <cell r="CL6">
            <v>0</v>
          </cell>
          <cell r="CM6">
            <v>0</v>
          </cell>
          <cell r="CN6">
            <v>0</v>
          </cell>
          <cell r="CO6">
            <v>0</v>
          </cell>
          <cell r="CP6">
            <v>115</v>
          </cell>
          <cell r="CQ6">
            <v>0.91900000000000004</v>
          </cell>
          <cell r="CR6">
            <v>0</v>
          </cell>
          <cell r="CS6">
            <v>0</v>
          </cell>
        </row>
        <row r="7">
          <cell r="C7" t="str">
            <v>C12X25</v>
          </cell>
          <cell r="D7" t="str">
            <v>F</v>
          </cell>
          <cell r="E7">
            <v>25</v>
          </cell>
          <cell r="F7">
            <v>7.34</v>
          </cell>
          <cell r="G7">
            <v>12</v>
          </cell>
          <cell r="H7">
            <v>0</v>
          </cell>
          <cell r="I7">
            <v>0</v>
          </cell>
          <cell r="J7">
            <v>3.05</v>
          </cell>
          <cell r="K7">
            <v>0</v>
          </cell>
          <cell r="L7">
            <v>0</v>
          </cell>
          <cell r="M7">
            <v>0.38700000000000001</v>
          </cell>
          <cell r="N7">
            <v>0.501</v>
          </cell>
          <cell r="O7">
            <v>0</v>
          </cell>
          <cell r="P7">
            <v>0</v>
          </cell>
          <cell r="Q7">
            <v>0</v>
          </cell>
          <cell r="R7">
            <v>1.1299999999999999</v>
          </cell>
          <cell r="S7">
            <v>1.125</v>
          </cell>
          <cell r="T7">
            <v>0</v>
          </cell>
          <cell r="U7">
            <v>0.67400000000000004</v>
          </cell>
          <cell r="V7">
            <v>0</v>
          </cell>
          <cell r="W7">
            <v>0.746</v>
          </cell>
          <cell r="X7">
            <v>0.30599999999999999</v>
          </cell>
          <cell r="Y7">
            <v>0</v>
          </cell>
          <cell r="Z7">
            <v>0</v>
          </cell>
          <cell r="AA7">
            <v>0</v>
          </cell>
          <cell r="AB7">
            <v>0</v>
          </cell>
          <cell r="AC7">
            <v>0</v>
          </cell>
          <cell r="AD7">
            <v>0</v>
          </cell>
          <cell r="AE7">
            <v>144</v>
          </cell>
          <cell r="AF7">
            <v>29.4</v>
          </cell>
          <cell r="AG7">
            <v>24</v>
          </cell>
          <cell r="AH7">
            <v>4.43</v>
          </cell>
          <cell r="AI7">
            <v>4.45</v>
          </cell>
          <cell r="AJ7">
            <v>3.82</v>
          </cell>
          <cell r="AK7">
            <v>1.87</v>
          </cell>
          <cell r="AL7">
            <v>0.77900000000000003</v>
          </cell>
          <cell r="AM7">
            <v>0</v>
          </cell>
          <cell r="AN7">
            <v>0.53800000000000003</v>
          </cell>
          <cell r="AO7">
            <v>130</v>
          </cell>
          <cell r="AP7">
            <v>0</v>
          </cell>
          <cell r="AQ7">
            <v>0</v>
          </cell>
          <cell r="AR7">
            <v>0</v>
          </cell>
          <cell r="AS7">
            <v>0</v>
          </cell>
          <cell r="AT7">
            <v>0</v>
          </cell>
          <cell r="AU7">
            <v>4.72</v>
          </cell>
          <cell r="AV7">
            <v>0.90900000000000003</v>
          </cell>
          <cell r="AW7">
            <v>0</v>
          </cell>
          <cell r="AX7">
            <v>0</v>
          </cell>
          <cell r="AY7" t="str">
            <v>C310X37</v>
          </cell>
          <cell r="AZ7" t="str">
            <v>C310X37</v>
          </cell>
          <cell r="BA7">
            <v>37</v>
          </cell>
          <cell r="BB7">
            <v>4740</v>
          </cell>
          <cell r="BC7">
            <v>305</v>
          </cell>
          <cell r="BD7">
            <v>0</v>
          </cell>
          <cell r="BE7">
            <v>0</v>
          </cell>
          <cell r="BF7">
            <v>77.5</v>
          </cell>
          <cell r="BG7">
            <v>0</v>
          </cell>
          <cell r="BH7">
            <v>0</v>
          </cell>
          <cell r="BI7">
            <v>9.83</v>
          </cell>
          <cell r="BJ7">
            <v>12.7</v>
          </cell>
          <cell r="BK7">
            <v>0</v>
          </cell>
          <cell r="BL7">
            <v>0</v>
          </cell>
          <cell r="BM7">
            <v>0</v>
          </cell>
          <cell r="BN7">
            <v>28.7</v>
          </cell>
          <cell r="BO7">
            <v>28.6</v>
          </cell>
          <cell r="BP7">
            <v>17.100000000000001</v>
          </cell>
          <cell r="BQ7">
            <v>0</v>
          </cell>
          <cell r="BR7">
            <v>18.899999999999999</v>
          </cell>
          <cell r="BS7">
            <v>7.77</v>
          </cell>
          <cell r="BT7">
            <v>0</v>
          </cell>
          <cell r="BU7">
            <v>37</v>
          </cell>
          <cell r="BV7">
            <v>0</v>
          </cell>
          <cell r="BW7">
            <v>0</v>
          </cell>
          <cell r="BX7">
            <v>0</v>
          </cell>
          <cell r="BY7">
            <v>0</v>
          </cell>
          <cell r="BZ7">
            <v>59.9</v>
          </cell>
          <cell r="CA7">
            <v>482</v>
          </cell>
          <cell r="CB7">
            <v>393</v>
          </cell>
          <cell r="CC7">
            <v>113</v>
          </cell>
          <cell r="CD7">
            <v>1.85</v>
          </cell>
          <cell r="CE7">
            <v>62.6</v>
          </cell>
          <cell r="CF7">
            <v>30.6</v>
          </cell>
          <cell r="CG7">
            <v>19.8</v>
          </cell>
          <cell r="CH7">
            <v>0</v>
          </cell>
          <cell r="CI7">
            <v>224</v>
          </cell>
          <cell r="CJ7">
            <v>34.9</v>
          </cell>
          <cell r="CK7">
            <v>0</v>
          </cell>
          <cell r="CL7">
            <v>0</v>
          </cell>
          <cell r="CM7">
            <v>0</v>
          </cell>
          <cell r="CN7">
            <v>0</v>
          </cell>
          <cell r="CO7">
            <v>0</v>
          </cell>
          <cell r="CP7">
            <v>120</v>
          </cell>
          <cell r="CQ7">
            <v>0.90900000000000003</v>
          </cell>
          <cell r="CR7">
            <v>0</v>
          </cell>
          <cell r="CS7">
            <v>0</v>
          </cell>
        </row>
        <row r="8">
          <cell r="C8" t="str">
            <v>C12X20.7</v>
          </cell>
          <cell r="D8" t="str">
            <v>F</v>
          </cell>
          <cell r="E8">
            <v>20.7</v>
          </cell>
          <cell r="F8">
            <v>6.08</v>
          </cell>
          <cell r="G8">
            <v>12</v>
          </cell>
          <cell r="H8">
            <v>0</v>
          </cell>
          <cell r="I8">
            <v>0</v>
          </cell>
          <cell r="J8">
            <v>2.94</v>
          </cell>
          <cell r="K8">
            <v>0</v>
          </cell>
          <cell r="L8">
            <v>0</v>
          </cell>
          <cell r="M8">
            <v>0.28199999999999997</v>
          </cell>
          <cell r="N8">
            <v>0.501</v>
          </cell>
          <cell r="O8">
            <v>0</v>
          </cell>
          <cell r="P8">
            <v>0</v>
          </cell>
          <cell r="Q8">
            <v>0</v>
          </cell>
          <cell r="R8">
            <v>1.1299999999999999</v>
          </cell>
          <cell r="S8">
            <v>1.125</v>
          </cell>
          <cell r="T8">
            <v>0</v>
          </cell>
          <cell r="U8">
            <v>0.69799999999999995</v>
          </cell>
          <cell r="V8">
            <v>0</v>
          </cell>
          <cell r="W8">
            <v>0.87</v>
          </cell>
          <cell r="X8">
            <v>0.253</v>
          </cell>
          <cell r="Y8">
            <v>0</v>
          </cell>
          <cell r="Z8">
            <v>0</v>
          </cell>
          <cell r="AA8">
            <v>0</v>
          </cell>
          <cell r="AB8">
            <v>0</v>
          </cell>
          <cell r="AC8">
            <v>0</v>
          </cell>
          <cell r="AD8">
            <v>0</v>
          </cell>
          <cell r="AE8">
            <v>129</v>
          </cell>
          <cell r="AF8">
            <v>25.6</v>
          </cell>
          <cell r="AG8">
            <v>21.5</v>
          </cell>
          <cell r="AH8">
            <v>4.6100000000000003</v>
          </cell>
          <cell r="AI8">
            <v>3.86</v>
          </cell>
          <cell r="AJ8">
            <v>3.47</v>
          </cell>
          <cell r="AK8">
            <v>1.72</v>
          </cell>
          <cell r="AL8">
            <v>0.79700000000000004</v>
          </cell>
          <cell r="AM8">
            <v>0</v>
          </cell>
          <cell r="AN8">
            <v>0.36899999999999999</v>
          </cell>
          <cell r="AO8">
            <v>112</v>
          </cell>
          <cell r="AP8">
            <v>0</v>
          </cell>
          <cell r="AQ8">
            <v>0</v>
          </cell>
          <cell r="AR8">
            <v>0</v>
          </cell>
          <cell r="AS8">
            <v>0</v>
          </cell>
          <cell r="AT8">
            <v>0</v>
          </cell>
          <cell r="AU8">
            <v>4.93</v>
          </cell>
          <cell r="AV8">
            <v>0.89900000000000002</v>
          </cell>
          <cell r="AW8">
            <v>0</v>
          </cell>
          <cell r="AX8">
            <v>0</v>
          </cell>
          <cell r="AY8" t="str">
            <v>C310X30.8</v>
          </cell>
          <cell r="AZ8" t="str">
            <v>C310X30.8</v>
          </cell>
          <cell r="BA8">
            <v>30.8</v>
          </cell>
          <cell r="BB8">
            <v>3920</v>
          </cell>
          <cell r="BC8">
            <v>305</v>
          </cell>
          <cell r="BD8">
            <v>0</v>
          </cell>
          <cell r="BE8">
            <v>0</v>
          </cell>
          <cell r="BF8">
            <v>74.7</v>
          </cell>
          <cell r="BG8">
            <v>0</v>
          </cell>
          <cell r="BH8">
            <v>0</v>
          </cell>
          <cell r="BI8">
            <v>7.16</v>
          </cell>
          <cell r="BJ8">
            <v>12.7</v>
          </cell>
          <cell r="BK8">
            <v>0</v>
          </cell>
          <cell r="BL8">
            <v>0</v>
          </cell>
          <cell r="BM8">
            <v>0</v>
          </cell>
          <cell r="BN8">
            <v>28.7</v>
          </cell>
          <cell r="BO8">
            <v>28.6</v>
          </cell>
          <cell r="BP8">
            <v>17.7</v>
          </cell>
          <cell r="BQ8">
            <v>0</v>
          </cell>
          <cell r="BR8">
            <v>22.1</v>
          </cell>
          <cell r="BS8">
            <v>6.43</v>
          </cell>
          <cell r="BT8">
            <v>0</v>
          </cell>
          <cell r="BU8">
            <v>30.8</v>
          </cell>
          <cell r="BV8">
            <v>0</v>
          </cell>
          <cell r="BW8">
            <v>0</v>
          </cell>
          <cell r="BX8">
            <v>0</v>
          </cell>
          <cell r="BY8">
            <v>0</v>
          </cell>
          <cell r="BZ8">
            <v>53.7</v>
          </cell>
          <cell r="CA8">
            <v>420</v>
          </cell>
          <cell r="CB8">
            <v>352</v>
          </cell>
          <cell r="CC8">
            <v>117</v>
          </cell>
          <cell r="CD8">
            <v>1.61</v>
          </cell>
          <cell r="CE8">
            <v>56.9</v>
          </cell>
          <cell r="CF8">
            <v>28.2</v>
          </cell>
          <cell r="CG8">
            <v>20.2</v>
          </cell>
          <cell r="CH8">
            <v>0</v>
          </cell>
          <cell r="CI8">
            <v>154</v>
          </cell>
          <cell r="CJ8">
            <v>30.1</v>
          </cell>
          <cell r="CK8">
            <v>0</v>
          </cell>
          <cell r="CL8">
            <v>0</v>
          </cell>
          <cell r="CM8">
            <v>0</v>
          </cell>
          <cell r="CN8">
            <v>0</v>
          </cell>
          <cell r="CO8">
            <v>0</v>
          </cell>
          <cell r="CP8">
            <v>125</v>
          </cell>
          <cell r="CQ8">
            <v>0.89900000000000002</v>
          </cell>
          <cell r="CR8">
            <v>0</v>
          </cell>
          <cell r="CS8">
            <v>0</v>
          </cell>
        </row>
        <row r="9">
          <cell r="C9" t="str">
            <v>C10X30</v>
          </cell>
          <cell r="D9" t="str">
            <v>F</v>
          </cell>
          <cell r="E9">
            <v>30</v>
          </cell>
          <cell r="F9">
            <v>8.81</v>
          </cell>
          <cell r="G9">
            <v>10</v>
          </cell>
          <cell r="H9">
            <v>0</v>
          </cell>
          <cell r="I9">
            <v>0</v>
          </cell>
          <cell r="J9">
            <v>3.03</v>
          </cell>
          <cell r="K9">
            <v>0</v>
          </cell>
          <cell r="L9">
            <v>0</v>
          </cell>
          <cell r="M9">
            <v>0.67300000000000004</v>
          </cell>
          <cell r="N9">
            <v>0.436</v>
          </cell>
          <cell r="O9">
            <v>0</v>
          </cell>
          <cell r="P9">
            <v>0</v>
          </cell>
          <cell r="Q9">
            <v>0</v>
          </cell>
          <cell r="R9">
            <v>1</v>
          </cell>
          <cell r="S9">
            <v>1</v>
          </cell>
          <cell r="T9">
            <v>0</v>
          </cell>
          <cell r="U9">
            <v>0.64900000000000002</v>
          </cell>
          <cell r="V9">
            <v>0</v>
          </cell>
          <cell r="W9">
            <v>0.36799999999999999</v>
          </cell>
          <cell r="X9">
            <v>0.441</v>
          </cell>
          <cell r="Y9">
            <v>0</v>
          </cell>
          <cell r="Z9">
            <v>0</v>
          </cell>
          <cell r="AA9">
            <v>0</v>
          </cell>
          <cell r="AB9">
            <v>0</v>
          </cell>
          <cell r="AC9">
            <v>0</v>
          </cell>
          <cell r="AD9">
            <v>0</v>
          </cell>
          <cell r="AE9">
            <v>103</v>
          </cell>
          <cell r="AF9">
            <v>26.7</v>
          </cell>
          <cell r="AG9">
            <v>20.7</v>
          </cell>
          <cell r="AH9">
            <v>3.42</v>
          </cell>
          <cell r="AI9">
            <v>3.93</v>
          </cell>
          <cell r="AJ9">
            <v>3.78</v>
          </cell>
          <cell r="AK9">
            <v>1.65</v>
          </cell>
          <cell r="AL9">
            <v>0.66800000000000004</v>
          </cell>
          <cell r="AM9">
            <v>0</v>
          </cell>
          <cell r="AN9">
            <v>1.22</v>
          </cell>
          <cell r="AO9">
            <v>79.5</v>
          </cell>
          <cell r="AP9">
            <v>0</v>
          </cell>
          <cell r="AQ9">
            <v>0</v>
          </cell>
          <cell r="AR9">
            <v>0</v>
          </cell>
          <cell r="AS9">
            <v>0</v>
          </cell>
          <cell r="AT9">
            <v>0</v>
          </cell>
          <cell r="AU9">
            <v>3.63</v>
          </cell>
          <cell r="AV9">
            <v>0.92100000000000004</v>
          </cell>
          <cell r="AW9">
            <v>0</v>
          </cell>
          <cell r="AX9">
            <v>0</v>
          </cell>
          <cell r="AY9" t="str">
            <v>C250X45</v>
          </cell>
          <cell r="AZ9" t="str">
            <v>C250X45</v>
          </cell>
          <cell r="BA9">
            <v>45</v>
          </cell>
          <cell r="BB9">
            <v>5680</v>
          </cell>
          <cell r="BC9">
            <v>254</v>
          </cell>
          <cell r="BD9">
            <v>0</v>
          </cell>
          <cell r="BE9">
            <v>0</v>
          </cell>
          <cell r="BF9">
            <v>77</v>
          </cell>
          <cell r="BG9">
            <v>0</v>
          </cell>
          <cell r="BH9">
            <v>0</v>
          </cell>
          <cell r="BI9">
            <v>17.100000000000001</v>
          </cell>
          <cell r="BJ9">
            <v>11.1</v>
          </cell>
          <cell r="BK9">
            <v>0</v>
          </cell>
          <cell r="BL9">
            <v>0</v>
          </cell>
          <cell r="BM9">
            <v>0</v>
          </cell>
          <cell r="BN9">
            <v>25.4</v>
          </cell>
          <cell r="BO9">
            <v>25.4</v>
          </cell>
          <cell r="BP9">
            <v>16.5</v>
          </cell>
          <cell r="BQ9">
            <v>0</v>
          </cell>
          <cell r="BR9">
            <v>9.35</v>
          </cell>
          <cell r="BS9">
            <v>11.2</v>
          </cell>
          <cell r="BT9">
            <v>0</v>
          </cell>
          <cell r="BU9">
            <v>45</v>
          </cell>
          <cell r="BV9">
            <v>0</v>
          </cell>
          <cell r="BW9">
            <v>0</v>
          </cell>
          <cell r="BX9">
            <v>0</v>
          </cell>
          <cell r="BY9">
            <v>0</v>
          </cell>
          <cell r="BZ9">
            <v>42.9</v>
          </cell>
          <cell r="CA9">
            <v>438</v>
          </cell>
          <cell r="CB9">
            <v>339</v>
          </cell>
          <cell r="CC9">
            <v>86.9</v>
          </cell>
          <cell r="CD9">
            <v>1.64</v>
          </cell>
          <cell r="CE9">
            <v>61.9</v>
          </cell>
          <cell r="CF9">
            <v>27</v>
          </cell>
          <cell r="CG9">
            <v>17</v>
          </cell>
          <cell r="CH9">
            <v>0</v>
          </cell>
          <cell r="CI9">
            <v>508</v>
          </cell>
          <cell r="CJ9">
            <v>21.3</v>
          </cell>
          <cell r="CK9">
            <v>0</v>
          </cell>
          <cell r="CL9">
            <v>0</v>
          </cell>
          <cell r="CM9">
            <v>0</v>
          </cell>
          <cell r="CN9">
            <v>0</v>
          </cell>
          <cell r="CO9">
            <v>0</v>
          </cell>
          <cell r="CP9">
            <v>92.2</v>
          </cell>
          <cell r="CQ9">
            <v>0.92100000000000004</v>
          </cell>
          <cell r="CR9">
            <v>0</v>
          </cell>
          <cell r="CS9">
            <v>0</v>
          </cell>
        </row>
        <row r="10">
          <cell r="C10" t="str">
            <v>C10X25</v>
          </cell>
          <cell r="D10" t="str">
            <v>F</v>
          </cell>
          <cell r="E10">
            <v>25</v>
          </cell>
          <cell r="F10">
            <v>7.34</v>
          </cell>
          <cell r="G10">
            <v>10</v>
          </cell>
          <cell r="H10">
            <v>0</v>
          </cell>
          <cell r="I10">
            <v>0</v>
          </cell>
          <cell r="J10">
            <v>2.89</v>
          </cell>
          <cell r="K10">
            <v>0</v>
          </cell>
          <cell r="L10">
            <v>0</v>
          </cell>
          <cell r="M10">
            <v>0.52600000000000002</v>
          </cell>
          <cell r="N10">
            <v>0.436</v>
          </cell>
          <cell r="O10">
            <v>0</v>
          </cell>
          <cell r="P10">
            <v>0</v>
          </cell>
          <cell r="Q10">
            <v>0</v>
          </cell>
          <cell r="R10">
            <v>1</v>
          </cell>
          <cell r="S10">
            <v>1</v>
          </cell>
          <cell r="T10">
            <v>0</v>
          </cell>
          <cell r="U10">
            <v>0.61699999999999999</v>
          </cell>
          <cell r="V10">
            <v>0</v>
          </cell>
          <cell r="W10">
            <v>0.49399999999999999</v>
          </cell>
          <cell r="X10">
            <v>0.36699999999999999</v>
          </cell>
          <cell r="Y10">
            <v>0</v>
          </cell>
          <cell r="Z10">
            <v>0</v>
          </cell>
          <cell r="AA10">
            <v>0</v>
          </cell>
          <cell r="AB10">
            <v>0</v>
          </cell>
          <cell r="AC10">
            <v>0</v>
          </cell>
          <cell r="AD10">
            <v>0</v>
          </cell>
          <cell r="AE10">
            <v>91.1</v>
          </cell>
          <cell r="AF10">
            <v>23.1</v>
          </cell>
          <cell r="AG10">
            <v>18.2</v>
          </cell>
          <cell r="AH10">
            <v>3.52</v>
          </cell>
          <cell r="AI10">
            <v>3.34</v>
          </cell>
          <cell r="AJ10">
            <v>3.18</v>
          </cell>
          <cell r="AK10">
            <v>1.47</v>
          </cell>
          <cell r="AL10">
            <v>0.67500000000000004</v>
          </cell>
          <cell r="AM10">
            <v>0</v>
          </cell>
          <cell r="AN10">
            <v>0.68700000000000006</v>
          </cell>
          <cell r="AO10">
            <v>68.3</v>
          </cell>
          <cell r="AP10">
            <v>0</v>
          </cell>
          <cell r="AQ10">
            <v>0</v>
          </cell>
          <cell r="AR10">
            <v>0</v>
          </cell>
          <cell r="AS10">
            <v>0</v>
          </cell>
          <cell r="AT10">
            <v>0</v>
          </cell>
          <cell r="AU10">
            <v>3.76</v>
          </cell>
          <cell r="AV10">
            <v>0.91200000000000003</v>
          </cell>
          <cell r="AW10">
            <v>0</v>
          </cell>
          <cell r="AX10">
            <v>0</v>
          </cell>
          <cell r="AY10" t="str">
            <v>C250X37</v>
          </cell>
          <cell r="AZ10" t="str">
            <v>C250X37</v>
          </cell>
          <cell r="BA10">
            <v>37</v>
          </cell>
          <cell r="BB10">
            <v>4740</v>
          </cell>
          <cell r="BC10">
            <v>254</v>
          </cell>
          <cell r="BD10">
            <v>0</v>
          </cell>
          <cell r="BE10">
            <v>0</v>
          </cell>
          <cell r="BF10">
            <v>73.400000000000006</v>
          </cell>
          <cell r="BG10">
            <v>0</v>
          </cell>
          <cell r="BH10">
            <v>0</v>
          </cell>
          <cell r="BI10">
            <v>13.4</v>
          </cell>
          <cell r="BJ10">
            <v>11.1</v>
          </cell>
          <cell r="BK10">
            <v>0</v>
          </cell>
          <cell r="BL10">
            <v>0</v>
          </cell>
          <cell r="BM10">
            <v>0</v>
          </cell>
          <cell r="BN10">
            <v>25.4</v>
          </cell>
          <cell r="BO10">
            <v>25.4</v>
          </cell>
          <cell r="BP10">
            <v>15.7</v>
          </cell>
          <cell r="BQ10">
            <v>0</v>
          </cell>
          <cell r="BR10">
            <v>12.5</v>
          </cell>
          <cell r="BS10">
            <v>9.32</v>
          </cell>
          <cell r="BT10">
            <v>0</v>
          </cell>
          <cell r="BU10">
            <v>37</v>
          </cell>
          <cell r="BV10">
            <v>0</v>
          </cell>
          <cell r="BW10">
            <v>0</v>
          </cell>
          <cell r="BX10">
            <v>0</v>
          </cell>
          <cell r="BY10">
            <v>0</v>
          </cell>
          <cell r="BZ10">
            <v>37.9</v>
          </cell>
          <cell r="CA10">
            <v>379</v>
          </cell>
          <cell r="CB10">
            <v>298</v>
          </cell>
          <cell r="CC10">
            <v>89.4</v>
          </cell>
          <cell r="CD10">
            <v>1.39</v>
          </cell>
          <cell r="CE10">
            <v>52.1</v>
          </cell>
          <cell r="CF10">
            <v>24.1</v>
          </cell>
          <cell r="CG10">
            <v>17.100000000000001</v>
          </cell>
          <cell r="CH10">
            <v>0</v>
          </cell>
          <cell r="CI10">
            <v>286</v>
          </cell>
          <cell r="CJ10">
            <v>18.3</v>
          </cell>
          <cell r="CK10">
            <v>0</v>
          </cell>
          <cell r="CL10">
            <v>0</v>
          </cell>
          <cell r="CM10">
            <v>0</v>
          </cell>
          <cell r="CN10">
            <v>0</v>
          </cell>
          <cell r="CO10">
            <v>0</v>
          </cell>
          <cell r="CP10">
            <v>95.5</v>
          </cell>
          <cell r="CQ10">
            <v>0.91200000000000003</v>
          </cell>
          <cell r="CR10">
            <v>0</v>
          </cell>
          <cell r="CS10">
            <v>0</v>
          </cell>
        </row>
        <row r="11">
          <cell r="C11" t="str">
            <v>C10X20</v>
          </cell>
          <cell r="D11" t="str">
            <v>F</v>
          </cell>
          <cell r="E11">
            <v>20</v>
          </cell>
          <cell r="F11">
            <v>5.87</v>
          </cell>
          <cell r="G11">
            <v>10</v>
          </cell>
          <cell r="H11">
            <v>0</v>
          </cell>
          <cell r="I11">
            <v>0</v>
          </cell>
          <cell r="J11">
            <v>2.74</v>
          </cell>
          <cell r="K11">
            <v>0</v>
          </cell>
          <cell r="L11">
            <v>0</v>
          </cell>
          <cell r="M11">
            <v>0.379</v>
          </cell>
          <cell r="N11">
            <v>0.436</v>
          </cell>
          <cell r="O11">
            <v>0</v>
          </cell>
          <cell r="P11">
            <v>0</v>
          </cell>
          <cell r="Q11">
            <v>0</v>
          </cell>
          <cell r="R11">
            <v>1</v>
          </cell>
          <cell r="S11">
            <v>1</v>
          </cell>
          <cell r="T11">
            <v>0</v>
          </cell>
          <cell r="U11">
            <v>0.60599999999999998</v>
          </cell>
          <cell r="V11">
            <v>0</v>
          </cell>
          <cell r="W11">
            <v>0.63600000000000001</v>
          </cell>
          <cell r="X11">
            <v>0.29399999999999998</v>
          </cell>
          <cell r="Y11">
            <v>0</v>
          </cell>
          <cell r="Z11">
            <v>0</v>
          </cell>
          <cell r="AA11">
            <v>0</v>
          </cell>
          <cell r="AB11">
            <v>0</v>
          </cell>
          <cell r="AC11">
            <v>0</v>
          </cell>
          <cell r="AD11">
            <v>0</v>
          </cell>
          <cell r="AE11">
            <v>78.900000000000006</v>
          </cell>
          <cell r="AF11">
            <v>19.399999999999999</v>
          </cell>
          <cell r="AG11">
            <v>15.8</v>
          </cell>
          <cell r="AH11">
            <v>3.66</v>
          </cell>
          <cell r="AI11">
            <v>2.8</v>
          </cell>
          <cell r="AJ11">
            <v>2.7</v>
          </cell>
          <cell r="AK11">
            <v>1.31</v>
          </cell>
          <cell r="AL11">
            <v>0.69</v>
          </cell>
          <cell r="AM11">
            <v>0</v>
          </cell>
          <cell r="AN11">
            <v>0.36799999999999999</v>
          </cell>
          <cell r="AO11">
            <v>56.9</v>
          </cell>
          <cell r="AP11">
            <v>0</v>
          </cell>
          <cell r="AQ11">
            <v>0</v>
          </cell>
          <cell r="AR11">
            <v>0</v>
          </cell>
          <cell r="AS11">
            <v>0</v>
          </cell>
          <cell r="AT11">
            <v>0</v>
          </cell>
          <cell r="AU11">
            <v>3.93</v>
          </cell>
          <cell r="AV11">
            <v>0.9</v>
          </cell>
          <cell r="AW11">
            <v>0</v>
          </cell>
          <cell r="AX11">
            <v>0</v>
          </cell>
          <cell r="AY11" t="str">
            <v>C250X30</v>
          </cell>
          <cell r="AZ11" t="str">
            <v>C250X30</v>
          </cell>
          <cell r="BA11">
            <v>30</v>
          </cell>
          <cell r="BB11">
            <v>3790</v>
          </cell>
          <cell r="BC11">
            <v>254</v>
          </cell>
          <cell r="BD11">
            <v>0</v>
          </cell>
          <cell r="BE11">
            <v>0</v>
          </cell>
          <cell r="BF11">
            <v>69.599999999999994</v>
          </cell>
          <cell r="BG11">
            <v>0</v>
          </cell>
          <cell r="BH11">
            <v>0</v>
          </cell>
          <cell r="BI11">
            <v>9.6300000000000008</v>
          </cell>
          <cell r="BJ11">
            <v>11.1</v>
          </cell>
          <cell r="BK11">
            <v>0</v>
          </cell>
          <cell r="BL11">
            <v>0</v>
          </cell>
          <cell r="BM11">
            <v>0</v>
          </cell>
          <cell r="BN11">
            <v>25.4</v>
          </cell>
          <cell r="BO11">
            <v>25.4</v>
          </cell>
          <cell r="BP11">
            <v>15.4</v>
          </cell>
          <cell r="BQ11">
            <v>0</v>
          </cell>
          <cell r="BR11">
            <v>16.2</v>
          </cell>
          <cell r="BS11">
            <v>7.47</v>
          </cell>
          <cell r="BT11">
            <v>0</v>
          </cell>
          <cell r="BU11">
            <v>30</v>
          </cell>
          <cell r="BV11">
            <v>0</v>
          </cell>
          <cell r="BW11">
            <v>0</v>
          </cell>
          <cell r="BX11">
            <v>0</v>
          </cell>
          <cell r="BY11">
            <v>0</v>
          </cell>
          <cell r="BZ11">
            <v>32.799999999999997</v>
          </cell>
          <cell r="CA11">
            <v>318</v>
          </cell>
          <cell r="CB11">
            <v>259</v>
          </cell>
          <cell r="CC11">
            <v>93</v>
          </cell>
          <cell r="CD11">
            <v>1.17</v>
          </cell>
          <cell r="CE11">
            <v>44.2</v>
          </cell>
          <cell r="CF11">
            <v>21.5</v>
          </cell>
          <cell r="CG11">
            <v>17.5</v>
          </cell>
          <cell r="CH11">
            <v>0</v>
          </cell>
          <cell r="CI11">
            <v>153</v>
          </cell>
          <cell r="CJ11">
            <v>15.3</v>
          </cell>
          <cell r="CK11">
            <v>0</v>
          </cell>
          <cell r="CL11">
            <v>0</v>
          </cell>
          <cell r="CM11">
            <v>0</v>
          </cell>
          <cell r="CN11">
            <v>0</v>
          </cell>
          <cell r="CO11">
            <v>0</v>
          </cell>
          <cell r="CP11">
            <v>100</v>
          </cell>
          <cell r="CQ11">
            <v>0.9</v>
          </cell>
          <cell r="CR11">
            <v>0</v>
          </cell>
          <cell r="CS11">
            <v>0</v>
          </cell>
        </row>
        <row r="12">
          <cell r="C12" t="str">
            <v>C10X15.3</v>
          </cell>
          <cell r="D12" t="str">
            <v>F</v>
          </cell>
          <cell r="E12">
            <v>15.3</v>
          </cell>
          <cell r="F12">
            <v>4.4800000000000004</v>
          </cell>
          <cell r="G12">
            <v>10</v>
          </cell>
          <cell r="H12">
            <v>0</v>
          </cell>
          <cell r="I12">
            <v>0</v>
          </cell>
          <cell r="J12">
            <v>2.6</v>
          </cell>
          <cell r="K12">
            <v>0</v>
          </cell>
          <cell r="L12">
            <v>0</v>
          </cell>
          <cell r="M12">
            <v>0.24</v>
          </cell>
          <cell r="N12">
            <v>0.436</v>
          </cell>
          <cell r="O12">
            <v>0</v>
          </cell>
          <cell r="P12">
            <v>0</v>
          </cell>
          <cell r="Q12">
            <v>0</v>
          </cell>
          <cell r="R12">
            <v>1</v>
          </cell>
          <cell r="S12">
            <v>1</v>
          </cell>
          <cell r="T12">
            <v>0</v>
          </cell>
          <cell r="U12">
            <v>0.63400000000000001</v>
          </cell>
          <cell r="V12">
            <v>0</v>
          </cell>
          <cell r="W12">
            <v>0.79600000000000004</v>
          </cell>
          <cell r="X12">
            <v>0.224</v>
          </cell>
          <cell r="Y12">
            <v>0</v>
          </cell>
          <cell r="Z12">
            <v>0</v>
          </cell>
          <cell r="AA12">
            <v>0</v>
          </cell>
          <cell r="AB12">
            <v>0</v>
          </cell>
          <cell r="AC12">
            <v>0</v>
          </cell>
          <cell r="AD12">
            <v>0</v>
          </cell>
          <cell r="AE12">
            <v>67.3</v>
          </cell>
          <cell r="AF12">
            <v>15.9</v>
          </cell>
          <cell r="AG12">
            <v>13.5</v>
          </cell>
          <cell r="AH12">
            <v>3.87</v>
          </cell>
          <cell r="AI12">
            <v>2.27</v>
          </cell>
          <cell r="AJ12">
            <v>2.34</v>
          </cell>
          <cell r="AK12">
            <v>1.1499999999999999</v>
          </cell>
          <cell r="AL12">
            <v>0.71099999999999997</v>
          </cell>
          <cell r="AM12">
            <v>0</v>
          </cell>
          <cell r="AN12">
            <v>0.20899999999999999</v>
          </cell>
          <cell r="AO12">
            <v>45.5</v>
          </cell>
          <cell r="AP12">
            <v>0</v>
          </cell>
          <cell r="AQ12">
            <v>0</v>
          </cell>
          <cell r="AR12">
            <v>0</v>
          </cell>
          <cell r="AS12">
            <v>0</v>
          </cell>
          <cell r="AT12">
            <v>0</v>
          </cell>
          <cell r="AU12">
            <v>4.1900000000000004</v>
          </cell>
          <cell r="AV12">
            <v>0.88400000000000001</v>
          </cell>
          <cell r="AW12">
            <v>0</v>
          </cell>
          <cell r="AX12">
            <v>0</v>
          </cell>
          <cell r="AY12" t="str">
            <v>C250X22.8</v>
          </cell>
          <cell r="AZ12" t="str">
            <v>C250X22.8</v>
          </cell>
          <cell r="BA12">
            <v>22.8</v>
          </cell>
          <cell r="BB12">
            <v>2890</v>
          </cell>
          <cell r="BC12">
            <v>254</v>
          </cell>
          <cell r="BD12">
            <v>0</v>
          </cell>
          <cell r="BE12">
            <v>0</v>
          </cell>
          <cell r="BF12">
            <v>66</v>
          </cell>
          <cell r="BG12">
            <v>0</v>
          </cell>
          <cell r="BH12">
            <v>0</v>
          </cell>
          <cell r="BI12">
            <v>6.1</v>
          </cell>
          <cell r="BJ12">
            <v>11.1</v>
          </cell>
          <cell r="BK12">
            <v>0</v>
          </cell>
          <cell r="BL12">
            <v>0</v>
          </cell>
          <cell r="BM12">
            <v>0</v>
          </cell>
          <cell r="BN12">
            <v>25.4</v>
          </cell>
          <cell r="BO12">
            <v>25.4</v>
          </cell>
          <cell r="BP12">
            <v>16.100000000000001</v>
          </cell>
          <cell r="BQ12">
            <v>0</v>
          </cell>
          <cell r="BR12">
            <v>20.2</v>
          </cell>
          <cell r="BS12">
            <v>5.69</v>
          </cell>
          <cell r="BT12">
            <v>0</v>
          </cell>
          <cell r="BU12">
            <v>22.8</v>
          </cell>
          <cell r="BV12">
            <v>0</v>
          </cell>
          <cell r="BW12">
            <v>0</v>
          </cell>
          <cell r="BX12">
            <v>0</v>
          </cell>
          <cell r="BY12">
            <v>0</v>
          </cell>
          <cell r="BZ12">
            <v>28</v>
          </cell>
          <cell r="CA12">
            <v>261</v>
          </cell>
          <cell r="CB12">
            <v>221</v>
          </cell>
          <cell r="CC12">
            <v>98.3</v>
          </cell>
          <cell r="CD12">
            <v>0.94499999999999995</v>
          </cell>
          <cell r="CE12">
            <v>38.299999999999997</v>
          </cell>
          <cell r="CF12">
            <v>18.8</v>
          </cell>
          <cell r="CG12">
            <v>18.100000000000001</v>
          </cell>
          <cell r="CH12">
            <v>0</v>
          </cell>
          <cell r="CI12">
            <v>87</v>
          </cell>
          <cell r="CJ12">
            <v>12.2</v>
          </cell>
          <cell r="CK12">
            <v>0</v>
          </cell>
          <cell r="CL12">
            <v>0</v>
          </cell>
          <cell r="CM12">
            <v>0</v>
          </cell>
          <cell r="CN12">
            <v>0</v>
          </cell>
          <cell r="CO12">
            <v>0</v>
          </cell>
          <cell r="CP12">
            <v>106</v>
          </cell>
          <cell r="CQ12">
            <v>0.88400000000000001</v>
          </cell>
          <cell r="CR12">
            <v>0</v>
          </cell>
          <cell r="CS12">
            <v>0</v>
          </cell>
        </row>
        <row r="13">
          <cell r="C13" t="str">
            <v>C9X20</v>
          </cell>
          <cell r="D13" t="str">
            <v>F</v>
          </cell>
          <cell r="E13">
            <v>20</v>
          </cell>
          <cell r="F13">
            <v>5.87</v>
          </cell>
          <cell r="G13">
            <v>9</v>
          </cell>
          <cell r="H13">
            <v>0</v>
          </cell>
          <cell r="I13">
            <v>0</v>
          </cell>
          <cell r="J13">
            <v>2.65</v>
          </cell>
          <cell r="K13">
            <v>0</v>
          </cell>
          <cell r="L13">
            <v>0</v>
          </cell>
          <cell r="M13">
            <v>0.44800000000000001</v>
          </cell>
          <cell r="N13">
            <v>0.41299999999999998</v>
          </cell>
          <cell r="O13">
            <v>0</v>
          </cell>
          <cell r="P13">
            <v>0</v>
          </cell>
          <cell r="Q13">
            <v>0</v>
          </cell>
          <cell r="R13">
            <v>1</v>
          </cell>
          <cell r="S13">
            <v>1</v>
          </cell>
          <cell r="T13">
            <v>0</v>
          </cell>
          <cell r="U13">
            <v>0.58299999999999996</v>
          </cell>
          <cell r="V13">
            <v>0</v>
          </cell>
          <cell r="W13">
            <v>0.51500000000000001</v>
          </cell>
          <cell r="X13">
            <v>0.32600000000000001</v>
          </cell>
          <cell r="Y13">
            <v>0</v>
          </cell>
          <cell r="Z13">
            <v>0</v>
          </cell>
          <cell r="AA13">
            <v>0</v>
          </cell>
          <cell r="AB13">
            <v>0</v>
          </cell>
          <cell r="AC13">
            <v>0</v>
          </cell>
          <cell r="AD13">
            <v>0</v>
          </cell>
          <cell r="AE13">
            <v>60.9</v>
          </cell>
          <cell r="AF13">
            <v>16.899999999999999</v>
          </cell>
          <cell r="AG13">
            <v>13.5</v>
          </cell>
          <cell r="AH13">
            <v>3.22</v>
          </cell>
          <cell r="AI13">
            <v>2.41</v>
          </cell>
          <cell r="AJ13">
            <v>2.46</v>
          </cell>
          <cell r="AK13">
            <v>1.17</v>
          </cell>
          <cell r="AL13">
            <v>0.64</v>
          </cell>
          <cell r="AM13">
            <v>0</v>
          </cell>
          <cell r="AN13">
            <v>0.42699999999999999</v>
          </cell>
          <cell r="AO13">
            <v>39.4</v>
          </cell>
          <cell r="AP13">
            <v>0</v>
          </cell>
          <cell r="AQ13">
            <v>0</v>
          </cell>
          <cell r="AR13">
            <v>0</v>
          </cell>
          <cell r="AS13">
            <v>0</v>
          </cell>
          <cell r="AT13">
            <v>0</v>
          </cell>
          <cell r="AU13">
            <v>3.46</v>
          </cell>
          <cell r="AV13">
            <v>0.89900000000000002</v>
          </cell>
          <cell r="AW13">
            <v>0</v>
          </cell>
          <cell r="AX13">
            <v>0</v>
          </cell>
          <cell r="AY13" t="str">
            <v>C230X30</v>
          </cell>
          <cell r="AZ13" t="str">
            <v>C230X30</v>
          </cell>
          <cell r="BA13">
            <v>30</v>
          </cell>
          <cell r="BB13">
            <v>3790</v>
          </cell>
          <cell r="BC13">
            <v>229</v>
          </cell>
          <cell r="BD13">
            <v>0</v>
          </cell>
          <cell r="BE13">
            <v>0</v>
          </cell>
          <cell r="BF13">
            <v>67.3</v>
          </cell>
          <cell r="BG13">
            <v>0</v>
          </cell>
          <cell r="BH13">
            <v>0</v>
          </cell>
          <cell r="BI13">
            <v>11.4</v>
          </cell>
          <cell r="BJ13">
            <v>10.5</v>
          </cell>
          <cell r="BK13">
            <v>0</v>
          </cell>
          <cell r="BL13">
            <v>0</v>
          </cell>
          <cell r="BM13">
            <v>0</v>
          </cell>
          <cell r="BN13">
            <v>25.4</v>
          </cell>
          <cell r="BO13">
            <v>25.4</v>
          </cell>
          <cell r="BP13">
            <v>14.8</v>
          </cell>
          <cell r="BQ13">
            <v>0</v>
          </cell>
          <cell r="BR13">
            <v>13.1</v>
          </cell>
          <cell r="BS13">
            <v>8.2799999999999994</v>
          </cell>
          <cell r="BT13">
            <v>0</v>
          </cell>
          <cell r="BU13">
            <v>30</v>
          </cell>
          <cell r="BV13">
            <v>0</v>
          </cell>
          <cell r="BW13">
            <v>0</v>
          </cell>
          <cell r="BX13">
            <v>0</v>
          </cell>
          <cell r="BY13">
            <v>0</v>
          </cell>
          <cell r="BZ13">
            <v>25.3</v>
          </cell>
          <cell r="CA13">
            <v>277</v>
          </cell>
          <cell r="CB13">
            <v>221</v>
          </cell>
          <cell r="CC13">
            <v>81.8</v>
          </cell>
          <cell r="CD13">
            <v>1</v>
          </cell>
          <cell r="CE13">
            <v>40.299999999999997</v>
          </cell>
          <cell r="CF13">
            <v>19.2</v>
          </cell>
          <cell r="CG13">
            <v>16.3</v>
          </cell>
          <cell r="CH13">
            <v>0</v>
          </cell>
          <cell r="CI13">
            <v>178</v>
          </cell>
          <cell r="CJ13">
            <v>10.6</v>
          </cell>
          <cell r="CK13">
            <v>0</v>
          </cell>
          <cell r="CL13">
            <v>0</v>
          </cell>
          <cell r="CM13">
            <v>0</v>
          </cell>
          <cell r="CN13">
            <v>0</v>
          </cell>
          <cell r="CO13">
            <v>0</v>
          </cell>
          <cell r="CP13">
            <v>87.9</v>
          </cell>
          <cell r="CQ13">
            <v>0.89900000000000002</v>
          </cell>
          <cell r="CR13">
            <v>0</v>
          </cell>
          <cell r="CS13">
            <v>0</v>
          </cell>
        </row>
        <row r="14">
          <cell r="C14" t="str">
            <v>C9X15</v>
          </cell>
          <cell r="D14" t="str">
            <v>F</v>
          </cell>
          <cell r="E14">
            <v>15</v>
          </cell>
          <cell r="F14">
            <v>4.41</v>
          </cell>
          <cell r="G14">
            <v>9</v>
          </cell>
          <cell r="H14">
            <v>0</v>
          </cell>
          <cell r="I14">
            <v>0</v>
          </cell>
          <cell r="J14">
            <v>2.4900000000000002</v>
          </cell>
          <cell r="K14">
            <v>0</v>
          </cell>
          <cell r="L14">
            <v>0</v>
          </cell>
          <cell r="M14">
            <v>0.28499999999999998</v>
          </cell>
          <cell r="N14">
            <v>0.41299999999999998</v>
          </cell>
          <cell r="O14">
            <v>0</v>
          </cell>
          <cell r="P14">
            <v>0</v>
          </cell>
          <cell r="Q14">
            <v>0</v>
          </cell>
          <cell r="R14">
            <v>1</v>
          </cell>
          <cell r="S14">
            <v>1</v>
          </cell>
          <cell r="T14">
            <v>0</v>
          </cell>
          <cell r="U14">
            <v>0.58599999999999997</v>
          </cell>
          <cell r="V14">
            <v>0</v>
          </cell>
          <cell r="W14">
            <v>0.68100000000000005</v>
          </cell>
          <cell r="X14">
            <v>0.245</v>
          </cell>
          <cell r="Y14">
            <v>0</v>
          </cell>
          <cell r="Z14">
            <v>0</v>
          </cell>
          <cell r="AA14">
            <v>0</v>
          </cell>
          <cell r="AB14">
            <v>0</v>
          </cell>
          <cell r="AC14">
            <v>0</v>
          </cell>
          <cell r="AD14">
            <v>0</v>
          </cell>
          <cell r="AE14">
            <v>51</v>
          </cell>
          <cell r="AF14">
            <v>13.6</v>
          </cell>
          <cell r="AG14">
            <v>11.3</v>
          </cell>
          <cell r="AH14">
            <v>3.4</v>
          </cell>
          <cell r="AI14">
            <v>1.91</v>
          </cell>
          <cell r="AJ14">
            <v>2.04</v>
          </cell>
          <cell r="AK14">
            <v>1.01</v>
          </cell>
          <cell r="AL14">
            <v>0.65900000000000003</v>
          </cell>
          <cell r="AM14">
            <v>0</v>
          </cell>
          <cell r="AN14">
            <v>0.20799999999999999</v>
          </cell>
          <cell r="AO14">
            <v>31</v>
          </cell>
          <cell r="AP14">
            <v>0</v>
          </cell>
          <cell r="AQ14">
            <v>0</v>
          </cell>
          <cell r="AR14">
            <v>0</v>
          </cell>
          <cell r="AS14">
            <v>0</v>
          </cell>
          <cell r="AT14">
            <v>0</v>
          </cell>
          <cell r="AU14">
            <v>3.69</v>
          </cell>
          <cell r="AV14">
            <v>0.88200000000000001</v>
          </cell>
          <cell r="AW14">
            <v>0</v>
          </cell>
          <cell r="AX14">
            <v>0</v>
          </cell>
          <cell r="AY14" t="str">
            <v>C230X22</v>
          </cell>
          <cell r="AZ14" t="str">
            <v>C230X22</v>
          </cell>
          <cell r="BA14">
            <v>22</v>
          </cell>
          <cell r="BB14">
            <v>2850</v>
          </cell>
          <cell r="BC14">
            <v>229</v>
          </cell>
          <cell r="BD14">
            <v>0</v>
          </cell>
          <cell r="BE14">
            <v>0</v>
          </cell>
          <cell r="BF14">
            <v>63.2</v>
          </cell>
          <cell r="BG14">
            <v>0</v>
          </cell>
          <cell r="BH14">
            <v>0</v>
          </cell>
          <cell r="BI14">
            <v>7.24</v>
          </cell>
          <cell r="BJ14">
            <v>10.5</v>
          </cell>
          <cell r="BK14">
            <v>0</v>
          </cell>
          <cell r="BL14">
            <v>0</v>
          </cell>
          <cell r="BM14">
            <v>0</v>
          </cell>
          <cell r="BN14">
            <v>25.4</v>
          </cell>
          <cell r="BO14">
            <v>25.4</v>
          </cell>
          <cell r="BP14">
            <v>14.9</v>
          </cell>
          <cell r="BQ14">
            <v>0</v>
          </cell>
          <cell r="BR14">
            <v>17.3</v>
          </cell>
          <cell r="BS14">
            <v>6.22</v>
          </cell>
          <cell r="BT14">
            <v>0</v>
          </cell>
          <cell r="BU14">
            <v>22</v>
          </cell>
          <cell r="BV14">
            <v>0</v>
          </cell>
          <cell r="BW14">
            <v>0</v>
          </cell>
          <cell r="BX14">
            <v>0</v>
          </cell>
          <cell r="BY14">
            <v>0</v>
          </cell>
          <cell r="BZ14">
            <v>21.2</v>
          </cell>
          <cell r="CA14">
            <v>223</v>
          </cell>
          <cell r="CB14">
            <v>185</v>
          </cell>
          <cell r="CC14">
            <v>86.4</v>
          </cell>
          <cell r="CD14">
            <v>0.79500000000000004</v>
          </cell>
          <cell r="CE14">
            <v>33.4</v>
          </cell>
          <cell r="CF14">
            <v>16.600000000000001</v>
          </cell>
          <cell r="CG14">
            <v>16.7</v>
          </cell>
          <cell r="CH14">
            <v>0</v>
          </cell>
          <cell r="CI14">
            <v>86.6</v>
          </cell>
          <cell r="CJ14">
            <v>8.32</v>
          </cell>
          <cell r="CK14">
            <v>0</v>
          </cell>
          <cell r="CL14">
            <v>0</v>
          </cell>
          <cell r="CM14">
            <v>0</v>
          </cell>
          <cell r="CN14">
            <v>0</v>
          </cell>
          <cell r="CO14">
            <v>0</v>
          </cell>
          <cell r="CP14">
            <v>93.7</v>
          </cell>
          <cell r="CQ14">
            <v>0.88200000000000001</v>
          </cell>
          <cell r="CR14">
            <v>0</v>
          </cell>
          <cell r="CS14">
            <v>0</v>
          </cell>
        </row>
        <row r="15">
          <cell r="C15" t="str">
            <v>C9X13.4</v>
          </cell>
          <cell r="D15" t="str">
            <v>F</v>
          </cell>
          <cell r="E15">
            <v>13.4</v>
          </cell>
          <cell r="F15">
            <v>3.94</v>
          </cell>
          <cell r="G15">
            <v>9</v>
          </cell>
          <cell r="H15">
            <v>0</v>
          </cell>
          <cell r="I15">
            <v>0</v>
          </cell>
          <cell r="J15">
            <v>2.4300000000000002</v>
          </cell>
          <cell r="K15">
            <v>0</v>
          </cell>
          <cell r="L15">
            <v>0</v>
          </cell>
          <cell r="M15">
            <v>0.23300000000000001</v>
          </cell>
          <cell r="N15">
            <v>0.41299999999999998</v>
          </cell>
          <cell r="O15">
            <v>0</v>
          </cell>
          <cell r="P15">
            <v>0</v>
          </cell>
          <cell r="Q15">
            <v>0</v>
          </cell>
          <cell r="R15">
            <v>1</v>
          </cell>
          <cell r="S15">
            <v>1</v>
          </cell>
          <cell r="T15">
            <v>0</v>
          </cell>
          <cell r="U15">
            <v>0.60099999999999998</v>
          </cell>
          <cell r="V15">
            <v>0</v>
          </cell>
          <cell r="W15">
            <v>0.74199999999999999</v>
          </cell>
          <cell r="X15">
            <v>0.219</v>
          </cell>
          <cell r="Y15">
            <v>0</v>
          </cell>
          <cell r="Z15">
            <v>0</v>
          </cell>
          <cell r="AA15">
            <v>0</v>
          </cell>
          <cell r="AB15">
            <v>0</v>
          </cell>
          <cell r="AC15">
            <v>0</v>
          </cell>
          <cell r="AD15">
            <v>0</v>
          </cell>
          <cell r="AE15">
            <v>47.8</v>
          </cell>
          <cell r="AF15">
            <v>12.6</v>
          </cell>
          <cell r="AG15">
            <v>10.6</v>
          </cell>
          <cell r="AH15">
            <v>3.49</v>
          </cell>
          <cell r="AI15">
            <v>1.75</v>
          </cell>
          <cell r="AJ15">
            <v>1.94</v>
          </cell>
          <cell r="AK15">
            <v>0.95399999999999996</v>
          </cell>
          <cell r="AL15">
            <v>0.66600000000000004</v>
          </cell>
          <cell r="AM15">
            <v>0</v>
          </cell>
          <cell r="AN15">
            <v>0.16800000000000001</v>
          </cell>
          <cell r="AO15">
            <v>28.2</v>
          </cell>
          <cell r="AP15">
            <v>0</v>
          </cell>
          <cell r="AQ15">
            <v>0</v>
          </cell>
          <cell r="AR15">
            <v>0</v>
          </cell>
          <cell r="AS15">
            <v>0</v>
          </cell>
          <cell r="AT15">
            <v>0</v>
          </cell>
          <cell r="AU15">
            <v>3.79</v>
          </cell>
          <cell r="AV15">
            <v>0.875</v>
          </cell>
          <cell r="AW15">
            <v>0</v>
          </cell>
          <cell r="AX15">
            <v>0</v>
          </cell>
          <cell r="AY15" t="str">
            <v>C230X19.9</v>
          </cell>
          <cell r="AZ15" t="str">
            <v>C230X19.9</v>
          </cell>
          <cell r="BA15">
            <v>19.899999999999999</v>
          </cell>
          <cell r="BB15">
            <v>2540</v>
          </cell>
          <cell r="BC15">
            <v>229</v>
          </cell>
          <cell r="BD15">
            <v>0</v>
          </cell>
          <cell r="BE15">
            <v>0</v>
          </cell>
          <cell r="BF15">
            <v>61.7</v>
          </cell>
          <cell r="BG15">
            <v>0</v>
          </cell>
          <cell r="BH15">
            <v>0</v>
          </cell>
          <cell r="BI15">
            <v>5.92</v>
          </cell>
          <cell r="BJ15">
            <v>10.5</v>
          </cell>
          <cell r="BK15">
            <v>0</v>
          </cell>
          <cell r="BL15">
            <v>0</v>
          </cell>
          <cell r="BM15">
            <v>0</v>
          </cell>
          <cell r="BN15">
            <v>25.4</v>
          </cell>
          <cell r="BO15">
            <v>25.4</v>
          </cell>
          <cell r="BP15">
            <v>15.3</v>
          </cell>
          <cell r="BQ15">
            <v>0</v>
          </cell>
          <cell r="BR15">
            <v>18.8</v>
          </cell>
          <cell r="BS15">
            <v>5.56</v>
          </cell>
          <cell r="BT15">
            <v>0</v>
          </cell>
          <cell r="BU15">
            <v>19.899999999999999</v>
          </cell>
          <cell r="BV15">
            <v>0</v>
          </cell>
          <cell r="BW15">
            <v>0</v>
          </cell>
          <cell r="BX15">
            <v>0</v>
          </cell>
          <cell r="BY15">
            <v>0</v>
          </cell>
          <cell r="BZ15">
            <v>19.899999999999999</v>
          </cell>
          <cell r="CA15">
            <v>206</v>
          </cell>
          <cell r="CB15">
            <v>174</v>
          </cell>
          <cell r="CC15">
            <v>88.6</v>
          </cell>
          <cell r="CD15">
            <v>0.72799999999999998</v>
          </cell>
          <cell r="CE15">
            <v>31.8</v>
          </cell>
          <cell r="CF15">
            <v>15.6</v>
          </cell>
          <cell r="CG15">
            <v>16.899999999999999</v>
          </cell>
          <cell r="CH15">
            <v>0</v>
          </cell>
          <cell r="CI15">
            <v>69.900000000000006</v>
          </cell>
          <cell r="CJ15">
            <v>7.57</v>
          </cell>
          <cell r="CK15">
            <v>0</v>
          </cell>
          <cell r="CL15">
            <v>0</v>
          </cell>
          <cell r="CM15">
            <v>0</v>
          </cell>
          <cell r="CN15">
            <v>0</v>
          </cell>
          <cell r="CO15">
            <v>0</v>
          </cell>
          <cell r="CP15">
            <v>96.3</v>
          </cell>
          <cell r="CQ15">
            <v>0.875</v>
          </cell>
          <cell r="CR15">
            <v>0</v>
          </cell>
          <cell r="CS15">
            <v>0</v>
          </cell>
        </row>
        <row r="16">
          <cell r="C16" t="str">
            <v>C8X18.7</v>
          </cell>
          <cell r="D16" t="str">
            <v>F</v>
          </cell>
          <cell r="E16">
            <v>18.7</v>
          </cell>
          <cell r="F16">
            <v>5.51</v>
          </cell>
          <cell r="G16">
            <v>8</v>
          </cell>
          <cell r="H16">
            <v>0</v>
          </cell>
          <cell r="I16">
            <v>0</v>
          </cell>
          <cell r="J16">
            <v>2.5299999999999998</v>
          </cell>
          <cell r="K16">
            <v>0</v>
          </cell>
          <cell r="L16">
            <v>0</v>
          </cell>
          <cell r="M16">
            <v>0.48699999999999999</v>
          </cell>
          <cell r="N16">
            <v>0.39</v>
          </cell>
          <cell r="O16">
            <v>0</v>
          </cell>
          <cell r="P16">
            <v>0</v>
          </cell>
          <cell r="Q16">
            <v>0</v>
          </cell>
          <cell r="R16">
            <v>0.93799999999999994</v>
          </cell>
          <cell r="S16">
            <v>0.9375</v>
          </cell>
          <cell r="T16">
            <v>0</v>
          </cell>
          <cell r="U16">
            <v>0.56499999999999995</v>
          </cell>
          <cell r="V16">
            <v>0</v>
          </cell>
          <cell r="W16">
            <v>0.43099999999999999</v>
          </cell>
          <cell r="X16">
            <v>0.34399999999999997</v>
          </cell>
          <cell r="Y16">
            <v>0</v>
          </cell>
          <cell r="Z16">
            <v>0</v>
          </cell>
          <cell r="AA16">
            <v>0</v>
          </cell>
          <cell r="AB16">
            <v>0</v>
          </cell>
          <cell r="AC16">
            <v>0</v>
          </cell>
          <cell r="AD16">
            <v>0</v>
          </cell>
          <cell r="AE16">
            <v>43.9</v>
          </cell>
          <cell r="AF16">
            <v>13.9</v>
          </cell>
          <cell r="AG16">
            <v>11</v>
          </cell>
          <cell r="AH16">
            <v>2.82</v>
          </cell>
          <cell r="AI16">
            <v>1.97</v>
          </cell>
          <cell r="AJ16">
            <v>2.17</v>
          </cell>
          <cell r="AK16">
            <v>1.01</v>
          </cell>
          <cell r="AL16">
            <v>0.59799999999999998</v>
          </cell>
          <cell r="AM16">
            <v>0</v>
          </cell>
          <cell r="AN16">
            <v>0.434</v>
          </cell>
          <cell r="AO16">
            <v>25.1</v>
          </cell>
          <cell r="AP16">
            <v>0</v>
          </cell>
          <cell r="AQ16">
            <v>0</v>
          </cell>
          <cell r="AR16">
            <v>0</v>
          </cell>
          <cell r="AS16">
            <v>0</v>
          </cell>
          <cell r="AT16">
            <v>0</v>
          </cell>
          <cell r="AU16">
            <v>3.05</v>
          </cell>
          <cell r="AV16">
            <v>0.89400000000000002</v>
          </cell>
          <cell r="AW16">
            <v>0</v>
          </cell>
          <cell r="AX16">
            <v>0</v>
          </cell>
          <cell r="AY16" t="str">
            <v>C200X27.9</v>
          </cell>
          <cell r="AZ16" t="str">
            <v>C200X27.9</v>
          </cell>
          <cell r="BA16">
            <v>27.9</v>
          </cell>
          <cell r="BB16">
            <v>3550</v>
          </cell>
          <cell r="BC16">
            <v>203</v>
          </cell>
          <cell r="BD16">
            <v>0</v>
          </cell>
          <cell r="BE16">
            <v>0</v>
          </cell>
          <cell r="BF16">
            <v>64.3</v>
          </cell>
          <cell r="BG16">
            <v>0</v>
          </cell>
          <cell r="BH16">
            <v>0</v>
          </cell>
          <cell r="BI16">
            <v>12.4</v>
          </cell>
          <cell r="BJ16">
            <v>9.91</v>
          </cell>
          <cell r="BK16">
            <v>0</v>
          </cell>
          <cell r="BL16">
            <v>0</v>
          </cell>
          <cell r="BM16">
            <v>0</v>
          </cell>
          <cell r="BN16">
            <v>23.8</v>
          </cell>
          <cell r="BO16">
            <v>23.8</v>
          </cell>
          <cell r="BP16">
            <v>14.4</v>
          </cell>
          <cell r="BQ16">
            <v>0</v>
          </cell>
          <cell r="BR16">
            <v>10.9</v>
          </cell>
          <cell r="BS16">
            <v>8.74</v>
          </cell>
          <cell r="BT16">
            <v>0</v>
          </cell>
          <cell r="BU16">
            <v>27.9</v>
          </cell>
          <cell r="BV16">
            <v>0</v>
          </cell>
          <cell r="BW16">
            <v>0</v>
          </cell>
          <cell r="BX16">
            <v>0</v>
          </cell>
          <cell r="BY16">
            <v>0</v>
          </cell>
          <cell r="BZ16">
            <v>18.3</v>
          </cell>
          <cell r="CA16">
            <v>228</v>
          </cell>
          <cell r="CB16">
            <v>180</v>
          </cell>
          <cell r="CC16">
            <v>71.599999999999994</v>
          </cell>
          <cell r="CD16">
            <v>0.82</v>
          </cell>
          <cell r="CE16">
            <v>35.6</v>
          </cell>
          <cell r="CF16">
            <v>16.600000000000001</v>
          </cell>
          <cell r="CG16">
            <v>15.2</v>
          </cell>
          <cell r="CH16">
            <v>0</v>
          </cell>
          <cell r="CI16">
            <v>181</v>
          </cell>
          <cell r="CJ16">
            <v>6.74</v>
          </cell>
          <cell r="CK16">
            <v>0</v>
          </cell>
          <cell r="CL16">
            <v>0</v>
          </cell>
          <cell r="CM16">
            <v>0</v>
          </cell>
          <cell r="CN16">
            <v>0</v>
          </cell>
          <cell r="CO16">
            <v>0</v>
          </cell>
          <cell r="CP16">
            <v>77.5</v>
          </cell>
          <cell r="CQ16">
            <v>0.89400000000000002</v>
          </cell>
          <cell r="CR16">
            <v>0</v>
          </cell>
          <cell r="CS16">
            <v>0</v>
          </cell>
        </row>
        <row r="17">
          <cell r="C17" t="str">
            <v>C8X13.7</v>
          </cell>
          <cell r="D17" t="str">
            <v>F</v>
          </cell>
          <cell r="E17">
            <v>13.7</v>
          </cell>
          <cell r="F17">
            <v>4.04</v>
          </cell>
          <cell r="G17">
            <v>8</v>
          </cell>
          <cell r="H17">
            <v>0</v>
          </cell>
          <cell r="I17">
            <v>0</v>
          </cell>
          <cell r="J17">
            <v>2.34</v>
          </cell>
          <cell r="K17">
            <v>0</v>
          </cell>
          <cell r="L17">
            <v>0</v>
          </cell>
          <cell r="M17">
            <v>0.30299999999999999</v>
          </cell>
          <cell r="N17">
            <v>0.39</v>
          </cell>
          <cell r="O17">
            <v>0</v>
          </cell>
          <cell r="P17">
            <v>0</v>
          </cell>
          <cell r="Q17">
            <v>0</v>
          </cell>
          <cell r="R17">
            <v>0.93799999999999994</v>
          </cell>
          <cell r="S17">
            <v>0.9375</v>
          </cell>
          <cell r="T17">
            <v>0</v>
          </cell>
          <cell r="U17">
            <v>0.55400000000000005</v>
          </cell>
          <cell r="V17">
            <v>0</v>
          </cell>
          <cell r="W17">
            <v>0.60399999999999998</v>
          </cell>
          <cell r="X17">
            <v>0.252</v>
          </cell>
          <cell r="Y17">
            <v>0</v>
          </cell>
          <cell r="Z17">
            <v>0</v>
          </cell>
          <cell r="AA17">
            <v>0</v>
          </cell>
          <cell r="AB17">
            <v>0</v>
          </cell>
          <cell r="AC17">
            <v>0</v>
          </cell>
          <cell r="AD17">
            <v>0</v>
          </cell>
          <cell r="AE17">
            <v>36.1</v>
          </cell>
          <cell r="AF17">
            <v>11</v>
          </cell>
          <cell r="AG17">
            <v>9.02</v>
          </cell>
          <cell r="AH17">
            <v>2.99</v>
          </cell>
          <cell r="AI17">
            <v>1.52</v>
          </cell>
          <cell r="AJ17">
            <v>1.73</v>
          </cell>
          <cell r="AK17">
            <v>0.84799999999999998</v>
          </cell>
          <cell r="AL17">
            <v>0.61299999999999999</v>
          </cell>
          <cell r="AM17">
            <v>0</v>
          </cell>
          <cell r="AN17">
            <v>0.186</v>
          </cell>
          <cell r="AO17">
            <v>19.2</v>
          </cell>
          <cell r="AP17">
            <v>0</v>
          </cell>
          <cell r="AQ17">
            <v>0</v>
          </cell>
          <cell r="AR17">
            <v>0</v>
          </cell>
          <cell r="AS17">
            <v>0</v>
          </cell>
          <cell r="AT17">
            <v>0</v>
          </cell>
          <cell r="AU17">
            <v>3.26</v>
          </cell>
          <cell r="AV17">
            <v>0.874</v>
          </cell>
          <cell r="AW17">
            <v>0</v>
          </cell>
          <cell r="AX17">
            <v>0</v>
          </cell>
          <cell r="AY17" t="str">
            <v>C200X20.5</v>
          </cell>
          <cell r="AZ17" t="str">
            <v>C200X20.5</v>
          </cell>
          <cell r="BA17">
            <v>20.5</v>
          </cell>
          <cell r="BB17">
            <v>2610</v>
          </cell>
          <cell r="BC17">
            <v>203</v>
          </cell>
          <cell r="BD17">
            <v>0</v>
          </cell>
          <cell r="BE17">
            <v>0</v>
          </cell>
          <cell r="BF17">
            <v>59.4</v>
          </cell>
          <cell r="BG17">
            <v>0</v>
          </cell>
          <cell r="BH17">
            <v>0</v>
          </cell>
          <cell r="BI17">
            <v>7.7</v>
          </cell>
          <cell r="BJ17">
            <v>9.91</v>
          </cell>
          <cell r="BK17">
            <v>0</v>
          </cell>
          <cell r="BL17">
            <v>0</v>
          </cell>
          <cell r="BM17">
            <v>0</v>
          </cell>
          <cell r="BN17">
            <v>23.8</v>
          </cell>
          <cell r="BO17">
            <v>23.8</v>
          </cell>
          <cell r="BP17">
            <v>14.1</v>
          </cell>
          <cell r="BQ17">
            <v>0</v>
          </cell>
          <cell r="BR17">
            <v>15.3</v>
          </cell>
          <cell r="BS17">
            <v>6.4</v>
          </cell>
          <cell r="BT17">
            <v>0</v>
          </cell>
          <cell r="BU17">
            <v>20.5</v>
          </cell>
          <cell r="BV17">
            <v>0</v>
          </cell>
          <cell r="BW17">
            <v>0</v>
          </cell>
          <cell r="BX17">
            <v>0</v>
          </cell>
          <cell r="BY17">
            <v>0</v>
          </cell>
          <cell r="BZ17">
            <v>15</v>
          </cell>
          <cell r="CA17">
            <v>180</v>
          </cell>
          <cell r="CB17">
            <v>148</v>
          </cell>
          <cell r="CC17">
            <v>75.900000000000006</v>
          </cell>
          <cell r="CD17">
            <v>0.63300000000000001</v>
          </cell>
          <cell r="CE17">
            <v>28.3</v>
          </cell>
          <cell r="CF17">
            <v>13.9</v>
          </cell>
          <cell r="CG17">
            <v>15.6</v>
          </cell>
          <cell r="CH17">
            <v>0</v>
          </cell>
          <cell r="CI17">
            <v>77.400000000000006</v>
          </cell>
          <cell r="CJ17">
            <v>5.16</v>
          </cell>
          <cell r="CK17">
            <v>0</v>
          </cell>
          <cell r="CL17">
            <v>0</v>
          </cell>
          <cell r="CM17">
            <v>0</v>
          </cell>
          <cell r="CN17">
            <v>0</v>
          </cell>
          <cell r="CO17">
            <v>0</v>
          </cell>
          <cell r="CP17">
            <v>82.8</v>
          </cell>
          <cell r="CQ17">
            <v>0.874</v>
          </cell>
          <cell r="CR17">
            <v>0</v>
          </cell>
          <cell r="CS17">
            <v>0</v>
          </cell>
        </row>
        <row r="18">
          <cell r="C18" t="str">
            <v>C8X11.5</v>
          </cell>
          <cell r="D18" t="str">
            <v>F</v>
          </cell>
          <cell r="E18">
            <v>11.5</v>
          </cell>
          <cell r="F18">
            <v>3.37</v>
          </cell>
          <cell r="G18">
            <v>8</v>
          </cell>
          <cell r="H18">
            <v>0</v>
          </cell>
          <cell r="I18">
            <v>0</v>
          </cell>
          <cell r="J18">
            <v>2.2599999999999998</v>
          </cell>
          <cell r="K18">
            <v>0</v>
          </cell>
          <cell r="L18">
            <v>0</v>
          </cell>
          <cell r="M18">
            <v>0.22</v>
          </cell>
          <cell r="N18">
            <v>0.39</v>
          </cell>
          <cell r="O18">
            <v>0</v>
          </cell>
          <cell r="P18">
            <v>0</v>
          </cell>
          <cell r="Q18">
            <v>0</v>
          </cell>
          <cell r="R18">
            <v>0.93799999999999994</v>
          </cell>
          <cell r="S18">
            <v>0.9375</v>
          </cell>
          <cell r="T18">
            <v>0</v>
          </cell>
          <cell r="U18">
            <v>0.57199999999999995</v>
          </cell>
          <cell r="V18">
            <v>0</v>
          </cell>
          <cell r="W18">
            <v>0.69699999999999995</v>
          </cell>
          <cell r="X18">
            <v>0.21099999999999999</v>
          </cell>
          <cell r="Y18">
            <v>0</v>
          </cell>
          <cell r="Z18">
            <v>0</v>
          </cell>
          <cell r="AA18">
            <v>0</v>
          </cell>
          <cell r="AB18">
            <v>0</v>
          </cell>
          <cell r="AC18">
            <v>0</v>
          </cell>
          <cell r="AD18">
            <v>0</v>
          </cell>
          <cell r="AE18">
            <v>32.5</v>
          </cell>
          <cell r="AF18">
            <v>9.6300000000000008</v>
          </cell>
          <cell r="AG18">
            <v>8.14</v>
          </cell>
          <cell r="AH18">
            <v>3.11</v>
          </cell>
          <cell r="AI18">
            <v>1.31</v>
          </cell>
          <cell r="AJ18">
            <v>1.57</v>
          </cell>
          <cell r="AK18">
            <v>0.77500000000000002</v>
          </cell>
          <cell r="AL18">
            <v>0.623</v>
          </cell>
          <cell r="AM18">
            <v>0</v>
          </cell>
          <cell r="AN18">
            <v>0.13</v>
          </cell>
          <cell r="AO18">
            <v>16.5</v>
          </cell>
          <cell r="AP18">
            <v>0</v>
          </cell>
          <cell r="AQ18">
            <v>0</v>
          </cell>
          <cell r="AR18">
            <v>0</v>
          </cell>
          <cell r="AS18">
            <v>0</v>
          </cell>
          <cell r="AT18">
            <v>0</v>
          </cell>
          <cell r="AU18">
            <v>3.41</v>
          </cell>
          <cell r="AV18">
            <v>0.86199999999999999</v>
          </cell>
          <cell r="AW18">
            <v>0</v>
          </cell>
          <cell r="AX18">
            <v>0</v>
          </cell>
          <cell r="AY18" t="str">
            <v>C200X17.1</v>
          </cell>
          <cell r="AZ18" t="str">
            <v>C200X17.1</v>
          </cell>
          <cell r="BA18">
            <v>17.100000000000001</v>
          </cell>
          <cell r="BB18">
            <v>2170</v>
          </cell>
          <cell r="BC18">
            <v>203</v>
          </cell>
          <cell r="BD18">
            <v>0</v>
          </cell>
          <cell r="BE18">
            <v>0</v>
          </cell>
          <cell r="BF18">
            <v>57.4</v>
          </cell>
          <cell r="BG18">
            <v>0</v>
          </cell>
          <cell r="BH18">
            <v>0</v>
          </cell>
          <cell r="BI18">
            <v>5.59</v>
          </cell>
          <cell r="BJ18">
            <v>9.91</v>
          </cell>
          <cell r="BK18">
            <v>0</v>
          </cell>
          <cell r="BL18">
            <v>0</v>
          </cell>
          <cell r="BM18">
            <v>0</v>
          </cell>
          <cell r="BN18">
            <v>23.8</v>
          </cell>
          <cell r="BO18">
            <v>23.8</v>
          </cell>
          <cell r="BP18">
            <v>14.5</v>
          </cell>
          <cell r="BQ18">
            <v>0</v>
          </cell>
          <cell r="BR18">
            <v>17.7</v>
          </cell>
          <cell r="BS18">
            <v>5.36</v>
          </cell>
          <cell r="BT18">
            <v>0</v>
          </cell>
          <cell r="BU18">
            <v>17.100000000000001</v>
          </cell>
          <cell r="BV18">
            <v>0</v>
          </cell>
          <cell r="BW18">
            <v>0</v>
          </cell>
          <cell r="BX18">
            <v>0</v>
          </cell>
          <cell r="BY18">
            <v>0</v>
          </cell>
          <cell r="BZ18">
            <v>13.5</v>
          </cell>
          <cell r="CA18">
            <v>158</v>
          </cell>
          <cell r="CB18">
            <v>133</v>
          </cell>
          <cell r="CC18">
            <v>79</v>
          </cell>
          <cell r="CD18">
            <v>0.54500000000000004</v>
          </cell>
          <cell r="CE18">
            <v>25.7</v>
          </cell>
          <cell r="CF18">
            <v>12.7</v>
          </cell>
          <cell r="CG18">
            <v>15.8</v>
          </cell>
          <cell r="CH18">
            <v>0</v>
          </cell>
          <cell r="CI18">
            <v>54.1</v>
          </cell>
          <cell r="CJ18">
            <v>4.43</v>
          </cell>
          <cell r="CK18">
            <v>0</v>
          </cell>
          <cell r="CL18">
            <v>0</v>
          </cell>
          <cell r="CM18">
            <v>0</v>
          </cell>
          <cell r="CN18">
            <v>0</v>
          </cell>
          <cell r="CO18">
            <v>0</v>
          </cell>
          <cell r="CP18">
            <v>86.6</v>
          </cell>
          <cell r="CQ18">
            <v>0.86199999999999999</v>
          </cell>
          <cell r="CR18">
            <v>0</v>
          </cell>
          <cell r="CS18">
            <v>0</v>
          </cell>
        </row>
        <row r="19">
          <cell r="C19" t="str">
            <v>C7X14.7</v>
          </cell>
          <cell r="D19" t="str">
            <v>F</v>
          </cell>
          <cell r="E19">
            <v>14.7</v>
          </cell>
          <cell r="F19">
            <v>4.33</v>
          </cell>
          <cell r="G19">
            <v>7</v>
          </cell>
          <cell r="H19">
            <v>0</v>
          </cell>
          <cell r="I19">
            <v>0</v>
          </cell>
          <cell r="J19">
            <v>2.2999999999999998</v>
          </cell>
          <cell r="K19">
            <v>0</v>
          </cell>
          <cell r="L19">
            <v>0</v>
          </cell>
          <cell r="M19">
            <v>0.41899999999999998</v>
          </cell>
          <cell r="N19">
            <v>0.36599999999999999</v>
          </cell>
          <cell r="O19">
            <v>0</v>
          </cell>
          <cell r="P19">
            <v>0</v>
          </cell>
          <cell r="Q19">
            <v>0</v>
          </cell>
          <cell r="R19">
            <v>0.875</v>
          </cell>
          <cell r="S19">
            <v>0.875</v>
          </cell>
          <cell r="T19">
            <v>0</v>
          </cell>
          <cell r="U19">
            <v>0.53200000000000003</v>
          </cell>
          <cell r="V19">
            <v>0</v>
          </cell>
          <cell r="W19">
            <v>0.441</v>
          </cell>
          <cell r="X19">
            <v>0.309</v>
          </cell>
          <cell r="Y19">
            <v>0</v>
          </cell>
          <cell r="Z19">
            <v>0</v>
          </cell>
          <cell r="AA19">
            <v>0</v>
          </cell>
          <cell r="AB19">
            <v>0</v>
          </cell>
          <cell r="AC19">
            <v>0</v>
          </cell>
          <cell r="AD19">
            <v>0</v>
          </cell>
          <cell r="AE19">
            <v>27.2</v>
          </cell>
          <cell r="AF19">
            <v>9.75</v>
          </cell>
          <cell r="AG19">
            <v>7.78</v>
          </cell>
          <cell r="AH19">
            <v>2.5099999999999998</v>
          </cell>
          <cell r="AI19">
            <v>1.37</v>
          </cell>
          <cell r="AJ19">
            <v>1.63</v>
          </cell>
          <cell r="AK19">
            <v>0.77200000000000002</v>
          </cell>
          <cell r="AL19">
            <v>0.56100000000000005</v>
          </cell>
          <cell r="AM19">
            <v>0</v>
          </cell>
          <cell r="AN19">
            <v>0.26700000000000002</v>
          </cell>
          <cell r="AO19">
            <v>13.1</v>
          </cell>
          <cell r="AP19">
            <v>0</v>
          </cell>
          <cell r="AQ19">
            <v>0</v>
          </cell>
          <cell r="AR19">
            <v>0</v>
          </cell>
          <cell r="AS19">
            <v>0</v>
          </cell>
          <cell r="AT19">
            <v>0</v>
          </cell>
          <cell r="AU19">
            <v>2.75</v>
          </cell>
          <cell r="AV19">
            <v>0.875</v>
          </cell>
          <cell r="AW19">
            <v>0</v>
          </cell>
          <cell r="AX19">
            <v>0</v>
          </cell>
          <cell r="AY19" t="str">
            <v>C180X22</v>
          </cell>
          <cell r="AZ19" t="str">
            <v>C180X22</v>
          </cell>
          <cell r="BA19">
            <v>22</v>
          </cell>
          <cell r="BB19">
            <v>2790</v>
          </cell>
          <cell r="BC19">
            <v>178</v>
          </cell>
          <cell r="BD19">
            <v>0</v>
          </cell>
          <cell r="BE19">
            <v>0</v>
          </cell>
          <cell r="BF19">
            <v>58.4</v>
          </cell>
          <cell r="BG19">
            <v>0</v>
          </cell>
          <cell r="BH19">
            <v>0</v>
          </cell>
          <cell r="BI19">
            <v>10.6</v>
          </cell>
          <cell r="BJ19">
            <v>9.3000000000000007</v>
          </cell>
          <cell r="BK19">
            <v>0</v>
          </cell>
          <cell r="BL19">
            <v>0</v>
          </cell>
          <cell r="BM19">
            <v>0</v>
          </cell>
          <cell r="BN19">
            <v>22.2</v>
          </cell>
          <cell r="BO19">
            <v>22.2</v>
          </cell>
          <cell r="BP19">
            <v>13.5</v>
          </cell>
          <cell r="BQ19">
            <v>0</v>
          </cell>
          <cell r="BR19">
            <v>11.2</v>
          </cell>
          <cell r="BS19">
            <v>7.85</v>
          </cell>
          <cell r="BT19">
            <v>0</v>
          </cell>
          <cell r="BU19">
            <v>22</v>
          </cell>
          <cell r="BV19">
            <v>0</v>
          </cell>
          <cell r="BW19">
            <v>0</v>
          </cell>
          <cell r="BX19">
            <v>0</v>
          </cell>
          <cell r="BY19">
            <v>0</v>
          </cell>
          <cell r="BZ19">
            <v>11.3</v>
          </cell>
          <cell r="CA19">
            <v>160</v>
          </cell>
          <cell r="CB19">
            <v>127</v>
          </cell>
          <cell r="CC19">
            <v>63.8</v>
          </cell>
          <cell r="CD19">
            <v>0.56999999999999995</v>
          </cell>
          <cell r="CE19">
            <v>26.7</v>
          </cell>
          <cell r="CF19">
            <v>12.7</v>
          </cell>
          <cell r="CG19">
            <v>14.2</v>
          </cell>
          <cell r="CH19">
            <v>0</v>
          </cell>
          <cell r="CI19">
            <v>111</v>
          </cell>
          <cell r="CJ19">
            <v>3.52</v>
          </cell>
          <cell r="CK19">
            <v>0</v>
          </cell>
          <cell r="CL19">
            <v>0</v>
          </cell>
          <cell r="CM19">
            <v>0</v>
          </cell>
          <cell r="CN19">
            <v>0</v>
          </cell>
          <cell r="CO19">
            <v>0</v>
          </cell>
          <cell r="CP19">
            <v>69.900000000000006</v>
          </cell>
          <cell r="CQ19">
            <v>0.875</v>
          </cell>
          <cell r="CR19">
            <v>0</v>
          </cell>
          <cell r="CS19">
            <v>0</v>
          </cell>
        </row>
        <row r="20">
          <cell r="C20" t="str">
            <v>C7X12.2</v>
          </cell>
          <cell r="D20" t="str">
            <v>F</v>
          </cell>
          <cell r="E20">
            <v>12.2</v>
          </cell>
          <cell r="F20">
            <v>3.6</v>
          </cell>
          <cell r="G20">
            <v>7</v>
          </cell>
          <cell r="H20">
            <v>0</v>
          </cell>
          <cell r="I20">
            <v>0</v>
          </cell>
          <cell r="J20">
            <v>2.19</v>
          </cell>
          <cell r="K20">
            <v>0</v>
          </cell>
          <cell r="L20">
            <v>0</v>
          </cell>
          <cell r="M20">
            <v>0.314</v>
          </cell>
          <cell r="N20">
            <v>0.36599999999999999</v>
          </cell>
          <cell r="O20">
            <v>0</v>
          </cell>
          <cell r="P20">
            <v>0</v>
          </cell>
          <cell r="Q20">
            <v>0</v>
          </cell>
          <cell r="R20">
            <v>0.875</v>
          </cell>
          <cell r="S20">
            <v>0.875</v>
          </cell>
          <cell r="T20">
            <v>0</v>
          </cell>
          <cell r="U20">
            <v>0.52500000000000002</v>
          </cell>
          <cell r="V20">
            <v>0</v>
          </cell>
          <cell r="W20">
            <v>0.53800000000000003</v>
          </cell>
          <cell r="X20">
            <v>0.25700000000000001</v>
          </cell>
          <cell r="Y20">
            <v>0</v>
          </cell>
          <cell r="Z20">
            <v>0</v>
          </cell>
          <cell r="AA20">
            <v>0</v>
          </cell>
          <cell r="AB20">
            <v>0</v>
          </cell>
          <cell r="AC20">
            <v>0</v>
          </cell>
          <cell r="AD20">
            <v>0</v>
          </cell>
          <cell r="AE20">
            <v>24.2</v>
          </cell>
          <cell r="AF20">
            <v>8.4600000000000009</v>
          </cell>
          <cell r="AG20">
            <v>6.92</v>
          </cell>
          <cell r="AH20">
            <v>2.6</v>
          </cell>
          <cell r="AI20">
            <v>1.1599999999999999</v>
          </cell>
          <cell r="AJ20">
            <v>1.42</v>
          </cell>
          <cell r="AK20">
            <v>0.69599999999999995</v>
          </cell>
          <cell r="AL20">
            <v>0.56799999999999995</v>
          </cell>
          <cell r="AM20">
            <v>0</v>
          </cell>
          <cell r="AN20">
            <v>0.161</v>
          </cell>
          <cell r="AO20">
            <v>11.2</v>
          </cell>
          <cell r="AP20">
            <v>0</v>
          </cell>
          <cell r="AQ20">
            <v>0</v>
          </cell>
          <cell r="AR20">
            <v>0</v>
          </cell>
          <cell r="AS20">
            <v>0</v>
          </cell>
          <cell r="AT20">
            <v>0</v>
          </cell>
          <cell r="AU20">
            <v>2.86</v>
          </cell>
          <cell r="AV20">
            <v>0.86199999999999999</v>
          </cell>
          <cell r="AW20">
            <v>0</v>
          </cell>
          <cell r="AX20">
            <v>0</v>
          </cell>
          <cell r="AY20" t="str">
            <v>C180X18.2</v>
          </cell>
          <cell r="AZ20" t="str">
            <v>C180X18.2</v>
          </cell>
          <cell r="BA20">
            <v>18.2</v>
          </cell>
          <cell r="BB20">
            <v>2320</v>
          </cell>
          <cell r="BC20">
            <v>178</v>
          </cell>
          <cell r="BD20">
            <v>0</v>
          </cell>
          <cell r="BE20">
            <v>0</v>
          </cell>
          <cell r="BF20">
            <v>55.6</v>
          </cell>
          <cell r="BG20">
            <v>0</v>
          </cell>
          <cell r="BH20">
            <v>0</v>
          </cell>
          <cell r="BI20">
            <v>7.98</v>
          </cell>
          <cell r="BJ20">
            <v>9.3000000000000007</v>
          </cell>
          <cell r="BK20">
            <v>0</v>
          </cell>
          <cell r="BL20">
            <v>0</v>
          </cell>
          <cell r="BM20">
            <v>0</v>
          </cell>
          <cell r="BN20">
            <v>22.2</v>
          </cell>
          <cell r="BO20">
            <v>22.2</v>
          </cell>
          <cell r="BP20">
            <v>13.3</v>
          </cell>
          <cell r="BQ20">
            <v>0</v>
          </cell>
          <cell r="BR20">
            <v>13.7</v>
          </cell>
          <cell r="BS20">
            <v>6.53</v>
          </cell>
          <cell r="BT20">
            <v>0</v>
          </cell>
          <cell r="BU20">
            <v>18.2</v>
          </cell>
          <cell r="BV20">
            <v>0</v>
          </cell>
          <cell r="BW20">
            <v>0</v>
          </cell>
          <cell r="BX20">
            <v>0</v>
          </cell>
          <cell r="BY20">
            <v>0</v>
          </cell>
          <cell r="BZ20">
            <v>10.1</v>
          </cell>
          <cell r="CA20">
            <v>139</v>
          </cell>
          <cell r="CB20">
            <v>113</v>
          </cell>
          <cell r="CC20">
            <v>66</v>
          </cell>
          <cell r="CD20">
            <v>0.48299999999999998</v>
          </cell>
          <cell r="CE20">
            <v>23.3</v>
          </cell>
          <cell r="CF20">
            <v>11.4</v>
          </cell>
          <cell r="CG20">
            <v>14.4</v>
          </cell>
          <cell r="CH20">
            <v>0</v>
          </cell>
          <cell r="CI20">
            <v>67</v>
          </cell>
          <cell r="CJ20">
            <v>3.01</v>
          </cell>
          <cell r="CK20">
            <v>0</v>
          </cell>
          <cell r="CL20">
            <v>0</v>
          </cell>
          <cell r="CM20">
            <v>0</v>
          </cell>
          <cell r="CN20">
            <v>0</v>
          </cell>
          <cell r="CO20">
            <v>0</v>
          </cell>
          <cell r="CP20">
            <v>72.599999999999994</v>
          </cell>
          <cell r="CQ20">
            <v>0.86199999999999999</v>
          </cell>
          <cell r="CR20">
            <v>0</v>
          </cell>
          <cell r="CS20">
            <v>0</v>
          </cell>
        </row>
        <row r="21">
          <cell r="C21" t="str">
            <v>C7X9.8</v>
          </cell>
          <cell r="D21" t="str">
            <v>F</v>
          </cell>
          <cell r="E21">
            <v>9.8000000000000007</v>
          </cell>
          <cell r="F21">
            <v>2.87</v>
          </cell>
          <cell r="G21">
            <v>7</v>
          </cell>
          <cell r="H21">
            <v>0</v>
          </cell>
          <cell r="I21">
            <v>0</v>
          </cell>
          <cell r="J21">
            <v>2.09</v>
          </cell>
          <cell r="K21">
            <v>0</v>
          </cell>
          <cell r="L21">
            <v>0</v>
          </cell>
          <cell r="M21">
            <v>0.21</v>
          </cell>
          <cell r="N21">
            <v>0.36599999999999999</v>
          </cell>
          <cell r="O21">
            <v>0</v>
          </cell>
          <cell r="P21">
            <v>0</v>
          </cell>
          <cell r="Q21">
            <v>0</v>
          </cell>
          <cell r="R21">
            <v>0.875</v>
          </cell>
          <cell r="S21">
            <v>0.875</v>
          </cell>
          <cell r="T21">
            <v>0</v>
          </cell>
          <cell r="U21">
            <v>0.54100000000000004</v>
          </cell>
          <cell r="V21">
            <v>0</v>
          </cell>
          <cell r="W21">
            <v>0.64700000000000002</v>
          </cell>
          <cell r="X21">
            <v>0.20499999999999999</v>
          </cell>
          <cell r="Y21">
            <v>0</v>
          </cell>
          <cell r="Z21">
            <v>0</v>
          </cell>
          <cell r="AA21">
            <v>0</v>
          </cell>
          <cell r="AB21">
            <v>0</v>
          </cell>
          <cell r="AC21">
            <v>0</v>
          </cell>
          <cell r="AD21">
            <v>0</v>
          </cell>
          <cell r="AE21">
            <v>21.2</v>
          </cell>
          <cell r="AF21">
            <v>7.19</v>
          </cell>
          <cell r="AG21">
            <v>6.07</v>
          </cell>
          <cell r="AH21">
            <v>2.72</v>
          </cell>
          <cell r="AI21">
            <v>0.95699999999999996</v>
          </cell>
          <cell r="AJ21">
            <v>1.26</v>
          </cell>
          <cell r="AK21">
            <v>0.61699999999999999</v>
          </cell>
          <cell r="AL21">
            <v>0.57799999999999996</v>
          </cell>
          <cell r="AM21">
            <v>0</v>
          </cell>
          <cell r="AN21">
            <v>9.9599999999999994E-2</v>
          </cell>
          <cell r="AO21">
            <v>9.15</v>
          </cell>
          <cell r="AP21">
            <v>0</v>
          </cell>
          <cell r="AQ21">
            <v>0</v>
          </cell>
          <cell r="AR21">
            <v>0</v>
          </cell>
          <cell r="AS21">
            <v>0</v>
          </cell>
          <cell r="AT21">
            <v>0</v>
          </cell>
          <cell r="AU21">
            <v>3.02</v>
          </cell>
          <cell r="AV21">
            <v>0.84499999999999997</v>
          </cell>
          <cell r="AW21">
            <v>0</v>
          </cell>
          <cell r="AX21">
            <v>0</v>
          </cell>
          <cell r="AY21" t="str">
            <v>C180X14.6</v>
          </cell>
          <cell r="AZ21" t="str">
            <v>C180X14.6</v>
          </cell>
          <cell r="BA21">
            <v>14.6</v>
          </cell>
          <cell r="BB21">
            <v>1850</v>
          </cell>
          <cell r="BC21">
            <v>178</v>
          </cell>
          <cell r="BD21">
            <v>0</v>
          </cell>
          <cell r="BE21">
            <v>0</v>
          </cell>
          <cell r="BF21">
            <v>53.1</v>
          </cell>
          <cell r="BG21">
            <v>0</v>
          </cell>
          <cell r="BH21">
            <v>0</v>
          </cell>
          <cell r="BI21">
            <v>5.33</v>
          </cell>
          <cell r="BJ21">
            <v>9.3000000000000007</v>
          </cell>
          <cell r="BK21">
            <v>0</v>
          </cell>
          <cell r="BL21">
            <v>0</v>
          </cell>
          <cell r="BM21">
            <v>0</v>
          </cell>
          <cell r="BN21">
            <v>22.2</v>
          </cell>
          <cell r="BO21">
            <v>22.2</v>
          </cell>
          <cell r="BP21">
            <v>13.7</v>
          </cell>
          <cell r="BQ21">
            <v>0</v>
          </cell>
          <cell r="BR21">
            <v>16.399999999999999</v>
          </cell>
          <cell r="BS21">
            <v>5.21</v>
          </cell>
          <cell r="BT21">
            <v>0</v>
          </cell>
          <cell r="BU21">
            <v>14.6</v>
          </cell>
          <cell r="BV21">
            <v>0</v>
          </cell>
          <cell r="BW21">
            <v>0</v>
          </cell>
          <cell r="BX21">
            <v>0</v>
          </cell>
          <cell r="BY21">
            <v>0</v>
          </cell>
          <cell r="BZ21">
            <v>8.82</v>
          </cell>
          <cell r="CA21">
            <v>118</v>
          </cell>
          <cell r="CB21">
            <v>100</v>
          </cell>
          <cell r="CC21">
            <v>69.099999999999994</v>
          </cell>
          <cell r="CD21">
            <v>0.39800000000000002</v>
          </cell>
          <cell r="CE21">
            <v>20.6</v>
          </cell>
          <cell r="CF21">
            <v>10.1</v>
          </cell>
          <cell r="CG21">
            <v>14.7</v>
          </cell>
          <cell r="CH21">
            <v>0</v>
          </cell>
          <cell r="CI21">
            <v>41.5</v>
          </cell>
          <cell r="CJ21">
            <v>2.46</v>
          </cell>
          <cell r="CK21">
            <v>0</v>
          </cell>
          <cell r="CL21">
            <v>0</v>
          </cell>
          <cell r="CM21">
            <v>0</v>
          </cell>
          <cell r="CN21">
            <v>0</v>
          </cell>
          <cell r="CO21">
            <v>0</v>
          </cell>
          <cell r="CP21">
            <v>76.7</v>
          </cell>
          <cell r="CQ21">
            <v>0.84499999999999997</v>
          </cell>
          <cell r="CR21">
            <v>0</v>
          </cell>
          <cell r="CS21">
            <v>0</v>
          </cell>
        </row>
        <row r="22">
          <cell r="C22" t="str">
            <v>C6X13</v>
          </cell>
          <cell r="D22" t="str">
            <v>F</v>
          </cell>
          <cell r="E22">
            <v>13</v>
          </cell>
          <cell r="F22">
            <v>3.81</v>
          </cell>
          <cell r="G22">
            <v>6</v>
          </cell>
          <cell r="H22">
            <v>0</v>
          </cell>
          <cell r="I22">
            <v>0</v>
          </cell>
          <cell r="J22">
            <v>2.16</v>
          </cell>
          <cell r="K22">
            <v>0</v>
          </cell>
          <cell r="L22">
            <v>0</v>
          </cell>
          <cell r="M22">
            <v>0.437</v>
          </cell>
          <cell r="N22">
            <v>0.34300000000000003</v>
          </cell>
          <cell r="O22">
            <v>0</v>
          </cell>
          <cell r="P22">
            <v>0</v>
          </cell>
          <cell r="Q22">
            <v>0</v>
          </cell>
          <cell r="R22">
            <v>0.81299999999999994</v>
          </cell>
          <cell r="S22">
            <v>0.8125</v>
          </cell>
          <cell r="T22">
            <v>0</v>
          </cell>
          <cell r="U22">
            <v>0.51400000000000001</v>
          </cell>
          <cell r="V22">
            <v>0</v>
          </cell>
          <cell r="W22">
            <v>0.38</v>
          </cell>
          <cell r="X22">
            <v>0.318</v>
          </cell>
          <cell r="Y22">
            <v>0</v>
          </cell>
          <cell r="Z22">
            <v>0</v>
          </cell>
          <cell r="AA22">
            <v>0</v>
          </cell>
          <cell r="AB22">
            <v>0</v>
          </cell>
          <cell r="AC22">
            <v>0</v>
          </cell>
          <cell r="AD22">
            <v>0</v>
          </cell>
          <cell r="AE22">
            <v>17.3</v>
          </cell>
          <cell r="AF22">
            <v>7.29</v>
          </cell>
          <cell r="AG22">
            <v>5.78</v>
          </cell>
          <cell r="AH22">
            <v>2.13</v>
          </cell>
          <cell r="AI22">
            <v>1.05</v>
          </cell>
          <cell r="AJ22">
            <v>1.35</v>
          </cell>
          <cell r="AK22">
            <v>0.63800000000000001</v>
          </cell>
          <cell r="AL22">
            <v>0.52400000000000002</v>
          </cell>
          <cell r="AM22">
            <v>0</v>
          </cell>
          <cell r="AN22">
            <v>0.23699999999999999</v>
          </cell>
          <cell r="AO22">
            <v>7.19</v>
          </cell>
          <cell r="AP22">
            <v>0</v>
          </cell>
          <cell r="AQ22">
            <v>0</v>
          </cell>
          <cell r="AR22">
            <v>0</v>
          </cell>
          <cell r="AS22">
            <v>0</v>
          </cell>
          <cell r="AT22">
            <v>0</v>
          </cell>
          <cell r="AU22">
            <v>2.37</v>
          </cell>
          <cell r="AV22">
            <v>0.85799999999999998</v>
          </cell>
          <cell r="AW22">
            <v>0</v>
          </cell>
          <cell r="AX22">
            <v>0</v>
          </cell>
          <cell r="AY22" t="str">
            <v>C150X19.3</v>
          </cell>
          <cell r="AZ22" t="str">
            <v>C150X19.3</v>
          </cell>
          <cell r="BA22">
            <v>19.3</v>
          </cell>
          <cell r="BB22">
            <v>2460</v>
          </cell>
          <cell r="BC22">
            <v>152</v>
          </cell>
          <cell r="BD22">
            <v>0</v>
          </cell>
          <cell r="BE22">
            <v>0</v>
          </cell>
          <cell r="BF22">
            <v>54.9</v>
          </cell>
          <cell r="BG22">
            <v>0</v>
          </cell>
          <cell r="BH22">
            <v>0</v>
          </cell>
          <cell r="BI22">
            <v>11.1</v>
          </cell>
          <cell r="BJ22">
            <v>8.7100000000000009</v>
          </cell>
          <cell r="BK22">
            <v>0</v>
          </cell>
          <cell r="BL22">
            <v>0</v>
          </cell>
          <cell r="BM22">
            <v>0</v>
          </cell>
          <cell r="BN22">
            <v>20.7</v>
          </cell>
          <cell r="BO22">
            <v>20.6</v>
          </cell>
          <cell r="BP22">
            <v>13.1</v>
          </cell>
          <cell r="BQ22">
            <v>0</v>
          </cell>
          <cell r="BR22">
            <v>9.65</v>
          </cell>
          <cell r="BS22">
            <v>8.08</v>
          </cell>
          <cell r="BT22">
            <v>0</v>
          </cell>
          <cell r="BU22">
            <v>19.3</v>
          </cell>
          <cell r="BV22">
            <v>0</v>
          </cell>
          <cell r="BW22">
            <v>0</v>
          </cell>
          <cell r="BX22">
            <v>0</v>
          </cell>
          <cell r="BY22">
            <v>0</v>
          </cell>
          <cell r="BZ22">
            <v>7.2</v>
          </cell>
          <cell r="CA22">
            <v>119</v>
          </cell>
          <cell r="CB22">
            <v>94.7</v>
          </cell>
          <cell r="CC22">
            <v>54.1</v>
          </cell>
          <cell r="CD22">
            <v>0.437</v>
          </cell>
          <cell r="CE22">
            <v>22.1</v>
          </cell>
          <cell r="CF22">
            <v>10.5</v>
          </cell>
          <cell r="CG22">
            <v>13.3</v>
          </cell>
          <cell r="CH22">
            <v>0</v>
          </cell>
          <cell r="CI22">
            <v>98.6</v>
          </cell>
          <cell r="CJ22">
            <v>1.93</v>
          </cell>
          <cell r="CK22">
            <v>0</v>
          </cell>
          <cell r="CL22">
            <v>0</v>
          </cell>
          <cell r="CM22">
            <v>0</v>
          </cell>
          <cell r="CN22">
            <v>0</v>
          </cell>
          <cell r="CO22">
            <v>0</v>
          </cell>
          <cell r="CP22">
            <v>60.2</v>
          </cell>
          <cell r="CQ22">
            <v>0.85799999999999998</v>
          </cell>
          <cell r="CR22">
            <v>0</v>
          </cell>
          <cell r="CS22">
            <v>0</v>
          </cell>
        </row>
        <row r="23">
          <cell r="C23" t="str">
            <v>C6X10.5</v>
          </cell>
          <cell r="D23" t="str">
            <v>F</v>
          </cell>
          <cell r="E23">
            <v>10.5</v>
          </cell>
          <cell r="F23">
            <v>3.08</v>
          </cell>
          <cell r="G23">
            <v>6</v>
          </cell>
          <cell r="H23">
            <v>0</v>
          </cell>
          <cell r="I23">
            <v>0</v>
          </cell>
          <cell r="J23">
            <v>2.0299999999999998</v>
          </cell>
          <cell r="K23">
            <v>0</v>
          </cell>
          <cell r="L23">
            <v>0</v>
          </cell>
          <cell r="M23">
            <v>0.314</v>
          </cell>
          <cell r="N23">
            <v>0.34300000000000003</v>
          </cell>
          <cell r="O23">
            <v>0</v>
          </cell>
          <cell r="P23">
            <v>0</v>
          </cell>
          <cell r="Q23">
            <v>0</v>
          </cell>
          <cell r="R23">
            <v>0.81299999999999994</v>
          </cell>
          <cell r="S23">
            <v>0.8125</v>
          </cell>
          <cell r="T23">
            <v>0</v>
          </cell>
          <cell r="U23">
            <v>0.5</v>
          </cell>
          <cell r="V23">
            <v>0</v>
          </cell>
          <cell r="W23">
            <v>0.48599999999999999</v>
          </cell>
          <cell r="X23">
            <v>0.25600000000000001</v>
          </cell>
          <cell r="Y23">
            <v>0</v>
          </cell>
          <cell r="Z23">
            <v>0</v>
          </cell>
          <cell r="AA23">
            <v>0</v>
          </cell>
          <cell r="AB23">
            <v>0</v>
          </cell>
          <cell r="AC23">
            <v>0</v>
          </cell>
          <cell r="AD23">
            <v>0</v>
          </cell>
          <cell r="AE23">
            <v>15.1</v>
          </cell>
          <cell r="AF23">
            <v>6.18</v>
          </cell>
          <cell r="AG23">
            <v>5.04</v>
          </cell>
          <cell r="AH23">
            <v>2.2200000000000002</v>
          </cell>
          <cell r="AI23">
            <v>0.86</v>
          </cell>
          <cell r="AJ23">
            <v>1.1399999999999999</v>
          </cell>
          <cell r="AK23">
            <v>0.56100000000000005</v>
          </cell>
          <cell r="AL23">
            <v>0.52900000000000003</v>
          </cell>
          <cell r="AM23">
            <v>0</v>
          </cell>
          <cell r="AN23">
            <v>0.128</v>
          </cell>
          <cell r="AO23">
            <v>5.91</v>
          </cell>
          <cell r="AP23">
            <v>0</v>
          </cell>
          <cell r="AQ23">
            <v>0</v>
          </cell>
          <cell r="AR23">
            <v>0</v>
          </cell>
          <cell r="AS23">
            <v>0</v>
          </cell>
          <cell r="AT23">
            <v>0</v>
          </cell>
          <cell r="AU23">
            <v>2.48</v>
          </cell>
          <cell r="AV23">
            <v>0.84199999999999997</v>
          </cell>
          <cell r="AW23">
            <v>0</v>
          </cell>
          <cell r="AX23">
            <v>0</v>
          </cell>
          <cell r="AY23" t="str">
            <v>C150X15.6</v>
          </cell>
          <cell r="AZ23" t="str">
            <v>C150X15.6</v>
          </cell>
          <cell r="BA23">
            <v>15.6</v>
          </cell>
          <cell r="BB23">
            <v>1990</v>
          </cell>
          <cell r="BC23">
            <v>152</v>
          </cell>
          <cell r="BD23">
            <v>0</v>
          </cell>
          <cell r="BE23">
            <v>0</v>
          </cell>
          <cell r="BF23">
            <v>51.6</v>
          </cell>
          <cell r="BG23">
            <v>0</v>
          </cell>
          <cell r="BH23">
            <v>0</v>
          </cell>
          <cell r="BI23">
            <v>7.98</v>
          </cell>
          <cell r="BJ23">
            <v>8.7100000000000009</v>
          </cell>
          <cell r="BK23">
            <v>0</v>
          </cell>
          <cell r="BL23">
            <v>0</v>
          </cell>
          <cell r="BM23">
            <v>0</v>
          </cell>
          <cell r="BN23">
            <v>20.7</v>
          </cell>
          <cell r="BO23">
            <v>20.6</v>
          </cell>
          <cell r="BP23">
            <v>12.7</v>
          </cell>
          <cell r="BQ23">
            <v>0</v>
          </cell>
          <cell r="BR23">
            <v>12.3</v>
          </cell>
          <cell r="BS23">
            <v>6.5</v>
          </cell>
          <cell r="BT23">
            <v>0</v>
          </cell>
          <cell r="BU23">
            <v>15.6</v>
          </cell>
          <cell r="BV23">
            <v>0</v>
          </cell>
          <cell r="BW23">
            <v>0</v>
          </cell>
          <cell r="BX23">
            <v>0</v>
          </cell>
          <cell r="BY23">
            <v>0</v>
          </cell>
          <cell r="BZ23">
            <v>6.29</v>
          </cell>
          <cell r="CA23">
            <v>101</v>
          </cell>
          <cell r="CB23">
            <v>82.6</v>
          </cell>
          <cell r="CC23">
            <v>56.4</v>
          </cell>
          <cell r="CD23">
            <v>0.35799999999999998</v>
          </cell>
          <cell r="CE23">
            <v>18.7</v>
          </cell>
          <cell r="CF23">
            <v>9.19</v>
          </cell>
          <cell r="CG23">
            <v>13.4</v>
          </cell>
          <cell r="CH23">
            <v>0</v>
          </cell>
          <cell r="CI23">
            <v>53.3</v>
          </cell>
          <cell r="CJ23">
            <v>1.59</v>
          </cell>
          <cell r="CK23">
            <v>0</v>
          </cell>
          <cell r="CL23">
            <v>0</v>
          </cell>
          <cell r="CM23">
            <v>0</v>
          </cell>
          <cell r="CN23">
            <v>0</v>
          </cell>
          <cell r="CO23">
            <v>0</v>
          </cell>
          <cell r="CP23">
            <v>63</v>
          </cell>
          <cell r="CQ23">
            <v>0.84199999999999997</v>
          </cell>
          <cell r="CR23">
            <v>0</v>
          </cell>
          <cell r="CS23">
            <v>0</v>
          </cell>
        </row>
        <row r="24">
          <cell r="C24" t="str">
            <v>C6X8.2</v>
          </cell>
          <cell r="D24" t="str">
            <v>F</v>
          </cell>
          <cell r="E24">
            <v>8.1999999999999993</v>
          </cell>
          <cell r="F24">
            <v>2.39</v>
          </cell>
          <cell r="G24">
            <v>6</v>
          </cell>
          <cell r="H24">
            <v>0</v>
          </cell>
          <cell r="I24">
            <v>0</v>
          </cell>
          <cell r="J24">
            <v>1.92</v>
          </cell>
          <cell r="K24">
            <v>0</v>
          </cell>
          <cell r="L24">
            <v>0</v>
          </cell>
          <cell r="M24">
            <v>0.2</v>
          </cell>
          <cell r="N24">
            <v>0.34300000000000003</v>
          </cell>
          <cell r="O24">
            <v>0</v>
          </cell>
          <cell r="P24">
            <v>0</v>
          </cell>
          <cell r="Q24">
            <v>0</v>
          </cell>
          <cell r="R24">
            <v>0.81299999999999994</v>
          </cell>
          <cell r="S24">
            <v>0.8125</v>
          </cell>
          <cell r="T24">
            <v>0</v>
          </cell>
          <cell r="U24">
            <v>0.51200000000000001</v>
          </cell>
          <cell r="V24">
            <v>0</v>
          </cell>
          <cell r="W24">
            <v>0.59899999999999998</v>
          </cell>
          <cell r="X24">
            <v>0.19900000000000001</v>
          </cell>
          <cell r="Y24">
            <v>0</v>
          </cell>
          <cell r="Z24">
            <v>0</v>
          </cell>
          <cell r="AA24">
            <v>0</v>
          </cell>
          <cell r="AB24">
            <v>0</v>
          </cell>
          <cell r="AC24">
            <v>0</v>
          </cell>
          <cell r="AD24">
            <v>0</v>
          </cell>
          <cell r="AE24">
            <v>13.1</v>
          </cell>
          <cell r="AF24">
            <v>5.16</v>
          </cell>
          <cell r="AG24">
            <v>4.3499999999999996</v>
          </cell>
          <cell r="AH24">
            <v>2.34</v>
          </cell>
          <cell r="AI24">
            <v>0.68700000000000006</v>
          </cell>
          <cell r="AJ24">
            <v>0.98699999999999999</v>
          </cell>
          <cell r="AK24">
            <v>0.48799999999999999</v>
          </cell>
          <cell r="AL24">
            <v>0.53600000000000003</v>
          </cell>
          <cell r="AM24">
            <v>0</v>
          </cell>
          <cell r="AN24">
            <v>7.3599999999999999E-2</v>
          </cell>
          <cell r="AO24">
            <v>4.7</v>
          </cell>
          <cell r="AP24">
            <v>0</v>
          </cell>
          <cell r="AQ24">
            <v>0</v>
          </cell>
          <cell r="AR24">
            <v>0</v>
          </cell>
          <cell r="AS24">
            <v>0</v>
          </cell>
          <cell r="AT24">
            <v>0</v>
          </cell>
          <cell r="AU24">
            <v>2.65</v>
          </cell>
          <cell r="AV24">
            <v>0.82399999999999995</v>
          </cell>
          <cell r="AW24">
            <v>0</v>
          </cell>
          <cell r="AX24">
            <v>0</v>
          </cell>
          <cell r="AY24" t="str">
            <v>C150X12.2</v>
          </cell>
          <cell r="AZ24" t="str">
            <v>C150X12.2</v>
          </cell>
          <cell r="BA24">
            <v>12.2</v>
          </cell>
          <cell r="BB24">
            <v>1540</v>
          </cell>
          <cell r="BC24">
            <v>152</v>
          </cell>
          <cell r="BD24">
            <v>0</v>
          </cell>
          <cell r="BE24">
            <v>0</v>
          </cell>
          <cell r="BF24">
            <v>48.8</v>
          </cell>
          <cell r="BG24">
            <v>0</v>
          </cell>
          <cell r="BH24">
            <v>0</v>
          </cell>
          <cell r="BI24">
            <v>5.08</v>
          </cell>
          <cell r="BJ24">
            <v>8.7100000000000009</v>
          </cell>
          <cell r="BK24">
            <v>0</v>
          </cell>
          <cell r="BL24">
            <v>0</v>
          </cell>
          <cell r="BM24">
            <v>0</v>
          </cell>
          <cell r="BN24">
            <v>20.7</v>
          </cell>
          <cell r="BO24">
            <v>20.6</v>
          </cell>
          <cell r="BP24">
            <v>13</v>
          </cell>
          <cell r="BQ24">
            <v>0</v>
          </cell>
          <cell r="BR24">
            <v>15.2</v>
          </cell>
          <cell r="BS24">
            <v>5.05</v>
          </cell>
          <cell r="BT24">
            <v>0</v>
          </cell>
          <cell r="BU24">
            <v>12.2</v>
          </cell>
          <cell r="BV24">
            <v>0</v>
          </cell>
          <cell r="BW24">
            <v>0</v>
          </cell>
          <cell r="BX24">
            <v>0</v>
          </cell>
          <cell r="BY24">
            <v>0</v>
          </cell>
          <cell r="BZ24">
            <v>5.45</v>
          </cell>
          <cell r="CA24">
            <v>84.6</v>
          </cell>
          <cell r="CB24">
            <v>71.3</v>
          </cell>
          <cell r="CC24">
            <v>59.4</v>
          </cell>
          <cell r="CD24">
            <v>0.28599999999999998</v>
          </cell>
          <cell r="CE24">
            <v>16.2</v>
          </cell>
          <cell r="CF24">
            <v>8</v>
          </cell>
          <cell r="CG24">
            <v>13.6</v>
          </cell>
          <cell r="CH24">
            <v>0</v>
          </cell>
          <cell r="CI24">
            <v>30.6</v>
          </cell>
          <cell r="CJ24">
            <v>1.26</v>
          </cell>
          <cell r="CK24">
            <v>0</v>
          </cell>
          <cell r="CL24">
            <v>0</v>
          </cell>
          <cell r="CM24">
            <v>0</v>
          </cell>
          <cell r="CN24">
            <v>0</v>
          </cell>
          <cell r="CO24">
            <v>0</v>
          </cell>
          <cell r="CP24">
            <v>67.3</v>
          </cell>
          <cell r="CQ24">
            <v>0.82399999999999995</v>
          </cell>
          <cell r="CR24">
            <v>0</v>
          </cell>
          <cell r="CS24">
            <v>0</v>
          </cell>
        </row>
        <row r="25">
          <cell r="C25" t="str">
            <v>C5X9</v>
          </cell>
          <cell r="D25" t="str">
            <v>F</v>
          </cell>
          <cell r="E25">
            <v>9</v>
          </cell>
          <cell r="F25">
            <v>2.64</v>
          </cell>
          <cell r="G25">
            <v>5</v>
          </cell>
          <cell r="H25">
            <v>0</v>
          </cell>
          <cell r="I25">
            <v>0</v>
          </cell>
          <cell r="J25">
            <v>1.89</v>
          </cell>
          <cell r="K25">
            <v>0</v>
          </cell>
          <cell r="L25">
            <v>0</v>
          </cell>
          <cell r="M25">
            <v>0.32500000000000001</v>
          </cell>
          <cell r="N25">
            <v>0.32</v>
          </cell>
          <cell r="O25">
            <v>0</v>
          </cell>
          <cell r="P25">
            <v>0</v>
          </cell>
          <cell r="Q25">
            <v>0</v>
          </cell>
          <cell r="R25">
            <v>0.75</v>
          </cell>
          <cell r="S25">
            <v>0.75</v>
          </cell>
          <cell r="T25">
            <v>0</v>
          </cell>
          <cell r="U25">
            <v>0.47799999999999998</v>
          </cell>
          <cell r="V25">
            <v>0</v>
          </cell>
          <cell r="W25">
            <v>0.42699999999999999</v>
          </cell>
          <cell r="X25">
            <v>0.26400000000000001</v>
          </cell>
          <cell r="Y25">
            <v>0</v>
          </cell>
          <cell r="Z25">
            <v>0</v>
          </cell>
          <cell r="AA25">
            <v>0</v>
          </cell>
          <cell r="AB25">
            <v>0</v>
          </cell>
          <cell r="AC25">
            <v>0</v>
          </cell>
          <cell r="AD25">
            <v>0</v>
          </cell>
          <cell r="AE25">
            <v>8.89</v>
          </cell>
          <cell r="AF25">
            <v>4.3899999999999997</v>
          </cell>
          <cell r="AG25">
            <v>3.56</v>
          </cell>
          <cell r="AH25">
            <v>1.83</v>
          </cell>
          <cell r="AI25">
            <v>0.624</v>
          </cell>
          <cell r="AJ25">
            <v>0.91300000000000003</v>
          </cell>
          <cell r="AK25">
            <v>0.44400000000000001</v>
          </cell>
          <cell r="AL25">
            <v>0.48599999999999999</v>
          </cell>
          <cell r="AM25">
            <v>0</v>
          </cell>
          <cell r="AN25">
            <v>0.109</v>
          </cell>
          <cell r="AO25">
            <v>2.93</v>
          </cell>
          <cell r="AP25">
            <v>0</v>
          </cell>
          <cell r="AQ25">
            <v>0</v>
          </cell>
          <cell r="AR25">
            <v>0</v>
          </cell>
          <cell r="AS25">
            <v>0</v>
          </cell>
          <cell r="AT25">
            <v>0</v>
          </cell>
          <cell r="AU25">
            <v>2.1</v>
          </cell>
          <cell r="AV25">
            <v>0.81499999999999995</v>
          </cell>
          <cell r="AW25">
            <v>0</v>
          </cell>
          <cell r="AX25">
            <v>0</v>
          </cell>
          <cell r="AY25" t="str">
            <v>C130X13</v>
          </cell>
          <cell r="AZ25" t="str">
            <v>C130X13</v>
          </cell>
          <cell r="BA25">
            <v>13</v>
          </cell>
          <cell r="BB25">
            <v>1700</v>
          </cell>
          <cell r="BC25">
            <v>127</v>
          </cell>
          <cell r="BD25">
            <v>0</v>
          </cell>
          <cell r="BE25">
            <v>0</v>
          </cell>
          <cell r="BF25">
            <v>48</v>
          </cell>
          <cell r="BG25">
            <v>0</v>
          </cell>
          <cell r="BH25">
            <v>0</v>
          </cell>
          <cell r="BI25">
            <v>8.26</v>
          </cell>
          <cell r="BJ25">
            <v>8.1300000000000008</v>
          </cell>
          <cell r="BK25">
            <v>0</v>
          </cell>
          <cell r="BL25">
            <v>0</v>
          </cell>
          <cell r="BM25">
            <v>0</v>
          </cell>
          <cell r="BN25">
            <v>19.100000000000001</v>
          </cell>
          <cell r="BO25">
            <v>19.100000000000001</v>
          </cell>
          <cell r="BP25">
            <v>12.1</v>
          </cell>
          <cell r="BQ25">
            <v>0</v>
          </cell>
          <cell r="BR25">
            <v>10.8</v>
          </cell>
          <cell r="BS25">
            <v>6.71</v>
          </cell>
          <cell r="BT25">
            <v>0</v>
          </cell>
          <cell r="BU25">
            <v>13</v>
          </cell>
          <cell r="BV25">
            <v>0</v>
          </cell>
          <cell r="BW25">
            <v>0</v>
          </cell>
          <cell r="BX25">
            <v>0</v>
          </cell>
          <cell r="BY25">
            <v>0</v>
          </cell>
          <cell r="BZ25">
            <v>3.7</v>
          </cell>
          <cell r="CA25">
            <v>71.900000000000006</v>
          </cell>
          <cell r="CB25">
            <v>58.3</v>
          </cell>
          <cell r="CC25">
            <v>46.5</v>
          </cell>
          <cell r="CD25">
            <v>0.26</v>
          </cell>
          <cell r="CE25">
            <v>15</v>
          </cell>
          <cell r="CF25">
            <v>7.28</v>
          </cell>
          <cell r="CG25">
            <v>12.3</v>
          </cell>
          <cell r="CH25">
            <v>0</v>
          </cell>
          <cell r="CI25">
            <v>45.4</v>
          </cell>
          <cell r="CJ25">
            <v>0.78700000000000003</v>
          </cell>
          <cell r="CK25">
            <v>0</v>
          </cell>
          <cell r="CL25">
            <v>0</v>
          </cell>
          <cell r="CM25">
            <v>0</v>
          </cell>
          <cell r="CN25">
            <v>0</v>
          </cell>
          <cell r="CO25">
            <v>0</v>
          </cell>
          <cell r="CP25">
            <v>53.3</v>
          </cell>
          <cell r="CQ25">
            <v>0.81499999999999995</v>
          </cell>
          <cell r="CR25">
            <v>0</v>
          </cell>
          <cell r="CS25">
            <v>0</v>
          </cell>
        </row>
        <row r="26">
          <cell r="C26" t="str">
            <v>C5X6.7</v>
          </cell>
          <cell r="D26" t="str">
            <v>F</v>
          </cell>
          <cell r="E26">
            <v>6.7</v>
          </cell>
          <cell r="F26">
            <v>1.97</v>
          </cell>
          <cell r="G26">
            <v>5</v>
          </cell>
          <cell r="H26">
            <v>0</v>
          </cell>
          <cell r="I26">
            <v>0</v>
          </cell>
          <cell r="J26">
            <v>1.75</v>
          </cell>
          <cell r="K26">
            <v>0</v>
          </cell>
          <cell r="L26">
            <v>0</v>
          </cell>
          <cell r="M26">
            <v>0.19</v>
          </cell>
          <cell r="N26">
            <v>0.32</v>
          </cell>
          <cell r="O26">
            <v>0</v>
          </cell>
          <cell r="P26">
            <v>0</v>
          </cell>
          <cell r="Q26">
            <v>0</v>
          </cell>
          <cell r="R26">
            <v>0.75</v>
          </cell>
          <cell r="S26">
            <v>0.75</v>
          </cell>
          <cell r="T26">
            <v>0</v>
          </cell>
          <cell r="U26">
            <v>0.48399999999999999</v>
          </cell>
          <cell r="V26">
            <v>0</v>
          </cell>
          <cell r="W26">
            <v>0.55200000000000005</v>
          </cell>
          <cell r="X26">
            <v>0.215</v>
          </cell>
          <cell r="Y26">
            <v>0</v>
          </cell>
          <cell r="Z26">
            <v>0</v>
          </cell>
          <cell r="AA26">
            <v>0</v>
          </cell>
          <cell r="AB26">
            <v>0</v>
          </cell>
          <cell r="AC26">
            <v>0</v>
          </cell>
          <cell r="AD26">
            <v>0</v>
          </cell>
          <cell r="AE26">
            <v>7.48</v>
          </cell>
          <cell r="AF26">
            <v>3.55</v>
          </cell>
          <cell r="AG26">
            <v>2.99</v>
          </cell>
          <cell r="AH26">
            <v>1.95</v>
          </cell>
          <cell r="AI26">
            <v>0.47</v>
          </cell>
          <cell r="AJ26">
            <v>0.75700000000000001</v>
          </cell>
          <cell r="AK26">
            <v>0.372</v>
          </cell>
          <cell r="AL26">
            <v>0.48899999999999999</v>
          </cell>
          <cell r="AM26">
            <v>0</v>
          </cell>
          <cell r="AN26">
            <v>5.4899999999999997E-2</v>
          </cell>
          <cell r="AO26">
            <v>2.2200000000000002</v>
          </cell>
          <cell r="AP26">
            <v>0</v>
          </cell>
          <cell r="AQ26">
            <v>0</v>
          </cell>
          <cell r="AR26">
            <v>0</v>
          </cell>
          <cell r="AS26">
            <v>0</v>
          </cell>
          <cell r="AT26">
            <v>0</v>
          </cell>
          <cell r="AU26">
            <v>2.2599999999999998</v>
          </cell>
          <cell r="AV26">
            <v>0.79</v>
          </cell>
          <cell r="AW26">
            <v>0</v>
          </cell>
          <cell r="AX26">
            <v>0</v>
          </cell>
          <cell r="AY26" t="str">
            <v>C130X10.4</v>
          </cell>
          <cell r="AZ26" t="str">
            <v>C130X10.4</v>
          </cell>
          <cell r="BA26">
            <v>10.4</v>
          </cell>
          <cell r="BB26">
            <v>1270</v>
          </cell>
          <cell r="BC26">
            <v>127</v>
          </cell>
          <cell r="BD26">
            <v>0</v>
          </cell>
          <cell r="BE26">
            <v>0</v>
          </cell>
          <cell r="BF26">
            <v>44.5</v>
          </cell>
          <cell r="BG26">
            <v>0</v>
          </cell>
          <cell r="BH26">
            <v>0</v>
          </cell>
          <cell r="BI26">
            <v>4.83</v>
          </cell>
          <cell r="BJ26">
            <v>8.1300000000000008</v>
          </cell>
          <cell r="BK26">
            <v>0</v>
          </cell>
          <cell r="BL26">
            <v>0</v>
          </cell>
          <cell r="BM26">
            <v>0</v>
          </cell>
          <cell r="BN26">
            <v>19.100000000000001</v>
          </cell>
          <cell r="BO26">
            <v>19.100000000000001</v>
          </cell>
          <cell r="BP26">
            <v>12.3</v>
          </cell>
          <cell r="BQ26">
            <v>0</v>
          </cell>
          <cell r="BR26">
            <v>14</v>
          </cell>
          <cell r="BS26">
            <v>5.46</v>
          </cell>
          <cell r="BT26">
            <v>0</v>
          </cell>
          <cell r="BU26">
            <v>10.4</v>
          </cell>
          <cell r="BV26">
            <v>0</v>
          </cell>
          <cell r="BW26">
            <v>0</v>
          </cell>
          <cell r="BX26">
            <v>0</v>
          </cell>
          <cell r="BY26">
            <v>0</v>
          </cell>
          <cell r="BZ26">
            <v>3.11</v>
          </cell>
          <cell r="CA26">
            <v>58.2</v>
          </cell>
          <cell r="CB26">
            <v>49</v>
          </cell>
          <cell r="CC26">
            <v>49.5</v>
          </cell>
          <cell r="CD26">
            <v>0.19600000000000001</v>
          </cell>
          <cell r="CE26">
            <v>12.4</v>
          </cell>
          <cell r="CF26">
            <v>6.1</v>
          </cell>
          <cell r="CG26">
            <v>12.4</v>
          </cell>
          <cell r="CH26">
            <v>0</v>
          </cell>
          <cell r="CI26">
            <v>22.9</v>
          </cell>
          <cell r="CJ26">
            <v>0.59599999999999997</v>
          </cell>
          <cell r="CK26">
            <v>0</v>
          </cell>
          <cell r="CL26">
            <v>0</v>
          </cell>
          <cell r="CM26">
            <v>0</v>
          </cell>
          <cell r="CN26">
            <v>0</v>
          </cell>
          <cell r="CO26">
            <v>0</v>
          </cell>
          <cell r="CP26">
            <v>57.4</v>
          </cell>
          <cell r="CQ26">
            <v>0.79</v>
          </cell>
          <cell r="CR26">
            <v>0</v>
          </cell>
          <cell r="CS26">
            <v>0</v>
          </cell>
        </row>
        <row r="27">
          <cell r="C27" t="str">
            <v>C4X7.2</v>
          </cell>
          <cell r="D27" t="str">
            <v>F</v>
          </cell>
          <cell r="E27">
            <v>7.2</v>
          </cell>
          <cell r="F27">
            <v>2.13</v>
          </cell>
          <cell r="G27">
            <v>4</v>
          </cell>
          <cell r="H27">
            <v>0</v>
          </cell>
          <cell r="I27">
            <v>0</v>
          </cell>
          <cell r="J27">
            <v>1.72</v>
          </cell>
          <cell r="K27">
            <v>0</v>
          </cell>
          <cell r="L27">
            <v>0</v>
          </cell>
          <cell r="M27">
            <v>0.32100000000000001</v>
          </cell>
          <cell r="N27">
            <v>0.29599999999999999</v>
          </cell>
          <cell r="O27">
            <v>0</v>
          </cell>
          <cell r="P27">
            <v>0</v>
          </cell>
          <cell r="Q27">
            <v>0</v>
          </cell>
          <cell r="R27">
            <v>0.75</v>
          </cell>
          <cell r="S27">
            <v>0.75</v>
          </cell>
          <cell r="T27">
            <v>0</v>
          </cell>
          <cell r="U27">
            <v>0.45900000000000002</v>
          </cell>
          <cell r="V27">
            <v>0</v>
          </cell>
          <cell r="W27">
            <v>0.38600000000000001</v>
          </cell>
          <cell r="X27">
            <v>0.26600000000000001</v>
          </cell>
          <cell r="Y27">
            <v>0</v>
          </cell>
          <cell r="Z27">
            <v>0</v>
          </cell>
          <cell r="AA27">
            <v>0</v>
          </cell>
          <cell r="AB27">
            <v>0</v>
          </cell>
          <cell r="AC27">
            <v>0</v>
          </cell>
          <cell r="AD27">
            <v>0</v>
          </cell>
          <cell r="AE27">
            <v>4.58</v>
          </cell>
          <cell r="AF27">
            <v>2.84</v>
          </cell>
          <cell r="AG27">
            <v>2.29</v>
          </cell>
          <cell r="AH27">
            <v>1.47</v>
          </cell>
          <cell r="AI27">
            <v>0.42499999999999999</v>
          </cell>
          <cell r="AJ27">
            <v>0.69499999999999995</v>
          </cell>
          <cell r="AK27">
            <v>0.33700000000000002</v>
          </cell>
          <cell r="AL27">
            <v>0.44700000000000001</v>
          </cell>
          <cell r="AM27">
            <v>0</v>
          </cell>
          <cell r="AN27">
            <v>8.1699999999999995E-2</v>
          </cell>
          <cell r="AO27">
            <v>1.24</v>
          </cell>
          <cell r="AP27">
            <v>0</v>
          </cell>
          <cell r="AQ27">
            <v>0</v>
          </cell>
          <cell r="AR27">
            <v>0</v>
          </cell>
          <cell r="AS27">
            <v>0</v>
          </cell>
          <cell r="AT27">
            <v>0</v>
          </cell>
          <cell r="AU27">
            <v>1.75</v>
          </cell>
          <cell r="AV27">
            <v>0.76700000000000002</v>
          </cell>
          <cell r="AW27">
            <v>0</v>
          </cell>
          <cell r="AX27">
            <v>0</v>
          </cell>
          <cell r="AY27" t="str">
            <v>C100X10.8</v>
          </cell>
          <cell r="AZ27" t="str">
            <v>C100X10.8</v>
          </cell>
          <cell r="BA27">
            <v>10.8</v>
          </cell>
          <cell r="BB27">
            <v>1370</v>
          </cell>
          <cell r="BC27">
            <v>102</v>
          </cell>
          <cell r="BD27">
            <v>0</v>
          </cell>
          <cell r="BE27">
            <v>0</v>
          </cell>
          <cell r="BF27">
            <v>43.7</v>
          </cell>
          <cell r="BG27">
            <v>0</v>
          </cell>
          <cell r="BH27">
            <v>0</v>
          </cell>
          <cell r="BI27">
            <v>8.15</v>
          </cell>
          <cell r="BJ27">
            <v>7.52</v>
          </cell>
          <cell r="BK27">
            <v>0</v>
          </cell>
          <cell r="BL27">
            <v>0</v>
          </cell>
          <cell r="BM27">
            <v>0</v>
          </cell>
          <cell r="BN27">
            <v>19.100000000000001</v>
          </cell>
          <cell r="BO27">
            <v>19.100000000000001</v>
          </cell>
          <cell r="BP27">
            <v>11.7</v>
          </cell>
          <cell r="BQ27">
            <v>0</v>
          </cell>
          <cell r="BR27">
            <v>9.8000000000000007</v>
          </cell>
          <cell r="BS27">
            <v>6.76</v>
          </cell>
          <cell r="BT27">
            <v>0</v>
          </cell>
          <cell r="BU27">
            <v>10.8</v>
          </cell>
          <cell r="BV27">
            <v>0</v>
          </cell>
          <cell r="BW27">
            <v>0</v>
          </cell>
          <cell r="BX27">
            <v>0</v>
          </cell>
          <cell r="BY27">
            <v>0</v>
          </cell>
          <cell r="BZ27">
            <v>1.91</v>
          </cell>
          <cell r="CA27">
            <v>46.5</v>
          </cell>
          <cell r="CB27">
            <v>37.5</v>
          </cell>
          <cell r="CC27">
            <v>37.299999999999997</v>
          </cell>
          <cell r="CD27">
            <v>0.17699999999999999</v>
          </cell>
          <cell r="CE27">
            <v>11.4</v>
          </cell>
          <cell r="CF27">
            <v>5.52</v>
          </cell>
          <cell r="CG27">
            <v>11.4</v>
          </cell>
          <cell r="CH27">
            <v>0</v>
          </cell>
          <cell r="CI27">
            <v>34</v>
          </cell>
          <cell r="CJ27">
            <v>0.33300000000000002</v>
          </cell>
          <cell r="CK27">
            <v>0</v>
          </cell>
          <cell r="CL27">
            <v>0</v>
          </cell>
          <cell r="CM27">
            <v>0</v>
          </cell>
          <cell r="CN27">
            <v>0</v>
          </cell>
          <cell r="CO27">
            <v>0</v>
          </cell>
          <cell r="CP27">
            <v>44.5</v>
          </cell>
          <cell r="CQ27">
            <v>0.76700000000000002</v>
          </cell>
          <cell r="CR27">
            <v>0</v>
          </cell>
          <cell r="CS27">
            <v>0</v>
          </cell>
        </row>
        <row r="28">
          <cell r="C28" t="str">
            <v>C4X5.4</v>
          </cell>
          <cell r="D28" t="str">
            <v>F</v>
          </cell>
          <cell r="E28">
            <v>5.4</v>
          </cell>
          <cell r="F28">
            <v>1.58</v>
          </cell>
          <cell r="G28">
            <v>4</v>
          </cell>
          <cell r="H28">
            <v>0</v>
          </cell>
          <cell r="I28">
            <v>0</v>
          </cell>
          <cell r="J28">
            <v>1.58</v>
          </cell>
          <cell r="K28">
            <v>0</v>
          </cell>
          <cell r="L28">
            <v>0</v>
          </cell>
          <cell r="M28">
            <v>0.184</v>
          </cell>
          <cell r="N28">
            <v>0.29599999999999999</v>
          </cell>
          <cell r="O28">
            <v>0</v>
          </cell>
          <cell r="P28">
            <v>0</v>
          </cell>
          <cell r="Q28">
            <v>0</v>
          </cell>
          <cell r="R28">
            <v>0.75</v>
          </cell>
          <cell r="S28">
            <v>0.75</v>
          </cell>
          <cell r="T28">
            <v>0</v>
          </cell>
          <cell r="U28">
            <v>0.45700000000000002</v>
          </cell>
          <cell r="V28">
            <v>0</v>
          </cell>
          <cell r="W28">
            <v>0.501</v>
          </cell>
          <cell r="X28">
            <v>0.23100000000000001</v>
          </cell>
          <cell r="Y28">
            <v>0</v>
          </cell>
          <cell r="Z28">
            <v>0</v>
          </cell>
          <cell r="AA28">
            <v>0</v>
          </cell>
          <cell r="AB28">
            <v>0</v>
          </cell>
          <cell r="AC28">
            <v>0</v>
          </cell>
          <cell r="AD28">
            <v>0</v>
          </cell>
          <cell r="AE28">
            <v>3.85</v>
          </cell>
          <cell r="AF28">
            <v>2.29</v>
          </cell>
          <cell r="AG28">
            <v>1.92</v>
          </cell>
          <cell r="AH28">
            <v>1.56</v>
          </cell>
          <cell r="AI28">
            <v>0.312</v>
          </cell>
          <cell r="AJ28">
            <v>0.56499999999999995</v>
          </cell>
          <cell r="AK28">
            <v>0.27700000000000002</v>
          </cell>
          <cell r="AL28">
            <v>0.44400000000000001</v>
          </cell>
          <cell r="AM28">
            <v>0</v>
          </cell>
          <cell r="AN28">
            <v>3.9899999999999998E-2</v>
          </cell>
          <cell r="AO28">
            <v>0.92100000000000004</v>
          </cell>
          <cell r="AP28">
            <v>0</v>
          </cell>
          <cell r="AQ28">
            <v>0</v>
          </cell>
          <cell r="AR28">
            <v>0</v>
          </cell>
          <cell r="AS28">
            <v>0</v>
          </cell>
          <cell r="AT28">
            <v>0</v>
          </cell>
          <cell r="AU28">
            <v>1.88</v>
          </cell>
          <cell r="AV28">
            <v>0.74199999999999999</v>
          </cell>
          <cell r="AW28">
            <v>0</v>
          </cell>
          <cell r="AX28">
            <v>0</v>
          </cell>
          <cell r="AY28" t="str">
            <v>C100X8</v>
          </cell>
          <cell r="AZ28" t="str">
            <v>C100X8</v>
          </cell>
          <cell r="BA28">
            <v>8</v>
          </cell>
          <cell r="BB28">
            <v>1020</v>
          </cell>
          <cell r="BC28">
            <v>102</v>
          </cell>
          <cell r="BD28">
            <v>0</v>
          </cell>
          <cell r="BE28">
            <v>0</v>
          </cell>
          <cell r="BF28">
            <v>40.1</v>
          </cell>
          <cell r="BG28">
            <v>0</v>
          </cell>
          <cell r="BH28">
            <v>0</v>
          </cell>
          <cell r="BI28">
            <v>4.67</v>
          </cell>
          <cell r="BJ28">
            <v>7.52</v>
          </cell>
          <cell r="BK28">
            <v>0</v>
          </cell>
          <cell r="BL28">
            <v>0</v>
          </cell>
          <cell r="BM28">
            <v>0</v>
          </cell>
          <cell r="BN28">
            <v>19.100000000000001</v>
          </cell>
          <cell r="BO28">
            <v>19.100000000000001</v>
          </cell>
          <cell r="BP28">
            <v>11.6</v>
          </cell>
          <cell r="BQ28">
            <v>0</v>
          </cell>
          <cell r="BR28">
            <v>12.7</v>
          </cell>
          <cell r="BS28">
            <v>5.87</v>
          </cell>
          <cell r="BT28">
            <v>0</v>
          </cell>
          <cell r="BU28">
            <v>8</v>
          </cell>
          <cell r="BV28">
            <v>0</v>
          </cell>
          <cell r="BW28">
            <v>0</v>
          </cell>
          <cell r="BX28">
            <v>0</v>
          </cell>
          <cell r="BY28">
            <v>0</v>
          </cell>
          <cell r="BZ28">
            <v>1.6</v>
          </cell>
          <cell r="CA28">
            <v>37.5</v>
          </cell>
          <cell r="CB28">
            <v>31.5</v>
          </cell>
          <cell r="CC28">
            <v>39.6</v>
          </cell>
          <cell r="CD28">
            <v>0.13</v>
          </cell>
          <cell r="CE28">
            <v>9.26</v>
          </cell>
          <cell r="CF28">
            <v>4.54</v>
          </cell>
          <cell r="CG28">
            <v>11.3</v>
          </cell>
          <cell r="CH28">
            <v>0</v>
          </cell>
          <cell r="CI28">
            <v>16.600000000000001</v>
          </cell>
          <cell r="CJ28">
            <v>0.247</v>
          </cell>
          <cell r="CK28">
            <v>0</v>
          </cell>
          <cell r="CL28">
            <v>0</v>
          </cell>
          <cell r="CM28">
            <v>0</v>
          </cell>
          <cell r="CN28">
            <v>0</v>
          </cell>
          <cell r="CO28">
            <v>0</v>
          </cell>
          <cell r="CP28">
            <v>47.8</v>
          </cell>
          <cell r="CQ28">
            <v>0.74199999999999999</v>
          </cell>
          <cell r="CR28">
            <v>0</v>
          </cell>
          <cell r="CS28">
            <v>0</v>
          </cell>
        </row>
        <row r="29">
          <cell r="C29" t="str">
            <v>C4X4.5</v>
          </cell>
          <cell r="D29" t="str">
            <v>F</v>
          </cell>
          <cell r="E29">
            <v>4.5</v>
          </cell>
          <cell r="F29">
            <v>1.38</v>
          </cell>
          <cell r="G29">
            <v>4</v>
          </cell>
          <cell r="H29">
            <v>0</v>
          </cell>
          <cell r="I29">
            <v>0</v>
          </cell>
          <cell r="J29">
            <v>1.58</v>
          </cell>
          <cell r="K29">
            <v>0</v>
          </cell>
          <cell r="L29">
            <v>0</v>
          </cell>
          <cell r="M29">
            <v>0.125</v>
          </cell>
          <cell r="N29">
            <v>0.29599999999999999</v>
          </cell>
          <cell r="O29">
            <v>0</v>
          </cell>
          <cell r="P29">
            <v>0</v>
          </cell>
          <cell r="Q29">
            <v>0</v>
          </cell>
          <cell r="R29">
            <v>0.75</v>
          </cell>
          <cell r="S29">
            <v>0.75</v>
          </cell>
          <cell r="T29">
            <v>0</v>
          </cell>
          <cell r="U29">
            <v>0.49299999999999999</v>
          </cell>
          <cell r="V29">
            <v>0</v>
          </cell>
          <cell r="W29">
            <v>0.58699999999999997</v>
          </cell>
          <cell r="X29">
            <v>0.32100000000000001</v>
          </cell>
          <cell r="Y29">
            <v>0</v>
          </cell>
          <cell r="Z29">
            <v>0</v>
          </cell>
          <cell r="AA29">
            <v>0</v>
          </cell>
          <cell r="AB29">
            <v>0</v>
          </cell>
          <cell r="AC29">
            <v>0</v>
          </cell>
          <cell r="AD29">
            <v>0</v>
          </cell>
          <cell r="AE29">
            <v>3.65</v>
          </cell>
          <cell r="AF29">
            <v>2.12</v>
          </cell>
          <cell r="AG29">
            <v>1.83</v>
          </cell>
          <cell r="AH29">
            <v>1.63</v>
          </cell>
          <cell r="AI29">
            <v>0.28899999999999998</v>
          </cell>
          <cell r="AJ29">
            <v>0.53100000000000003</v>
          </cell>
          <cell r="AK29">
            <v>0.26500000000000001</v>
          </cell>
          <cell r="AL29">
            <v>0.45700000000000002</v>
          </cell>
          <cell r="AM29">
            <v>0</v>
          </cell>
          <cell r="AN29">
            <v>3.2199999999999999E-2</v>
          </cell>
          <cell r="AO29">
            <v>0.871</v>
          </cell>
          <cell r="AP29">
            <v>0</v>
          </cell>
          <cell r="AQ29">
            <v>0</v>
          </cell>
          <cell r="AR29">
            <v>0</v>
          </cell>
          <cell r="AS29">
            <v>0</v>
          </cell>
          <cell r="AT29">
            <v>0</v>
          </cell>
          <cell r="AU29">
            <v>2.0099999999999998</v>
          </cell>
          <cell r="AV29">
            <v>0.71</v>
          </cell>
          <cell r="AW29">
            <v>0</v>
          </cell>
          <cell r="AX29">
            <v>0</v>
          </cell>
          <cell r="AY29" t="str">
            <v>C100X6.7</v>
          </cell>
          <cell r="AZ29" t="str">
            <v>C100X6.7</v>
          </cell>
          <cell r="BA29">
            <v>6.7</v>
          </cell>
          <cell r="BB29">
            <v>890</v>
          </cell>
          <cell r="BC29">
            <v>102</v>
          </cell>
          <cell r="BD29">
            <v>0</v>
          </cell>
          <cell r="BE29">
            <v>0</v>
          </cell>
          <cell r="BF29">
            <v>40.1</v>
          </cell>
          <cell r="BG29">
            <v>0</v>
          </cell>
          <cell r="BH29">
            <v>0</v>
          </cell>
          <cell r="BI29">
            <v>3.18</v>
          </cell>
          <cell r="BJ29">
            <v>7.52</v>
          </cell>
          <cell r="BK29">
            <v>0</v>
          </cell>
          <cell r="BL29">
            <v>0</v>
          </cell>
          <cell r="BM29">
            <v>0</v>
          </cell>
          <cell r="BN29">
            <v>19.100000000000001</v>
          </cell>
          <cell r="BO29">
            <v>19.100000000000001</v>
          </cell>
          <cell r="BP29">
            <v>12.5</v>
          </cell>
          <cell r="BQ29">
            <v>0</v>
          </cell>
          <cell r="BR29">
            <v>14.9</v>
          </cell>
          <cell r="BS29">
            <v>8.15</v>
          </cell>
          <cell r="BT29">
            <v>0</v>
          </cell>
          <cell r="BU29">
            <v>6.7</v>
          </cell>
          <cell r="BV29">
            <v>0</v>
          </cell>
          <cell r="BW29">
            <v>0</v>
          </cell>
          <cell r="BX29">
            <v>0</v>
          </cell>
          <cell r="BY29">
            <v>0</v>
          </cell>
          <cell r="BZ29">
            <v>1.52</v>
          </cell>
          <cell r="CA29">
            <v>34.700000000000003</v>
          </cell>
          <cell r="CB29">
            <v>30</v>
          </cell>
          <cell r="CC29">
            <v>41.4</v>
          </cell>
          <cell r="CD29">
            <v>0.12</v>
          </cell>
          <cell r="CE29">
            <v>8.6999999999999993</v>
          </cell>
          <cell r="CF29">
            <v>4.34</v>
          </cell>
          <cell r="CG29">
            <v>11.6</v>
          </cell>
          <cell r="CH29">
            <v>0</v>
          </cell>
          <cell r="CI29">
            <v>13.4</v>
          </cell>
          <cell r="CJ29">
            <v>0.23400000000000001</v>
          </cell>
          <cell r="CK29">
            <v>0</v>
          </cell>
          <cell r="CL29">
            <v>0</v>
          </cell>
          <cell r="CM29">
            <v>0</v>
          </cell>
          <cell r="CN29">
            <v>0</v>
          </cell>
          <cell r="CO29">
            <v>0</v>
          </cell>
          <cell r="CP29">
            <v>51.1</v>
          </cell>
          <cell r="CQ29">
            <v>0.71</v>
          </cell>
          <cell r="CR29">
            <v>0</v>
          </cell>
          <cell r="CS29">
            <v>0</v>
          </cell>
        </row>
        <row r="30">
          <cell r="C30" t="str">
            <v>C3X6</v>
          </cell>
          <cell r="D30" t="str">
            <v>F</v>
          </cell>
          <cell r="E30">
            <v>6</v>
          </cell>
          <cell r="F30">
            <v>1.76</v>
          </cell>
          <cell r="G30">
            <v>3</v>
          </cell>
          <cell r="H30">
            <v>0</v>
          </cell>
          <cell r="I30">
            <v>0</v>
          </cell>
          <cell r="J30">
            <v>1.6</v>
          </cell>
          <cell r="K30">
            <v>0</v>
          </cell>
          <cell r="L30">
            <v>0</v>
          </cell>
          <cell r="M30">
            <v>0.35599999999999998</v>
          </cell>
          <cell r="N30">
            <v>0.27300000000000002</v>
          </cell>
          <cell r="O30">
            <v>0</v>
          </cell>
          <cell r="P30">
            <v>0</v>
          </cell>
          <cell r="Q30">
            <v>0</v>
          </cell>
          <cell r="R30">
            <v>0.68799999999999994</v>
          </cell>
          <cell r="S30">
            <v>0.6875</v>
          </cell>
          <cell r="T30">
            <v>0</v>
          </cell>
          <cell r="U30">
            <v>0.45500000000000002</v>
          </cell>
          <cell r="V30">
            <v>0</v>
          </cell>
          <cell r="W30">
            <v>0.32200000000000001</v>
          </cell>
          <cell r="X30">
            <v>0.29399999999999998</v>
          </cell>
          <cell r="Y30">
            <v>0</v>
          </cell>
          <cell r="Z30">
            <v>0</v>
          </cell>
          <cell r="AA30">
            <v>0</v>
          </cell>
          <cell r="AB30">
            <v>0</v>
          </cell>
          <cell r="AC30">
            <v>0</v>
          </cell>
          <cell r="AD30">
            <v>0</v>
          </cell>
          <cell r="AE30">
            <v>2.0699999999999998</v>
          </cell>
          <cell r="AF30">
            <v>1.74</v>
          </cell>
          <cell r="AG30">
            <v>1.38</v>
          </cell>
          <cell r="AH30">
            <v>1.08</v>
          </cell>
          <cell r="AI30">
            <v>0.3</v>
          </cell>
          <cell r="AJ30">
            <v>0.54300000000000004</v>
          </cell>
          <cell r="AK30">
            <v>0.26300000000000001</v>
          </cell>
          <cell r="AL30">
            <v>0.41299999999999998</v>
          </cell>
          <cell r="AM30">
            <v>0</v>
          </cell>
          <cell r="AN30">
            <v>7.2499999999999995E-2</v>
          </cell>
          <cell r="AO30">
            <v>0.46200000000000002</v>
          </cell>
          <cell r="AP30">
            <v>0</v>
          </cell>
          <cell r="AQ30">
            <v>0</v>
          </cell>
          <cell r="AR30">
            <v>0</v>
          </cell>
          <cell r="AS30">
            <v>0</v>
          </cell>
          <cell r="AT30">
            <v>0</v>
          </cell>
          <cell r="AU30">
            <v>1.4</v>
          </cell>
          <cell r="AV30">
            <v>0.69</v>
          </cell>
          <cell r="AW30">
            <v>0</v>
          </cell>
          <cell r="AX30">
            <v>0</v>
          </cell>
          <cell r="AY30" t="str">
            <v>C75X8.9</v>
          </cell>
          <cell r="AZ30" t="str">
            <v>C75X8.9</v>
          </cell>
          <cell r="BA30">
            <v>8.9</v>
          </cell>
          <cell r="BB30">
            <v>1140</v>
          </cell>
          <cell r="BC30">
            <v>76.2</v>
          </cell>
          <cell r="BD30">
            <v>0</v>
          </cell>
          <cell r="BE30">
            <v>0</v>
          </cell>
          <cell r="BF30">
            <v>40.6</v>
          </cell>
          <cell r="BG30">
            <v>0</v>
          </cell>
          <cell r="BH30">
            <v>0</v>
          </cell>
          <cell r="BI30">
            <v>9.0399999999999991</v>
          </cell>
          <cell r="BJ30">
            <v>6.93</v>
          </cell>
          <cell r="BK30">
            <v>0</v>
          </cell>
          <cell r="BL30">
            <v>0</v>
          </cell>
          <cell r="BM30">
            <v>0</v>
          </cell>
          <cell r="BN30">
            <v>17.5</v>
          </cell>
          <cell r="BO30">
            <v>17.5</v>
          </cell>
          <cell r="BP30">
            <v>11.6</v>
          </cell>
          <cell r="BQ30">
            <v>0</v>
          </cell>
          <cell r="BR30">
            <v>8.18</v>
          </cell>
          <cell r="BS30">
            <v>7.47</v>
          </cell>
          <cell r="BT30">
            <v>0</v>
          </cell>
          <cell r="BU30">
            <v>8.9</v>
          </cell>
          <cell r="BV30">
            <v>0</v>
          </cell>
          <cell r="BW30">
            <v>0</v>
          </cell>
          <cell r="BX30">
            <v>0</v>
          </cell>
          <cell r="BY30">
            <v>0</v>
          </cell>
          <cell r="BZ30">
            <v>0.86199999999999999</v>
          </cell>
          <cell r="CA30">
            <v>28.5</v>
          </cell>
          <cell r="CB30">
            <v>22.6</v>
          </cell>
          <cell r="CC30">
            <v>27.4</v>
          </cell>
          <cell r="CD30">
            <v>0.125</v>
          </cell>
          <cell r="CE30">
            <v>8.9</v>
          </cell>
          <cell r="CF30">
            <v>4.3099999999999996</v>
          </cell>
          <cell r="CG30">
            <v>10.5</v>
          </cell>
          <cell r="CH30">
            <v>0</v>
          </cell>
          <cell r="CI30">
            <v>30.2</v>
          </cell>
          <cell r="CJ30">
            <v>0.124</v>
          </cell>
          <cell r="CK30">
            <v>0</v>
          </cell>
          <cell r="CL30">
            <v>0</v>
          </cell>
          <cell r="CM30">
            <v>0</v>
          </cell>
          <cell r="CN30">
            <v>0</v>
          </cell>
          <cell r="CO30">
            <v>0</v>
          </cell>
          <cell r="CP30">
            <v>35.6</v>
          </cell>
          <cell r="CQ30">
            <v>0.69</v>
          </cell>
          <cell r="CR30">
            <v>0</v>
          </cell>
          <cell r="CS30">
            <v>0</v>
          </cell>
        </row>
        <row r="31">
          <cell r="C31" t="str">
            <v>C3X5</v>
          </cell>
          <cell r="D31" t="str">
            <v>F</v>
          </cell>
          <cell r="E31">
            <v>5</v>
          </cell>
          <cell r="F31">
            <v>1.47</v>
          </cell>
          <cell r="G31">
            <v>3</v>
          </cell>
          <cell r="H31">
            <v>0</v>
          </cell>
          <cell r="I31">
            <v>0</v>
          </cell>
          <cell r="J31">
            <v>1.5</v>
          </cell>
          <cell r="K31">
            <v>0</v>
          </cell>
          <cell r="L31">
            <v>0</v>
          </cell>
          <cell r="M31">
            <v>0.25800000000000001</v>
          </cell>
          <cell r="N31">
            <v>0.27300000000000002</v>
          </cell>
          <cell r="O31">
            <v>0</v>
          </cell>
          <cell r="P31">
            <v>0</v>
          </cell>
          <cell r="Q31">
            <v>0</v>
          </cell>
          <cell r="R31">
            <v>0.68799999999999994</v>
          </cell>
          <cell r="S31">
            <v>0.6875</v>
          </cell>
          <cell r="T31">
            <v>0</v>
          </cell>
          <cell r="U31">
            <v>0.439</v>
          </cell>
          <cell r="V31">
            <v>0</v>
          </cell>
          <cell r="W31">
            <v>0.39200000000000002</v>
          </cell>
          <cell r="X31">
            <v>0.245</v>
          </cell>
          <cell r="Y31">
            <v>0</v>
          </cell>
          <cell r="Z31">
            <v>0</v>
          </cell>
          <cell r="AA31">
            <v>0</v>
          </cell>
          <cell r="AB31">
            <v>0</v>
          </cell>
          <cell r="AC31">
            <v>0</v>
          </cell>
          <cell r="AD31">
            <v>0</v>
          </cell>
          <cell r="AE31">
            <v>1.85</v>
          </cell>
          <cell r="AF31">
            <v>1.52</v>
          </cell>
          <cell r="AG31">
            <v>1.23</v>
          </cell>
          <cell r="AH31">
            <v>1.1200000000000001</v>
          </cell>
          <cell r="AI31">
            <v>0.24099999999999999</v>
          </cell>
          <cell r="AJ31">
            <v>0.46400000000000002</v>
          </cell>
          <cell r="AK31">
            <v>0.22800000000000001</v>
          </cell>
          <cell r="AL31">
            <v>0.40500000000000003</v>
          </cell>
          <cell r="AM31">
            <v>0</v>
          </cell>
          <cell r="AN31">
            <v>4.2500000000000003E-2</v>
          </cell>
          <cell r="AO31">
            <v>0.379</v>
          </cell>
          <cell r="AP31">
            <v>0</v>
          </cell>
          <cell r="AQ31">
            <v>0</v>
          </cell>
          <cell r="AR31">
            <v>0</v>
          </cell>
          <cell r="AS31">
            <v>0</v>
          </cell>
          <cell r="AT31">
            <v>0</v>
          </cell>
          <cell r="AU31">
            <v>1.45</v>
          </cell>
          <cell r="AV31">
            <v>0.67300000000000004</v>
          </cell>
          <cell r="AW31">
            <v>0</v>
          </cell>
          <cell r="AX31">
            <v>0</v>
          </cell>
          <cell r="AY31" t="str">
            <v>C75X7.4</v>
          </cell>
          <cell r="AZ31" t="str">
            <v>C75X7.4</v>
          </cell>
          <cell r="BA31">
            <v>7.4</v>
          </cell>
          <cell r="BB31">
            <v>948</v>
          </cell>
          <cell r="BC31">
            <v>76.2</v>
          </cell>
          <cell r="BD31">
            <v>0</v>
          </cell>
          <cell r="BE31">
            <v>0</v>
          </cell>
          <cell r="BF31">
            <v>38.1</v>
          </cell>
          <cell r="BG31">
            <v>0</v>
          </cell>
          <cell r="BH31">
            <v>0</v>
          </cell>
          <cell r="BI31">
            <v>6.55</v>
          </cell>
          <cell r="BJ31">
            <v>6.93</v>
          </cell>
          <cell r="BK31">
            <v>0</v>
          </cell>
          <cell r="BL31">
            <v>0</v>
          </cell>
          <cell r="BM31">
            <v>0</v>
          </cell>
          <cell r="BN31">
            <v>17.5</v>
          </cell>
          <cell r="BO31">
            <v>17.5</v>
          </cell>
          <cell r="BP31">
            <v>11.2</v>
          </cell>
          <cell r="BQ31">
            <v>0</v>
          </cell>
          <cell r="BR31">
            <v>10</v>
          </cell>
          <cell r="BS31">
            <v>6.22</v>
          </cell>
          <cell r="BT31">
            <v>0</v>
          </cell>
          <cell r="BU31">
            <v>7.4</v>
          </cell>
          <cell r="BV31">
            <v>0</v>
          </cell>
          <cell r="BW31">
            <v>0</v>
          </cell>
          <cell r="BX31">
            <v>0</v>
          </cell>
          <cell r="BY31">
            <v>0</v>
          </cell>
          <cell r="BZ31">
            <v>0.77</v>
          </cell>
          <cell r="CA31">
            <v>24.9</v>
          </cell>
          <cell r="CB31">
            <v>20.2</v>
          </cell>
          <cell r="CC31">
            <v>28.4</v>
          </cell>
          <cell r="CD31">
            <v>0.1</v>
          </cell>
          <cell r="CE31">
            <v>7.6</v>
          </cell>
          <cell r="CF31">
            <v>3.74</v>
          </cell>
          <cell r="CG31">
            <v>10.3</v>
          </cell>
          <cell r="CH31">
            <v>0</v>
          </cell>
          <cell r="CI31">
            <v>17.7</v>
          </cell>
          <cell r="CJ31">
            <v>0.10199999999999999</v>
          </cell>
          <cell r="CK31">
            <v>0</v>
          </cell>
          <cell r="CL31">
            <v>0</v>
          </cell>
          <cell r="CM31">
            <v>0</v>
          </cell>
          <cell r="CN31">
            <v>0</v>
          </cell>
          <cell r="CO31">
            <v>0</v>
          </cell>
          <cell r="CP31">
            <v>36.799999999999997</v>
          </cell>
          <cell r="CQ31">
            <v>0.67300000000000004</v>
          </cell>
          <cell r="CR31">
            <v>0</v>
          </cell>
          <cell r="CS31">
            <v>0</v>
          </cell>
        </row>
        <row r="32">
          <cell r="C32" t="str">
            <v>C3X4.1</v>
          </cell>
          <cell r="D32" t="str">
            <v>F</v>
          </cell>
          <cell r="E32">
            <v>4.0999999999999996</v>
          </cell>
          <cell r="F32">
            <v>1.2</v>
          </cell>
          <cell r="G32">
            <v>3</v>
          </cell>
          <cell r="H32">
            <v>0</v>
          </cell>
          <cell r="I32">
            <v>0</v>
          </cell>
          <cell r="J32">
            <v>1.41</v>
          </cell>
          <cell r="K32">
            <v>0</v>
          </cell>
          <cell r="L32">
            <v>0</v>
          </cell>
          <cell r="M32">
            <v>0.17</v>
          </cell>
          <cell r="N32">
            <v>0.27300000000000002</v>
          </cell>
          <cell r="O32">
            <v>0</v>
          </cell>
          <cell r="P32">
            <v>0</v>
          </cell>
          <cell r="Q32">
            <v>0</v>
          </cell>
          <cell r="R32">
            <v>0.68799999999999994</v>
          </cell>
          <cell r="S32">
            <v>0.6875</v>
          </cell>
          <cell r="T32">
            <v>0</v>
          </cell>
          <cell r="U32">
            <v>0.437</v>
          </cell>
          <cell r="V32">
            <v>0</v>
          </cell>
          <cell r="W32">
            <v>0.46100000000000002</v>
          </cell>
          <cell r="X32">
            <v>0.26200000000000001</v>
          </cell>
          <cell r="Y32">
            <v>0</v>
          </cell>
          <cell r="Z32">
            <v>0</v>
          </cell>
          <cell r="AA32">
            <v>0</v>
          </cell>
          <cell r="AB32">
            <v>0</v>
          </cell>
          <cell r="AC32">
            <v>0</v>
          </cell>
          <cell r="AD32">
            <v>0</v>
          </cell>
          <cell r="AE32">
            <v>1.65</v>
          </cell>
          <cell r="AF32">
            <v>1.32</v>
          </cell>
          <cell r="AG32">
            <v>1.1000000000000001</v>
          </cell>
          <cell r="AH32">
            <v>1.17</v>
          </cell>
          <cell r="AI32">
            <v>0.191</v>
          </cell>
          <cell r="AJ32">
            <v>0.39900000000000002</v>
          </cell>
          <cell r="AK32">
            <v>0.19600000000000001</v>
          </cell>
          <cell r="AL32">
            <v>0.39800000000000002</v>
          </cell>
          <cell r="AM32">
            <v>0</v>
          </cell>
          <cell r="AN32">
            <v>2.69E-2</v>
          </cell>
          <cell r="AO32">
            <v>0.307</v>
          </cell>
          <cell r="AP32">
            <v>0</v>
          </cell>
          <cell r="AQ32">
            <v>0</v>
          </cell>
          <cell r="AR32">
            <v>0</v>
          </cell>
          <cell r="AS32">
            <v>0</v>
          </cell>
          <cell r="AT32">
            <v>0</v>
          </cell>
          <cell r="AU32">
            <v>1.53</v>
          </cell>
          <cell r="AV32">
            <v>0.65500000000000003</v>
          </cell>
          <cell r="AW32">
            <v>0</v>
          </cell>
          <cell r="AX32">
            <v>0</v>
          </cell>
          <cell r="AY32" t="str">
            <v>C75X6.1</v>
          </cell>
          <cell r="AZ32" t="str">
            <v>C75X6.1</v>
          </cell>
          <cell r="BA32">
            <v>6.1</v>
          </cell>
          <cell r="BB32">
            <v>774</v>
          </cell>
          <cell r="BC32">
            <v>76.2</v>
          </cell>
          <cell r="BD32">
            <v>0</v>
          </cell>
          <cell r="BE32">
            <v>0</v>
          </cell>
          <cell r="BF32">
            <v>35.799999999999997</v>
          </cell>
          <cell r="BG32">
            <v>0</v>
          </cell>
          <cell r="BH32">
            <v>0</v>
          </cell>
          <cell r="BI32">
            <v>4.32</v>
          </cell>
          <cell r="BJ32">
            <v>6.93</v>
          </cell>
          <cell r="BK32">
            <v>0</v>
          </cell>
          <cell r="BL32">
            <v>0</v>
          </cell>
          <cell r="BM32">
            <v>0</v>
          </cell>
          <cell r="BN32">
            <v>17.5</v>
          </cell>
          <cell r="BO32">
            <v>17.5</v>
          </cell>
          <cell r="BP32">
            <v>11.1</v>
          </cell>
          <cell r="BQ32">
            <v>0</v>
          </cell>
          <cell r="BR32">
            <v>11.7</v>
          </cell>
          <cell r="BS32">
            <v>6.65</v>
          </cell>
          <cell r="BT32">
            <v>0</v>
          </cell>
          <cell r="BU32">
            <v>6.1</v>
          </cell>
          <cell r="BV32">
            <v>0</v>
          </cell>
          <cell r="BW32">
            <v>0</v>
          </cell>
          <cell r="BX32">
            <v>0</v>
          </cell>
          <cell r="BY32">
            <v>0</v>
          </cell>
          <cell r="BZ32">
            <v>0.68700000000000006</v>
          </cell>
          <cell r="CA32">
            <v>21.6</v>
          </cell>
          <cell r="CB32">
            <v>18</v>
          </cell>
          <cell r="CC32">
            <v>29.7</v>
          </cell>
          <cell r="CD32">
            <v>7.9500000000000001E-2</v>
          </cell>
          <cell r="CE32">
            <v>6.54</v>
          </cell>
          <cell r="CF32">
            <v>3.21</v>
          </cell>
          <cell r="CG32">
            <v>10.1</v>
          </cell>
          <cell r="CH32">
            <v>0</v>
          </cell>
          <cell r="CI32">
            <v>11.2</v>
          </cell>
          <cell r="CJ32">
            <v>8.2400000000000001E-2</v>
          </cell>
          <cell r="CK32">
            <v>0</v>
          </cell>
          <cell r="CL32">
            <v>0</v>
          </cell>
          <cell r="CM32">
            <v>0</v>
          </cell>
          <cell r="CN32">
            <v>0</v>
          </cell>
          <cell r="CO32">
            <v>0</v>
          </cell>
          <cell r="CP32">
            <v>38.9</v>
          </cell>
          <cell r="CQ32">
            <v>0.65500000000000003</v>
          </cell>
          <cell r="CR32">
            <v>0</v>
          </cell>
          <cell r="CS32">
            <v>0</v>
          </cell>
        </row>
        <row r="33">
          <cell r="C33" t="str">
            <v>C3X3.5</v>
          </cell>
          <cell r="D33" t="str">
            <v>F</v>
          </cell>
          <cell r="E33">
            <v>3.5</v>
          </cell>
          <cell r="F33">
            <v>1.0900000000000001</v>
          </cell>
          <cell r="G33">
            <v>3</v>
          </cell>
          <cell r="H33">
            <v>0</v>
          </cell>
          <cell r="I33">
            <v>0</v>
          </cell>
          <cell r="J33">
            <v>1.37</v>
          </cell>
          <cell r="K33">
            <v>0</v>
          </cell>
          <cell r="L33">
            <v>0</v>
          </cell>
          <cell r="M33">
            <v>0.13200000000000001</v>
          </cell>
          <cell r="N33">
            <v>0.27300000000000002</v>
          </cell>
          <cell r="O33">
            <v>0</v>
          </cell>
          <cell r="P33">
            <v>0</v>
          </cell>
          <cell r="Q33">
            <v>0</v>
          </cell>
          <cell r="R33">
            <v>0.68799999999999994</v>
          </cell>
          <cell r="S33">
            <v>0.6875</v>
          </cell>
          <cell r="T33">
            <v>0</v>
          </cell>
          <cell r="U33">
            <v>0.443</v>
          </cell>
          <cell r="V33">
            <v>0</v>
          </cell>
          <cell r="W33">
            <v>0.49299999999999999</v>
          </cell>
          <cell r="X33">
            <v>0.29599999999999999</v>
          </cell>
          <cell r="Y33">
            <v>0</v>
          </cell>
          <cell r="Z33">
            <v>0</v>
          </cell>
          <cell r="AA33">
            <v>0</v>
          </cell>
          <cell r="AB33">
            <v>0</v>
          </cell>
          <cell r="AC33">
            <v>0</v>
          </cell>
          <cell r="AD33">
            <v>0</v>
          </cell>
          <cell r="AE33">
            <v>1.57</v>
          </cell>
          <cell r="AF33">
            <v>1.24</v>
          </cell>
          <cell r="AG33">
            <v>1.04</v>
          </cell>
          <cell r="AH33">
            <v>1.2</v>
          </cell>
          <cell r="AI33">
            <v>0.16900000000000001</v>
          </cell>
          <cell r="AJ33">
            <v>0.36399999999999999</v>
          </cell>
          <cell r="AK33">
            <v>0.182</v>
          </cell>
          <cell r="AL33">
            <v>0.39400000000000002</v>
          </cell>
          <cell r="AM33">
            <v>0</v>
          </cell>
          <cell r="AN33">
            <v>2.2599999999999999E-2</v>
          </cell>
          <cell r="AO33">
            <v>0.27600000000000002</v>
          </cell>
          <cell r="AP33">
            <v>0</v>
          </cell>
          <cell r="AQ33">
            <v>0</v>
          </cell>
          <cell r="AR33">
            <v>0</v>
          </cell>
          <cell r="AS33">
            <v>0</v>
          </cell>
          <cell r="AT33">
            <v>0</v>
          </cell>
          <cell r="AU33">
            <v>1.57</v>
          </cell>
          <cell r="AV33">
            <v>0.64600000000000002</v>
          </cell>
          <cell r="AW33">
            <v>0</v>
          </cell>
          <cell r="AX33">
            <v>0</v>
          </cell>
          <cell r="AY33" t="str">
            <v>C75X5.2</v>
          </cell>
          <cell r="AZ33" t="str">
            <v>C75X5.2</v>
          </cell>
          <cell r="BA33">
            <v>5.2</v>
          </cell>
          <cell r="BB33">
            <v>703</v>
          </cell>
          <cell r="BC33">
            <v>76.2</v>
          </cell>
          <cell r="BD33">
            <v>0</v>
          </cell>
          <cell r="BE33">
            <v>0</v>
          </cell>
          <cell r="BF33">
            <v>34.799999999999997</v>
          </cell>
          <cell r="BG33">
            <v>0</v>
          </cell>
          <cell r="BH33">
            <v>0</v>
          </cell>
          <cell r="BI33">
            <v>3.35</v>
          </cell>
          <cell r="BJ33">
            <v>6.93</v>
          </cell>
          <cell r="BK33">
            <v>0</v>
          </cell>
          <cell r="BL33">
            <v>0</v>
          </cell>
          <cell r="BM33">
            <v>0</v>
          </cell>
          <cell r="BN33">
            <v>17.5</v>
          </cell>
          <cell r="BO33">
            <v>17.5</v>
          </cell>
          <cell r="BP33">
            <v>11.3</v>
          </cell>
          <cell r="BQ33">
            <v>0</v>
          </cell>
          <cell r="BR33">
            <v>12.5</v>
          </cell>
          <cell r="BS33">
            <v>7.52</v>
          </cell>
          <cell r="BT33">
            <v>0</v>
          </cell>
          <cell r="BU33">
            <v>5.2</v>
          </cell>
          <cell r="BV33">
            <v>0</v>
          </cell>
          <cell r="BW33">
            <v>0</v>
          </cell>
          <cell r="BX33">
            <v>0</v>
          </cell>
          <cell r="BY33">
            <v>0</v>
          </cell>
          <cell r="BZ33">
            <v>0.65300000000000002</v>
          </cell>
          <cell r="CA33">
            <v>20.3</v>
          </cell>
          <cell r="CB33">
            <v>17</v>
          </cell>
          <cell r="CC33">
            <v>30.5</v>
          </cell>
          <cell r="CD33">
            <v>7.0300000000000001E-2</v>
          </cell>
          <cell r="CE33">
            <v>5.96</v>
          </cell>
          <cell r="CF33">
            <v>2.98</v>
          </cell>
          <cell r="CG33">
            <v>10</v>
          </cell>
          <cell r="CH33">
            <v>0</v>
          </cell>
          <cell r="CI33">
            <v>9.41</v>
          </cell>
          <cell r="CJ33">
            <v>7.4099999999999999E-2</v>
          </cell>
          <cell r="CK33">
            <v>0</v>
          </cell>
          <cell r="CL33">
            <v>0</v>
          </cell>
          <cell r="CM33">
            <v>0</v>
          </cell>
          <cell r="CN33">
            <v>0</v>
          </cell>
          <cell r="CO33">
            <v>0</v>
          </cell>
          <cell r="CP33">
            <v>39.9</v>
          </cell>
          <cell r="CQ33">
            <v>0.64600000000000002</v>
          </cell>
          <cell r="CR33">
            <v>0</v>
          </cell>
          <cell r="CS33">
            <v>0</v>
          </cell>
        </row>
        <row r="34">
          <cell r="C34" t="str">
            <v>None</v>
          </cell>
          <cell r="D34" t="str">
            <v>F</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cell r="AZ34" t="str">
            <v>None</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row>
      </sheetData>
      <sheetData sheetId="10">
        <row r="3">
          <cell r="C3" t="str">
            <v>WT22X167.5</v>
          </cell>
          <cell r="D3" t="str">
            <v>F</v>
          </cell>
          <cell r="E3">
            <v>168</v>
          </cell>
          <cell r="F3">
            <v>49.2</v>
          </cell>
          <cell r="G3">
            <v>22</v>
          </cell>
          <cell r="H3">
            <v>0</v>
          </cell>
          <cell r="I3">
            <v>0</v>
          </cell>
          <cell r="J3">
            <v>15.9</v>
          </cell>
          <cell r="K3">
            <v>0</v>
          </cell>
          <cell r="L3">
            <v>0</v>
          </cell>
          <cell r="M3">
            <v>1.03</v>
          </cell>
          <cell r="N3">
            <v>1.77</v>
          </cell>
          <cell r="O3">
            <v>0</v>
          </cell>
          <cell r="P3">
            <v>0</v>
          </cell>
          <cell r="Q3">
            <v>0</v>
          </cell>
          <cell r="R3">
            <v>2.56</v>
          </cell>
          <cell r="S3">
            <v>2.625</v>
          </cell>
          <cell r="T3">
            <v>0</v>
          </cell>
          <cell r="U3">
            <v>0</v>
          </cell>
          <cell r="V3">
            <v>5.53</v>
          </cell>
          <cell r="W3">
            <v>0</v>
          </cell>
          <cell r="X3">
            <v>0</v>
          </cell>
          <cell r="Y3">
            <v>1.54</v>
          </cell>
          <cell r="Z3">
            <v>4.5</v>
          </cell>
          <cell r="AA3">
            <v>0</v>
          </cell>
          <cell r="AB3">
            <v>19.100000000000001</v>
          </cell>
          <cell r="AC3">
            <v>0</v>
          </cell>
          <cell r="AD3">
            <v>21.5</v>
          </cell>
          <cell r="AE3">
            <v>2170</v>
          </cell>
          <cell r="AF3">
            <v>234</v>
          </cell>
          <cell r="AG3">
            <v>131</v>
          </cell>
          <cell r="AH3">
            <v>6.63</v>
          </cell>
          <cell r="AI3">
            <v>600</v>
          </cell>
          <cell r="AJ3">
            <v>118</v>
          </cell>
          <cell r="AK3">
            <v>75.2</v>
          </cell>
          <cell r="AL3">
            <v>3.49</v>
          </cell>
          <cell r="AM3">
            <v>0</v>
          </cell>
          <cell r="AN3">
            <v>37.200000000000003</v>
          </cell>
          <cell r="AO3">
            <v>438</v>
          </cell>
          <cell r="AP3">
            <v>0</v>
          </cell>
          <cell r="AQ3">
            <v>0</v>
          </cell>
          <cell r="AR3">
            <v>0</v>
          </cell>
          <cell r="AS3">
            <v>0</v>
          </cell>
          <cell r="AT3">
            <v>0</v>
          </cell>
          <cell r="AU3">
            <v>8.82</v>
          </cell>
          <cell r="AV3">
            <v>0.72299999999999998</v>
          </cell>
          <cell r="AW3">
            <v>0</v>
          </cell>
          <cell r="AX3">
            <v>0.81699999999999995</v>
          </cell>
          <cell r="AY3" t="str">
            <v>WT550X249.5</v>
          </cell>
          <cell r="AZ3" t="str">
            <v>WT550X249.5</v>
          </cell>
          <cell r="BA3">
            <v>250</v>
          </cell>
          <cell r="BB3">
            <v>31700</v>
          </cell>
          <cell r="BC3">
            <v>559</v>
          </cell>
          <cell r="BD3">
            <v>0</v>
          </cell>
          <cell r="BE3">
            <v>0</v>
          </cell>
          <cell r="BF3">
            <v>404</v>
          </cell>
          <cell r="BG3">
            <v>0</v>
          </cell>
          <cell r="BH3">
            <v>0</v>
          </cell>
          <cell r="BI3">
            <v>26.2</v>
          </cell>
          <cell r="BJ3">
            <v>45</v>
          </cell>
          <cell r="BK3">
            <v>0</v>
          </cell>
          <cell r="BL3">
            <v>0</v>
          </cell>
          <cell r="BM3">
            <v>0</v>
          </cell>
          <cell r="BN3">
            <v>65</v>
          </cell>
          <cell r="BO3">
            <v>66.7</v>
          </cell>
          <cell r="BP3">
            <v>0</v>
          </cell>
          <cell r="BQ3">
            <v>140</v>
          </cell>
          <cell r="BR3">
            <v>0</v>
          </cell>
          <cell r="BS3">
            <v>0</v>
          </cell>
          <cell r="BT3">
            <v>39.1</v>
          </cell>
          <cell r="BU3">
            <v>250</v>
          </cell>
          <cell r="BV3">
            <v>0</v>
          </cell>
          <cell r="BW3">
            <v>0</v>
          </cell>
          <cell r="BX3">
            <v>19.100000000000001</v>
          </cell>
          <cell r="BY3">
            <v>21.5</v>
          </cell>
          <cell r="BZ3">
            <v>903</v>
          </cell>
          <cell r="CA3">
            <v>3830</v>
          </cell>
          <cell r="CB3">
            <v>2150</v>
          </cell>
          <cell r="CC3">
            <v>168</v>
          </cell>
          <cell r="CD3">
            <v>250</v>
          </cell>
          <cell r="CE3">
            <v>1930</v>
          </cell>
          <cell r="CF3">
            <v>1230</v>
          </cell>
          <cell r="CG3">
            <v>88.6</v>
          </cell>
          <cell r="CH3">
            <v>0</v>
          </cell>
          <cell r="CI3">
            <v>15500</v>
          </cell>
          <cell r="CJ3">
            <v>118</v>
          </cell>
          <cell r="CK3">
            <v>0</v>
          </cell>
          <cell r="CL3">
            <v>0</v>
          </cell>
          <cell r="CM3">
            <v>0</v>
          </cell>
          <cell r="CN3">
            <v>0</v>
          </cell>
          <cell r="CO3">
            <v>0</v>
          </cell>
          <cell r="CP3">
            <v>224</v>
          </cell>
          <cell r="CQ3">
            <v>0.72299999999999998</v>
          </cell>
          <cell r="CR3">
            <v>0</v>
          </cell>
          <cell r="CS3">
            <v>0.81699999999999995</v>
          </cell>
        </row>
        <row r="4">
          <cell r="C4" t="str">
            <v>WT22X145</v>
          </cell>
          <cell r="D4" t="str">
            <v>F</v>
          </cell>
          <cell r="E4">
            <v>145</v>
          </cell>
          <cell r="F4">
            <v>42.7</v>
          </cell>
          <cell r="G4">
            <v>21.8</v>
          </cell>
          <cell r="H4">
            <v>0</v>
          </cell>
          <cell r="I4">
            <v>0</v>
          </cell>
          <cell r="J4">
            <v>15.8</v>
          </cell>
          <cell r="K4">
            <v>0</v>
          </cell>
          <cell r="L4">
            <v>0</v>
          </cell>
          <cell r="M4">
            <v>0.86499999999999999</v>
          </cell>
          <cell r="N4">
            <v>1.58</v>
          </cell>
          <cell r="O4">
            <v>0</v>
          </cell>
          <cell r="P4">
            <v>0</v>
          </cell>
          <cell r="Q4">
            <v>0</v>
          </cell>
          <cell r="R4">
            <v>2.37</v>
          </cell>
          <cell r="S4">
            <v>2.4375</v>
          </cell>
          <cell r="T4">
            <v>0</v>
          </cell>
          <cell r="U4">
            <v>0</v>
          </cell>
          <cell r="V4">
            <v>5.26</v>
          </cell>
          <cell r="W4">
            <v>0</v>
          </cell>
          <cell r="X4">
            <v>0</v>
          </cell>
          <cell r="Y4">
            <v>1.35</v>
          </cell>
          <cell r="Z4">
            <v>5.0199999999999996</v>
          </cell>
          <cell r="AA4">
            <v>0</v>
          </cell>
          <cell r="AB4">
            <v>22.3</v>
          </cell>
          <cell r="AC4">
            <v>0</v>
          </cell>
          <cell r="AD4">
            <v>25.2</v>
          </cell>
          <cell r="AE4">
            <v>1830</v>
          </cell>
          <cell r="AF4">
            <v>196</v>
          </cell>
          <cell r="AG4">
            <v>111</v>
          </cell>
          <cell r="AH4">
            <v>6.54</v>
          </cell>
          <cell r="AI4">
            <v>521</v>
          </cell>
          <cell r="AJ4">
            <v>102</v>
          </cell>
          <cell r="AK4">
            <v>65.900000000000006</v>
          </cell>
          <cell r="AL4">
            <v>3.49</v>
          </cell>
          <cell r="AM4">
            <v>0</v>
          </cell>
          <cell r="AN4">
            <v>25.4</v>
          </cell>
          <cell r="AO4">
            <v>275</v>
          </cell>
          <cell r="AP4">
            <v>0</v>
          </cell>
          <cell r="AQ4">
            <v>0</v>
          </cell>
          <cell r="AR4">
            <v>0</v>
          </cell>
          <cell r="AS4">
            <v>0</v>
          </cell>
          <cell r="AT4">
            <v>0</v>
          </cell>
          <cell r="AU4">
            <v>8.66</v>
          </cell>
          <cell r="AV4">
            <v>0.73299999999999998</v>
          </cell>
          <cell r="AW4">
            <v>0</v>
          </cell>
          <cell r="AX4">
            <v>0.63600000000000001</v>
          </cell>
          <cell r="AY4" t="str">
            <v>WT550X216.5</v>
          </cell>
          <cell r="AZ4" t="str">
            <v>WT550X216.5</v>
          </cell>
          <cell r="BA4">
            <v>216</v>
          </cell>
          <cell r="BB4">
            <v>27500</v>
          </cell>
          <cell r="BC4">
            <v>554</v>
          </cell>
          <cell r="BD4">
            <v>0</v>
          </cell>
          <cell r="BE4">
            <v>0</v>
          </cell>
          <cell r="BF4">
            <v>401</v>
          </cell>
          <cell r="BG4">
            <v>0</v>
          </cell>
          <cell r="BH4">
            <v>0</v>
          </cell>
          <cell r="BI4">
            <v>22</v>
          </cell>
          <cell r="BJ4">
            <v>40.1</v>
          </cell>
          <cell r="BK4">
            <v>0</v>
          </cell>
          <cell r="BL4">
            <v>0</v>
          </cell>
          <cell r="BM4">
            <v>0</v>
          </cell>
          <cell r="BN4">
            <v>60.2</v>
          </cell>
          <cell r="BO4">
            <v>61.9</v>
          </cell>
          <cell r="BP4">
            <v>0</v>
          </cell>
          <cell r="BQ4">
            <v>134</v>
          </cell>
          <cell r="BR4">
            <v>0</v>
          </cell>
          <cell r="BS4">
            <v>0</v>
          </cell>
          <cell r="BT4">
            <v>34.299999999999997</v>
          </cell>
          <cell r="BU4">
            <v>217</v>
          </cell>
          <cell r="BV4">
            <v>0</v>
          </cell>
          <cell r="BW4">
            <v>0</v>
          </cell>
          <cell r="BX4">
            <v>22.3</v>
          </cell>
          <cell r="BY4">
            <v>25.2</v>
          </cell>
          <cell r="BZ4">
            <v>762</v>
          </cell>
          <cell r="CA4">
            <v>3210</v>
          </cell>
          <cell r="CB4">
            <v>1820</v>
          </cell>
          <cell r="CC4">
            <v>166</v>
          </cell>
          <cell r="CD4">
            <v>217</v>
          </cell>
          <cell r="CE4">
            <v>1670</v>
          </cell>
          <cell r="CF4">
            <v>1080</v>
          </cell>
          <cell r="CG4">
            <v>88.6</v>
          </cell>
          <cell r="CH4">
            <v>0</v>
          </cell>
          <cell r="CI4">
            <v>10600</v>
          </cell>
          <cell r="CJ4">
            <v>73.8</v>
          </cell>
          <cell r="CK4">
            <v>0</v>
          </cell>
          <cell r="CL4">
            <v>0</v>
          </cell>
          <cell r="CM4">
            <v>0</v>
          </cell>
          <cell r="CN4">
            <v>0</v>
          </cell>
          <cell r="CO4">
            <v>0</v>
          </cell>
          <cell r="CP4">
            <v>220</v>
          </cell>
          <cell r="CQ4">
            <v>0.73299999999999998</v>
          </cell>
          <cell r="CR4">
            <v>0</v>
          </cell>
          <cell r="CS4">
            <v>0.63600000000000001</v>
          </cell>
        </row>
        <row r="5">
          <cell r="C5" t="str">
            <v>WT22X131</v>
          </cell>
          <cell r="D5" t="str">
            <v>F</v>
          </cell>
          <cell r="E5">
            <v>131</v>
          </cell>
          <cell r="F5">
            <v>38.4</v>
          </cell>
          <cell r="G5">
            <v>21.7</v>
          </cell>
          <cell r="H5">
            <v>0</v>
          </cell>
          <cell r="I5">
            <v>0</v>
          </cell>
          <cell r="J5">
            <v>15.8</v>
          </cell>
          <cell r="K5">
            <v>0</v>
          </cell>
          <cell r="L5">
            <v>0</v>
          </cell>
          <cell r="M5">
            <v>0.78500000000000003</v>
          </cell>
          <cell r="N5">
            <v>1.42</v>
          </cell>
          <cell r="O5">
            <v>0</v>
          </cell>
          <cell r="P5">
            <v>0</v>
          </cell>
          <cell r="Q5">
            <v>0</v>
          </cell>
          <cell r="R5">
            <v>2.21</v>
          </cell>
          <cell r="S5">
            <v>2.25</v>
          </cell>
          <cell r="T5">
            <v>0</v>
          </cell>
          <cell r="U5">
            <v>0</v>
          </cell>
          <cell r="V5">
            <v>5.19</v>
          </cell>
          <cell r="W5">
            <v>0</v>
          </cell>
          <cell r="X5">
            <v>0</v>
          </cell>
          <cell r="Y5">
            <v>1.22</v>
          </cell>
          <cell r="Z5">
            <v>5.57</v>
          </cell>
          <cell r="AA5">
            <v>0</v>
          </cell>
          <cell r="AB5">
            <v>24.6</v>
          </cell>
          <cell r="AC5">
            <v>0</v>
          </cell>
          <cell r="AD5">
            <v>27.6</v>
          </cell>
          <cell r="AE5">
            <v>1640</v>
          </cell>
          <cell r="AF5">
            <v>176</v>
          </cell>
          <cell r="AG5">
            <v>99.4</v>
          </cell>
          <cell r="AH5">
            <v>6.53</v>
          </cell>
          <cell r="AI5">
            <v>462</v>
          </cell>
          <cell r="AJ5">
            <v>90.9</v>
          </cell>
          <cell r="AK5">
            <v>58.6</v>
          </cell>
          <cell r="AL5">
            <v>3.47</v>
          </cell>
          <cell r="AM5">
            <v>0</v>
          </cell>
          <cell r="AN5">
            <v>18.600000000000001</v>
          </cell>
          <cell r="AO5">
            <v>200</v>
          </cell>
          <cell r="AP5">
            <v>0</v>
          </cell>
          <cell r="AQ5">
            <v>0</v>
          </cell>
          <cell r="AR5">
            <v>0</v>
          </cell>
          <cell r="AS5">
            <v>0</v>
          </cell>
          <cell r="AT5">
            <v>0</v>
          </cell>
          <cell r="AU5">
            <v>8.64</v>
          </cell>
          <cell r="AV5">
            <v>0.73099999999999998</v>
          </cell>
          <cell r="AW5">
            <v>0</v>
          </cell>
          <cell r="AX5">
            <v>0.53200000000000003</v>
          </cell>
          <cell r="AY5" t="str">
            <v>WT550X195</v>
          </cell>
          <cell r="AZ5" t="str">
            <v>WT550X195</v>
          </cell>
          <cell r="BA5">
            <v>195</v>
          </cell>
          <cell r="BB5">
            <v>24800</v>
          </cell>
          <cell r="BC5">
            <v>551</v>
          </cell>
          <cell r="BD5">
            <v>0</v>
          </cell>
          <cell r="BE5">
            <v>0</v>
          </cell>
          <cell r="BF5">
            <v>401</v>
          </cell>
          <cell r="BG5">
            <v>0</v>
          </cell>
          <cell r="BH5">
            <v>0</v>
          </cell>
          <cell r="BI5">
            <v>19.899999999999999</v>
          </cell>
          <cell r="BJ5">
            <v>36.1</v>
          </cell>
          <cell r="BK5">
            <v>0</v>
          </cell>
          <cell r="BL5">
            <v>0</v>
          </cell>
          <cell r="BM5">
            <v>0</v>
          </cell>
          <cell r="BN5">
            <v>56.1</v>
          </cell>
          <cell r="BO5">
            <v>57.2</v>
          </cell>
          <cell r="BP5">
            <v>0</v>
          </cell>
          <cell r="BQ5">
            <v>132</v>
          </cell>
          <cell r="BR5">
            <v>0</v>
          </cell>
          <cell r="BS5">
            <v>0</v>
          </cell>
          <cell r="BT5">
            <v>31</v>
          </cell>
          <cell r="BU5">
            <v>195</v>
          </cell>
          <cell r="BV5">
            <v>0</v>
          </cell>
          <cell r="BW5">
            <v>0</v>
          </cell>
          <cell r="BX5">
            <v>24.6</v>
          </cell>
          <cell r="BY5">
            <v>27.6</v>
          </cell>
          <cell r="BZ5">
            <v>683</v>
          </cell>
          <cell r="CA5">
            <v>2880</v>
          </cell>
          <cell r="CB5">
            <v>1630</v>
          </cell>
          <cell r="CC5">
            <v>166</v>
          </cell>
          <cell r="CD5">
            <v>192</v>
          </cell>
          <cell r="CE5">
            <v>1490</v>
          </cell>
          <cell r="CF5">
            <v>960</v>
          </cell>
          <cell r="CG5">
            <v>88.1</v>
          </cell>
          <cell r="CH5">
            <v>0</v>
          </cell>
          <cell r="CI5">
            <v>7740</v>
          </cell>
          <cell r="CJ5">
            <v>53.7</v>
          </cell>
          <cell r="CK5">
            <v>0</v>
          </cell>
          <cell r="CL5">
            <v>0</v>
          </cell>
          <cell r="CM5">
            <v>0</v>
          </cell>
          <cell r="CN5">
            <v>0</v>
          </cell>
          <cell r="CO5">
            <v>0</v>
          </cell>
          <cell r="CP5">
            <v>219</v>
          </cell>
          <cell r="CQ5">
            <v>0.73099999999999998</v>
          </cell>
          <cell r="CR5">
            <v>0</v>
          </cell>
          <cell r="CS5">
            <v>0.53200000000000003</v>
          </cell>
        </row>
        <row r="6">
          <cell r="C6" t="str">
            <v>WT22X115</v>
          </cell>
          <cell r="D6" t="str">
            <v>F</v>
          </cell>
          <cell r="E6">
            <v>115</v>
          </cell>
          <cell r="F6">
            <v>33.799999999999997</v>
          </cell>
          <cell r="G6">
            <v>21.5</v>
          </cell>
          <cell r="H6">
            <v>0</v>
          </cell>
          <cell r="I6">
            <v>0</v>
          </cell>
          <cell r="J6">
            <v>15.8</v>
          </cell>
          <cell r="K6">
            <v>0</v>
          </cell>
          <cell r="L6">
            <v>0</v>
          </cell>
          <cell r="M6">
            <v>0.71</v>
          </cell>
          <cell r="N6">
            <v>1.22</v>
          </cell>
          <cell r="O6">
            <v>0</v>
          </cell>
          <cell r="P6">
            <v>0</v>
          </cell>
          <cell r="Q6">
            <v>0</v>
          </cell>
          <cell r="R6">
            <v>2.0099999999999998</v>
          </cell>
          <cell r="S6">
            <v>2.0625</v>
          </cell>
          <cell r="T6">
            <v>0</v>
          </cell>
          <cell r="U6">
            <v>0</v>
          </cell>
          <cell r="V6">
            <v>5.17</v>
          </cell>
          <cell r="W6">
            <v>0</v>
          </cell>
          <cell r="X6">
            <v>0</v>
          </cell>
          <cell r="Y6">
            <v>1.07</v>
          </cell>
          <cell r="Z6">
            <v>6.45</v>
          </cell>
          <cell r="AA6">
            <v>0</v>
          </cell>
          <cell r="AB6">
            <v>27.4</v>
          </cell>
          <cell r="AC6">
            <v>0</v>
          </cell>
          <cell r="AD6">
            <v>30.2</v>
          </cell>
          <cell r="AE6">
            <v>1440</v>
          </cell>
          <cell r="AF6">
            <v>157</v>
          </cell>
          <cell r="AG6">
            <v>88.6</v>
          </cell>
          <cell r="AH6">
            <v>6.53</v>
          </cell>
          <cell r="AI6">
            <v>398</v>
          </cell>
          <cell r="AJ6">
            <v>78.3</v>
          </cell>
          <cell r="AK6">
            <v>50.5</v>
          </cell>
          <cell r="AL6">
            <v>3.43</v>
          </cell>
          <cell r="AM6">
            <v>0</v>
          </cell>
          <cell r="AN6">
            <v>12.4</v>
          </cell>
          <cell r="AO6">
            <v>139</v>
          </cell>
          <cell r="AP6">
            <v>0</v>
          </cell>
          <cell r="AQ6">
            <v>0</v>
          </cell>
          <cell r="AR6">
            <v>0</v>
          </cell>
          <cell r="AS6">
            <v>0</v>
          </cell>
          <cell r="AT6">
            <v>0</v>
          </cell>
          <cell r="AU6">
            <v>8.67</v>
          </cell>
          <cell r="AV6">
            <v>0.72299999999999998</v>
          </cell>
          <cell r="AW6">
            <v>0</v>
          </cell>
          <cell r="AX6">
            <v>0.438</v>
          </cell>
          <cell r="AY6" t="str">
            <v>WT550X171.5</v>
          </cell>
          <cell r="AZ6" t="str">
            <v>WT550X171.5</v>
          </cell>
          <cell r="BA6">
            <v>172</v>
          </cell>
          <cell r="BB6">
            <v>21800</v>
          </cell>
          <cell r="BC6">
            <v>546</v>
          </cell>
          <cell r="BD6">
            <v>0</v>
          </cell>
          <cell r="BE6">
            <v>0</v>
          </cell>
          <cell r="BF6">
            <v>401</v>
          </cell>
          <cell r="BG6">
            <v>0</v>
          </cell>
          <cell r="BH6">
            <v>0</v>
          </cell>
          <cell r="BI6">
            <v>18</v>
          </cell>
          <cell r="BJ6">
            <v>31</v>
          </cell>
          <cell r="BK6">
            <v>0</v>
          </cell>
          <cell r="BL6">
            <v>0</v>
          </cell>
          <cell r="BM6">
            <v>0</v>
          </cell>
          <cell r="BN6">
            <v>51.1</v>
          </cell>
          <cell r="BO6">
            <v>52.4</v>
          </cell>
          <cell r="BP6">
            <v>0</v>
          </cell>
          <cell r="BQ6">
            <v>131</v>
          </cell>
          <cell r="BR6">
            <v>0</v>
          </cell>
          <cell r="BS6">
            <v>0</v>
          </cell>
          <cell r="BT6">
            <v>27.2</v>
          </cell>
          <cell r="BU6">
            <v>172</v>
          </cell>
          <cell r="BV6">
            <v>0</v>
          </cell>
          <cell r="BW6">
            <v>0</v>
          </cell>
          <cell r="BX6">
            <v>27.4</v>
          </cell>
          <cell r="BY6">
            <v>30.2</v>
          </cell>
          <cell r="BZ6">
            <v>599</v>
          </cell>
          <cell r="CA6">
            <v>2570</v>
          </cell>
          <cell r="CB6">
            <v>1450</v>
          </cell>
          <cell r="CC6">
            <v>166</v>
          </cell>
          <cell r="CD6">
            <v>166</v>
          </cell>
          <cell r="CE6">
            <v>1280</v>
          </cell>
          <cell r="CF6">
            <v>828</v>
          </cell>
          <cell r="CG6">
            <v>87.1</v>
          </cell>
          <cell r="CH6">
            <v>0</v>
          </cell>
          <cell r="CI6">
            <v>5160</v>
          </cell>
          <cell r="CJ6">
            <v>37.299999999999997</v>
          </cell>
          <cell r="CK6">
            <v>0</v>
          </cell>
          <cell r="CL6">
            <v>0</v>
          </cell>
          <cell r="CM6">
            <v>0</v>
          </cell>
          <cell r="CN6">
            <v>0</v>
          </cell>
          <cell r="CO6">
            <v>0</v>
          </cell>
          <cell r="CP6">
            <v>220</v>
          </cell>
          <cell r="CQ6">
            <v>0.72299999999999998</v>
          </cell>
          <cell r="CR6">
            <v>0</v>
          </cell>
          <cell r="CS6">
            <v>0.438</v>
          </cell>
        </row>
        <row r="7">
          <cell r="C7" t="str">
            <v>WT20X296.5</v>
          </cell>
          <cell r="D7" t="str">
            <v>T</v>
          </cell>
          <cell r="E7">
            <v>296</v>
          </cell>
          <cell r="F7">
            <v>87.2</v>
          </cell>
          <cell r="G7">
            <v>21.5</v>
          </cell>
          <cell r="H7">
            <v>0</v>
          </cell>
          <cell r="I7">
            <v>0</v>
          </cell>
          <cell r="J7">
            <v>16.7</v>
          </cell>
          <cell r="K7">
            <v>0</v>
          </cell>
          <cell r="L7">
            <v>0</v>
          </cell>
          <cell r="M7">
            <v>1.79</v>
          </cell>
          <cell r="N7">
            <v>3.23</v>
          </cell>
          <cell r="O7">
            <v>0</v>
          </cell>
          <cell r="P7">
            <v>0</v>
          </cell>
          <cell r="Q7">
            <v>0</v>
          </cell>
          <cell r="R7">
            <v>4.41</v>
          </cell>
          <cell r="S7">
            <v>4.5</v>
          </cell>
          <cell r="T7">
            <v>0</v>
          </cell>
          <cell r="U7">
            <v>0</v>
          </cell>
          <cell r="V7">
            <v>5.66</v>
          </cell>
          <cell r="W7">
            <v>0</v>
          </cell>
          <cell r="X7">
            <v>0</v>
          </cell>
          <cell r="Y7">
            <v>2.61</v>
          </cell>
          <cell r="Z7">
            <v>2.58</v>
          </cell>
          <cell r="AA7">
            <v>0</v>
          </cell>
          <cell r="AB7">
            <v>9.5399999999999991</v>
          </cell>
          <cell r="AC7">
            <v>0</v>
          </cell>
          <cell r="AD7">
            <v>12</v>
          </cell>
          <cell r="AE7">
            <v>3310</v>
          </cell>
          <cell r="AF7">
            <v>379</v>
          </cell>
          <cell r="AG7">
            <v>209</v>
          </cell>
          <cell r="AH7">
            <v>6.16</v>
          </cell>
          <cell r="AI7">
            <v>1260</v>
          </cell>
          <cell r="AJ7">
            <v>240</v>
          </cell>
          <cell r="AK7">
            <v>151</v>
          </cell>
          <cell r="AL7">
            <v>3.8</v>
          </cell>
          <cell r="AM7">
            <v>0</v>
          </cell>
          <cell r="AN7">
            <v>221</v>
          </cell>
          <cell r="AO7">
            <v>2340</v>
          </cell>
          <cell r="AP7">
            <v>0</v>
          </cell>
          <cell r="AQ7">
            <v>0</v>
          </cell>
          <cell r="AR7">
            <v>0</v>
          </cell>
          <cell r="AS7">
            <v>0</v>
          </cell>
          <cell r="AT7">
            <v>0</v>
          </cell>
          <cell r="AU7">
            <v>8.2899999999999991</v>
          </cell>
          <cell r="AV7">
            <v>0.76200000000000001</v>
          </cell>
          <cell r="AW7">
            <v>0</v>
          </cell>
          <cell r="AX7">
            <v>1</v>
          </cell>
          <cell r="AY7" t="str">
            <v>WT500X441.5</v>
          </cell>
          <cell r="AZ7" t="str">
            <v>WT500X441.5</v>
          </cell>
          <cell r="BA7">
            <v>442</v>
          </cell>
          <cell r="BB7">
            <v>56300</v>
          </cell>
          <cell r="BC7">
            <v>546</v>
          </cell>
          <cell r="BD7">
            <v>0</v>
          </cell>
          <cell r="BE7">
            <v>0</v>
          </cell>
          <cell r="BF7">
            <v>424</v>
          </cell>
          <cell r="BG7">
            <v>0</v>
          </cell>
          <cell r="BH7">
            <v>0</v>
          </cell>
          <cell r="BI7">
            <v>45.5</v>
          </cell>
          <cell r="BJ7">
            <v>82</v>
          </cell>
          <cell r="BK7">
            <v>0</v>
          </cell>
          <cell r="BL7">
            <v>0</v>
          </cell>
          <cell r="BM7">
            <v>0</v>
          </cell>
          <cell r="BN7">
            <v>112</v>
          </cell>
          <cell r="BO7">
            <v>114</v>
          </cell>
          <cell r="BP7">
            <v>0</v>
          </cell>
          <cell r="BQ7">
            <v>144</v>
          </cell>
          <cell r="BR7">
            <v>0</v>
          </cell>
          <cell r="BS7">
            <v>0</v>
          </cell>
          <cell r="BT7">
            <v>66.3</v>
          </cell>
          <cell r="BU7">
            <v>442</v>
          </cell>
          <cell r="BV7">
            <v>0</v>
          </cell>
          <cell r="BW7">
            <v>0</v>
          </cell>
          <cell r="BX7">
            <v>9.5399999999999991</v>
          </cell>
          <cell r="BY7">
            <v>12</v>
          </cell>
          <cell r="BZ7">
            <v>1380</v>
          </cell>
          <cell r="CA7">
            <v>6210</v>
          </cell>
          <cell r="CB7">
            <v>3420</v>
          </cell>
          <cell r="CC7">
            <v>156</v>
          </cell>
          <cell r="CD7">
            <v>524</v>
          </cell>
          <cell r="CE7">
            <v>3930</v>
          </cell>
          <cell r="CF7">
            <v>2470</v>
          </cell>
          <cell r="CG7">
            <v>96.5</v>
          </cell>
          <cell r="CH7">
            <v>0</v>
          </cell>
          <cell r="CI7">
            <v>92000</v>
          </cell>
          <cell r="CJ7">
            <v>628</v>
          </cell>
          <cell r="CK7">
            <v>0</v>
          </cell>
          <cell r="CL7">
            <v>0</v>
          </cell>
          <cell r="CM7">
            <v>0</v>
          </cell>
          <cell r="CN7">
            <v>0</v>
          </cell>
          <cell r="CO7">
            <v>0</v>
          </cell>
          <cell r="CP7">
            <v>211</v>
          </cell>
          <cell r="CQ7">
            <v>0.76200000000000001</v>
          </cell>
          <cell r="CR7">
            <v>0</v>
          </cell>
          <cell r="CS7">
            <v>1</v>
          </cell>
        </row>
        <row r="8">
          <cell r="C8" t="str">
            <v>WT20X251.5</v>
          </cell>
          <cell r="D8" t="str">
            <v>T</v>
          </cell>
          <cell r="E8">
            <v>252</v>
          </cell>
          <cell r="F8">
            <v>73.900000000000006</v>
          </cell>
          <cell r="G8">
            <v>21</v>
          </cell>
          <cell r="H8">
            <v>0</v>
          </cell>
          <cell r="I8">
            <v>0</v>
          </cell>
          <cell r="J8">
            <v>16.399999999999999</v>
          </cell>
          <cell r="K8">
            <v>0</v>
          </cell>
          <cell r="L8">
            <v>0</v>
          </cell>
          <cell r="M8">
            <v>1.54</v>
          </cell>
          <cell r="N8">
            <v>2.76</v>
          </cell>
          <cell r="O8">
            <v>0</v>
          </cell>
          <cell r="P8">
            <v>0</v>
          </cell>
          <cell r="Q8">
            <v>0</v>
          </cell>
          <cell r="R8">
            <v>3.94</v>
          </cell>
          <cell r="S8">
            <v>4</v>
          </cell>
          <cell r="T8">
            <v>0</v>
          </cell>
          <cell r="U8">
            <v>0</v>
          </cell>
          <cell r="V8">
            <v>5.38</v>
          </cell>
          <cell r="W8">
            <v>0</v>
          </cell>
          <cell r="X8">
            <v>0</v>
          </cell>
          <cell r="Y8">
            <v>2.25</v>
          </cell>
          <cell r="Z8">
            <v>2.98</v>
          </cell>
          <cell r="AA8">
            <v>0</v>
          </cell>
          <cell r="AB8">
            <v>11.1</v>
          </cell>
          <cell r="AC8">
            <v>0</v>
          </cell>
          <cell r="AD8">
            <v>13.7</v>
          </cell>
          <cell r="AE8">
            <v>2730</v>
          </cell>
          <cell r="AF8">
            <v>314</v>
          </cell>
          <cell r="AG8">
            <v>174</v>
          </cell>
          <cell r="AH8">
            <v>6.07</v>
          </cell>
          <cell r="AI8">
            <v>1020</v>
          </cell>
          <cell r="AJ8">
            <v>197</v>
          </cell>
          <cell r="AK8">
            <v>124</v>
          </cell>
          <cell r="AL8">
            <v>3.72</v>
          </cell>
          <cell r="AM8">
            <v>0</v>
          </cell>
          <cell r="AN8">
            <v>138</v>
          </cell>
          <cell r="AO8">
            <v>1400</v>
          </cell>
          <cell r="AP8">
            <v>0</v>
          </cell>
          <cell r="AQ8">
            <v>0</v>
          </cell>
          <cell r="AR8">
            <v>0</v>
          </cell>
          <cell r="AS8">
            <v>0</v>
          </cell>
          <cell r="AT8">
            <v>0</v>
          </cell>
          <cell r="AU8">
            <v>8.17</v>
          </cell>
          <cell r="AV8">
            <v>0.76</v>
          </cell>
          <cell r="AW8">
            <v>0</v>
          </cell>
          <cell r="AX8">
            <v>1</v>
          </cell>
          <cell r="AY8" t="str">
            <v>WT500X374</v>
          </cell>
          <cell r="AZ8" t="str">
            <v>WT500X374</v>
          </cell>
          <cell r="BA8">
            <v>374</v>
          </cell>
          <cell r="BB8">
            <v>47700</v>
          </cell>
          <cell r="BC8">
            <v>533</v>
          </cell>
          <cell r="BD8">
            <v>0</v>
          </cell>
          <cell r="BE8">
            <v>0</v>
          </cell>
          <cell r="BF8">
            <v>417</v>
          </cell>
          <cell r="BG8">
            <v>0</v>
          </cell>
          <cell r="BH8">
            <v>0</v>
          </cell>
          <cell r="BI8">
            <v>39.1</v>
          </cell>
          <cell r="BJ8">
            <v>70.099999999999994</v>
          </cell>
          <cell r="BK8">
            <v>0</v>
          </cell>
          <cell r="BL8">
            <v>0</v>
          </cell>
          <cell r="BM8">
            <v>0</v>
          </cell>
          <cell r="BN8">
            <v>100</v>
          </cell>
          <cell r="BO8">
            <v>102</v>
          </cell>
          <cell r="BP8">
            <v>0</v>
          </cell>
          <cell r="BQ8">
            <v>137</v>
          </cell>
          <cell r="BR8">
            <v>0</v>
          </cell>
          <cell r="BS8">
            <v>0</v>
          </cell>
          <cell r="BT8">
            <v>57.2</v>
          </cell>
          <cell r="BU8">
            <v>374</v>
          </cell>
          <cell r="BV8">
            <v>0</v>
          </cell>
          <cell r="BW8">
            <v>0</v>
          </cell>
          <cell r="BX8">
            <v>11.1</v>
          </cell>
          <cell r="BY8">
            <v>13.7</v>
          </cell>
          <cell r="BZ8">
            <v>1140</v>
          </cell>
          <cell r="CA8">
            <v>5150</v>
          </cell>
          <cell r="CB8">
            <v>2850</v>
          </cell>
          <cell r="CC8">
            <v>154</v>
          </cell>
          <cell r="CD8">
            <v>425</v>
          </cell>
          <cell r="CE8">
            <v>3230</v>
          </cell>
          <cell r="CF8">
            <v>2030</v>
          </cell>
          <cell r="CG8">
            <v>94.5</v>
          </cell>
          <cell r="CH8">
            <v>0</v>
          </cell>
          <cell r="CI8">
            <v>57400</v>
          </cell>
          <cell r="CJ8">
            <v>376</v>
          </cell>
          <cell r="CK8">
            <v>0</v>
          </cell>
          <cell r="CL8">
            <v>0</v>
          </cell>
          <cell r="CM8">
            <v>0</v>
          </cell>
          <cell r="CN8">
            <v>0</v>
          </cell>
          <cell r="CO8">
            <v>0</v>
          </cell>
          <cell r="CP8">
            <v>208</v>
          </cell>
          <cell r="CQ8">
            <v>0.76</v>
          </cell>
          <cell r="CR8">
            <v>0</v>
          </cell>
          <cell r="CS8">
            <v>1</v>
          </cell>
        </row>
        <row r="9">
          <cell r="C9" t="str">
            <v>WT20X215.5</v>
          </cell>
          <cell r="D9" t="str">
            <v>T</v>
          </cell>
          <cell r="E9">
            <v>215</v>
          </cell>
          <cell r="F9">
            <v>63.4</v>
          </cell>
          <cell r="G9">
            <v>20.6</v>
          </cell>
          <cell r="H9">
            <v>0</v>
          </cell>
          <cell r="I9">
            <v>0</v>
          </cell>
          <cell r="J9">
            <v>16.2</v>
          </cell>
          <cell r="K9">
            <v>0</v>
          </cell>
          <cell r="L9">
            <v>0</v>
          </cell>
          <cell r="M9">
            <v>1.34</v>
          </cell>
          <cell r="N9">
            <v>2.36</v>
          </cell>
          <cell r="O9">
            <v>0</v>
          </cell>
          <cell r="P9">
            <v>0</v>
          </cell>
          <cell r="Q9">
            <v>0</v>
          </cell>
          <cell r="R9">
            <v>3.54</v>
          </cell>
          <cell r="S9">
            <v>3.625</v>
          </cell>
          <cell r="T9">
            <v>0</v>
          </cell>
          <cell r="U9">
            <v>0</v>
          </cell>
          <cell r="V9">
            <v>5.18</v>
          </cell>
          <cell r="W9">
            <v>0</v>
          </cell>
          <cell r="X9">
            <v>0</v>
          </cell>
          <cell r="Y9">
            <v>1.95</v>
          </cell>
          <cell r="Z9">
            <v>3.44</v>
          </cell>
          <cell r="AA9">
            <v>0</v>
          </cell>
          <cell r="AB9">
            <v>12.8</v>
          </cell>
          <cell r="AC9">
            <v>0</v>
          </cell>
          <cell r="AD9">
            <v>15.4</v>
          </cell>
          <cell r="AE9">
            <v>2290</v>
          </cell>
          <cell r="AF9">
            <v>266</v>
          </cell>
          <cell r="AG9">
            <v>148</v>
          </cell>
          <cell r="AH9">
            <v>6.01</v>
          </cell>
          <cell r="AI9">
            <v>843</v>
          </cell>
          <cell r="AJ9">
            <v>164</v>
          </cell>
          <cell r="AK9">
            <v>104</v>
          </cell>
          <cell r="AL9">
            <v>3.65</v>
          </cell>
          <cell r="AM9">
            <v>0</v>
          </cell>
          <cell r="AN9">
            <v>88.2</v>
          </cell>
          <cell r="AO9">
            <v>881</v>
          </cell>
          <cell r="AP9">
            <v>0</v>
          </cell>
          <cell r="AQ9">
            <v>0</v>
          </cell>
          <cell r="AR9">
            <v>0</v>
          </cell>
          <cell r="AS9">
            <v>0</v>
          </cell>
          <cell r="AT9">
            <v>0</v>
          </cell>
          <cell r="AU9">
            <v>8.09</v>
          </cell>
          <cell r="AV9">
            <v>0.75600000000000001</v>
          </cell>
          <cell r="AW9">
            <v>0</v>
          </cell>
          <cell r="AX9">
            <v>1</v>
          </cell>
          <cell r="AY9" t="str">
            <v>WT500X321</v>
          </cell>
          <cell r="AZ9" t="str">
            <v>WT500X321</v>
          </cell>
          <cell r="BA9">
            <v>321</v>
          </cell>
          <cell r="BB9">
            <v>40900</v>
          </cell>
          <cell r="BC9">
            <v>523</v>
          </cell>
          <cell r="BD9">
            <v>0</v>
          </cell>
          <cell r="BE9">
            <v>0</v>
          </cell>
          <cell r="BF9">
            <v>411</v>
          </cell>
          <cell r="BG9">
            <v>0</v>
          </cell>
          <cell r="BH9">
            <v>0</v>
          </cell>
          <cell r="BI9">
            <v>34</v>
          </cell>
          <cell r="BJ9">
            <v>59.9</v>
          </cell>
          <cell r="BK9">
            <v>0</v>
          </cell>
          <cell r="BL9">
            <v>0</v>
          </cell>
          <cell r="BM9">
            <v>0</v>
          </cell>
          <cell r="BN9">
            <v>89.9</v>
          </cell>
          <cell r="BO9">
            <v>92.1</v>
          </cell>
          <cell r="BP9">
            <v>0</v>
          </cell>
          <cell r="BQ9">
            <v>132</v>
          </cell>
          <cell r="BR9">
            <v>0</v>
          </cell>
          <cell r="BS9">
            <v>0</v>
          </cell>
          <cell r="BT9">
            <v>49.5</v>
          </cell>
          <cell r="BU9">
            <v>321</v>
          </cell>
          <cell r="BV9">
            <v>0</v>
          </cell>
          <cell r="BW9">
            <v>0</v>
          </cell>
          <cell r="BX9">
            <v>12.8</v>
          </cell>
          <cell r="BY9">
            <v>15.4</v>
          </cell>
          <cell r="BZ9">
            <v>953</v>
          </cell>
          <cell r="CA9">
            <v>4360</v>
          </cell>
          <cell r="CB9">
            <v>2430</v>
          </cell>
          <cell r="CC9">
            <v>153</v>
          </cell>
          <cell r="CD9">
            <v>351</v>
          </cell>
          <cell r="CE9">
            <v>2690</v>
          </cell>
          <cell r="CF9">
            <v>1700</v>
          </cell>
          <cell r="CG9">
            <v>92.7</v>
          </cell>
          <cell r="CH9">
            <v>0</v>
          </cell>
          <cell r="CI9">
            <v>36700</v>
          </cell>
          <cell r="CJ9">
            <v>237</v>
          </cell>
          <cell r="CK9">
            <v>0</v>
          </cell>
          <cell r="CL9">
            <v>0</v>
          </cell>
          <cell r="CM9">
            <v>0</v>
          </cell>
          <cell r="CN9">
            <v>0</v>
          </cell>
          <cell r="CO9">
            <v>0</v>
          </cell>
          <cell r="CP9">
            <v>205</v>
          </cell>
          <cell r="CQ9">
            <v>0.75600000000000001</v>
          </cell>
          <cell r="CR9">
            <v>0</v>
          </cell>
          <cell r="CS9">
            <v>1</v>
          </cell>
        </row>
        <row r="10">
          <cell r="C10" t="str">
            <v>WT20X198.5</v>
          </cell>
          <cell r="D10" t="str">
            <v>T</v>
          </cell>
          <cell r="E10">
            <v>198</v>
          </cell>
          <cell r="F10">
            <v>58.4</v>
          </cell>
          <cell r="G10">
            <v>20.5</v>
          </cell>
          <cell r="H10">
            <v>0</v>
          </cell>
          <cell r="I10">
            <v>0</v>
          </cell>
          <cell r="J10">
            <v>16.100000000000001</v>
          </cell>
          <cell r="K10">
            <v>0</v>
          </cell>
          <cell r="L10">
            <v>0</v>
          </cell>
          <cell r="M10">
            <v>1.22</v>
          </cell>
          <cell r="N10">
            <v>2.2000000000000002</v>
          </cell>
          <cell r="O10">
            <v>0</v>
          </cell>
          <cell r="P10">
            <v>0</v>
          </cell>
          <cell r="Q10">
            <v>0</v>
          </cell>
          <cell r="R10">
            <v>3.38</v>
          </cell>
          <cell r="S10">
            <v>3.5</v>
          </cell>
          <cell r="T10">
            <v>0</v>
          </cell>
          <cell r="U10">
            <v>0</v>
          </cell>
          <cell r="V10">
            <v>5.03</v>
          </cell>
          <cell r="W10">
            <v>0</v>
          </cell>
          <cell r="X10">
            <v>0</v>
          </cell>
          <cell r="Y10">
            <v>1.81</v>
          </cell>
          <cell r="Z10">
            <v>3.66</v>
          </cell>
          <cell r="AA10">
            <v>0</v>
          </cell>
          <cell r="AB10">
            <v>14</v>
          </cell>
          <cell r="AC10">
            <v>0</v>
          </cell>
          <cell r="AD10">
            <v>16.8</v>
          </cell>
          <cell r="AE10">
            <v>2070</v>
          </cell>
          <cell r="AF10">
            <v>240</v>
          </cell>
          <cell r="AG10">
            <v>134</v>
          </cell>
          <cell r="AH10">
            <v>5.96</v>
          </cell>
          <cell r="AI10">
            <v>771</v>
          </cell>
          <cell r="AJ10">
            <v>150</v>
          </cell>
          <cell r="AK10">
            <v>95.7</v>
          </cell>
          <cell r="AL10">
            <v>3.63</v>
          </cell>
          <cell r="AM10">
            <v>0</v>
          </cell>
          <cell r="AN10">
            <v>70.599999999999994</v>
          </cell>
          <cell r="AO10">
            <v>677</v>
          </cell>
          <cell r="AP10">
            <v>0</v>
          </cell>
          <cell r="AQ10">
            <v>0</v>
          </cell>
          <cell r="AR10">
            <v>0</v>
          </cell>
          <cell r="AS10">
            <v>0</v>
          </cell>
          <cell r="AT10">
            <v>0</v>
          </cell>
          <cell r="AU10">
            <v>8.01</v>
          </cell>
          <cell r="AV10">
            <v>0.76</v>
          </cell>
          <cell r="AW10">
            <v>0</v>
          </cell>
          <cell r="AX10">
            <v>1</v>
          </cell>
          <cell r="AY10" t="str">
            <v>WT500X295.5</v>
          </cell>
          <cell r="AZ10" t="str">
            <v>WT500X295.5</v>
          </cell>
          <cell r="BA10">
            <v>296</v>
          </cell>
          <cell r="BB10">
            <v>37700</v>
          </cell>
          <cell r="BC10">
            <v>521</v>
          </cell>
          <cell r="BD10">
            <v>0</v>
          </cell>
          <cell r="BE10">
            <v>0</v>
          </cell>
          <cell r="BF10">
            <v>409</v>
          </cell>
          <cell r="BG10">
            <v>0</v>
          </cell>
          <cell r="BH10">
            <v>0</v>
          </cell>
          <cell r="BI10">
            <v>31</v>
          </cell>
          <cell r="BJ10">
            <v>55.9</v>
          </cell>
          <cell r="BK10">
            <v>0</v>
          </cell>
          <cell r="BL10">
            <v>0</v>
          </cell>
          <cell r="BM10">
            <v>0</v>
          </cell>
          <cell r="BN10">
            <v>85.9</v>
          </cell>
          <cell r="BO10">
            <v>88.9</v>
          </cell>
          <cell r="BP10">
            <v>0</v>
          </cell>
          <cell r="BQ10">
            <v>128</v>
          </cell>
          <cell r="BR10">
            <v>0</v>
          </cell>
          <cell r="BS10">
            <v>0</v>
          </cell>
          <cell r="BT10">
            <v>46</v>
          </cell>
          <cell r="BU10">
            <v>296</v>
          </cell>
          <cell r="BV10">
            <v>0</v>
          </cell>
          <cell r="BW10">
            <v>0</v>
          </cell>
          <cell r="BX10">
            <v>14</v>
          </cell>
          <cell r="BY10">
            <v>16.8</v>
          </cell>
          <cell r="BZ10">
            <v>862</v>
          </cell>
          <cell r="CA10">
            <v>3930</v>
          </cell>
          <cell r="CB10">
            <v>2200</v>
          </cell>
          <cell r="CC10">
            <v>151</v>
          </cell>
          <cell r="CD10">
            <v>321</v>
          </cell>
          <cell r="CE10">
            <v>2460</v>
          </cell>
          <cell r="CF10">
            <v>1570</v>
          </cell>
          <cell r="CG10">
            <v>92.2</v>
          </cell>
          <cell r="CH10">
            <v>0</v>
          </cell>
          <cell r="CI10">
            <v>29400</v>
          </cell>
          <cell r="CJ10">
            <v>182</v>
          </cell>
          <cell r="CK10">
            <v>0</v>
          </cell>
          <cell r="CL10">
            <v>0</v>
          </cell>
          <cell r="CM10">
            <v>0</v>
          </cell>
          <cell r="CN10">
            <v>0</v>
          </cell>
          <cell r="CO10">
            <v>0</v>
          </cell>
          <cell r="CP10">
            <v>203</v>
          </cell>
          <cell r="CQ10">
            <v>0.76</v>
          </cell>
          <cell r="CR10">
            <v>0</v>
          </cell>
          <cell r="CS10">
            <v>1</v>
          </cell>
        </row>
        <row r="11">
          <cell r="C11" t="str">
            <v>WT20X186</v>
          </cell>
          <cell r="D11" t="str">
            <v>T</v>
          </cell>
          <cell r="E11">
            <v>186</v>
          </cell>
          <cell r="F11">
            <v>54.6</v>
          </cell>
          <cell r="G11">
            <v>20.3</v>
          </cell>
          <cell r="H11">
            <v>0</v>
          </cell>
          <cell r="I11">
            <v>0</v>
          </cell>
          <cell r="J11">
            <v>16.100000000000001</v>
          </cell>
          <cell r="K11">
            <v>0</v>
          </cell>
          <cell r="L11">
            <v>0</v>
          </cell>
          <cell r="M11">
            <v>1.1599999999999999</v>
          </cell>
          <cell r="N11">
            <v>2.0499999999999998</v>
          </cell>
          <cell r="O11">
            <v>0</v>
          </cell>
          <cell r="P11">
            <v>0</v>
          </cell>
          <cell r="Q11">
            <v>0</v>
          </cell>
          <cell r="R11">
            <v>3.23</v>
          </cell>
          <cell r="S11">
            <v>3.3125</v>
          </cell>
          <cell r="T11">
            <v>0</v>
          </cell>
          <cell r="U11">
            <v>0</v>
          </cell>
          <cell r="V11">
            <v>4.9800000000000004</v>
          </cell>
          <cell r="W11">
            <v>0</v>
          </cell>
          <cell r="X11">
            <v>0</v>
          </cell>
          <cell r="Y11">
            <v>1.7</v>
          </cell>
          <cell r="Z11">
            <v>3.93</v>
          </cell>
          <cell r="AA11">
            <v>0</v>
          </cell>
          <cell r="AB11">
            <v>14.7</v>
          </cell>
          <cell r="AC11">
            <v>0</v>
          </cell>
          <cell r="AD11">
            <v>17.5</v>
          </cell>
          <cell r="AE11">
            <v>1930</v>
          </cell>
          <cell r="AF11">
            <v>225</v>
          </cell>
          <cell r="AG11">
            <v>126</v>
          </cell>
          <cell r="AH11">
            <v>5.95</v>
          </cell>
          <cell r="AI11">
            <v>709</v>
          </cell>
          <cell r="AJ11">
            <v>138</v>
          </cell>
          <cell r="AK11">
            <v>88.3</v>
          </cell>
          <cell r="AL11">
            <v>3.6</v>
          </cell>
          <cell r="AM11">
            <v>0</v>
          </cell>
          <cell r="AN11">
            <v>57.7</v>
          </cell>
          <cell r="AO11">
            <v>558</v>
          </cell>
          <cell r="AP11">
            <v>0</v>
          </cell>
          <cell r="AQ11">
            <v>0</v>
          </cell>
          <cell r="AR11">
            <v>0</v>
          </cell>
          <cell r="AS11">
            <v>0</v>
          </cell>
          <cell r="AT11">
            <v>0</v>
          </cell>
          <cell r="AU11">
            <v>8</v>
          </cell>
          <cell r="AV11">
            <v>0.75600000000000001</v>
          </cell>
          <cell r="AW11">
            <v>0</v>
          </cell>
          <cell r="AX11">
            <v>1</v>
          </cell>
          <cell r="AY11" t="str">
            <v>WT500X277</v>
          </cell>
          <cell r="AZ11" t="str">
            <v>WT500X277</v>
          </cell>
          <cell r="BA11">
            <v>277</v>
          </cell>
          <cell r="BB11">
            <v>35200</v>
          </cell>
          <cell r="BC11">
            <v>516</v>
          </cell>
          <cell r="BD11">
            <v>0</v>
          </cell>
          <cell r="BE11">
            <v>0</v>
          </cell>
          <cell r="BF11">
            <v>409</v>
          </cell>
          <cell r="BG11">
            <v>0</v>
          </cell>
          <cell r="BH11">
            <v>0</v>
          </cell>
          <cell r="BI11">
            <v>29.5</v>
          </cell>
          <cell r="BJ11">
            <v>52.1</v>
          </cell>
          <cell r="BK11">
            <v>0</v>
          </cell>
          <cell r="BL11">
            <v>0</v>
          </cell>
          <cell r="BM11">
            <v>0</v>
          </cell>
          <cell r="BN11">
            <v>82</v>
          </cell>
          <cell r="BO11">
            <v>84.1</v>
          </cell>
          <cell r="BP11">
            <v>0</v>
          </cell>
          <cell r="BQ11">
            <v>126</v>
          </cell>
          <cell r="BR11">
            <v>0</v>
          </cell>
          <cell r="BS11">
            <v>0</v>
          </cell>
          <cell r="BT11">
            <v>43.2</v>
          </cell>
          <cell r="BU11">
            <v>277</v>
          </cell>
          <cell r="BV11">
            <v>0</v>
          </cell>
          <cell r="BW11">
            <v>0</v>
          </cell>
          <cell r="BX11">
            <v>14.7</v>
          </cell>
          <cell r="BY11">
            <v>17.5</v>
          </cell>
          <cell r="BZ11">
            <v>803</v>
          </cell>
          <cell r="CA11">
            <v>3690</v>
          </cell>
          <cell r="CB11">
            <v>2060</v>
          </cell>
          <cell r="CC11">
            <v>151</v>
          </cell>
          <cell r="CD11">
            <v>295</v>
          </cell>
          <cell r="CE11">
            <v>2260</v>
          </cell>
          <cell r="CF11">
            <v>1450</v>
          </cell>
          <cell r="CG11">
            <v>91.4</v>
          </cell>
          <cell r="CH11">
            <v>0</v>
          </cell>
          <cell r="CI11">
            <v>24000</v>
          </cell>
          <cell r="CJ11">
            <v>150</v>
          </cell>
          <cell r="CK11">
            <v>0</v>
          </cell>
          <cell r="CL11">
            <v>0</v>
          </cell>
          <cell r="CM11">
            <v>0</v>
          </cell>
          <cell r="CN11">
            <v>0</v>
          </cell>
          <cell r="CO11">
            <v>0</v>
          </cell>
          <cell r="CP11">
            <v>203</v>
          </cell>
          <cell r="CQ11">
            <v>0.75600000000000001</v>
          </cell>
          <cell r="CR11">
            <v>0</v>
          </cell>
          <cell r="CS11">
            <v>1</v>
          </cell>
        </row>
        <row r="12">
          <cell r="C12" t="str">
            <v>WT20X181</v>
          </cell>
          <cell r="D12" t="str">
            <v>T</v>
          </cell>
          <cell r="E12">
            <v>181</v>
          </cell>
          <cell r="F12">
            <v>53.3</v>
          </cell>
          <cell r="G12">
            <v>20.3</v>
          </cell>
          <cell r="H12">
            <v>0</v>
          </cell>
          <cell r="I12">
            <v>0</v>
          </cell>
          <cell r="J12">
            <v>16</v>
          </cell>
          <cell r="K12">
            <v>0</v>
          </cell>
          <cell r="L12">
            <v>0</v>
          </cell>
          <cell r="M12">
            <v>1.1200000000000001</v>
          </cell>
          <cell r="N12">
            <v>2.0099999999999998</v>
          </cell>
          <cell r="O12">
            <v>0</v>
          </cell>
          <cell r="P12">
            <v>0</v>
          </cell>
          <cell r="Q12">
            <v>0</v>
          </cell>
          <cell r="R12">
            <v>3.19</v>
          </cell>
          <cell r="S12">
            <v>3.25</v>
          </cell>
          <cell r="T12">
            <v>0</v>
          </cell>
          <cell r="U12">
            <v>0</v>
          </cell>
          <cell r="V12">
            <v>4.91</v>
          </cell>
          <cell r="W12">
            <v>0</v>
          </cell>
          <cell r="X12">
            <v>0</v>
          </cell>
          <cell r="Y12">
            <v>1.66</v>
          </cell>
          <cell r="Z12">
            <v>3.99</v>
          </cell>
          <cell r="AA12">
            <v>0</v>
          </cell>
          <cell r="AB12">
            <v>15.3</v>
          </cell>
          <cell r="AC12">
            <v>0</v>
          </cell>
          <cell r="AD12">
            <v>18.100000000000001</v>
          </cell>
          <cell r="AE12">
            <v>1870</v>
          </cell>
          <cell r="AF12">
            <v>217</v>
          </cell>
          <cell r="AG12">
            <v>122</v>
          </cell>
          <cell r="AH12">
            <v>5.92</v>
          </cell>
          <cell r="AI12">
            <v>691</v>
          </cell>
          <cell r="AJ12">
            <v>135</v>
          </cell>
          <cell r="AK12">
            <v>86.3</v>
          </cell>
          <cell r="AL12">
            <v>3.6</v>
          </cell>
          <cell r="AM12">
            <v>0</v>
          </cell>
          <cell r="AN12">
            <v>54.2</v>
          </cell>
          <cell r="AO12">
            <v>511</v>
          </cell>
          <cell r="AP12">
            <v>0</v>
          </cell>
          <cell r="AQ12">
            <v>0</v>
          </cell>
          <cell r="AR12">
            <v>0</v>
          </cell>
          <cell r="AS12">
            <v>0</v>
          </cell>
          <cell r="AT12">
            <v>0</v>
          </cell>
          <cell r="AU12">
            <v>7.96</v>
          </cell>
          <cell r="AV12">
            <v>0.75900000000000001</v>
          </cell>
          <cell r="AW12">
            <v>0</v>
          </cell>
          <cell r="AX12">
            <v>0.99299999999999999</v>
          </cell>
          <cell r="AY12" t="str">
            <v>WT500X269.5</v>
          </cell>
          <cell r="AZ12" t="str">
            <v>WT500X269.5</v>
          </cell>
          <cell r="BA12">
            <v>270</v>
          </cell>
          <cell r="BB12">
            <v>34400</v>
          </cell>
          <cell r="BC12">
            <v>516</v>
          </cell>
          <cell r="BD12">
            <v>0</v>
          </cell>
          <cell r="BE12">
            <v>0</v>
          </cell>
          <cell r="BF12">
            <v>406</v>
          </cell>
          <cell r="BG12">
            <v>0</v>
          </cell>
          <cell r="BH12">
            <v>0</v>
          </cell>
          <cell r="BI12">
            <v>28.4</v>
          </cell>
          <cell r="BJ12">
            <v>51.1</v>
          </cell>
          <cell r="BK12">
            <v>0</v>
          </cell>
          <cell r="BL12">
            <v>0</v>
          </cell>
          <cell r="BM12">
            <v>0</v>
          </cell>
          <cell r="BN12">
            <v>81</v>
          </cell>
          <cell r="BO12">
            <v>82.6</v>
          </cell>
          <cell r="BP12">
            <v>0</v>
          </cell>
          <cell r="BQ12">
            <v>125</v>
          </cell>
          <cell r="BR12">
            <v>0</v>
          </cell>
          <cell r="BS12">
            <v>0</v>
          </cell>
          <cell r="BT12">
            <v>42.2</v>
          </cell>
          <cell r="BU12">
            <v>270</v>
          </cell>
          <cell r="BV12">
            <v>0</v>
          </cell>
          <cell r="BW12">
            <v>0</v>
          </cell>
          <cell r="BX12">
            <v>15.3</v>
          </cell>
          <cell r="BY12">
            <v>18.100000000000001</v>
          </cell>
          <cell r="BZ12">
            <v>778</v>
          </cell>
          <cell r="CA12">
            <v>3560</v>
          </cell>
          <cell r="CB12">
            <v>2000</v>
          </cell>
          <cell r="CC12">
            <v>150</v>
          </cell>
          <cell r="CD12">
            <v>288</v>
          </cell>
          <cell r="CE12">
            <v>2210</v>
          </cell>
          <cell r="CF12">
            <v>1410</v>
          </cell>
          <cell r="CG12">
            <v>91.4</v>
          </cell>
          <cell r="CH12">
            <v>0</v>
          </cell>
          <cell r="CI12">
            <v>22600</v>
          </cell>
          <cell r="CJ12">
            <v>137</v>
          </cell>
          <cell r="CK12">
            <v>0</v>
          </cell>
          <cell r="CL12">
            <v>0</v>
          </cell>
          <cell r="CM12">
            <v>0</v>
          </cell>
          <cell r="CN12">
            <v>0</v>
          </cell>
          <cell r="CO12">
            <v>0</v>
          </cell>
          <cell r="CP12">
            <v>202</v>
          </cell>
          <cell r="CQ12">
            <v>0.75900000000000001</v>
          </cell>
          <cell r="CR12">
            <v>0</v>
          </cell>
          <cell r="CS12">
            <v>0.99299999999999999</v>
          </cell>
        </row>
        <row r="13">
          <cell r="C13" t="str">
            <v>WT20X162</v>
          </cell>
          <cell r="D13" t="str">
            <v>F</v>
          </cell>
          <cell r="E13">
            <v>162</v>
          </cell>
          <cell r="F13">
            <v>47.7</v>
          </cell>
          <cell r="G13">
            <v>20.100000000000001</v>
          </cell>
          <cell r="H13">
            <v>0</v>
          </cell>
          <cell r="I13">
            <v>0</v>
          </cell>
          <cell r="J13">
            <v>15.9</v>
          </cell>
          <cell r="K13">
            <v>0</v>
          </cell>
          <cell r="L13">
            <v>0</v>
          </cell>
          <cell r="M13">
            <v>1</v>
          </cell>
          <cell r="N13">
            <v>1.81</v>
          </cell>
          <cell r="O13">
            <v>0</v>
          </cell>
          <cell r="P13">
            <v>0</v>
          </cell>
          <cell r="Q13">
            <v>0</v>
          </cell>
          <cell r="R13">
            <v>2.99</v>
          </cell>
          <cell r="S13">
            <v>3.0625</v>
          </cell>
          <cell r="T13">
            <v>0</v>
          </cell>
          <cell r="U13">
            <v>0</v>
          </cell>
          <cell r="V13">
            <v>4.7699999999999996</v>
          </cell>
          <cell r="W13">
            <v>0</v>
          </cell>
          <cell r="X13">
            <v>0</v>
          </cell>
          <cell r="Y13">
            <v>1.5</v>
          </cell>
          <cell r="Z13">
            <v>4.4000000000000004</v>
          </cell>
          <cell r="AA13">
            <v>0</v>
          </cell>
          <cell r="AB13">
            <v>17.100000000000001</v>
          </cell>
          <cell r="AC13">
            <v>0</v>
          </cell>
          <cell r="AD13">
            <v>20.100000000000001</v>
          </cell>
          <cell r="AE13">
            <v>1650</v>
          </cell>
          <cell r="AF13">
            <v>192</v>
          </cell>
          <cell r="AG13">
            <v>108</v>
          </cell>
          <cell r="AH13">
            <v>5.88</v>
          </cell>
          <cell r="AI13">
            <v>609</v>
          </cell>
          <cell r="AJ13">
            <v>119</v>
          </cell>
          <cell r="AK13">
            <v>76.599999999999994</v>
          </cell>
          <cell r="AL13">
            <v>3.57</v>
          </cell>
          <cell r="AM13">
            <v>0</v>
          </cell>
          <cell r="AN13">
            <v>39.6</v>
          </cell>
          <cell r="AO13">
            <v>362</v>
          </cell>
          <cell r="AP13">
            <v>0</v>
          </cell>
          <cell r="AQ13">
            <v>0</v>
          </cell>
          <cell r="AR13">
            <v>0</v>
          </cell>
          <cell r="AS13">
            <v>0</v>
          </cell>
          <cell r="AT13">
            <v>0</v>
          </cell>
          <cell r="AU13">
            <v>7.89</v>
          </cell>
          <cell r="AV13">
            <v>0.76</v>
          </cell>
          <cell r="AW13">
            <v>0</v>
          </cell>
          <cell r="AX13">
            <v>0.89300000000000002</v>
          </cell>
          <cell r="AY13" t="str">
            <v>WT500X241.5</v>
          </cell>
          <cell r="AZ13" t="str">
            <v>WT500X241.5</v>
          </cell>
          <cell r="BA13">
            <v>242</v>
          </cell>
          <cell r="BB13">
            <v>30800</v>
          </cell>
          <cell r="BC13">
            <v>511</v>
          </cell>
          <cell r="BD13">
            <v>0</v>
          </cell>
          <cell r="BE13">
            <v>0</v>
          </cell>
          <cell r="BF13">
            <v>404</v>
          </cell>
          <cell r="BG13">
            <v>0</v>
          </cell>
          <cell r="BH13">
            <v>0</v>
          </cell>
          <cell r="BI13">
            <v>25.4</v>
          </cell>
          <cell r="BJ13">
            <v>46</v>
          </cell>
          <cell r="BK13">
            <v>0</v>
          </cell>
          <cell r="BL13">
            <v>0</v>
          </cell>
          <cell r="BM13">
            <v>0</v>
          </cell>
          <cell r="BN13">
            <v>75.900000000000006</v>
          </cell>
          <cell r="BO13">
            <v>77.8</v>
          </cell>
          <cell r="BP13">
            <v>0</v>
          </cell>
          <cell r="BQ13">
            <v>121</v>
          </cell>
          <cell r="BR13">
            <v>0</v>
          </cell>
          <cell r="BS13">
            <v>0</v>
          </cell>
          <cell r="BT13">
            <v>38.1</v>
          </cell>
          <cell r="BU13">
            <v>242</v>
          </cell>
          <cell r="BV13">
            <v>0</v>
          </cell>
          <cell r="BW13">
            <v>0</v>
          </cell>
          <cell r="BX13">
            <v>17.100000000000001</v>
          </cell>
          <cell r="BY13">
            <v>20.100000000000001</v>
          </cell>
          <cell r="BZ13">
            <v>687</v>
          </cell>
          <cell r="CA13">
            <v>3150</v>
          </cell>
          <cell r="CB13">
            <v>1770</v>
          </cell>
          <cell r="CC13">
            <v>149</v>
          </cell>
          <cell r="CD13">
            <v>253</v>
          </cell>
          <cell r="CE13">
            <v>1950</v>
          </cell>
          <cell r="CF13">
            <v>1260</v>
          </cell>
          <cell r="CG13">
            <v>90.7</v>
          </cell>
          <cell r="CH13">
            <v>0</v>
          </cell>
          <cell r="CI13">
            <v>16500</v>
          </cell>
          <cell r="CJ13">
            <v>97.2</v>
          </cell>
          <cell r="CK13">
            <v>0</v>
          </cell>
          <cell r="CL13">
            <v>0</v>
          </cell>
          <cell r="CM13">
            <v>0</v>
          </cell>
          <cell r="CN13">
            <v>0</v>
          </cell>
          <cell r="CO13">
            <v>0</v>
          </cell>
          <cell r="CP13">
            <v>200</v>
          </cell>
          <cell r="CQ13">
            <v>0.76</v>
          </cell>
          <cell r="CR13">
            <v>0</v>
          </cell>
          <cell r="CS13">
            <v>0.89300000000000002</v>
          </cell>
        </row>
        <row r="14">
          <cell r="C14" t="str">
            <v>WT20X148.5</v>
          </cell>
          <cell r="D14" t="str">
            <v>F</v>
          </cell>
          <cell r="E14">
            <v>148</v>
          </cell>
          <cell r="F14">
            <v>43.7</v>
          </cell>
          <cell r="G14">
            <v>19.899999999999999</v>
          </cell>
          <cell r="H14">
            <v>0</v>
          </cell>
          <cell r="I14">
            <v>0</v>
          </cell>
          <cell r="J14">
            <v>15.8</v>
          </cell>
          <cell r="K14">
            <v>0</v>
          </cell>
          <cell r="L14">
            <v>0</v>
          </cell>
          <cell r="M14">
            <v>0.93</v>
          </cell>
          <cell r="N14">
            <v>1.65</v>
          </cell>
          <cell r="O14">
            <v>0</v>
          </cell>
          <cell r="P14">
            <v>0</v>
          </cell>
          <cell r="Q14">
            <v>0</v>
          </cell>
          <cell r="R14">
            <v>2.83</v>
          </cell>
          <cell r="S14">
            <v>2.9375</v>
          </cell>
          <cell r="T14">
            <v>0</v>
          </cell>
          <cell r="U14">
            <v>0</v>
          </cell>
          <cell r="V14">
            <v>4.71</v>
          </cell>
          <cell r="W14">
            <v>0</v>
          </cell>
          <cell r="X14">
            <v>0</v>
          </cell>
          <cell r="Y14">
            <v>1.38</v>
          </cell>
          <cell r="Z14">
            <v>4.8</v>
          </cell>
          <cell r="AA14">
            <v>0</v>
          </cell>
          <cell r="AB14">
            <v>18.399999999999999</v>
          </cell>
          <cell r="AC14">
            <v>0</v>
          </cell>
          <cell r="AD14">
            <v>21.4</v>
          </cell>
          <cell r="AE14">
            <v>1500</v>
          </cell>
          <cell r="AF14">
            <v>176</v>
          </cell>
          <cell r="AG14">
            <v>98.9</v>
          </cell>
          <cell r="AH14">
            <v>5.87</v>
          </cell>
          <cell r="AI14">
            <v>546</v>
          </cell>
          <cell r="AJ14">
            <v>107</v>
          </cell>
          <cell r="AK14">
            <v>69</v>
          </cell>
          <cell r="AL14">
            <v>3.54</v>
          </cell>
          <cell r="AM14">
            <v>0</v>
          </cell>
          <cell r="AN14">
            <v>30.5</v>
          </cell>
          <cell r="AO14">
            <v>279</v>
          </cell>
          <cell r="AP14">
            <v>0</v>
          </cell>
          <cell r="AQ14">
            <v>0</v>
          </cell>
          <cell r="AR14">
            <v>0</v>
          </cell>
          <cell r="AS14">
            <v>0</v>
          </cell>
          <cell r="AT14">
            <v>0</v>
          </cell>
          <cell r="AU14">
            <v>7.88</v>
          </cell>
          <cell r="AV14">
            <v>0.75600000000000001</v>
          </cell>
          <cell r="AW14">
            <v>0</v>
          </cell>
          <cell r="AX14">
            <v>0.82499999999999996</v>
          </cell>
          <cell r="AY14" t="str">
            <v>WT500X221.5</v>
          </cell>
          <cell r="AZ14" t="str">
            <v>WT500X221.5</v>
          </cell>
          <cell r="BA14">
            <v>222</v>
          </cell>
          <cell r="BB14">
            <v>28200</v>
          </cell>
          <cell r="BC14">
            <v>505</v>
          </cell>
          <cell r="BD14">
            <v>0</v>
          </cell>
          <cell r="BE14">
            <v>0</v>
          </cell>
          <cell r="BF14">
            <v>401</v>
          </cell>
          <cell r="BG14">
            <v>0</v>
          </cell>
          <cell r="BH14">
            <v>0</v>
          </cell>
          <cell r="BI14">
            <v>23.6</v>
          </cell>
          <cell r="BJ14">
            <v>41.9</v>
          </cell>
          <cell r="BK14">
            <v>0</v>
          </cell>
          <cell r="BL14">
            <v>0</v>
          </cell>
          <cell r="BM14">
            <v>0</v>
          </cell>
          <cell r="BN14">
            <v>71.900000000000006</v>
          </cell>
          <cell r="BO14">
            <v>74.599999999999994</v>
          </cell>
          <cell r="BP14">
            <v>0</v>
          </cell>
          <cell r="BQ14">
            <v>120</v>
          </cell>
          <cell r="BR14">
            <v>0</v>
          </cell>
          <cell r="BS14">
            <v>0</v>
          </cell>
          <cell r="BT14">
            <v>35.1</v>
          </cell>
          <cell r="BU14">
            <v>222</v>
          </cell>
          <cell r="BV14">
            <v>0</v>
          </cell>
          <cell r="BW14">
            <v>0</v>
          </cell>
          <cell r="BX14">
            <v>18.399999999999999</v>
          </cell>
          <cell r="BY14">
            <v>21.4</v>
          </cell>
          <cell r="BZ14">
            <v>624</v>
          </cell>
          <cell r="CA14">
            <v>2880</v>
          </cell>
          <cell r="CB14">
            <v>1620</v>
          </cell>
          <cell r="CC14">
            <v>149</v>
          </cell>
          <cell r="CD14">
            <v>227</v>
          </cell>
          <cell r="CE14">
            <v>1750</v>
          </cell>
          <cell r="CF14">
            <v>1130</v>
          </cell>
          <cell r="CG14">
            <v>89.9</v>
          </cell>
          <cell r="CH14">
            <v>0</v>
          </cell>
          <cell r="CI14">
            <v>12700</v>
          </cell>
          <cell r="CJ14">
            <v>74.900000000000006</v>
          </cell>
          <cell r="CK14">
            <v>0</v>
          </cell>
          <cell r="CL14">
            <v>0</v>
          </cell>
          <cell r="CM14">
            <v>0</v>
          </cell>
          <cell r="CN14">
            <v>0</v>
          </cell>
          <cell r="CO14">
            <v>0</v>
          </cell>
          <cell r="CP14">
            <v>200</v>
          </cell>
          <cell r="CQ14">
            <v>0.75600000000000001</v>
          </cell>
          <cell r="CR14">
            <v>0</v>
          </cell>
          <cell r="CS14">
            <v>0.82499999999999996</v>
          </cell>
        </row>
        <row r="15">
          <cell r="C15" t="str">
            <v>WT20X138.5</v>
          </cell>
          <cell r="D15" t="str">
            <v>F</v>
          </cell>
          <cell r="E15">
            <v>138</v>
          </cell>
          <cell r="F15">
            <v>40.700000000000003</v>
          </cell>
          <cell r="G15">
            <v>19.8</v>
          </cell>
          <cell r="H15">
            <v>0</v>
          </cell>
          <cell r="I15">
            <v>0</v>
          </cell>
          <cell r="J15">
            <v>15.8</v>
          </cell>
          <cell r="K15">
            <v>0</v>
          </cell>
          <cell r="L15">
            <v>0</v>
          </cell>
          <cell r="M15">
            <v>0.83</v>
          </cell>
          <cell r="N15">
            <v>1.58</v>
          </cell>
          <cell r="O15">
            <v>0</v>
          </cell>
          <cell r="P15">
            <v>0</v>
          </cell>
          <cell r="Q15">
            <v>0</v>
          </cell>
          <cell r="R15">
            <v>2.76</v>
          </cell>
          <cell r="S15">
            <v>2.875</v>
          </cell>
          <cell r="T15">
            <v>0</v>
          </cell>
          <cell r="U15">
            <v>0</v>
          </cell>
          <cell r="V15">
            <v>4.5</v>
          </cell>
          <cell r="W15">
            <v>0</v>
          </cell>
          <cell r="X15">
            <v>0</v>
          </cell>
          <cell r="Y15">
            <v>1.29</v>
          </cell>
          <cell r="Z15">
            <v>5.03</v>
          </cell>
          <cell r="AA15">
            <v>0</v>
          </cell>
          <cell r="AB15">
            <v>20.6</v>
          </cell>
          <cell r="AC15">
            <v>0</v>
          </cell>
          <cell r="AD15">
            <v>23.9</v>
          </cell>
          <cell r="AE15">
            <v>1360</v>
          </cell>
          <cell r="AF15">
            <v>157</v>
          </cell>
          <cell r="AG15">
            <v>88.6</v>
          </cell>
          <cell r="AH15">
            <v>5.78</v>
          </cell>
          <cell r="AI15">
            <v>522</v>
          </cell>
          <cell r="AJ15">
            <v>102</v>
          </cell>
          <cell r="AK15">
            <v>65.900000000000006</v>
          </cell>
          <cell r="AL15">
            <v>3.58</v>
          </cell>
          <cell r="AM15">
            <v>0</v>
          </cell>
          <cell r="AN15">
            <v>25.7</v>
          </cell>
          <cell r="AO15">
            <v>218</v>
          </cell>
          <cell r="AP15">
            <v>0</v>
          </cell>
          <cell r="AQ15">
            <v>0</v>
          </cell>
          <cell r="AR15">
            <v>0</v>
          </cell>
          <cell r="AS15">
            <v>0</v>
          </cell>
          <cell r="AT15">
            <v>0</v>
          </cell>
          <cell r="AU15">
            <v>7.75</v>
          </cell>
          <cell r="AV15">
            <v>0.77</v>
          </cell>
          <cell r="AW15">
            <v>0</v>
          </cell>
          <cell r="AX15">
            <v>0.69899999999999995</v>
          </cell>
          <cell r="AY15" t="str">
            <v>WT500X206</v>
          </cell>
          <cell r="AZ15" t="str">
            <v>WT500X206</v>
          </cell>
          <cell r="BA15">
            <v>206</v>
          </cell>
          <cell r="BB15">
            <v>26300</v>
          </cell>
          <cell r="BC15">
            <v>503</v>
          </cell>
          <cell r="BD15">
            <v>0</v>
          </cell>
          <cell r="BE15">
            <v>0</v>
          </cell>
          <cell r="BF15">
            <v>401</v>
          </cell>
          <cell r="BG15">
            <v>0</v>
          </cell>
          <cell r="BH15">
            <v>0</v>
          </cell>
          <cell r="BI15">
            <v>21.1</v>
          </cell>
          <cell r="BJ15">
            <v>40.1</v>
          </cell>
          <cell r="BK15">
            <v>0</v>
          </cell>
          <cell r="BL15">
            <v>0</v>
          </cell>
          <cell r="BM15">
            <v>0</v>
          </cell>
          <cell r="BN15">
            <v>70.099999999999994</v>
          </cell>
          <cell r="BO15">
            <v>73</v>
          </cell>
          <cell r="BP15">
            <v>0</v>
          </cell>
          <cell r="BQ15">
            <v>114</v>
          </cell>
          <cell r="BR15">
            <v>0</v>
          </cell>
          <cell r="BS15">
            <v>0</v>
          </cell>
          <cell r="BT15">
            <v>32.799999999999997</v>
          </cell>
          <cell r="BU15">
            <v>206</v>
          </cell>
          <cell r="BV15">
            <v>0</v>
          </cell>
          <cell r="BW15">
            <v>0</v>
          </cell>
          <cell r="BX15">
            <v>20.6</v>
          </cell>
          <cell r="BY15">
            <v>23.9</v>
          </cell>
          <cell r="BZ15">
            <v>566</v>
          </cell>
          <cell r="CA15">
            <v>2570</v>
          </cell>
          <cell r="CB15">
            <v>1450</v>
          </cell>
          <cell r="CC15">
            <v>147</v>
          </cell>
          <cell r="CD15">
            <v>217</v>
          </cell>
          <cell r="CE15">
            <v>1670</v>
          </cell>
          <cell r="CF15">
            <v>1080</v>
          </cell>
          <cell r="CG15">
            <v>90.9</v>
          </cell>
          <cell r="CH15">
            <v>0</v>
          </cell>
          <cell r="CI15">
            <v>10700</v>
          </cell>
          <cell r="CJ15">
            <v>58.5</v>
          </cell>
          <cell r="CK15">
            <v>0</v>
          </cell>
          <cell r="CL15">
            <v>0</v>
          </cell>
          <cell r="CM15">
            <v>0</v>
          </cell>
          <cell r="CN15">
            <v>0</v>
          </cell>
          <cell r="CO15">
            <v>0</v>
          </cell>
          <cell r="CP15">
            <v>197</v>
          </cell>
          <cell r="CQ15">
            <v>0.77</v>
          </cell>
          <cell r="CR15">
            <v>0</v>
          </cell>
          <cell r="CS15">
            <v>0.69899999999999995</v>
          </cell>
        </row>
        <row r="16">
          <cell r="C16" t="str">
            <v>WT20X124.5</v>
          </cell>
          <cell r="D16" t="str">
            <v>F</v>
          </cell>
          <cell r="E16">
            <v>125</v>
          </cell>
          <cell r="F16">
            <v>36.700000000000003</v>
          </cell>
          <cell r="G16">
            <v>19.7</v>
          </cell>
          <cell r="H16">
            <v>0</v>
          </cell>
          <cell r="I16">
            <v>0</v>
          </cell>
          <cell r="J16">
            <v>15.8</v>
          </cell>
          <cell r="K16">
            <v>0</v>
          </cell>
          <cell r="L16">
            <v>0</v>
          </cell>
          <cell r="M16">
            <v>0.75</v>
          </cell>
          <cell r="N16">
            <v>1.42</v>
          </cell>
          <cell r="O16">
            <v>0</v>
          </cell>
          <cell r="P16">
            <v>0</v>
          </cell>
          <cell r="Q16">
            <v>0</v>
          </cell>
          <cell r="R16">
            <v>2.6</v>
          </cell>
          <cell r="S16">
            <v>2.6875</v>
          </cell>
          <cell r="T16">
            <v>0</v>
          </cell>
          <cell r="U16">
            <v>0</v>
          </cell>
          <cell r="V16">
            <v>4.41</v>
          </cell>
          <cell r="W16">
            <v>0</v>
          </cell>
          <cell r="X16">
            <v>0</v>
          </cell>
          <cell r="Y16">
            <v>1.1599999999999999</v>
          </cell>
          <cell r="Z16">
            <v>5.55</v>
          </cell>
          <cell r="AA16">
            <v>0</v>
          </cell>
          <cell r="AB16">
            <v>22.8</v>
          </cell>
          <cell r="AC16">
            <v>0</v>
          </cell>
          <cell r="AD16">
            <v>26.3</v>
          </cell>
          <cell r="AE16">
            <v>1210</v>
          </cell>
          <cell r="AF16">
            <v>140</v>
          </cell>
          <cell r="AG16">
            <v>79.400000000000006</v>
          </cell>
          <cell r="AH16">
            <v>5.75</v>
          </cell>
          <cell r="AI16">
            <v>463</v>
          </cell>
          <cell r="AJ16">
            <v>90.8</v>
          </cell>
          <cell r="AK16">
            <v>58.8</v>
          </cell>
          <cell r="AL16">
            <v>3.55</v>
          </cell>
          <cell r="AM16">
            <v>0</v>
          </cell>
          <cell r="AN16">
            <v>19</v>
          </cell>
          <cell r="AO16">
            <v>158</v>
          </cell>
          <cell r="AP16">
            <v>0</v>
          </cell>
          <cell r="AQ16">
            <v>0</v>
          </cell>
          <cell r="AR16">
            <v>0</v>
          </cell>
          <cell r="AS16">
            <v>0</v>
          </cell>
          <cell r="AT16">
            <v>0</v>
          </cell>
          <cell r="AU16">
            <v>7.7</v>
          </cell>
          <cell r="AV16">
            <v>0.77</v>
          </cell>
          <cell r="AW16">
            <v>0</v>
          </cell>
          <cell r="AX16">
            <v>0.57999999999999996</v>
          </cell>
          <cell r="AY16" t="str">
            <v>WT500X185.5</v>
          </cell>
          <cell r="AZ16" t="str">
            <v>WT500X185.5</v>
          </cell>
          <cell r="BA16">
            <v>186</v>
          </cell>
          <cell r="BB16">
            <v>23700</v>
          </cell>
          <cell r="BC16">
            <v>500</v>
          </cell>
          <cell r="BD16">
            <v>0</v>
          </cell>
          <cell r="BE16">
            <v>0</v>
          </cell>
          <cell r="BF16">
            <v>401</v>
          </cell>
          <cell r="BG16">
            <v>0</v>
          </cell>
          <cell r="BH16">
            <v>0</v>
          </cell>
          <cell r="BI16">
            <v>19.100000000000001</v>
          </cell>
          <cell r="BJ16">
            <v>36.1</v>
          </cell>
          <cell r="BK16">
            <v>0</v>
          </cell>
          <cell r="BL16">
            <v>0</v>
          </cell>
          <cell r="BM16">
            <v>0</v>
          </cell>
          <cell r="BN16">
            <v>66</v>
          </cell>
          <cell r="BO16">
            <v>68.3</v>
          </cell>
          <cell r="BP16">
            <v>0</v>
          </cell>
          <cell r="BQ16">
            <v>112</v>
          </cell>
          <cell r="BR16">
            <v>0</v>
          </cell>
          <cell r="BS16">
            <v>0</v>
          </cell>
          <cell r="BT16">
            <v>29.5</v>
          </cell>
          <cell r="BU16">
            <v>186</v>
          </cell>
          <cell r="BV16">
            <v>0</v>
          </cell>
          <cell r="BW16">
            <v>0</v>
          </cell>
          <cell r="BX16">
            <v>22.8</v>
          </cell>
          <cell r="BY16">
            <v>26.3</v>
          </cell>
          <cell r="BZ16">
            <v>504</v>
          </cell>
          <cell r="CA16">
            <v>2290</v>
          </cell>
          <cell r="CB16">
            <v>1300</v>
          </cell>
          <cell r="CC16">
            <v>146</v>
          </cell>
          <cell r="CD16">
            <v>193</v>
          </cell>
          <cell r="CE16">
            <v>1490</v>
          </cell>
          <cell r="CF16">
            <v>964</v>
          </cell>
          <cell r="CG16">
            <v>90.2</v>
          </cell>
          <cell r="CH16">
            <v>0</v>
          </cell>
          <cell r="CI16">
            <v>7910</v>
          </cell>
          <cell r="CJ16">
            <v>42.4</v>
          </cell>
          <cell r="CK16">
            <v>0</v>
          </cell>
          <cell r="CL16">
            <v>0</v>
          </cell>
          <cell r="CM16">
            <v>0</v>
          </cell>
          <cell r="CN16">
            <v>0</v>
          </cell>
          <cell r="CO16">
            <v>0</v>
          </cell>
          <cell r="CP16">
            <v>196</v>
          </cell>
          <cell r="CQ16">
            <v>0.77</v>
          </cell>
          <cell r="CR16">
            <v>0</v>
          </cell>
          <cell r="CS16">
            <v>0.57999999999999996</v>
          </cell>
        </row>
        <row r="17">
          <cell r="C17" t="str">
            <v>WT20X107.5</v>
          </cell>
          <cell r="D17" t="str">
            <v>F</v>
          </cell>
          <cell r="E17">
            <v>108</v>
          </cell>
          <cell r="F17">
            <v>31.7</v>
          </cell>
          <cell r="G17">
            <v>19.5</v>
          </cell>
          <cell r="H17">
            <v>0</v>
          </cell>
          <cell r="I17">
            <v>0</v>
          </cell>
          <cell r="J17">
            <v>15.8</v>
          </cell>
          <cell r="K17">
            <v>0</v>
          </cell>
          <cell r="L17">
            <v>0</v>
          </cell>
          <cell r="M17">
            <v>0.65</v>
          </cell>
          <cell r="N17">
            <v>1.22</v>
          </cell>
          <cell r="O17">
            <v>0</v>
          </cell>
          <cell r="P17">
            <v>0</v>
          </cell>
          <cell r="Q17">
            <v>0</v>
          </cell>
          <cell r="R17">
            <v>2.4</v>
          </cell>
          <cell r="S17">
            <v>2.5</v>
          </cell>
          <cell r="T17">
            <v>0</v>
          </cell>
          <cell r="U17">
            <v>0</v>
          </cell>
          <cell r="V17">
            <v>4.28</v>
          </cell>
          <cell r="W17">
            <v>0</v>
          </cell>
          <cell r="X17">
            <v>0</v>
          </cell>
          <cell r="Y17">
            <v>1.01</v>
          </cell>
          <cell r="Z17">
            <v>6.45</v>
          </cell>
          <cell r="AA17">
            <v>0</v>
          </cell>
          <cell r="AB17">
            <v>26.3</v>
          </cell>
          <cell r="AC17">
            <v>0</v>
          </cell>
          <cell r="AD17">
            <v>30</v>
          </cell>
          <cell r="AE17">
            <v>1030</v>
          </cell>
          <cell r="AF17">
            <v>120</v>
          </cell>
          <cell r="AG17">
            <v>68</v>
          </cell>
          <cell r="AH17">
            <v>5.71</v>
          </cell>
          <cell r="AI17">
            <v>398</v>
          </cell>
          <cell r="AJ17">
            <v>77.8</v>
          </cell>
          <cell r="AK17">
            <v>50.5</v>
          </cell>
          <cell r="AL17">
            <v>3.54</v>
          </cell>
          <cell r="AM17">
            <v>0</v>
          </cell>
          <cell r="AN17">
            <v>12.4</v>
          </cell>
          <cell r="AO17">
            <v>101</v>
          </cell>
          <cell r="AP17">
            <v>0</v>
          </cell>
          <cell r="AQ17">
            <v>0</v>
          </cell>
          <cell r="AR17">
            <v>0</v>
          </cell>
          <cell r="AS17">
            <v>0</v>
          </cell>
          <cell r="AT17">
            <v>0</v>
          </cell>
          <cell r="AU17">
            <v>7.66</v>
          </cell>
          <cell r="AV17">
            <v>0.77100000000000002</v>
          </cell>
          <cell r="AW17">
            <v>0</v>
          </cell>
          <cell r="AX17">
            <v>0.44500000000000001</v>
          </cell>
          <cell r="AY17" t="str">
            <v>WT500X160.5</v>
          </cell>
          <cell r="AZ17" t="str">
            <v>WT500X160.5</v>
          </cell>
          <cell r="BA17">
            <v>160</v>
          </cell>
          <cell r="BB17">
            <v>20500</v>
          </cell>
          <cell r="BC17">
            <v>495</v>
          </cell>
          <cell r="BD17">
            <v>0</v>
          </cell>
          <cell r="BE17">
            <v>0</v>
          </cell>
          <cell r="BF17">
            <v>401</v>
          </cell>
          <cell r="BG17">
            <v>0</v>
          </cell>
          <cell r="BH17">
            <v>0</v>
          </cell>
          <cell r="BI17">
            <v>16.5</v>
          </cell>
          <cell r="BJ17">
            <v>31</v>
          </cell>
          <cell r="BK17">
            <v>0</v>
          </cell>
          <cell r="BL17">
            <v>0</v>
          </cell>
          <cell r="BM17">
            <v>0</v>
          </cell>
          <cell r="BN17">
            <v>61</v>
          </cell>
          <cell r="BO17">
            <v>63.5</v>
          </cell>
          <cell r="BP17">
            <v>0</v>
          </cell>
          <cell r="BQ17">
            <v>109</v>
          </cell>
          <cell r="BR17">
            <v>0</v>
          </cell>
          <cell r="BS17">
            <v>0</v>
          </cell>
          <cell r="BT17">
            <v>25.7</v>
          </cell>
          <cell r="BU17">
            <v>161</v>
          </cell>
          <cell r="BV17">
            <v>0</v>
          </cell>
          <cell r="BW17">
            <v>0</v>
          </cell>
          <cell r="BX17">
            <v>26.3</v>
          </cell>
          <cell r="BY17">
            <v>30</v>
          </cell>
          <cell r="BZ17">
            <v>429</v>
          </cell>
          <cell r="CA17">
            <v>1970</v>
          </cell>
          <cell r="CB17">
            <v>1110</v>
          </cell>
          <cell r="CC17">
            <v>145</v>
          </cell>
          <cell r="CD17">
            <v>166</v>
          </cell>
          <cell r="CE17">
            <v>1270</v>
          </cell>
          <cell r="CF17">
            <v>828</v>
          </cell>
          <cell r="CG17">
            <v>89.9</v>
          </cell>
          <cell r="CH17">
            <v>0</v>
          </cell>
          <cell r="CI17">
            <v>5160</v>
          </cell>
          <cell r="CJ17">
            <v>27.1</v>
          </cell>
          <cell r="CK17">
            <v>0</v>
          </cell>
          <cell r="CL17">
            <v>0</v>
          </cell>
          <cell r="CM17">
            <v>0</v>
          </cell>
          <cell r="CN17">
            <v>0</v>
          </cell>
          <cell r="CO17">
            <v>0</v>
          </cell>
          <cell r="CP17">
            <v>195</v>
          </cell>
          <cell r="CQ17">
            <v>0.77100000000000002</v>
          </cell>
          <cell r="CR17">
            <v>0</v>
          </cell>
          <cell r="CS17">
            <v>0.44500000000000001</v>
          </cell>
        </row>
        <row r="18">
          <cell r="C18" t="str">
            <v>WT20X99.5</v>
          </cell>
          <cell r="D18" t="str">
            <v>F</v>
          </cell>
          <cell r="E18">
            <v>100</v>
          </cell>
          <cell r="F18">
            <v>29.2</v>
          </cell>
          <cell r="G18">
            <v>19.3</v>
          </cell>
          <cell r="H18">
            <v>0</v>
          </cell>
          <cell r="I18">
            <v>0</v>
          </cell>
          <cell r="J18">
            <v>15.8</v>
          </cell>
          <cell r="K18">
            <v>0</v>
          </cell>
          <cell r="L18">
            <v>0</v>
          </cell>
          <cell r="M18">
            <v>0.65</v>
          </cell>
          <cell r="N18">
            <v>1.07</v>
          </cell>
          <cell r="O18">
            <v>0</v>
          </cell>
          <cell r="P18">
            <v>0</v>
          </cell>
          <cell r="Q18">
            <v>0</v>
          </cell>
          <cell r="R18">
            <v>2.25</v>
          </cell>
          <cell r="S18">
            <v>2.3125</v>
          </cell>
          <cell r="T18">
            <v>0</v>
          </cell>
          <cell r="U18">
            <v>0</v>
          </cell>
          <cell r="V18">
            <v>4.47</v>
          </cell>
          <cell r="W18">
            <v>0</v>
          </cell>
          <cell r="X18">
            <v>0</v>
          </cell>
          <cell r="Y18">
            <v>0.92900000000000005</v>
          </cell>
          <cell r="Z18">
            <v>7.39</v>
          </cell>
          <cell r="AA18">
            <v>0</v>
          </cell>
          <cell r="AB18">
            <v>26.3</v>
          </cell>
          <cell r="AC18">
            <v>0</v>
          </cell>
          <cell r="AD18">
            <v>29.7</v>
          </cell>
          <cell r="AE18">
            <v>988</v>
          </cell>
          <cell r="AF18">
            <v>117</v>
          </cell>
          <cell r="AG18">
            <v>66.5</v>
          </cell>
          <cell r="AH18">
            <v>5.81</v>
          </cell>
          <cell r="AI18">
            <v>347</v>
          </cell>
          <cell r="AJ18">
            <v>68.2</v>
          </cell>
          <cell r="AK18">
            <v>44.1</v>
          </cell>
          <cell r="AL18">
            <v>3.45</v>
          </cell>
          <cell r="AM18">
            <v>0</v>
          </cell>
          <cell r="AN18">
            <v>9.1199999999999992</v>
          </cell>
          <cell r="AO18">
            <v>83.5</v>
          </cell>
          <cell r="AP18">
            <v>0</v>
          </cell>
          <cell r="AQ18">
            <v>0</v>
          </cell>
          <cell r="AR18">
            <v>0</v>
          </cell>
          <cell r="AS18">
            <v>0</v>
          </cell>
          <cell r="AT18">
            <v>0</v>
          </cell>
          <cell r="AU18">
            <v>7.82</v>
          </cell>
          <cell r="AV18">
            <v>0.746</v>
          </cell>
          <cell r="AW18">
            <v>0</v>
          </cell>
          <cell r="AX18">
            <v>0.45200000000000001</v>
          </cell>
          <cell r="AY18" t="str">
            <v>WT500X148</v>
          </cell>
          <cell r="AZ18" t="str">
            <v>WT500X148</v>
          </cell>
          <cell r="BA18">
            <v>148</v>
          </cell>
          <cell r="BB18">
            <v>18800</v>
          </cell>
          <cell r="BC18">
            <v>490</v>
          </cell>
          <cell r="BD18">
            <v>0</v>
          </cell>
          <cell r="BE18">
            <v>0</v>
          </cell>
          <cell r="BF18">
            <v>401</v>
          </cell>
          <cell r="BG18">
            <v>0</v>
          </cell>
          <cell r="BH18">
            <v>0</v>
          </cell>
          <cell r="BI18">
            <v>16.5</v>
          </cell>
          <cell r="BJ18">
            <v>27.2</v>
          </cell>
          <cell r="BK18">
            <v>0</v>
          </cell>
          <cell r="BL18">
            <v>0</v>
          </cell>
          <cell r="BM18">
            <v>0</v>
          </cell>
          <cell r="BN18">
            <v>57.2</v>
          </cell>
          <cell r="BO18">
            <v>58.7</v>
          </cell>
          <cell r="BP18">
            <v>0</v>
          </cell>
          <cell r="BQ18">
            <v>114</v>
          </cell>
          <cell r="BR18">
            <v>0</v>
          </cell>
          <cell r="BS18">
            <v>0</v>
          </cell>
          <cell r="BT18">
            <v>23.6</v>
          </cell>
          <cell r="BU18">
            <v>148</v>
          </cell>
          <cell r="BV18">
            <v>0</v>
          </cell>
          <cell r="BW18">
            <v>0</v>
          </cell>
          <cell r="BX18">
            <v>26.3</v>
          </cell>
          <cell r="BY18">
            <v>29.7</v>
          </cell>
          <cell r="BZ18">
            <v>411</v>
          </cell>
          <cell r="CA18">
            <v>1920</v>
          </cell>
          <cell r="CB18">
            <v>1090</v>
          </cell>
          <cell r="CC18">
            <v>148</v>
          </cell>
          <cell r="CD18">
            <v>144</v>
          </cell>
          <cell r="CE18">
            <v>1120</v>
          </cell>
          <cell r="CF18">
            <v>723</v>
          </cell>
          <cell r="CG18">
            <v>87.6</v>
          </cell>
          <cell r="CH18">
            <v>0</v>
          </cell>
          <cell r="CI18">
            <v>3800</v>
          </cell>
          <cell r="CJ18">
            <v>22.4</v>
          </cell>
          <cell r="CK18">
            <v>0</v>
          </cell>
          <cell r="CL18">
            <v>0</v>
          </cell>
          <cell r="CM18">
            <v>0</v>
          </cell>
          <cell r="CN18">
            <v>0</v>
          </cell>
          <cell r="CO18">
            <v>0</v>
          </cell>
          <cell r="CP18">
            <v>199</v>
          </cell>
          <cell r="CQ18">
            <v>0.746</v>
          </cell>
          <cell r="CR18">
            <v>0</v>
          </cell>
          <cell r="CS18">
            <v>0.45200000000000001</v>
          </cell>
        </row>
        <row r="19">
          <cell r="C19" t="str">
            <v>WT20X196</v>
          </cell>
          <cell r="D19" t="str">
            <v>T</v>
          </cell>
          <cell r="E19">
            <v>196</v>
          </cell>
          <cell r="F19">
            <v>57.6</v>
          </cell>
          <cell r="G19">
            <v>20.8</v>
          </cell>
          <cell r="H19">
            <v>0</v>
          </cell>
          <cell r="I19">
            <v>0</v>
          </cell>
          <cell r="J19">
            <v>12.4</v>
          </cell>
          <cell r="K19">
            <v>0</v>
          </cell>
          <cell r="L19">
            <v>0</v>
          </cell>
          <cell r="M19">
            <v>1.42</v>
          </cell>
          <cell r="N19">
            <v>2.52</v>
          </cell>
          <cell r="O19">
            <v>0</v>
          </cell>
          <cell r="P19">
            <v>0</v>
          </cell>
          <cell r="Q19">
            <v>0</v>
          </cell>
          <cell r="R19">
            <v>3.7</v>
          </cell>
          <cell r="S19">
            <v>3.8125</v>
          </cell>
          <cell r="T19">
            <v>0</v>
          </cell>
          <cell r="U19">
            <v>0</v>
          </cell>
          <cell r="V19">
            <v>5.94</v>
          </cell>
          <cell r="W19">
            <v>0</v>
          </cell>
          <cell r="X19">
            <v>0</v>
          </cell>
          <cell r="Y19">
            <v>2.33</v>
          </cell>
          <cell r="Z19">
            <v>2.4500000000000002</v>
          </cell>
          <cell r="AA19">
            <v>0</v>
          </cell>
          <cell r="AB19">
            <v>12</v>
          </cell>
          <cell r="AC19">
            <v>0</v>
          </cell>
          <cell r="AD19">
            <v>14.7</v>
          </cell>
          <cell r="AE19">
            <v>2270</v>
          </cell>
          <cell r="AF19">
            <v>275</v>
          </cell>
          <cell r="AG19">
            <v>153</v>
          </cell>
          <cell r="AH19">
            <v>6.27</v>
          </cell>
          <cell r="AI19">
            <v>401</v>
          </cell>
          <cell r="AJ19">
            <v>106</v>
          </cell>
          <cell r="AK19">
            <v>64.900000000000006</v>
          </cell>
          <cell r="AL19">
            <v>2.64</v>
          </cell>
          <cell r="AM19">
            <v>0</v>
          </cell>
          <cell r="AN19">
            <v>85.4</v>
          </cell>
          <cell r="AO19">
            <v>796</v>
          </cell>
          <cell r="AP19">
            <v>0</v>
          </cell>
          <cell r="AQ19">
            <v>0</v>
          </cell>
          <cell r="AR19">
            <v>0</v>
          </cell>
          <cell r="AS19">
            <v>0</v>
          </cell>
          <cell r="AT19">
            <v>0</v>
          </cell>
          <cell r="AU19">
            <v>8.26</v>
          </cell>
          <cell r="AV19">
            <v>0.67900000000000005</v>
          </cell>
          <cell r="AW19">
            <v>0</v>
          </cell>
          <cell r="AX19">
            <v>1</v>
          </cell>
          <cell r="AY19" t="str">
            <v>WT500X292</v>
          </cell>
          <cell r="AZ19" t="str">
            <v>WT500X292</v>
          </cell>
          <cell r="BA19">
            <v>292</v>
          </cell>
          <cell r="BB19">
            <v>37200</v>
          </cell>
          <cell r="BC19">
            <v>528</v>
          </cell>
          <cell r="BD19">
            <v>0</v>
          </cell>
          <cell r="BE19">
            <v>0</v>
          </cell>
          <cell r="BF19">
            <v>315</v>
          </cell>
          <cell r="BG19">
            <v>0</v>
          </cell>
          <cell r="BH19">
            <v>0</v>
          </cell>
          <cell r="BI19">
            <v>36.1</v>
          </cell>
          <cell r="BJ19">
            <v>64</v>
          </cell>
          <cell r="BK19">
            <v>0</v>
          </cell>
          <cell r="BL19">
            <v>0</v>
          </cell>
          <cell r="BM19">
            <v>0</v>
          </cell>
          <cell r="BN19">
            <v>94</v>
          </cell>
          <cell r="BO19">
            <v>96.8</v>
          </cell>
          <cell r="BP19">
            <v>0</v>
          </cell>
          <cell r="BQ19">
            <v>151</v>
          </cell>
          <cell r="BR19">
            <v>0</v>
          </cell>
          <cell r="BS19">
            <v>0</v>
          </cell>
          <cell r="BT19">
            <v>59.2</v>
          </cell>
          <cell r="BU19">
            <v>292</v>
          </cell>
          <cell r="BV19">
            <v>0</v>
          </cell>
          <cell r="BW19">
            <v>0</v>
          </cell>
          <cell r="BX19">
            <v>12</v>
          </cell>
          <cell r="BY19">
            <v>14.7</v>
          </cell>
          <cell r="BZ19">
            <v>945</v>
          </cell>
          <cell r="CA19">
            <v>4510</v>
          </cell>
          <cell r="CB19">
            <v>2510</v>
          </cell>
          <cell r="CC19">
            <v>159</v>
          </cell>
          <cell r="CD19">
            <v>167</v>
          </cell>
          <cell r="CE19">
            <v>1740</v>
          </cell>
          <cell r="CF19">
            <v>1060</v>
          </cell>
          <cell r="CG19">
            <v>67.099999999999994</v>
          </cell>
          <cell r="CH19">
            <v>0</v>
          </cell>
          <cell r="CI19">
            <v>35500</v>
          </cell>
          <cell r="CJ19">
            <v>214</v>
          </cell>
          <cell r="CK19">
            <v>0</v>
          </cell>
          <cell r="CL19">
            <v>0</v>
          </cell>
          <cell r="CM19">
            <v>0</v>
          </cell>
          <cell r="CN19">
            <v>0</v>
          </cell>
          <cell r="CO19">
            <v>0</v>
          </cell>
          <cell r="CP19">
            <v>210</v>
          </cell>
          <cell r="CQ19">
            <v>0.67900000000000005</v>
          </cell>
          <cell r="CR19">
            <v>0</v>
          </cell>
          <cell r="CS19">
            <v>1</v>
          </cell>
        </row>
        <row r="20">
          <cell r="C20" t="str">
            <v>WT20X165.5</v>
          </cell>
          <cell r="D20" t="str">
            <v>F</v>
          </cell>
          <cell r="E20">
            <v>166</v>
          </cell>
          <cell r="F20">
            <v>48.7</v>
          </cell>
          <cell r="G20">
            <v>20.399999999999999</v>
          </cell>
          <cell r="H20">
            <v>0</v>
          </cell>
          <cell r="I20">
            <v>0</v>
          </cell>
          <cell r="J20">
            <v>12.2</v>
          </cell>
          <cell r="K20">
            <v>0</v>
          </cell>
          <cell r="L20">
            <v>0</v>
          </cell>
          <cell r="M20">
            <v>1.22</v>
          </cell>
          <cell r="N20">
            <v>2.13</v>
          </cell>
          <cell r="O20">
            <v>0</v>
          </cell>
          <cell r="P20">
            <v>0</v>
          </cell>
          <cell r="Q20">
            <v>0</v>
          </cell>
          <cell r="R20">
            <v>3.31</v>
          </cell>
          <cell r="S20">
            <v>3.375</v>
          </cell>
          <cell r="T20">
            <v>0</v>
          </cell>
          <cell r="U20">
            <v>0</v>
          </cell>
          <cell r="V20">
            <v>5.74</v>
          </cell>
          <cell r="W20">
            <v>0</v>
          </cell>
          <cell r="X20">
            <v>0</v>
          </cell>
          <cell r="Y20">
            <v>2</v>
          </cell>
          <cell r="Z20">
            <v>2.86</v>
          </cell>
          <cell r="AA20">
            <v>0</v>
          </cell>
          <cell r="AB20">
            <v>14</v>
          </cell>
          <cell r="AC20">
            <v>0</v>
          </cell>
          <cell r="AD20">
            <v>16.7</v>
          </cell>
          <cell r="AE20">
            <v>1880</v>
          </cell>
          <cell r="AF20">
            <v>231</v>
          </cell>
          <cell r="AG20">
            <v>128</v>
          </cell>
          <cell r="AH20">
            <v>6.21</v>
          </cell>
          <cell r="AI20">
            <v>322</v>
          </cell>
          <cell r="AJ20">
            <v>85.7</v>
          </cell>
          <cell r="AK20">
            <v>52.9</v>
          </cell>
          <cell r="AL20">
            <v>2.57</v>
          </cell>
          <cell r="AM20">
            <v>0</v>
          </cell>
          <cell r="AN20">
            <v>52.5</v>
          </cell>
          <cell r="AO20">
            <v>484</v>
          </cell>
          <cell r="AP20">
            <v>0</v>
          </cell>
          <cell r="AQ20">
            <v>0</v>
          </cell>
          <cell r="AR20">
            <v>0</v>
          </cell>
          <cell r="AS20">
            <v>0</v>
          </cell>
          <cell r="AT20">
            <v>0</v>
          </cell>
          <cell r="AU20">
            <v>8.19</v>
          </cell>
          <cell r="AV20">
            <v>0.67400000000000004</v>
          </cell>
          <cell r="AW20">
            <v>0</v>
          </cell>
          <cell r="AX20">
            <v>1</v>
          </cell>
          <cell r="AY20" t="str">
            <v>WT500X247</v>
          </cell>
          <cell r="AZ20" t="str">
            <v>WT500X247</v>
          </cell>
          <cell r="BA20">
            <v>247</v>
          </cell>
          <cell r="BB20">
            <v>31400</v>
          </cell>
          <cell r="BC20">
            <v>518</v>
          </cell>
          <cell r="BD20">
            <v>0</v>
          </cell>
          <cell r="BE20">
            <v>0</v>
          </cell>
          <cell r="BF20">
            <v>310</v>
          </cell>
          <cell r="BG20">
            <v>0</v>
          </cell>
          <cell r="BH20">
            <v>0</v>
          </cell>
          <cell r="BI20">
            <v>31</v>
          </cell>
          <cell r="BJ20">
            <v>54.1</v>
          </cell>
          <cell r="BK20">
            <v>0</v>
          </cell>
          <cell r="BL20">
            <v>0</v>
          </cell>
          <cell r="BM20">
            <v>0</v>
          </cell>
          <cell r="BN20">
            <v>84.1</v>
          </cell>
          <cell r="BO20">
            <v>85.7</v>
          </cell>
          <cell r="BP20">
            <v>0</v>
          </cell>
          <cell r="BQ20">
            <v>146</v>
          </cell>
          <cell r="BR20">
            <v>0</v>
          </cell>
          <cell r="BS20">
            <v>0</v>
          </cell>
          <cell r="BT20">
            <v>50.8</v>
          </cell>
          <cell r="BU20">
            <v>247</v>
          </cell>
          <cell r="BV20">
            <v>0</v>
          </cell>
          <cell r="BW20">
            <v>0</v>
          </cell>
          <cell r="BX20">
            <v>14</v>
          </cell>
          <cell r="BY20">
            <v>16.7</v>
          </cell>
          <cell r="BZ20">
            <v>783</v>
          </cell>
          <cell r="CA20">
            <v>3790</v>
          </cell>
          <cell r="CB20">
            <v>2100</v>
          </cell>
          <cell r="CC20">
            <v>158</v>
          </cell>
          <cell r="CD20">
            <v>134</v>
          </cell>
          <cell r="CE20">
            <v>1400</v>
          </cell>
          <cell r="CF20">
            <v>867</v>
          </cell>
          <cell r="CG20">
            <v>65.3</v>
          </cell>
          <cell r="CH20">
            <v>0</v>
          </cell>
          <cell r="CI20">
            <v>21900</v>
          </cell>
          <cell r="CJ20">
            <v>130</v>
          </cell>
          <cell r="CK20">
            <v>0</v>
          </cell>
          <cell r="CL20">
            <v>0</v>
          </cell>
          <cell r="CM20">
            <v>0</v>
          </cell>
          <cell r="CN20">
            <v>0</v>
          </cell>
          <cell r="CO20">
            <v>0</v>
          </cell>
          <cell r="CP20">
            <v>208</v>
          </cell>
          <cell r="CQ20">
            <v>0.67400000000000004</v>
          </cell>
          <cell r="CR20">
            <v>0</v>
          </cell>
          <cell r="CS20">
            <v>1</v>
          </cell>
        </row>
        <row r="21">
          <cell r="C21" t="str">
            <v>WT20X163.5</v>
          </cell>
          <cell r="D21" t="str">
            <v>F</v>
          </cell>
          <cell r="E21">
            <v>164</v>
          </cell>
          <cell r="F21">
            <v>48</v>
          </cell>
          <cell r="G21">
            <v>20.399999999999999</v>
          </cell>
          <cell r="H21">
            <v>0</v>
          </cell>
          <cell r="I21">
            <v>0</v>
          </cell>
          <cell r="J21">
            <v>12.1</v>
          </cell>
          <cell r="K21">
            <v>0</v>
          </cell>
          <cell r="L21">
            <v>0</v>
          </cell>
          <cell r="M21">
            <v>1.18</v>
          </cell>
          <cell r="N21">
            <v>2.13</v>
          </cell>
          <cell r="O21">
            <v>0</v>
          </cell>
          <cell r="P21">
            <v>0</v>
          </cell>
          <cell r="Q21">
            <v>0</v>
          </cell>
          <cell r="R21">
            <v>3.31</v>
          </cell>
          <cell r="S21">
            <v>3.375</v>
          </cell>
          <cell r="T21">
            <v>0</v>
          </cell>
          <cell r="U21">
            <v>0</v>
          </cell>
          <cell r="V21">
            <v>5.66</v>
          </cell>
          <cell r="W21">
            <v>0</v>
          </cell>
          <cell r="X21">
            <v>0</v>
          </cell>
          <cell r="Y21">
            <v>1.98</v>
          </cell>
          <cell r="Z21">
            <v>2.85</v>
          </cell>
          <cell r="AA21">
            <v>0</v>
          </cell>
          <cell r="AB21">
            <v>14.5</v>
          </cell>
          <cell r="AC21">
            <v>0</v>
          </cell>
          <cell r="AD21">
            <v>17.3</v>
          </cell>
          <cell r="AE21">
            <v>1840</v>
          </cell>
          <cell r="AF21">
            <v>224</v>
          </cell>
          <cell r="AG21">
            <v>125</v>
          </cell>
          <cell r="AH21">
            <v>6.19</v>
          </cell>
          <cell r="AI21">
            <v>320</v>
          </cell>
          <cell r="AJ21">
            <v>85</v>
          </cell>
          <cell r="AK21">
            <v>52.7</v>
          </cell>
          <cell r="AL21">
            <v>2.58</v>
          </cell>
          <cell r="AM21">
            <v>0</v>
          </cell>
          <cell r="AN21">
            <v>51.4</v>
          </cell>
          <cell r="AO21">
            <v>449</v>
          </cell>
          <cell r="AP21">
            <v>0</v>
          </cell>
          <cell r="AQ21">
            <v>0</v>
          </cell>
          <cell r="AR21">
            <v>0</v>
          </cell>
          <cell r="AS21">
            <v>0</v>
          </cell>
          <cell r="AT21">
            <v>0</v>
          </cell>
          <cell r="AU21">
            <v>8.1300000000000008</v>
          </cell>
          <cell r="AV21">
            <v>0.68</v>
          </cell>
          <cell r="AW21">
            <v>0</v>
          </cell>
          <cell r="AX21">
            <v>1</v>
          </cell>
          <cell r="AY21" t="str">
            <v>WT500X243</v>
          </cell>
          <cell r="AZ21" t="str">
            <v>WT500X243</v>
          </cell>
          <cell r="BA21">
            <v>243</v>
          </cell>
          <cell r="BB21">
            <v>31000</v>
          </cell>
          <cell r="BC21">
            <v>518</v>
          </cell>
          <cell r="BD21">
            <v>0</v>
          </cell>
          <cell r="BE21">
            <v>0</v>
          </cell>
          <cell r="BF21">
            <v>307</v>
          </cell>
          <cell r="BG21">
            <v>0</v>
          </cell>
          <cell r="BH21">
            <v>0</v>
          </cell>
          <cell r="BI21">
            <v>30</v>
          </cell>
          <cell r="BJ21">
            <v>54.1</v>
          </cell>
          <cell r="BK21">
            <v>0</v>
          </cell>
          <cell r="BL21">
            <v>0</v>
          </cell>
          <cell r="BM21">
            <v>0</v>
          </cell>
          <cell r="BN21">
            <v>84.1</v>
          </cell>
          <cell r="BO21">
            <v>85.7</v>
          </cell>
          <cell r="BP21">
            <v>0</v>
          </cell>
          <cell r="BQ21">
            <v>144</v>
          </cell>
          <cell r="BR21">
            <v>0</v>
          </cell>
          <cell r="BS21">
            <v>0</v>
          </cell>
          <cell r="BT21">
            <v>50.3</v>
          </cell>
          <cell r="BU21">
            <v>243</v>
          </cell>
          <cell r="BV21">
            <v>0</v>
          </cell>
          <cell r="BW21">
            <v>0</v>
          </cell>
          <cell r="BX21">
            <v>14.5</v>
          </cell>
          <cell r="BY21">
            <v>17.3</v>
          </cell>
          <cell r="BZ21">
            <v>766</v>
          </cell>
          <cell r="CA21">
            <v>3670</v>
          </cell>
          <cell r="CB21">
            <v>2050</v>
          </cell>
          <cell r="CC21">
            <v>157</v>
          </cell>
          <cell r="CD21">
            <v>133</v>
          </cell>
          <cell r="CE21">
            <v>1390</v>
          </cell>
          <cell r="CF21">
            <v>864</v>
          </cell>
          <cell r="CG21">
            <v>65.5</v>
          </cell>
          <cell r="CH21">
            <v>0</v>
          </cell>
          <cell r="CI21">
            <v>21400</v>
          </cell>
          <cell r="CJ21">
            <v>121</v>
          </cell>
          <cell r="CK21">
            <v>0</v>
          </cell>
          <cell r="CL21">
            <v>0</v>
          </cell>
          <cell r="CM21">
            <v>0</v>
          </cell>
          <cell r="CN21">
            <v>0</v>
          </cell>
          <cell r="CO21">
            <v>0</v>
          </cell>
          <cell r="CP21">
            <v>207</v>
          </cell>
          <cell r="CQ21">
            <v>0.68</v>
          </cell>
          <cell r="CR21">
            <v>0</v>
          </cell>
          <cell r="CS21">
            <v>1</v>
          </cell>
        </row>
        <row r="22">
          <cell r="C22" t="str">
            <v>WT20X147</v>
          </cell>
          <cell r="D22" t="str">
            <v>F</v>
          </cell>
          <cell r="E22">
            <v>147</v>
          </cell>
          <cell r="F22">
            <v>43.1</v>
          </cell>
          <cell r="G22">
            <v>20.2</v>
          </cell>
          <cell r="H22">
            <v>0</v>
          </cell>
          <cell r="I22">
            <v>0</v>
          </cell>
          <cell r="J22">
            <v>12</v>
          </cell>
          <cell r="K22">
            <v>0</v>
          </cell>
          <cell r="L22">
            <v>0</v>
          </cell>
          <cell r="M22">
            <v>1.06</v>
          </cell>
          <cell r="N22">
            <v>1.93</v>
          </cell>
          <cell r="O22">
            <v>0</v>
          </cell>
          <cell r="P22">
            <v>0</v>
          </cell>
          <cell r="Q22">
            <v>0</v>
          </cell>
          <cell r="R22">
            <v>3.11</v>
          </cell>
          <cell r="S22">
            <v>3.1875</v>
          </cell>
          <cell r="T22">
            <v>0</v>
          </cell>
          <cell r="U22">
            <v>0</v>
          </cell>
          <cell r="V22">
            <v>5.51</v>
          </cell>
          <cell r="W22">
            <v>0</v>
          </cell>
          <cell r="X22">
            <v>0</v>
          </cell>
          <cell r="Y22">
            <v>1.8</v>
          </cell>
          <cell r="Z22">
            <v>3.11</v>
          </cell>
          <cell r="AA22">
            <v>0</v>
          </cell>
          <cell r="AB22">
            <v>16.100000000000001</v>
          </cell>
          <cell r="AC22">
            <v>0</v>
          </cell>
          <cell r="AD22">
            <v>19.100000000000001</v>
          </cell>
          <cell r="AE22">
            <v>1630</v>
          </cell>
          <cell r="AF22">
            <v>199</v>
          </cell>
          <cell r="AG22">
            <v>111</v>
          </cell>
          <cell r="AH22">
            <v>6.14</v>
          </cell>
          <cell r="AI22">
            <v>281</v>
          </cell>
          <cell r="AJ22">
            <v>75</v>
          </cell>
          <cell r="AK22">
            <v>46.7</v>
          </cell>
          <cell r="AL22">
            <v>2.5499999999999998</v>
          </cell>
          <cell r="AM22">
            <v>0</v>
          </cell>
          <cell r="AN22">
            <v>38.200000000000003</v>
          </cell>
          <cell r="AO22">
            <v>322</v>
          </cell>
          <cell r="AP22">
            <v>0</v>
          </cell>
          <cell r="AQ22">
            <v>0</v>
          </cell>
          <cell r="AR22">
            <v>0</v>
          </cell>
          <cell r="AS22">
            <v>0</v>
          </cell>
          <cell r="AT22">
            <v>0</v>
          </cell>
          <cell r="AU22">
            <v>8.06</v>
          </cell>
          <cell r="AV22">
            <v>0.68100000000000005</v>
          </cell>
          <cell r="AW22">
            <v>0</v>
          </cell>
          <cell r="AX22">
            <v>1</v>
          </cell>
          <cell r="AY22" t="str">
            <v>WT500X219</v>
          </cell>
          <cell r="AZ22" t="str">
            <v>WT500X219</v>
          </cell>
          <cell r="BA22">
            <v>219</v>
          </cell>
          <cell r="BB22">
            <v>27800</v>
          </cell>
          <cell r="BC22">
            <v>513</v>
          </cell>
          <cell r="BD22">
            <v>0</v>
          </cell>
          <cell r="BE22">
            <v>0</v>
          </cell>
          <cell r="BF22">
            <v>305</v>
          </cell>
          <cell r="BG22">
            <v>0</v>
          </cell>
          <cell r="BH22">
            <v>0</v>
          </cell>
          <cell r="BI22">
            <v>26.9</v>
          </cell>
          <cell r="BJ22">
            <v>49</v>
          </cell>
          <cell r="BK22">
            <v>0</v>
          </cell>
          <cell r="BL22">
            <v>0</v>
          </cell>
          <cell r="BM22">
            <v>0</v>
          </cell>
          <cell r="BN22">
            <v>79</v>
          </cell>
          <cell r="BO22">
            <v>81</v>
          </cell>
          <cell r="BP22">
            <v>0</v>
          </cell>
          <cell r="BQ22">
            <v>140</v>
          </cell>
          <cell r="BR22">
            <v>0</v>
          </cell>
          <cell r="BS22">
            <v>0</v>
          </cell>
          <cell r="BT22">
            <v>45.7</v>
          </cell>
          <cell r="BU22">
            <v>219</v>
          </cell>
          <cell r="BV22">
            <v>0</v>
          </cell>
          <cell r="BW22">
            <v>0</v>
          </cell>
          <cell r="BX22">
            <v>16.100000000000001</v>
          </cell>
          <cell r="BY22">
            <v>19.100000000000001</v>
          </cell>
          <cell r="BZ22">
            <v>678</v>
          </cell>
          <cell r="CA22">
            <v>3260</v>
          </cell>
          <cell r="CB22">
            <v>1820</v>
          </cell>
          <cell r="CC22">
            <v>156</v>
          </cell>
          <cell r="CD22">
            <v>117</v>
          </cell>
          <cell r="CE22">
            <v>1230</v>
          </cell>
          <cell r="CF22">
            <v>765</v>
          </cell>
          <cell r="CG22">
            <v>64.8</v>
          </cell>
          <cell r="CH22">
            <v>0</v>
          </cell>
          <cell r="CI22">
            <v>15900</v>
          </cell>
          <cell r="CJ22">
            <v>86.5</v>
          </cell>
          <cell r="CK22">
            <v>0</v>
          </cell>
          <cell r="CL22">
            <v>0</v>
          </cell>
          <cell r="CM22">
            <v>0</v>
          </cell>
          <cell r="CN22">
            <v>0</v>
          </cell>
          <cell r="CO22">
            <v>0</v>
          </cell>
          <cell r="CP22">
            <v>205</v>
          </cell>
          <cell r="CQ22">
            <v>0.68100000000000005</v>
          </cell>
          <cell r="CR22">
            <v>0</v>
          </cell>
          <cell r="CS22">
            <v>1</v>
          </cell>
        </row>
        <row r="23">
          <cell r="C23" t="str">
            <v>WT20X139</v>
          </cell>
          <cell r="D23" t="str">
            <v>F</v>
          </cell>
          <cell r="E23">
            <v>139</v>
          </cell>
          <cell r="F23">
            <v>41</v>
          </cell>
          <cell r="G23">
            <v>20.100000000000001</v>
          </cell>
          <cell r="H23">
            <v>0</v>
          </cell>
          <cell r="I23">
            <v>0</v>
          </cell>
          <cell r="J23">
            <v>12</v>
          </cell>
          <cell r="K23">
            <v>0</v>
          </cell>
          <cell r="L23">
            <v>0</v>
          </cell>
          <cell r="M23">
            <v>1.03</v>
          </cell>
          <cell r="N23">
            <v>1.81</v>
          </cell>
          <cell r="O23">
            <v>0</v>
          </cell>
          <cell r="P23">
            <v>0</v>
          </cell>
          <cell r="Q23">
            <v>0</v>
          </cell>
          <cell r="R23">
            <v>2.99</v>
          </cell>
          <cell r="S23">
            <v>3.0625</v>
          </cell>
          <cell r="T23">
            <v>0</v>
          </cell>
          <cell r="U23">
            <v>0</v>
          </cell>
          <cell r="V23">
            <v>5.51</v>
          </cell>
          <cell r="W23">
            <v>0</v>
          </cell>
          <cell r="X23">
            <v>0</v>
          </cell>
          <cell r="Y23">
            <v>1.71</v>
          </cell>
          <cell r="Z23">
            <v>3.31</v>
          </cell>
          <cell r="AA23">
            <v>0</v>
          </cell>
          <cell r="AB23">
            <v>16.8</v>
          </cell>
          <cell r="AC23">
            <v>0</v>
          </cell>
          <cell r="AD23">
            <v>19.600000000000001</v>
          </cell>
          <cell r="AE23">
            <v>1550</v>
          </cell>
          <cell r="AF23">
            <v>191</v>
          </cell>
          <cell r="AG23">
            <v>106</v>
          </cell>
          <cell r="AH23">
            <v>6.14</v>
          </cell>
          <cell r="AI23">
            <v>261</v>
          </cell>
          <cell r="AJ23">
            <v>69.900000000000006</v>
          </cell>
          <cell r="AK23">
            <v>43.5</v>
          </cell>
          <cell r="AL23">
            <v>2.52</v>
          </cell>
          <cell r="AM23">
            <v>0</v>
          </cell>
          <cell r="AN23">
            <v>32.4</v>
          </cell>
          <cell r="AO23">
            <v>282</v>
          </cell>
          <cell r="AP23">
            <v>0</v>
          </cell>
          <cell r="AQ23">
            <v>0</v>
          </cell>
          <cell r="AR23">
            <v>0</v>
          </cell>
          <cell r="AS23">
            <v>0</v>
          </cell>
          <cell r="AT23">
            <v>0</v>
          </cell>
          <cell r="AU23">
            <v>8.08</v>
          </cell>
          <cell r="AV23">
            <v>0.67500000000000004</v>
          </cell>
          <cell r="AW23">
            <v>0</v>
          </cell>
          <cell r="AX23">
            <v>0.91300000000000003</v>
          </cell>
          <cell r="AY23" t="str">
            <v>WT500X207.5</v>
          </cell>
          <cell r="AZ23" t="str">
            <v>WT500X207.5</v>
          </cell>
          <cell r="BA23">
            <v>208</v>
          </cell>
          <cell r="BB23">
            <v>26500</v>
          </cell>
          <cell r="BC23">
            <v>511</v>
          </cell>
          <cell r="BD23">
            <v>0</v>
          </cell>
          <cell r="BE23">
            <v>0</v>
          </cell>
          <cell r="BF23">
            <v>305</v>
          </cell>
          <cell r="BG23">
            <v>0</v>
          </cell>
          <cell r="BH23">
            <v>0</v>
          </cell>
          <cell r="BI23">
            <v>26.2</v>
          </cell>
          <cell r="BJ23">
            <v>46</v>
          </cell>
          <cell r="BK23">
            <v>0</v>
          </cell>
          <cell r="BL23">
            <v>0</v>
          </cell>
          <cell r="BM23">
            <v>0</v>
          </cell>
          <cell r="BN23">
            <v>75.900000000000006</v>
          </cell>
          <cell r="BO23">
            <v>77.8</v>
          </cell>
          <cell r="BP23">
            <v>0</v>
          </cell>
          <cell r="BQ23">
            <v>140</v>
          </cell>
          <cell r="BR23">
            <v>0</v>
          </cell>
          <cell r="BS23">
            <v>0</v>
          </cell>
          <cell r="BT23">
            <v>43.4</v>
          </cell>
          <cell r="BU23">
            <v>208</v>
          </cell>
          <cell r="BV23">
            <v>0</v>
          </cell>
          <cell r="BW23">
            <v>0</v>
          </cell>
          <cell r="BX23">
            <v>16.8</v>
          </cell>
          <cell r="BY23">
            <v>19.600000000000001</v>
          </cell>
          <cell r="BZ23">
            <v>645</v>
          </cell>
          <cell r="CA23">
            <v>3130</v>
          </cell>
          <cell r="CB23">
            <v>1740</v>
          </cell>
          <cell r="CC23">
            <v>156</v>
          </cell>
          <cell r="CD23">
            <v>109</v>
          </cell>
          <cell r="CE23">
            <v>1150</v>
          </cell>
          <cell r="CF23">
            <v>713</v>
          </cell>
          <cell r="CG23">
            <v>64</v>
          </cell>
          <cell r="CH23">
            <v>0</v>
          </cell>
          <cell r="CI23">
            <v>13500</v>
          </cell>
          <cell r="CJ23">
            <v>75.7</v>
          </cell>
          <cell r="CK23">
            <v>0</v>
          </cell>
          <cell r="CL23">
            <v>0</v>
          </cell>
          <cell r="CM23">
            <v>0</v>
          </cell>
          <cell r="CN23">
            <v>0</v>
          </cell>
          <cell r="CO23">
            <v>0</v>
          </cell>
          <cell r="CP23">
            <v>205</v>
          </cell>
          <cell r="CQ23">
            <v>0.67500000000000004</v>
          </cell>
          <cell r="CR23">
            <v>0</v>
          </cell>
          <cell r="CS23">
            <v>0.91300000000000003</v>
          </cell>
        </row>
        <row r="24">
          <cell r="C24" t="str">
            <v>WT20X132</v>
          </cell>
          <cell r="D24" t="str">
            <v>F</v>
          </cell>
          <cell r="E24">
            <v>132</v>
          </cell>
          <cell r="F24">
            <v>38.799999999999997</v>
          </cell>
          <cell r="G24">
            <v>20</v>
          </cell>
          <cell r="H24">
            <v>0</v>
          </cell>
          <cell r="I24">
            <v>0</v>
          </cell>
          <cell r="J24">
            <v>11.9</v>
          </cell>
          <cell r="K24">
            <v>0</v>
          </cell>
          <cell r="L24">
            <v>0</v>
          </cell>
          <cell r="M24">
            <v>0.96</v>
          </cell>
          <cell r="N24">
            <v>1.73</v>
          </cell>
          <cell r="O24">
            <v>0</v>
          </cell>
          <cell r="P24">
            <v>0</v>
          </cell>
          <cell r="Q24">
            <v>0</v>
          </cell>
          <cell r="R24">
            <v>2.91</v>
          </cell>
          <cell r="S24">
            <v>3</v>
          </cell>
          <cell r="T24">
            <v>0</v>
          </cell>
          <cell r="U24">
            <v>0</v>
          </cell>
          <cell r="V24">
            <v>5.41</v>
          </cell>
          <cell r="W24">
            <v>0</v>
          </cell>
          <cell r="X24">
            <v>0</v>
          </cell>
          <cell r="Y24">
            <v>1.63</v>
          </cell>
          <cell r="Z24">
            <v>3.45</v>
          </cell>
          <cell r="AA24">
            <v>0</v>
          </cell>
          <cell r="AB24">
            <v>17.8</v>
          </cell>
          <cell r="AC24">
            <v>0</v>
          </cell>
          <cell r="AD24">
            <v>20.8</v>
          </cell>
          <cell r="AE24">
            <v>1450</v>
          </cell>
          <cell r="AF24">
            <v>178</v>
          </cell>
          <cell r="AG24">
            <v>99.2</v>
          </cell>
          <cell r="AH24">
            <v>6.11</v>
          </cell>
          <cell r="AI24">
            <v>246</v>
          </cell>
          <cell r="AJ24">
            <v>66</v>
          </cell>
          <cell r="AK24">
            <v>41.3</v>
          </cell>
          <cell r="AL24">
            <v>2.52</v>
          </cell>
          <cell r="AM24">
            <v>0</v>
          </cell>
          <cell r="AN24">
            <v>27.9</v>
          </cell>
          <cell r="AO24">
            <v>233</v>
          </cell>
          <cell r="AP24">
            <v>0</v>
          </cell>
          <cell r="AQ24">
            <v>0</v>
          </cell>
          <cell r="AR24">
            <v>0</v>
          </cell>
          <cell r="AS24">
            <v>0</v>
          </cell>
          <cell r="AT24">
            <v>0</v>
          </cell>
          <cell r="AU24">
            <v>8.02</v>
          </cell>
          <cell r="AV24">
            <v>0.67900000000000005</v>
          </cell>
          <cell r="AW24">
            <v>0</v>
          </cell>
          <cell r="AX24">
            <v>0.85499999999999998</v>
          </cell>
          <cell r="AY24" t="str">
            <v>WT500X196.5</v>
          </cell>
          <cell r="AZ24" t="str">
            <v>WT500X196.5</v>
          </cell>
          <cell r="BA24">
            <v>196</v>
          </cell>
          <cell r="BB24">
            <v>25000</v>
          </cell>
          <cell r="BC24">
            <v>508</v>
          </cell>
          <cell r="BD24">
            <v>0</v>
          </cell>
          <cell r="BE24">
            <v>0</v>
          </cell>
          <cell r="BF24">
            <v>302</v>
          </cell>
          <cell r="BG24">
            <v>0</v>
          </cell>
          <cell r="BH24">
            <v>0</v>
          </cell>
          <cell r="BI24">
            <v>24.4</v>
          </cell>
          <cell r="BJ24">
            <v>43.9</v>
          </cell>
          <cell r="BK24">
            <v>0</v>
          </cell>
          <cell r="BL24">
            <v>0</v>
          </cell>
          <cell r="BM24">
            <v>0</v>
          </cell>
          <cell r="BN24">
            <v>73.900000000000006</v>
          </cell>
          <cell r="BO24">
            <v>76.2</v>
          </cell>
          <cell r="BP24">
            <v>0</v>
          </cell>
          <cell r="BQ24">
            <v>137</v>
          </cell>
          <cell r="BR24">
            <v>0</v>
          </cell>
          <cell r="BS24">
            <v>0</v>
          </cell>
          <cell r="BT24">
            <v>41.4</v>
          </cell>
          <cell r="BU24">
            <v>197</v>
          </cell>
          <cell r="BV24">
            <v>0</v>
          </cell>
          <cell r="BW24">
            <v>0</v>
          </cell>
          <cell r="BX24">
            <v>17.8</v>
          </cell>
          <cell r="BY24">
            <v>20.8</v>
          </cell>
          <cell r="BZ24">
            <v>604</v>
          </cell>
          <cell r="CA24">
            <v>2920</v>
          </cell>
          <cell r="CB24">
            <v>1630</v>
          </cell>
          <cell r="CC24">
            <v>155</v>
          </cell>
          <cell r="CD24">
            <v>102</v>
          </cell>
          <cell r="CE24">
            <v>1080</v>
          </cell>
          <cell r="CF24">
            <v>677</v>
          </cell>
          <cell r="CG24">
            <v>64</v>
          </cell>
          <cell r="CH24">
            <v>0</v>
          </cell>
          <cell r="CI24">
            <v>11600</v>
          </cell>
          <cell r="CJ24">
            <v>62.6</v>
          </cell>
          <cell r="CK24">
            <v>0</v>
          </cell>
          <cell r="CL24">
            <v>0</v>
          </cell>
          <cell r="CM24">
            <v>0</v>
          </cell>
          <cell r="CN24">
            <v>0</v>
          </cell>
          <cell r="CO24">
            <v>0</v>
          </cell>
          <cell r="CP24">
            <v>204</v>
          </cell>
          <cell r="CQ24">
            <v>0.67900000000000005</v>
          </cell>
          <cell r="CR24">
            <v>0</v>
          </cell>
          <cell r="CS24">
            <v>0.85499999999999998</v>
          </cell>
        </row>
        <row r="25">
          <cell r="C25" t="str">
            <v>WT20X117.5</v>
          </cell>
          <cell r="D25" t="str">
            <v>F</v>
          </cell>
          <cell r="E25">
            <v>118</v>
          </cell>
          <cell r="F25">
            <v>34.5</v>
          </cell>
          <cell r="G25">
            <v>19.8</v>
          </cell>
          <cell r="H25">
            <v>0</v>
          </cell>
          <cell r="I25">
            <v>0</v>
          </cell>
          <cell r="J25">
            <v>11.9</v>
          </cell>
          <cell r="K25">
            <v>0</v>
          </cell>
          <cell r="L25">
            <v>0</v>
          </cell>
          <cell r="M25">
            <v>0.83</v>
          </cell>
          <cell r="N25">
            <v>1.58</v>
          </cell>
          <cell r="O25">
            <v>0</v>
          </cell>
          <cell r="P25">
            <v>0</v>
          </cell>
          <cell r="Q25">
            <v>0</v>
          </cell>
          <cell r="R25">
            <v>2.76</v>
          </cell>
          <cell r="S25">
            <v>2.875</v>
          </cell>
          <cell r="T25">
            <v>0</v>
          </cell>
          <cell r="U25">
            <v>0</v>
          </cell>
          <cell r="V25">
            <v>5.17</v>
          </cell>
          <cell r="W25">
            <v>0</v>
          </cell>
          <cell r="X25">
            <v>0</v>
          </cell>
          <cell r="Y25">
            <v>1.45</v>
          </cell>
          <cell r="Z25">
            <v>3.77</v>
          </cell>
          <cell r="AA25">
            <v>0</v>
          </cell>
          <cell r="AB25">
            <v>20.6</v>
          </cell>
          <cell r="AC25">
            <v>0</v>
          </cell>
          <cell r="AD25">
            <v>23.9</v>
          </cell>
          <cell r="AE25">
            <v>1260</v>
          </cell>
          <cell r="AF25">
            <v>153</v>
          </cell>
          <cell r="AG25">
            <v>85.7</v>
          </cell>
          <cell r="AH25">
            <v>6.04</v>
          </cell>
          <cell r="AI25">
            <v>222</v>
          </cell>
          <cell r="AJ25">
            <v>59</v>
          </cell>
          <cell r="AK25">
            <v>37.299999999999997</v>
          </cell>
          <cell r="AL25">
            <v>2.54</v>
          </cell>
          <cell r="AM25">
            <v>0</v>
          </cell>
          <cell r="AN25">
            <v>20.6</v>
          </cell>
          <cell r="AO25">
            <v>156</v>
          </cell>
          <cell r="AP25">
            <v>0</v>
          </cell>
          <cell r="AQ25">
            <v>0</v>
          </cell>
          <cell r="AR25">
            <v>0</v>
          </cell>
          <cell r="AS25">
            <v>0</v>
          </cell>
          <cell r="AT25">
            <v>0</v>
          </cell>
          <cell r="AU25">
            <v>7.88</v>
          </cell>
          <cell r="AV25">
            <v>0.69099999999999995</v>
          </cell>
          <cell r="AW25">
            <v>0</v>
          </cell>
          <cell r="AX25">
            <v>0.69899999999999995</v>
          </cell>
          <cell r="AY25" t="str">
            <v>WT500X175</v>
          </cell>
          <cell r="AZ25" t="str">
            <v>WT500X175</v>
          </cell>
          <cell r="BA25">
            <v>175</v>
          </cell>
          <cell r="BB25">
            <v>22300</v>
          </cell>
          <cell r="BC25">
            <v>503</v>
          </cell>
          <cell r="BD25">
            <v>0</v>
          </cell>
          <cell r="BE25">
            <v>0</v>
          </cell>
          <cell r="BF25">
            <v>302</v>
          </cell>
          <cell r="BG25">
            <v>0</v>
          </cell>
          <cell r="BH25">
            <v>0</v>
          </cell>
          <cell r="BI25">
            <v>21.1</v>
          </cell>
          <cell r="BJ25">
            <v>40.1</v>
          </cell>
          <cell r="BK25">
            <v>0</v>
          </cell>
          <cell r="BL25">
            <v>0</v>
          </cell>
          <cell r="BM25">
            <v>0</v>
          </cell>
          <cell r="BN25">
            <v>70.099999999999994</v>
          </cell>
          <cell r="BO25">
            <v>73</v>
          </cell>
          <cell r="BP25">
            <v>0</v>
          </cell>
          <cell r="BQ25">
            <v>131</v>
          </cell>
          <cell r="BR25">
            <v>0</v>
          </cell>
          <cell r="BS25">
            <v>0</v>
          </cell>
          <cell r="BT25">
            <v>36.799999999999997</v>
          </cell>
          <cell r="BU25">
            <v>175</v>
          </cell>
          <cell r="BV25">
            <v>0</v>
          </cell>
          <cell r="BW25">
            <v>0</v>
          </cell>
          <cell r="BX25">
            <v>20.6</v>
          </cell>
          <cell r="BY25">
            <v>23.9</v>
          </cell>
          <cell r="BZ25">
            <v>524</v>
          </cell>
          <cell r="CA25">
            <v>2510</v>
          </cell>
          <cell r="CB25">
            <v>1400</v>
          </cell>
          <cell r="CC25">
            <v>153</v>
          </cell>
          <cell r="CD25">
            <v>92.4</v>
          </cell>
          <cell r="CE25">
            <v>967</v>
          </cell>
          <cell r="CF25">
            <v>611</v>
          </cell>
          <cell r="CG25">
            <v>64.5</v>
          </cell>
          <cell r="CH25">
            <v>0</v>
          </cell>
          <cell r="CI25">
            <v>8570</v>
          </cell>
          <cell r="CJ25">
            <v>41.9</v>
          </cell>
          <cell r="CK25">
            <v>0</v>
          </cell>
          <cell r="CL25">
            <v>0</v>
          </cell>
          <cell r="CM25">
            <v>0</v>
          </cell>
          <cell r="CN25">
            <v>0</v>
          </cell>
          <cell r="CO25">
            <v>0</v>
          </cell>
          <cell r="CP25">
            <v>200</v>
          </cell>
          <cell r="CQ25">
            <v>0.69099999999999995</v>
          </cell>
          <cell r="CR25">
            <v>0</v>
          </cell>
          <cell r="CS25">
            <v>0.69899999999999995</v>
          </cell>
        </row>
        <row r="26">
          <cell r="C26" t="str">
            <v>WT20X105.5</v>
          </cell>
          <cell r="D26" t="str">
            <v>F</v>
          </cell>
          <cell r="E26">
            <v>106</v>
          </cell>
          <cell r="F26">
            <v>31</v>
          </cell>
          <cell r="G26">
            <v>19.7</v>
          </cell>
          <cell r="H26">
            <v>0</v>
          </cell>
          <cell r="I26">
            <v>0</v>
          </cell>
          <cell r="J26">
            <v>11.8</v>
          </cell>
          <cell r="K26">
            <v>0</v>
          </cell>
          <cell r="L26">
            <v>0</v>
          </cell>
          <cell r="M26">
            <v>0.75</v>
          </cell>
          <cell r="N26">
            <v>1.42</v>
          </cell>
          <cell r="O26">
            <v>0</v>
          </cell>
          <cell r="P26">
            <v>0</v>
          </cell>
          <cell r="Q26">
            <v>0</v>
          </cell>
          <cell r="R26">
            <v>2.6</v>
          </cell>
          <cell r="S26">
            <v>2.6875</v>
          </cell>
          <cell r="T26">
            <v>0</v>
          </cell>
          <cell r="U26">
            <v>0</v>
          </cell>
          <cell r="V26">
            <v>5.08</v>
          </cell>
          <cell r="W26">
            <v>0</v>
          </cell>
          <cell r="X26">
            <v>0</v>
          </cell>
          <cell r="Y26">
            <v>1.31</v>
          </cell>
          <cell r="Z26">
            <v>4.17</v>
          </cell>
          <cell r="AA26">
            <v>0</v>
          </cell>
          <cell r="AB26">
            <v>22.8</v>
          </cell>
          <cell r="AC26">
            <v>0</v>
          </cell>
          <cell r="AD26">
            <v>26.2</v>
          </cell>
          <cell r="AE26">
            <v>1120</v>
          </cell>
          <cell r="AF26">
            <v>137</v>
          </cell>
          <cell r="AG26">
            <v>76.7</v>
          </cell>
          <cell r="AH26">
            <v>6.01</v>
          </cell>
          <cell r="AI26">
            <v>195</v>
          </cell>
          <cell r="AJ26">
            <v>52.1</v>
          </cell>
          <cell r="AK26">
            <v>33</v>
          </cell>
          <cell r="AL26">
            <v>2.5099999999999998</v>
          </cell>
          <cell r="AM26">
            <v>0</v>
          </cell>
          <cell r="AN26">
            <v>15.2</v>
          </cell>
          <cell r="AO26">
            <v>113</v>
          </cell>
          <cell r="AP26">
            <v>0</v>
          </cell>
          <cell r="AQ26">
            <v>0</v>
          </cell>
          <cell r="AR26">
            <v>0</v>
          </cell>
          <cell r="AS26">
            <v>0</v>
          </cell>
          <cell r="AT26">
            <v>0</v>
          </cell>
          <cell r="AU26">
            <v>7.84</v>
          </cell>
          <cell r="AV26">
            <v>0.69</v>
          </cell>
          <cell r="AW26">
            <v>0</v>
          </cell>
          <cell r="AX26">
            <v>0.58099999999999996</v>
          </cell>
          <cell r="AY26" t="str">
            <v>WT500X157</v>
          </cell>
          <cell r="AZ26" t="str">
            <v>WT500X157</v>
          </cell>
          <cell r="BA26">
            <v>157</v>
          </cell>
          <cell r="BB26">
            <v>20000</v>
          </cell>
          <cell r="BC26">
            <v>500</v>
          </cell>
          <cell r="BD26">
            <v>0</v>
          </cell>
          <cell r="BE26">
            <v>0</v>
          </cell>
          <cell r="BF26">
            <v>300</v>
          </cell>
          <cell r="BG26">
            <v>0</v>
          </cell>
          <cell r="BH26">
            <v>0</v>
          </cell>
          <cell r="BI26">
            <v>19.100000000000001</v>
          </cell>
          <cell r="BJ26">
            <v>36.1</v>
          </cell>
          <cell r="BK26">
            <v>0</v>
          </cell>
          <cell r="BL26">
            <v>0</v>
          </cell>
          <cell r="BM26">
            <v>0</v>
          </cell>
          <cell r="BN26">
            <v>66</v>
          </cell>
          <cell r="BO26">
            <v>68.3</v>
          </cell>
          <cell r="BP26">
            <v>0</v>
          </cell>
          <cell r="BQ26">
            <v>129</v>
          </cell>
          <cell r="BR26">
            <v>0</v>
          </cell>
          <cell r="BS26">
            <v>0</v>
          </cell>
          <cell r="BT26">
            <v>33.299999999999997</v>
          </cell>
          <cell r="BU26">
            <v>157</v>
          </cell>
          <cell r="BV26">
            <v>0</v>
          </cell>
          <cell r="BW26">
            <v>0</v>
          </cell>
          <cell r="BX26">
            <v>22.8</v>
          </cell>
          <cell r="BY26">
            <v>26.2</v>
          </cell>
          <cell r="BZ26">
            <v>466</v>
          </cell>
          <cell r="CA26">
            <v>2250</v>
          </cell>
          <cell r="CB26">
            <v>1260</v>
          </cell>
          <cell r="CC26">
            <v>153</v>
          </cell>
          <cell r="CD26">
            <v>81.2</v>
          </cell>
          <cell r="CE26">
            <v>854</v>
          </cell>
          <cell r="CF26">
            <v>541</v>
          </cell>
          <cell r="CG26">
            <v>63.8</v>
          </cell>
          <cell r="CH26">
            <v>0</v>
          </cell>
          <cell r="CI26">
            <v>6330</v>
          </cell>
          <cell r="CJ26">
            <v>30.3</v>
          </cell>
          <cell r="CK26">
            <v>0</v>
          </cell>
          <cell r="CL26">
            <v>0</v>
          </cell>
          <cell r="CM26">
            <v>0</v>
          </cell>
          <cell r="CN26">
            <v>0</v>
          </cell>
          <cell r="CO26">
            <v>0</v>
          </cell>
          <cell r="CP26">
            <v>199</v>
          </cell>
          <cell r="CQ26">
            <v>0.69</v>
          </cell>
          <cell r="CR26">
            <v>0</v>
          </cell>
          <cell r="CS26">
            <v>0.58099999999999996</v>
          </cell>
        </row>
        <row r="27">
          <cell r="C27" t="str">
            <v>WT20X91.5</v>
          </cell>
          <cell r="D27" t="str">
            <v>F</v>
          </cell>
          <cell r="E27">
            <v>91.5</v>
          </cell>
          <cell r="F27">
            <v>26.7</v>
          </cell>
          <cell r="G27">
            <v>19.5</v>
          </cell>
          <cell r="H27">
            <v>0</v>
          </cell>
          <cell r="I27">
            <v>0</v>
          </cell>
          <cell r="J27">
            <v>11.8</v>
          </cell>
          <cell r="K27">
            <v>0</v>
          </cell>
          <cell r="L27">
            <v>0</v>
          </cell>
          <cell r="M27">
            <v>0.65</v>
          </cell>
          <cell r="N27">
            <v>1.2</v>
          </cell>
          <cell r="O27">
            <v>0</v>
          </cell>
          <cell r="P27">
            <v>0</v>
          </cell>
          <cell r="Q27">
            <v>0</v>
          </cell>
          <cell r="R27">
            <v>2.4</v>
          </cell>
          <cell r="S27">
            <v>2.5</v>
          </cell>
          <cell r="T27">
            <v>0</v>
          </cell>
          <cell r="U27">
            <v>0</v>
          </cell>
          <cell r="V27">
            <v>4.97</v>
          </cell>
          <cell r="W27">
            <v>0</v>
          </cell>
          <cell r="X27">
            <v>0</v>
          </cell>
          <cell r="Y27">
            <v>1.1299999999999999</v>
          </cell>
          <cell r="Z27">
            <v>4.92</v>
          </cell>
          <cell r="AA27">
            <v>0</v>
          </cell>
          <cell r="AB27">
            <v>26.3</v>
          </cell>
          <cell r="AC27">
            <v>0</v>
          </cell>
          <cell r="AD27">
            <v>30</v>
          </cell>
          <cell r="AE27">
            <v>955</v>
          </cell>
          <cell r="AF27">
            <v>117</v>
          </cell>
          <cell r="AG27">
            <v>65.7</v>
          </cell>
          <cell r="AH27">
            <v>5.98</v>
          </cell>
          <cell r="AI27">
            <v>165</v>
          </cell>
          <cell r="AJ27">
            <v>44</v>
          </cell>
          <cell r="AK27">
            <v>28</v>
          </cell>
          <cell r="AL27">
            <v>2.4900000000000002</v>
          </cell>
          <cell r="AM27">
            <v>0</v>
          </cell>
          <cell r="AN27">
            <v>9.65</v>
          </cell>
          <cell r="AO27">
            <v>71.2</v>
          </cell>
          <cell r="AP27">
            <v>0</v>
          </cell>
          <cell r="AQ27">
            <v>0</v>
          </cell>
          <cell r="AR27">
            <v>0</v>
          </cell>
          <cell r="AS27">
            <v>0</v>
          </cell>
          <cell r="AT27">
            <v>0</v>
          </cell>
          <cell r="AU27">
            <v>7.81</v>
          </cell>
          <cell r="AV27">
            <v>0.68799999999999994</v>
          </cell>
          <cell r="AW27">
            <v>0</v>
          </cell>
          <cell r="AX27">
            <v>0.44500000000000001</v>
          </cell>
          <cell r="AY27" t="str">
            <v>WT500X136</v>
          </cell>
          <cell r="AZ27" t="str">
            <v>WT500X136</v>
          </cell>
          <cell r="BA27">
            <v>136</v>
          </cell>
          <cell r="BB27">
            <v>17200</v>
          </cell>
          <cell r="BC27">
            <v>495</v>
          </cell>
          <cell r="BD27">
            <v>0</v>
          </cell>
          <cell r="BE27">
            <v>0</v>
          </cell>
          <cell r="BF27">
            <v>300</v>
          </cell>
          <cell r="BG27">
            <v>0</v>
          </cell>
          <cell r="BH27">
            <v>0</v>
          </cell>
          <cell r="BI27">
            <v>16.5</v>
          </cell>
          <cell r="BJ27">
            <v>30.5</v>
          </cell>
          <cell r="BK27">
            <v>0</v>
          </cell>
          <cell r="BL27">
            <v>0</v>
          </cell>
          <cell r="BM27">
            <v>0</v>
          </cell>
          <cell r="BN27">
            <v>61</v>
          </cell>
          <cell r="BO27">
            <v>63.5</v>
          </cell>
          <cell r="BP27">
            <v>0</v>
          </cell>
          <cell r="BQ27">
            <v>126</v>
          </cell>
          <cell r="BR27">
            <v>0</v>
          </cell>
          <cell r="BS27">
            <v>0</v>
          </cell>
          <cell r="BT27">
            <v>28.7</v>
          </cell>
          <cell r="BU27">
            <v>136</v>
          </cell>
          <cell r="BV27">
            <v>0</v>
          </cell>
          <cell r="BW27">
            <v>0</v>
          </cell>
          <cell r="BX27">
            <v>26.3</v>
          </cell>
          <cell r="BY27">
            <v>30</v>
          </cell>
          <cell r="BZ27">
            <v>398</v>
          </cell>
          <cell r="CA27">
            <v>1920</v>
          </cell>
          <cell r="CB27">
            <v>1080</v>
          </cell>
          <cell r="CC27">
            <v>152</v>
          </cell>
          <cell r="CD27">
            <v>68.7</v>
          </cell>
          <cell r="CE27">
            <v>721</v>
          </cell>
          <cell r="CF27">
            <v>459</v>
          </cell>
          <cell r="CG27">
            <v>63.2</v>
          </cell>
          <cell r="CH27">
            <v>0</v>
          </cell>
          <cell r="CI27">
            <v>4020</v>
          </cell>
          <cell r="CJ27">
            <v>19.100000000000001</v>
          </cell>
          <cell r="CK27">
            <v>0</v>
          </cell>
          <cell r="CL27">
            <v>0</v>
          </cell>
          <cell r="CM27">
            <v>0</v>
          </cell>
          <cell r="CN27">
            <v>0</v>
          </cell>
          <cell r="CO27">
            <v>0</v>
          </cell>
          <cell r="CP27">
            <v>198</v>
          </cell>
          <cell r="CQ27">
            <v>0.68799999999999994</v>
          </cell>
          <cell r="CR27">
            <v>0</v>
          </cell>
          <cell r="CS27">
            <v>0.44500000000000001</v>
          </cell>
        </row>
        <row r="28">
          <cell r="C28" t="str">
            <v>WT20X83.5</v>
          </cell>
          <cell r="D28" t="str">
            <v>F</v>
          </cell>
          <cell r="E28">
            <v>83.5</v>
          </cell>
          <cell r="F28">
            <v>24.6</v>
          </cell>
          <cell r="G28">
            <v>19.3</v>
          </cell>
          <cell r="H28">
            <v>0</v>
          </cell>
          <cell r="I28">
            <v>0</v>
          </cell>
          <cell r="J28">
            <v>11.8</v>
          </cell>
          <cell r="K28">
            <v>0</v>
          </cell>
          <cell r="L28">
            <v>0</v>
          </cell>
          <cell r="M28">
            <v>0.65</v>
          </cell>
          <cell r="N28">
            <v>1.03</v>
          </cell>
          <cell r="O28">
            <v>0</v>
          </cell>
          <cell r="P28">
            <v>0</v>
          </cell>
          <cell r="Q28">
            <v>0</v>
          </cell>
          <cell r="R28">
            <v>2.21</v>
          </cell>
          <cell r="S28">
            <v>2.3125</v>
          </cell>
          <cell r="T28">
            <v>0</v>
          </cell>
          <cell r="U28">
            <v>0</v>
          </cell>
          <cell r="V28">
            <v>5.19</v>
          </cell>
          <cell r="W28">
            <v>0</v>
          </cell>
          <cell r="X28">
            <v>0</v>
          </cell>
          <cell r="Y28">
            <v>1.1000000000000001</v>
          </cell>
          <cell r="Z28">
            <v>5.76</v>
          </cell>
          <cell r="AA28">
            <v>0</v>
          </cell>
          <cell r="AB28">
            <v>26.3</v>
          </cell>
          <cell r="AC28">
            <v>0</v>
          </cell>
          <cell r="AD28">
            <v>29.7</v>
          </cell>
          <cell r="AE28">
            <v>899</v>
          </cell>
          <cell r="AF28">
            <v>115</v>
          </cell>
          <cell r="AG28">
            <v>63.7</v>
          </cell>
          <cell r="AH28">
            <v>6.05</v>
          </cell>
          <cell r="AI28">
            <v>141</v>
          </cell>
          <cell r="AJ28">
            <v>37.799999999999997</v>
          </cell>
          <cell r="AK28">
            <v>23.9</v>
          </cell>
          <cell r="AL28">
            <v>2.4</v>
          </cell>
          <cell r="AM28">
            <v>0</v>
          </cell>
          <cell r="AN28">
            <v>6.99</v>
          </cell>
          <cell r="AO28">
            <v>62.9</v>
          </cell>
          <cell r="AP28">
            <v>0</v>
          </cell>
          <cell r="AQ28">
            <v>0</v>
          </cell>
          <cell r="AR28">
            <v>0</v>
          </cell>
          <cell r="AS28">
            <v>0</v>
          </cell>
          <cell r="AT28">
            <v>0</v>
          </cell>
          <cell r="AU28">
            <v>8.01</v>
          </cell>
          <cell r="AV28">
            <v>0.65900000000000003</v>
          </cell>
          <cell r="AW28">
            <v>0</v>
          </cell>
          <cell r="AX28">
            <v>0.45400000000000001</v>
          </cell>
          <cell r="AY28" t="str">
            <v>WT500X124.5</v>
          </cell>
          <cell r="AZ28" t="str">
            <v>WT500X124.5</v>
          </cell>
          <cell r="BA28">
            <v>125</v>
          </cell>
          <cell r="BB28">
            <v>15900</v>
          </cell>
          <cell r="BC28">
            <v>490</v>
          </cell>
          <cell r="BD28">
            <v>0</v>
          </cell>
          <cell r="BE28">
            <v>0</v>
          </cell>
          <cell r="BF28">
            <v>300</v>
          </cell>
          <cell r="BG28">
            <v>0</v>
          </cell>
          <cell r="BH28">
            <v>0</v>
          </cell>
          <cell r="BI28">
            <v>16.5</v>
          </cell>
          <cell r="BJ28">
            <v>26.2</v>
          </cell>
          <cell r="BK28">
            <v>0</v>
          </cell>
          <cell r="BL28">
            <v>0</v>
          </cell>
          <cell r="BM28">
            <v>0</v>
          </cell>
          <cell r="BN28">
            <v>56.1</v>
          </cell>
          <cell r="BO28">
            <v>58.7</v>
          </cell>
          <cell r="BP28">
            <v>0</v>
          </cell>
          <cell r="BQ28">
            <v>132</v>
          </cell>
          <cell r="BR28">
            <v>0</v>
          </cell>
          <cell r="BS28">
            <v>0</v>
          </cell>
          <cell r="BT28">
            <v>27.9</v>
          </cell>
          <cell r="BU28">
            <v>125</v>
          </cell>
          <cell r="BV28">
            <v>0</v>
          </cell>
          <cell r="BW28">
            <v>0</v>
          </cell>
          <cell r="BX28">
            <v>26.3</v>
          </cell>
          <cell r="BY28">
            <v>29.7</v>
          </cell>
          <cell r="BZ28">
            <v>374</v>
          </cell>
          <cell r="CA28">
            <v>1880</v>
          </cell>
          <cell r="CB28">
            <v>1040</v>
          </cell>
          <cell r="CC28">
            <v>154</v>
          </cell>
          <cell r="CD28">
            <v>58.7</v>
          </cell>
          <cell r="CE28">
            <v>619</v>
          </cell>
          <cell r="CF28">
            <v>392</v>
          </cell>
          <cell r="CG28">
            <v>61</v>
          </cell>
          <cell r="CH28">
            <v>0</v>
          </cell>
          <cell r="CI28">
            <v>2910</v>
          </cell>
          <cell r="CJ28">
            <v>16.899999999999999</v>
          </cell>
          <cell r="CK28">
            <v>0</v>
          </cell>
          <cell r="CL28">
            <v>0</v>
          </cell>
          <cell r="CM28">
            <v>0</v>
          </cell>
          <cell r="CN28">
            <v>0</v>
          </cell>
          <cell r="CO28">
            <v>0</v>
          </cell>
          <cell r="CP28">
            <v>203</v>
          </cell>
          <cell r="CQ28">
            <v>0.65900000000000003</v>
          </cell>
          <cell r="CR28">
            <v>0</v>
          </cell>
          <cell r="CS28">
            <v>0.45400000000000001</v>
          </cell>
        </row>
        <row r="29">
          <cell r="C29" t="str">
            <v>WT20X74.5</v>
          </cell>
          <cell r="D29" t="str">
            <v>F</v>
          </cell>
          <cell r="E29">
            <v>74.5</v>
          </cell>
          <cell r="F29">
            <v>21.9</v>
          </cell>
          <cell r="G29">
            <v>19.100000000000001</v>
          </cell>
          <cell r="H29">
            <v>0</v>
          </cell>
          <cell r="I29">
            <v>0</v>
          </cell>
          <cell r="J29">
            <v>11.8</v>
          </cell>
          <cell r="K29">
            <v>0</v>
          </cell>
          <cell r="L29">
            <v>0</v>
          </cell>
          <cell r="M29">
            <v>0.63</v>
          </cell>
          <cell r="N29">
            <v>0.83</v>
          </cell>
          <cell r="O29">
            <v>0</v>
          </cell>
          <cell r="P29">
            <v>0</v>
          </cell>
          <cell r="Q29">
            <v>0</v>
          </cell>
          <cell r="R29">
            <v>2.0099999999999998</v>
          </cell>
          <cell r="S29">
            <v>2.125</v>
          </cell>
          <cell r="T29">
            <v>0</v>
          </cell>
          <cell r="U29">
            <v>0</v>
          </cell>
          <cell r="V29">
            <v>5.45</v>
          </cell>
          <cell r="W29">
            <v>0</v>
          </cell>
          <cell r="X29">
            <v>0</v>
          </cell>
          <cell r="Y29">
            <v>1.72</v>
          </cell>
          <cell r="Z29">
            <v>7.11</v>
          </cell>
          <cell r="AA29">
            <v>0</v>
          </cell>
          <cell r="AB29">
            <v>27.1</v>
          </cell>
          <cell r="AC29">
            <v>0</v>
          </cell>
          <cell r="AD29">
            <v>30.3</v>
          </cell>
          <cell r="AE29">
            <v>815</v>
          </cell>
          <cell r="AF29">
            <v>108</v>
          </cell>
          <cell r="AG29">
            <v>59.7</v>
          </cell>
          <cell r="AH29">
            <v>6.1</v>
          </cell>
          <cell r="AI29">
            <v>114</v>
          </cell>
          <cell r="AJ29">
            <v>30.9</v>
          </cell>
          <cell r="AK29">
            <v>19.399999999999999</v>
          </cell>
          <cell r="AL29">
            <v>2.29</v>
          </cell>
          <cell r="AM29">
            <v>0</v>
          </cell>
          <cell r="AN29">
            <v>4.66</v>
          </cell>
          <cell r="AO29">
            <v>51.9</v>
          </cell>
          <cell r="AP29">
            <v>0</v>
          </cell>
          <cell r="AQ29">
            <v>0</v>
          </cell>
          <cell r="AR29">
            <v>0</v>
          </cell>
          <cell r="AS29">
            <v>0</v>
          </cell>
          <cell r="AT29">
            <v>0</v>
          </cell>
          <cell r="AU29">
            <v>8.23</v>
          </cell>
          <cell r="AV29">
            <v>0.626</v>
          </cell>
          <cell r="AW29">
            <v>0</v>
          </cell>
          <cell r="AX29">
            <v>0.435</v>
          </cell>
          <cell r="AY29" t="str">
            <v>WT500X111</v>
          </cell>
          <cell r="AZ29" t="str">
            <v>WT500X111</v>
          </cell>
          <cell r="BA29">
            <v>111</v>
          </cell>
          <cell r="BB29">
            <v>14100</v>
          </cell>
          <cell r="BC29">
            <v>485</v>
          </cell>
          <cell r="BD29">
            <v>0</v>
          </cell>
          <cell r="BE29">
            <v>0</v>
          </cell>
          <cell r="BF29">
            <v>300</v>
          </cell>
          <cell r="BG29">
            <v>0</v>
          </cell>
          <cell r="BH29">
            <v>0</v>
          </cell>
          <cell r="BI29">
            <v>16</v>
          </cell>
          <cell r="BJ29">
            <v>21.1</v>
          </cell>
          <cell r="BK29">
            <v>0</v>
          </cell>
          <cell r="BL29">
            <v>0</v>
          </cell>
          <cell r="BM29">
            <v>0</v>
          </cell>
          <cell r="BN29">
            <v>51.1</v>
          </cell>
          <cell r="BO29">
            <v>54</v>
          </cell>
          <cell r="BP29">
            <v>0</v>
          </cell>
          <cell r="BQ29">
            <v>138</v>
          </cell>
          <cell r="BR29">
            <v>0</v>
          </cell>
          <cell r="BS29">
            <v>0</v>
          </cell>
          <cell r="BT29">
            <v>43.7</v>
          </cell>
          <cell r="BU29">
            <v>111</v>
          </cell>
          <cell r="BV29">
            <v>0</v>
          </cell>
          <cell r="BW29">
            <v>0</v>
          </cell>
          <cell r="BX29">
            <v>27.1</v>
          </cell>
          <cell r="BY29">
            <v>30.3</v>
          </cell>
          <cell r="BZ29">
            <v>339</v>
          </cell>
          <cell r="CA29">
            <v>1770</v>
          </cell>
          <cell r="CB29">
            <v>978</v>
          </cell>
          <cell r="CC29">
            <v>155</v>
          </cell>
          <cell r="CD29">
            <v>47.5</v>
          </cell>
          <cell r="CE29">
            <v>506</v>
          </cell>
          <cell r="CF29">
            <v>318</v>
          </cell>
          <cell r="CG29">
            <v>58.2</v>
          </cell>
          <cell r="CH29">
            <v>0</v>
          </cell>
          <cell r="CI29">
            <v>1940</v>
          </cell>
          <cell r="CJ29">
            <v>13.9</v>
          </cell>
          <cell r="CK29">
            <v>0</v>
          </cell>
          <cell r="CL29">
            <v>0</v>
          </cell>
          <cell r="CM29">
            <v>0</v>
          </cell>
          <cell r="CN29">
            <v>0</v>
          </cell>
          <cell r="CO29">
            <v>0</v>
          </cell>
          <cell r="CP29">
            <v>209</v>
          </cell>
          <cell r="CQ29">
            <v>0.626</v>
          </cell>
          <cell r="CR29">
            <v>0</v>
          </cell>
          <cell r="CS29">
            <v>0.435</v>
          </cell>
        </row>
        <row r="30">
          <cell r="C30" t="str">
            <v>WT18X400</v>
          </cell>
          <cell r="D30" t="str">
            <v>T</v>
          </cell>
          <cell r="E30">
            <v>400</v>
          </cell>
          <cell r="F30">
            <v>118</v>
          </cell>
          <cell r="G30">
            <v>21</v>
          </cell>
          <cell r="H30">
            <v>0</v>
          </cell>
          <cell r="I30">
            <v>0</v>
          </cell>
          <cell r="J30">
            <v>18</v>
          </cell>
          <cell r="K30">
            <v>0</v>
          </cell>
          <cell r="L30">
            <v>0</v>
          </cell>
          <cell r="M30">
            <v>2.38</v>
          </cell>
          <cell r="N30">
            <v>4.29</v>
          </cell>
          <cell r="O30">
            <v>0</v>
          </cell>
          <cell r="P30">
            <v>0</v>
          </cell>
          <cell r="Q30">
            <v>0</v>
          </cell>
          <cell r="R30">
            <v>5.24</v>
          </cell>
          <cell r="S30">
            <v>5.5625</v>
          </cell>
          <cell r="T30">
            <v>0</v>
          </cell>
          <cell r="U30">
            <v>0</v>
          </cell>
          <cell r="V30">
            <v>5.8</v>
          </cell>
          <cell r="W30">
            <v>0</v>
          </cell>
          <cell r="X30">
            <v>0</v>
          </cell>
          <cell r="Y30">
            <v>3.28</v>
          </cell>
          <cell r="Z30">
            <v>2.1</v>
          </cell>
          <cell r="AA30">
            <v>0</v>
          </cell>
          <cell r="AB30">
            <v>6.62</v>
          </cell>
          <cell r="AC30">
            <v>0</v>
          </cell>
          <cell r="AD30">
            <v>8.94</v>
          </cell>
          <cell r="AE30">
            <v>4090</v>
          </cell>
          <cell r="AF30">
            <v>491</v>
          </cell>
          <cell r="AG30">
            <v>264</v>
          </cell>
          <cell r="AH30">
            <v>5.89</v>
          </cell>
          <cell r="AI30">
            <v>2100</v>
          </cell>
          <cell r="AJ30">
            <v>371</v>
          </cell>
          <cell r="AK30">
            <v>234</v>
          </cell>
          <cell r="AL30">
            <v>4.22</v>
          </cell>
          <cell r="AM30">
            <v>0</v>
          </cell>
          <cell r="AN30">
            <v>525</v>
          </cell>
          <cell r="AO30">
            <v>5810</v>
          </cell>
          <cell r="AP30">
            <v>0</v>
          </cell>
          <cell r="AQ30">
            <v>0</v>
          </cell>
          <cell r="AR30">
            <v>0</v>
          </cell>
          <cell r="AS30">
            <v>0</v>
          </cell>
          <cell r="AT30">
            <v>0</v>
          </cell>
          <cell r="AU30">
            <v>8.11</v>
          </cell>
          <cell r="AV30">
            <v>0.79700000000000004</v>
          </cell>
          <cell r="AW30">
            <v>0</v>
          </cell>
          <cell r="AX30">
            <v>1</v>
          </cell>
          <cell r="AY30" t="str">
            <v>WT460X595.5</v>
          </cell>
          <cell r="AZ30" t="str">
            <v>WT460X595.5</v>
          </cell>
          <cell r="BA30">
            <v>596</v>
          </cell>
          <cell r="BB30">
            <v>76100</v>
          </cell>
          <cell r="BC30">
            <v>533</v>
          </cell>
          <cell r="BD30">
            <v>0</v>
          </cell>
          <cell r="BE30">
            <v>0</v>
          </cell>
          <cell r="BF30">
            <v>457</v>
          </cell>
          <cell r="BG30">
            <v>0</v>
          </cell>
          <cell r="BH30">
            <v>0</v>
          </cell>
          <cell r="BI30">
            <v>60.5</v>
          </cell>
          <cell r="BJ30">
            <v>109</v>
          </cell>
          <cell r="BK30">
            <v>0</v>
          </cell>
          <cell r="BL30">
            <v>0</v>
          </cell>
          <cell r="BM30">
            <v>0</v>
          </cell>
          <cell r="BN30">
            <v>133</v>
          </cell>
          <cell r="BO30">
            <v>141</v>
          </cell>
          <cell r="BP30">
            <v>0</v>
          </cell>
          <cell r="BQ30">
            <v>147</v>
          </cell>
          <cell r="BR30">
            <v>0</v>
          </cell>
          <cell r="BS30">
            <v>0</v>
          </cell>
          <cell r="BT30">
            <v>83.3</v>
          </cell>
          <cell r="BU30">
            <v>596</v>
          </cell>
          <cell r="BV30">
            <v>0</v>
          </cell>
          <cell r="BW30">
            <v>0</v>
          </cell>
          <cell r="BX30">
            <v>6.62</v>
          </cell>
          <cell r="BY30">
            <v>8.94</v>
          </cell>
          <cell r="BZ30">
            <v>1700</v>
          </cell>
          <cell r="CA30">
            <v>8050</v>
          </cell>
          <cell r="CB30">
            <v>4330</v>
          </cell>
          <cell r="CC30">
            <v>150</v>
          </cell>
          <cell r="CD30">
            <v>874</v>
          </cell>
          <cell r="CE30">
            <v>6080</v>
          </cell>
          <cell r="CF30">
            <v>3830</v>
          </cell>
          <cell r="CG30">
            <v>107</v>
          </cell>
          <cell r="CH30">
            <v>0</v>
          </cell>
          <cell r="CI30">
            <v>219000</v>
          </cell>
          <cell r="CJ30">
            <v>1560</v>
          </cell>
          <cell r="CK30">
            <v>0</v>
          </cell>
          <cell r="CL30">
            <v>0</v>
          </cell>
          <cell r="CM30">
            <v>0</v>
          </cell>
          <cell r="CN30">
            <v>0</v>
          </cell>
          <cell r="CO30">
            <v>0</v>
          </cell>
          <cell r="CP30">
            <v>206</v>
          </cell>
          <cell r="CQ30">
            <v>0.79700000000000004</v>
          </cell>
          <cell r="CR30">
            <v>0</v>
          </cell>
          <cell r="CS30">
            <v>1</v>
          </cell>
        </row>
        <row r="31">
          <cell r="C31" t="str">
            <v>WT18X326</v>
          </cell>
          <cell r="D31" t="str">
            <v>T</v>
          </cell>
          <cell r="E31">
            <v>325</v>
          </cell>
          <cell r="F31">
            <v>96.1</v>
          </cell>
          <cell r="G31">
            <v>20.2</v>
          </cell>
          <cell r="H31">
            <v>0</v>
          </cell>
          <cell r="I31">
            <v>0</v>
          </cell>
          <cell r="J31">
            <v>17.600000000000001</v>
          </cell>
          <cell r="K31">
            <v>0</v>
          </cell>
          <cell r="L31">
            <v>0</v>
          </cell>
          <cell r="M31">
            <v>1.97</v>
          </cell>
          <cell r="N31">
            <v>3.54</v>
          </cell>
          <cell r="O31">
            <v>0</v>
          </cell>
          <cell r="P31">
            <v>0</v>
          </cell>
          <cell r="Q31">
            <v>0</v>
          </cell>
          <cell r="R31">
            <v>4.49</v>
          </cell>
          <cell r="S31">
            <v>4.8125</v>
          </cell>
          <cell r="T31">
            <v>0</v>
          </cell>
          <cell r="U31">
            <v>0</v>
          </cell>
          <cell r="V31">
            <v>5.35</v>
          </cell>
          <cell r="W31">
            <v>0</v>
          </cell>
          <cell r="X31">
            <v>0</v>
          </cell>
          <cell r="Y31">
            <v>2.73</v>
          </cell>
          <cell r="Z31">
            <v>2.48</v>
          </cell>
          <cell r="AA31">
            <v>0</v>
          </cell>
          <cell r="AB31">
            <v>7.99</v>
          </cell>
          <cell r="AC31">
            <v>0</v>
          </cell>
          <cell r="AD31">
            <v>10.4</v>
          </cell>
          <cell r="AE31">
            <v>3160</v>
          </cell>
          <cell r="AF31">
            <v>383</v>
          </cell>
          <cell r="AG31">
            <v>208</v>
          </cell>
          <cell r="AH31">
            <v>5.74</v>
          </cell>
          <cell r="AI31">
            <v>1610</v>
          </cell>
          <cell r="AJ31">
            <v>290</v>
          </cell>
          <cell r="AK31">
            <v>184</v>
          </cell>
          <cell r="AL31">
            <v>4.0999999999999996</v>
          </cell>
          <cell r="AM31">
            <v>0</v>
          </cell>
          <cell r="AN31">
            <v>295</v>
          </cell>
          <cell r="AO31">
            <v>3070</v>
          </cell>
          <cell r="AP31">
            <v>0</v>
          </cell>
          <cell r="AQ31">
            <v>0</v>
          </cell>
          <cell r="AR31">
            <v>0</v>
          </cell>
          <cell r="AS31">
            <v>0</v>
          </cell>
          <cell r="AT31">
            <v>0</v>
          </cell>
          <cell r="AU31">
            <v>7.91</v>
          </cell>
          <cell r="AV31">
            <v>0.79500000000000004</v>
          </cell>
          <cell r="AW31">
            <v>0</v>
          </cell>
          <cell r="AX31">
            <v>1</v>
          </cell>
          <cell r="AY31" t="str">
            <v>WT460X485</v>
          </cell>
          <cell r="AZ31" t="str">
            <v>WT460X485</v>
          </cell>
          <cell r="BA31">
            <v>485</v>
          </cell>
          <cell r="BB31">
            <v>62000</v>
          </cell>
          <cell r="BC31">
            <v>513</v>
          </cell>
          <cell r="BD31">
            <v>0</v>
          </cell>
          <cell r="BE31">
            <v>0</v>
          </cell>
          <cell r="BF31">
            <v>447</v>
          </cell>
          <cell r="BG31">
            <v>0</v>
          </cell>
          <cell r="BH31">
            <v>0</v>
          </cell>
          <cell r="BI31">
            <v>50</v>
          </cell>
          <cell r="BJ31">
            <v>89.9</v>
          </cell>
          <cell r="BK31">
            <v>0</v>
          </cell>
          <cell r="BL31">
            <v>0</v>
          </cell>
          <cell r="BM31">
            <v>0</v>
          </cell>
          <cell r="BN31">
            <v>114</v>
          </cell>
          <cell r="BO31">
            <v>122</v>
          </cell>
          <cell r="BP31">
            <v>0</v>
          </cell>
          <cell r="BQ31">
            <v>136</v>
          </cell>
          <cell r="BR31">
            <v>0</v>
          </cell>
          <cell r="BS31">
            <v>0</v>
          </cell>
          <cell r="BT31">
            <v>69.3</v>
          </cell>
          <cell r="BU31">
            <v>485</v>
          </cell>
          <cell r="BV31">
            <v>0</v>
          </cell>
          <cell r="BW31">
            <v>0</v>
          </cell>
          <cell r="BX31">
            <v>7.99</v>
          </cell>
          <cell r="BY31">
            <v>10.4</v>
          </cell>
          <cell r="BZ31">
            <v>1320</v>
          </cell>
          <cell r="CA31">
            <v>6280</v>
          </cell>
          <cell r="CB31">
            <v>3410</v>
          </cell>
          <cell r="CC31">
            <v>146</v>
          </cell>
          <cell r="CD31">
            <v>670</v>
          </cell>
          <cell r="CE31">
            <v>4750</v>
          </cell>
          <cell r="CF31">
            <v>3020</v>
          </cell>
          <cell r="CG31">
            <v>104</v>
          </cell>
          <cell r="CH31">
            <v>0</v>
          </cell>
          <cell r="CI31">
            <v>123000</v>
          </cell>
          <cell r="CJ31">
            <v>824</v>
          </cell>
          <cell r="CK31">
            <v>0</v>
          </cell>
          <cell r="CL31">
            <v>0</v>
          </cell>
          <cell r="CM31">
            <v>0</v>
          </cell>
          <cell r="CN31">
            <v>0</v>
          </cell>
          <cell r="CO31">
            <v>0</v>
          </cell>
          <cell r="CP31">
            <v>201</v>
          </cell>
          <cell r="CQ31">
            <v>0.79500000000000004</v>
          </cell>
          <cell r="CR31">
            <v>0</v>
          </cell>
          <cell r="CS31">
            <v>1</v>
          </cell>
        </row>
        <row r="32">
          <cell r="C32" t="str">
            <v>WT18X264.5</v>
          </cell>
          <cell r="D32" t="str">
            <v>T</v>
          </cell>
          <cell r="E32">
            <v>264</v>
          </cell>
          <cell r="F32">
            <v>77.8</v>
          </cell>
          <cell r="G32">
            <v>19.600000000000001</v>
          </cell>
          <cell r="H32">
            <v>0</v>
          </cell>
          <cell r="I32">
            <v>0</v>
          </cell>
          <cell r="J32">
            <v>17.2</v>
          </cell>
          <cell r="K32">
            <v>0</v>
          </cell>
          <cell r="L32">
            <v>0</v>
          </cell>
          <cell r="M32">
            <v>1.61</v>
          </cell>
          <cell r="N32">
            <v>2.91</v>
          </cell>
          <cell r="O32">
            <v>0</v>
          </cell>
          <cell r="P32">
            <v>0</v>
          </cell>
          <cell r="Q32">
            <v>0</v>
          </cell>
          <cell r="R32">
            <v>3.86</v>
          </cell>
          <cell r="S32">
            <v>4.1875</v>
          </cell>
          <cell r="T32">
            <v>0</v>
          </cell>
          <cell r="U32">
            <v>0</v>
          </cell>
          <cell r="V32">
            <v>4.96</v>
          </cell>
          <cell r="W32">
            <v>0</v>
          </cell>
          <cell r="X32">
            <v>0</v>
          </cell>
          <cell r="Y32">
            <v>2.2599999999999998</v>
          </cell>
          <cell r="Z32">
            <v>2.96</v>
          </cell>
          <cell r="AA32">
            <v>0</v>
          </cell>
          <cell r="AB32">
            <v>9.7799999999999994</v>
          </cell>
          <cell r="AC32">
            <v>0</v>
          </cell>
          <cell r="AD32">
            <v>12.4</v>
          </cell>
          <cell r="AE32">
            <v>2440</v>
          </cell>
          <cell r="AF32">
            <v>298</v>
          </cell>
          <cell r="AG32">
            <v>164</v>
          </cell>
          <cell r="AH32">
            <v>5.6</v>
          </cell>
          <cell r="AI32">
            <v>1240</v>
          </cell>
          <cell r="AJ32">
            <v>227</v>
          </cell>
          <cell r="AK32">
            <v>145</v>
          </cell>
          <cell r="AL32">
            <v>4</v>
          </cell>
          <cell r="AM32">
            <v>0</v>
          </cell>
          <cell r="AN32">
            <v>163</v>
          </cell>
          <cell r="AO32">
            <v>1600</v>
          </cell>
          <cell r="AP32">
            <v>0</v>
          </cell>
          <cell r="AQ32">
            <v>0</v>
          </cell>
          <cell r="AR32">
            <v>0</v>
          </cell>
          <cell r="AS32">
            <v>0</v>
          </cell>
          <cell r="AT32">
            <v>0</v>
          </cell>
          <cell r="AU32">
            <v>7.72</v>
          </cell>
          <cell r="AV32">
            <v>0.79400000000000004</v>
          </cell>
          <cell r="AW32">
            <v>0</v>
          </cell>
          <cell r="AX32">
            <v>1</v>
          </cell>
          <cell r="AY32" t="str">
            <v>WT460X393.5</v>
          </cell>
          <cell r="AZ32" t="str">
            <v>WT460X393.5</v>
          </cell>
          <cell r="BA32">
            <v>394</v>
          </cell>
          <cell r="BB32">
            <v>50200</v>
          </cell>
          <cell r="BC32">
            <v>498</v>
          </cell>
          <cell r="BD32">
            <v>0</v>
          </cell>
          <cell r="BE32">
            <v>0</v>
          </cell>
          <cell r="BF32">
            <v>437</v>
          </cell>
          <cell r="BG32">
            <v>0</v>
          </cell>
          <cell r="BH32">
            <v>0</v>
          </cell>
          <cell r="BI32">
            <v>40.9</v>
          </cell>
          <cell r="BJ32">
            <v>73.900000000000006</v>
          </cell>
          <cell r="BK32">
            <v>0</v>
          </cell>
          <cell r="BL32">
            <v>0</v>
          </cell>
          <cell r="BM32">
            <v>0</v>
          </cell>
          <cell r="BN32">
            <v>98</v>
          </cell>
          <cell r="BO32">
            <v>106</v>
          </cell>
          <cell r="BP32">
            <v>0</v>
          </cell>
          <cell r="BQ32">
            <v>126</v>
          </cell>
          <cell r="BR32">
            <v>0</v>
          </cell>
          <cell r="BS32">
            <v>0</v>
          </cell>
          <cell r="BT32">
            <v>57.4</v>
          </cell>
          <cell r="BU32">
            <v>394</v>
          </cell>
          <cell r="BV32">
            <v>0</v>
          </cell>
          <cell r="BW32">
            <v>0</v>
          </cell>
          <cell r="BX32">
            <v>9.7799999999999994</v>
          </cell>
          <cell r="BY32">
            <v>12.4</v>
          </cell>
          <cell r="BZ32">
            <v>1020</v>
          </cell>
          <cell r="CA32">
            <v>4880</v>
          </cell>
          <cell r="CB32">
            <v>2690</v>
          </cell>
          <cell r="CC32">
            <v>142</v>
          </cell>
          <cell r="CD32">
            <v>516</v>
          </cell>
          <cell r="CE32">
            <v>3720</v>
          </cell>
          <cell r="CF32">
            <v>2380</v>
          </cell>
          <cell r="CG32">
            <v>102</v>
          </cell>
          <cell r="CH32">
            <v>0</v>
          </cell>
          <cell r="CI32">
            <v>67800</v>
          </cell>
          <cell r="CJ32">
            <v>430</v>
          </cell>
          <cell r="CK32">
            <v>0</v>
          </cell>
          <cell r="CL32">
            <v>0</v>
          </cell>
          <cell r="CM32">
            <v>0</v>
          </cell>
          <cell r="CN32">
            <v>0</v>
          </cell>
          <cell r="CO32">
            <v>0</v>
          </cell>
          <cell r="CP32">
            <v>196</v>
          </cell>
          <cell r="CQ32">
            <v>0.79400000000000004</v>
          </cell>
          <cell r="CR32">
            <v>0</v>
          </cell>
          <cell r="CS32">
            <v>1</v>
          </cell>
        </row>
        <row r="33">
          <cell r="C33" t="str">
            <v>WT18X243.5</v>
          </cell>
          <cell r="D33" t="str">
            <v>T</v>
          </cell>
          <cell r="E33">
            <v>244</v>
          </cell>
          <cell r="F33">
            <v>71.7</v>
          </cell>
          <cell r="G33">
            <v>19.7</v>
          </cell>
          <cell r="H33">
            <v>0</v>
          </cell>
          <cell r="I33">
            <v>0</v>
          </cell>
          <cell r="J33">
            <v>17.100000000000001</v>
          </cell>
          <cell r="K33">
            <v>0</v>
          </cell>
          <cell r="L33">
            <v>0</v>
          </cell>
          <cell r="M33">
            <v>1.5</v>
          </cell>
          <cell r="N33">
            <v>2.68</v>
          </cell>
          <cell r="O33">
            <v>0</v>
          </cell>
          <cell r="P33">
            <v>0</v>
          </cell>
          <cell r="Q33">
            <v>0</v>
          </cell>
          <cell r="R33">
            <v>3.63</v>
          </cell>
          <cell r="S33">
            <v>4</v>
          </cell>
          <cell r="T33">
            <v>0</v>
          </cell>
          <cell r="U33">
            <v>0</v>
          </cell>
          <cell r="V33">
            <v>4.84</v>
          </cell>
          <cell r="W33">
            <v>0</v>
          </cell>
          <cell r="X33">
            <v>0</v>
          </cell>
          <cell r="Y33">
            <v>2.1</v>
          </cell>
          <cell r="Z33">
            <v>3.19</v>
          </cell>
          <cell r="AA33">
            <v>0</v>
          </cell>
          <cell r="AB33">
            <v>10.7</v>
          </cell>
          <cell r="AC33">
            <v>0</v>
          </cell>
          <cell r="AD33">
            <v>13.1</v>
          </cell>
          <cell r="AE33">
            <v>2220</v>
          </cell>
          <cell r="AF33">
            <v>272</v>
          </cell>
          <cell r="AG33">
            <v>150</v>
          </cell>
          <cell r="AH33">
            <v>5.57</v>
          </cell>
          <cell r="AI33">
            <v>1120</v>
          </cell>
          <cell r="AJ33">
            <v>206</v>
          </cell>
          <cell r="AK33">
            <v>131</v>
          </cell>
          <cell r="AL33">
            <v>3.96</v>
          </cell>
          <cell r="AM33">
            <v>0</v>
          </cell>
          <cell r="AN33">
            <v>128</v>
          </cell>
          <cell r="AO33">
            <v>1250</v>
          </cell>
          <cell r="AP33">
            <v>0</v>
          </cell>
          <cell r="AQ33">
            <v>0</v>
          </cell>
          <cell r="AR33">
            <v>0</v>
          </cell>
          <cell r="AS33">
            <v>0</v>
          </cell>
          <cell r="AT33">
            <v>0</v>
          </cell>
          <cell r="AU33">
            <v>7.68</v>
          </cell>
          <cell r="AV33">
            <v>0.79200000000000004</v>
          </cell>
          <cell r="AW33">
            <v>0</v>
          </cell>
          <cell r="AX33">
            <v>1</v>
          </cell>
          <cell r="AY33" t="str">
            <v>WT460X362.5</v>
          </cell>
          <cell r="AZ33" t="str">
            <v>WT460X362.5</v>
          </cell>
          <cell r="BA33">
            <v>362</v>
          </cell>
          <cell r="BB33">
            <v>46300</v>
          </cell>
          <cell r="BC33">
            <v>500</v>
          </cell>
          <cell r="BD33">
            <v>0</v>
          </cell>
          <cell r="BE33">
            <v>0</v>
          </cell>
          <cell r="BF33">
            <v>434</v>
          </cell>
          <cell r="BG33">
            <v>0</v>
          </cell>
          <cell r="BH33">
            <v>0</v>
          </cell>
          <cell r="BI33">
            <v>38.1</v>
          </cell>
          <cell r="BJ33">
            <v>68.099999999999994</v>
          </cell>
          <cell r="BK33">
            <v>0</v>
          </cell>
          <cell r="BL33">
            <v>0</v>
          </cell>
          <cell r="BM33">
            <v>0</v>
          </cell>
          <cell r="BN33">
            <v>92.2</v>
          </cell>
          <cell r="BO33">
            <v>102</v>
          </cell>
          <cell r="BP33">
            <v>0</v>
          </cell>
          <cell r="BQ33">
            <v>123</v>
          </cell>
          <cell r="BR33">
            <v>0</v>
          </cell>
          <cell r="BS33">
            <v>0</v>
          </cell>
          <cell r="BT33">
            <v>53.3</v>
          </cell>
          <cell r="BU33">
            <v>363</v>
          </cell>
          <cell r="BV33">
            <v>0</v>
          </cell>
          <cell r="BW33">
            <v>0</v>
          </cell>
          <cell r="BX33">
            <v>10.7</v>
          </cell>
          <cell r="BY33">
            <v>13.1</v>
          </cell>
          <cell r="BZ33">
            <v>924</v>
          </cell>
          <cell r="CA33">
            <v>4460</v>
          </cell>
          <cell r="CB33">
            <v>2460</v>
          </cell>
          <cell r="CC33">
            <v>141</v>
          </cell>
          <cell r="CD33">
            <v>466</v>
          </cell>
          <cell r="CE33">
            <v>3380</v>
          </cell>
          <cell r="CF33">
            <v>2150</v>
          </cell>
          <cell r="CG33">
            <v>101</v>
          </cell>
          <cell r="CH33">
            <v>0</v>
          </cell>
          <cell r="CI33">
            <v>53300</v>
          </cell>
          <cell r="CJ33">
            <v>336</v>
          </cell>
          <cell r="CK33">
            <v>0</v>
          </cell>
          <cell r="CL33">
            <v>0</v>
          </cell>
          <cell r="CM33">
            <v>0</v>
          </cell>
          <cell r="CN33">
            <v>0</v>
          </cell>
          <cell r="CO33">
            <v>0</v>
          </cell>
          <cell r="CP33">
            <v>195</v>
          </cell>
          <cell r="CQ33">
            <v>0.79200000000000004</v>
          </cell>
          <cell r="CR33">
            <v>0</v>
          </cell>
          <cell r="CS33">
            <v>1</v>
          </cell>
        </row>
        <row r="34">
          <cell r="C34" t="str">
            <v>WT18X220.5</v>
          </cell>
          <cell r="D34" t="str">
            <v>T</v>
          </cell>
          <cell r="E34">
            <v>220</v>
          </cell>
          <cell r="F34">
            <v>64.900000000000006</v>
          </cell>
          <cell r="G34">
            <v>19.100000000000001</v>
          </cell>
          <cell r="H34">
            <v>0</v>
          </cell>
          <cell r="I34">
            <v>0</v>
          </cell>
          <cell r="J34">
            <v>17</v>
          </cell>
          <cell r="K34">
            <v>0</v>
          </cell>
          <cell r="L34">
            <v>0</v>
          </cell>
          <cell r="M34">
            <v>1.36</v>
          </cell>
          <cell r="N34">
            <v>2.44</v>
          </cell>
          <cell r="O34">
            <v>0</v>
          </cell>
          <cell r="P34">
            <v>0</v>
          </cell>
          <cell r="Q34">
            <v>0</v>
          </cell>
          <cell r="R34">
            <v>3.39</v>
          </cell>
          <cell r="S34">
            <v>3.6875</v>
          </cell>
          <cell r="T34">
            <v>0</v>
          </cell>
          <cell r="U34">
            <v>0</v>
          </cell>
          <cell r="V34">
            <v>4.6900000000000004</v>
          </cell>
          <cell r="W34">
            <v>0</v>
          </cell>
          <cell r="X34">
            <v>0</v>
          </cell>
          <cell r="Y34">
            <v>1.91</v>
          </cell>
          <cell r="Z34">
            <v>3.48</v>
          </cell>
          <cell r="AA34">
            <v>0</v>
          </cell>
          <cell r="AB34">
            <v>11.6</v>
          </cell>
          <cell r="AC34">
            <v>0</v>
          </cell>
          <cell r="AD34">
            <v>14.3</v>
          </cell>
          <cell r="AE34">
            <v>1980</v>
          </cell>
          <cell r="AF34">
            <v>242</v>
          </cell>
          <cell r="AG34">
            <v>134</v>
          </cell>
          <cell r="AH34">
            <v>5.52</v>
          </cell>
          <cell r="AI34">
            <v>997</v>
          </cell>
          <cell r="AJ34">
            <v>184</v>
          </cell>
          <cell r="AK34">
            <v>117</v>
          </cell>
          <cell r="AL34">
            <v>3.92</v>
          </cell>
          <cell r="AM34">
            <v>0</v>
          </cell>
          <cell r="AN34">
            <v>96.6</v>
          </cell>
          <cell r="AO34">
            <v>914</v>
          </cell>
          <cell r="AP34">
            <v>0</v>
          </cell>
          <cell r="AQ34">
            <v>0</v>
          </cell>
          <cell r="AR34">
            <v>0</v>
          </cell>
          <cell r="AS34">
            <v>0</v>
          </cell>
          <cell r="AT34">
            <v>0</v>
          </cell>
          <cell r="AU34">
            <v>7.6</v>
          </cell>
          <cell r="AV34">
            <v>0.79200000000000004</v>
          </cell>
          <cell r="AW34">
            <v>0</v>
          </cell>
          <cell r="AX34">
            <v>1</v>
          </cell>
          <cell r="AY34" t="str">
            <v>WT460X328</v>
          </cell>
          <cell r="AZ34" t="str">
            <v>WT460X328</v>
          </cell>
          <cell r="BA34">
            <v>328</v>
          </cell>
          <cell r="BB34">
            <v>41900</v>
          </cell>
          <cell r="BC34">
            <v>485</v>
          </cell>
          <cell r="BD34">
            <v>0</v>
          </cell>
          <cell r="BE34">
            <v>0</v>
          </cell>
          <cell r="BF34">
            <v>432</v>
          </cell>
          <cell r="BG34">
            <v>0</v>
          </cell>
          <cell r="BH34">
            <v>0</v>
          </cell>
          <cell r="BI34">
            <v>34.5</v>
          </cell>
          <cell r="BJ34">
            <v>62</v>
          </cell>
          <cell r="BK34">
            <v>0</v>
          </cell>
          <cell r="BL34">
            <v>0</v>
          </cell>
          <cell r="BM34">
            <v>0</v>
          </cell>
          <cell r="BN34">
            <v>86.1</v>
          </cell>
          <cell r="BO34">
            <v>93.7</v>
          </cell>
          <cell r="BP34">
            <v>0</v>
          </cell>
          <cell r="BQ34">
            <v>119</v>
          </cell>
          <cell r="BR34">
            <v>0</v>
          </cell>
          <cell r="BS34">
            <v>0</v>
          </cell>
          <cell r="BT34">
            <v>48.5</v>
          </cell>
          <cell r="BU34">
            <v>328</v>
          </cell>
          <cell r="BV34">
            <v>0</v>
          </cell>
          <cell r="BW34">
            <v>0</v>
          </cell>
          <cell r="BX34">
            <v>11.6</v>
          </cell>
          <cell r="BY34">
            <v>14.3</v>
          </cell>
          <cell r="BZ34">
            <v>824</v>
          </cell>
          <cell r="CA34">
            <v>3970</v>
          </cell>
          <cell r="CB34">
            <v>2200</v>
          </cell>
          <cell r="CC34">
            <v>140</v>
          </cell>
          <cell r="CD34">
            <v>415</v>
          </cell>
          <cell r="CE34">
            <v>3020</v>
          </cell>
          <cell r="CF34">
            <v>1920</v>
          </cell>
          <cell r="CG34">
            <v>100</v>
          </cell>
          <cell r="CH34">
            <v>0</v>
          </cell>
          <cell r="CI34">
            <v>40200</v>
          </cell>
          <cell r="CJ34">
            <v>245</v>
          </cell>
          <cell r="CK34">
            <v>0</v>
          </cell>
          <cell r="CL34">
            <v>0</v>
          </cell>
          <cell r="CM34">
            <v>0</v>
          </cell>
          <cell r="CN34">
            <v>0</v>
          </cell>
          <cell r="CO34">
            <v>0</v>
          </cell>
          <cell r="CP34">
            <v>193</v>
          </cell>
          <cell r="CQ34">
            <v>0.79200000000000004</v>
          </cell>
          <cell r="CR34">
            <v>0</v>
          </cell>
          <cell r="CS34">
            <v>1</v>
          </cell>
        </row>
        <row r="35">
          <cell r="C35" t="str">
            <v>WT18X197.5</v>
          </cell>
          <cell r="D35" t="str">
            <v>T</v>
          </cell>
          <cell r="E35">
            <v>198</v>
          </cell>
          <cell r="F35">
            <v>58.2</v>
          </cell>
          <cell r="G35">
            <v>18.899999999999999</v>
          </cell>
          <cell r="H35">
            <v>0</v>
          </cell>
          <cell r="I35">
            <v>0</v>
          </cell>
          <cell r="J35">
            <v>16.8</v>
          </cell>
          <cell r="K35">
            <v>0</v>
          </cell>
          <cell r="L35">
            <v>0</v>
          </cell>
          <cell r="M35">
            <v>1.22</v>
          </cell>
          <cell r="N35">
            <v>2.2000000000000002</v>
          </cell>
          <cell r="O35">
            <v>0</v>
          </cell>
          <cell r="P35">
            <v>0</v>
          </cell>
          <cell r="Q35">
            <v>0</v>
          </cell>
          <cell r="R35">
            <v>3.15</v>
          </cell>
          <cell r="S35">
            <v>3.4375</v>
          </cell>
          <cell r="T35">
            <v>0</v>
          </cell>
          <cell r="U35">
            <v>0</v>
          </cell>
          <cell r="V35">
            <v>4.53</v>
          </cell>
          <cell r="W35">
            <v>0</v>
          </cell>
          <cell r="X35">
            <v>0</v>
          </cell>
          <cell r="Y35">
            <v>1.73</v>
          </cell>
          <cell r="Z35">
            <v>3.83</v>
          </cell>
          <cell r="AA35">
            <v>0</v>
          </cell>
          <cell r="AB35">
            <v>12.9</v>
          </cell>
          <cell r="AC35">
            <v>0</v>
          </cell>
          <cell r="AD35">
            <v>15.7</v>
          </cell>
          <cell r="AE35">
            <v>1740</v>
          </cell>
          <cell r="AF35">
            <v>213</v>
          </cell>
          <cell r="AG35">
            <v>119</v>
          </cell>
          <cell r="AH35">
            <v>5.47</v>
          </cell>
          <cell r="AI35">
            <v>877</v>
          </cell>
          <cell r="AJ35">
            <v>162</v>
          </cell>
          <cell r="AK35">
            <v>104</v>
          </cell>
          <cell r="AL35">
            <v>3.88</v>
          </cell>
          <cell r="AM35">
            <v>0</v>
          </cell>
          <cell r="AN35">
            <v>70.7</v>
          </cell>
          <cell r="AO35">
            <v>652</v>
          </cell>
          <cell r="AP35">
            <v>0</v>
          </cell>
          <cell r="AQ35">
            <v>0</v>
          </cell>
          <cell r="AR35">
            <v>0</v>
          </cell>
          <cell r="AS35">
            <v>0</v>
          </cell>
          <cell r="AT35">
            <v>0</v>
          </cell>
          <cell r="AU35">
            <v>7.54</v>
          </cell>
          <cell r="AV35">
            <v>0.79200000000000004</v>
          </cell>
          <cell r="AW35">
            <v>0</v>
          </cell>
          <cell r="AX35">
            <v>1</v>
          </cell>
          <cell r="AY35" t="str">
            <v>WT460X294</v>
          </cell>
          <cell r="AZ35" t="str">
            <v>WT460X294</v>
          </cell>
          <cell r="BA35">
            <v>294</v>
          </cell>
          <cell r="BB35">
            <v>37500</v>
          </cell>
          <cell r="BC35">
            <v>480</v>
          </cell>
          <cell r="BD35">
            <v>0</v>
          </cell>
          <cell r="BE35">
            <v>0</v>
          </cell>
          <cell r="BF35">
            <v>427</v>
          </cell>
          <cell r="BG35">
            <v>0</v>
          </cell>
          <cell r="BH35">
            <v>0</v>
          </cell>
          <cell r="BI35">
            <v>31</v>
          </cell>
          <cell r="BJ35">
            <v>55.9</v>
          </cell>
          <cell r="BK35">
            <v>0</v>
          </cell>
          <cell r="BL35">
            <v>0</v>
          </cell>
          <cell r="BM35">
            <v>0</v>
          </cell>
          <cell r="BN35">
            <v>80</v>
          </cell>
          <cell r="BO35">
            <v>87.3</v>
          </cell>
          <cell r="BP35">
            <v>0</v>
          </cell>
          <cell r="BQ35">
            <v>115</v>
          </cell>
          <cell r="BR35">
            <v>0</v>
          </cell>
          <cell r="BS35">
            <v>0</v>
          </cell>
          <cell r="BT35">
            <v>43.9</v>
          </cell>
          <cell r="BU35">
            <v>294</v>
          </cell>
          <cell r="BV35">
            <v>0</v>
          </cell>
          <cell r="BW35">
            <v>0</v>
          </cell>
          <cell r="BX35">
            <v>12.9</v>
          </cell>
          <cell r="BY35">
            <v>15.7</v>
          </cell>
          <cell r="BZ35">
            <v>724</v>
          </cell>
          <cell r="CA35">
            <v>3490</v>
          </cell>
          <cell r="CB35">
            <v>1950</v>
          </cell>
          <cell r="CC35">
            <v>139</v>
          </cell>
          <cell r="CD35">
            <v>365</v>
          </cell>
          <cell r="CE35">
            <v>2650</v>
          </cell>
          <cell r="CF35">
            <v>1700</v>
          </cell>
          <cell r="CG35">
            <v>98.6</v>
          </cell>
          <cell r="CH35">
            <v>0</v>
          </cell>
          <cell r="CI35">
            <v>29400</v>
          </cell>
          <cell r="CJ35">
            <v>175</v>
          </cell>
          <cell r="CK35">
            <v>0</v>
          </cell>
          <cell r="CL35">
            <v>0</v>
          </cell>
          <cell r="CM35">
            <v>0</v>
          </cell>
          <cell r="CN35">
            <v>0</v>
          </cell>
          <cell r="CO35">
            <v>0</v>
          </cell>
          <cell r="CP35">
            <v>192</v>
          </cell>
          <cell r="CQ35">
            <v>0.79200000000000004</v>
          </cell>
          <cell r="CR35">
            <v>0</v>
          </cell>
          <cell r="CS35">
            <v>1</v>
          </cell>
        </row>
        <row r="36">
          <cell r="C36" t="str">
            <v>WT18X180.5</v>
          </cell>
          <cell r="D36" t="str">
            <v>T</v>
          </cell>
          <cell r="E36">
            <v>180</v>
          </cell>
          <cell r="F36">
            <v>53</v>
          </cell>
          <cell r="G36">
            <v>18.7</v>
          </cell>
          <cell r="H36">
            <v>0</v>
          </cell>
          <cell r="I36">
            <v>0</v>
          </cell>
          <cell r="J36">
            <v>16.7</v>
          </cell>
          <cell r="K36">
            <v>0</v>
          </cell>
          <cell r="L36">
            <v>0</v>
          </cell>
          <cell r="M36">
            <v>1.1200000000000001</v>
          </cell>
          <cell r="N36">
            <v>2.0099999999999998</v>
          </cell>
          <cell r="O36">
            <v>0</v>
          </cell>
          <cell r="P36">
            <v>0</v>
          </cell>
          <cell r="Q36">
            <v>0</v>
          </cell>
          <cell r="R36">
            <v>2.96</v>
          </cell>
          <cell r="S36">
            <v>3.25</v>
          </cell>
          <cell r="T36">
            <v>0</v>
          </cell>
          <cell r="U36">
            <v>0</v>
          </cell>
          <cell r="V36">
            <v>4.42</v>
          </cell>
          <cell r="W36">
            <v>0</v>
          </cell>
          <cell r="X36">
            <v>0</v>
          </cell>
          <cell r="Y36">
            <v>1.59</v>
          </cell>
          <cell r="Z36">
            <v>4.16</v>
          </cell>
          <cell r="AA36">
            <v>0</v>
          </cell>
          <cell r="AB36">
            <v>14.1</v>
          </cell>
          <cell r="AC36">
            <v>0</v>
          </cell>
          <cell r="AD36">
            <v>17</v>
          </cell>
          <cell r="AE36">
            <v>1570</v>
          </cell>
          <cell r="AF36">
            <v>192</v>
          </cell>
          <cell r="AG36">
            <v>107</v>
          </cell>
          <cell r="AH36">
            <v>5.43</v>
          </cell>
          <cell r="AI36">
            <v>786</v>
          </cell>
          <cell r="AJ36">
            <v>146</v>
          </cell>
          <cell r="AK36">
            <v>94</v>
          </cell>
          <cell r="AL36">
            <v>3.85</v>
          </cell>
          <cell r="AM36">
            <v>0</v>
          </cell>
          <cell r="AN36">
            <v>54.1</v>
          </cell>
          <cell r="AO36">
            <v>491</v>
          </cell>
          <cell r="AP36">
            <v>0</v>
          </cell>
          <cell r="AQ36">
            <v>0</v>
          </cell>
          <cell r="AR36">
            <v>0</v>
          </cell>
          <cell r="AS36">
            <v>0</v>
          </cell>
          <cell r="AT36">
            <v>0</v>
          </cell>
          <cell r="AU36">
            <v>7.49</v>
          </cell>
          <cell r="AV36">
            <v>0.79200000000000004</v>
          </cell>
          <cell r="AW36">
            <v>0</v>
          </cell>
          <cell r="AX36">
            <v>1</v>
          </cell>
          <cell r="AY36" t="str">
            <v>WT460X268.5</v>
          </cell>
          <cell r="AZ36" t="str">
            <v>WT460X268.5</v>
          </cell>
          <cell r="BA36">
            <v>268</v>
          </cell>
          <cell r="BB36">
            <v>34200</v>
          </cell>
          <cell r="BC36">
            <v>475</v>
          </cell>
          <cell r="BD36">
            <v>0</v>
          </cell>
          <cell r="BE36">
            <v>0</v>
          </cell>
          <cell r="BF36">
            <v>424</v>
          </cell>
          <cell r="BG36">
            <v>0</v>
          </cell>
          <cell r="BH36">
            <v>0</v>
          </cell>
          <cell r="BI36">
            <v>28.4</v>
          </cell>
          <cell r="BJ36">
            <v>51.1</v>
          </cell>
          <cell r="BK36">
            <v>0</v>
          </cell>
          <cell r="BL36">
            <v>0</v>
          </cell>
          <cell r="BM36">
            <v>0</v>
          </cell>
          <cell r="BN36">
            <v>75.2</v>
          </cell>
          <cell r="BO36">
            <v>82.6</v>
          </cell>
          <cell r="BP36">
            <v>0</v>
          </cell>
          <cell r="BQ36">
            <v>112</v>
          </cell>
          <cell r="BR36">
            <v>0</v>
          </cell>
          <cell r="BS36">
            <v>0</v>
          </cell>
          <cell r="BT36">
            <v>40.4</v>
          </cell>
          <cell r="BU36">
            <v>269</v>
          </cell>
          <cell r="BV36">
            <v>0</v>
          </cell>
          <cell r="BW36">
            <v>0</v>
          </cell>
          <cell r="BX36">
            <v>14.1</v>
          </cell>
          <cell r="BY36">
            <v>17</v>
          </cell>
          <cell r="BZ36">
            <v>653</v>
          </cell>
          <cell r="CA36">
            <v>3150</v>
          </cell>
          <cell r="CB36">
            <v>1750</v>
          </cell>
          <cell r="CC36">
            <v>138</v>
          </cell>
          <cell r="CD36">
            <v>327</v>
          </cell>
          <cell r="CE36">
            <v>2390</v>
          </cell>
          <cell r="CF36">
            <v>1540</v>
          </cell>
          <cell r="CG36">
            <v>97.8</v>
          </cell>
          <cell r="CH36">
            <v>0</v>
          </cell>
          <cell r="CI36">
            <v>22500</v>
          </cell>
          <cell r="CJ36">
            <v>132</v>
          </cell>
          <cell r="CK36">
            <v>0</v>
          </cell>
          <cell r="CL36">
            <v>0</v>
          </cell>
          <cell r="CM36">
            <v>0</v>
          </cell>
          <cell r="CN36">
            <v>0</v>
          </cell>
          <cell r="CO36">
            <v>0</v>
          </cell>
          <cell r="CP36">
            <v>190</v>
          </cell>
          <cell r="CQ36">
            <v>0.79200000000000004</v>
          </cell>
          <cell r="CR36">
            <v>0</v>
          </cell>
          <cell r="CS36">
            <v>1</v>
          </cell>
        </row>
        <row r="37">
          <cell r="C37" t="str">
            <v>WT18X165</v>
          </cell>
          <cell r="D37" t="str">
            <v>T</v>
          </cell>
          <cell r="E37">
            <v>165</v>
          </cell>
          <cell r="F37">
            <v>48.5</v>
          </cell>
          <cell r="G37">
            <v>18.5</v>
          </cell>
          <cell r="H37">
            <v>0</v>
          </cell>
          <cell r="I37">
            <v>0</v>
          </cell>
          <cell r="J37">
            <v>16.600000000000001</v>
          </cell>
          <cell r="K37">
            <v>0</v>
          </cell>
          <cell r="L37">
            <v>0</v>
          </cell>
          <cell r="M37">
            <v>1.02</v>
          </cell>
          <cell r="N37">
            <v>1.85</v>
          </cell>
          <cell r="O37">
            <v>0</v>
          </cell>
          <cell r="P37">
            <v>0</v>
          </cell>
          <cell r="Q37">
            <v>0</v>
          </cell>
          <cell r="R37">
            <v>2.8</v>
          </cell>
          <cell r="S37">
            <v>3.125</v>
          </cell>
          <cell r="T37">
            <v>0</v>
          </cell>
          <cell r="U37">
            <v>0</v>
          </cell>
          <cell r="V37">
            <v>4.3</v>
          </cell>
          <cell r="W37">
            <v>0</v>
          </cell>
          <cell r="X37">
            <v>0</v>
          </cell>
          <cell r="Y37">
            <v>1.46</v>
          </cell>
          <cell r="Z37">
            <v>4.49</v>
          </cell>
          <cell r="AA37">
            <v>0</v>
          </cell>
          <cell r="AB37">
            <v>15.4</v>
          </cell>
          <cell r="AC37">
            <v>0</v>
          </cell>
          <cell r="AD37">
            <v>18.5</v>
          </cell>
          <cell r="AE37">
            <v>1410</v>
          </cell>
          <cell r="AF37">
            <v>173</v>
          </cell>
          <cell r="AG37">
            <v>97</v>
          </cell>
          <cell r="AH37">
            <v>5.39</v>
          </cell>
          <cell r="AI37">
            <v>711</v>
          </cell>
          <cell r="AJ37">
            <v>132</v>
          </cell>
          <cell r="AK37">
            <v>85.5</v>
          </cell>
          <cell r="AL37">
            <v>3.83</v>
          </cell>
          <cell r="AM37">
            <v>0</v>
          </cell>
          <cell r="AN37">
            <v>42</v>
          </cell>
          <cell r="AO37">
            <v>372</v>
          </cell>
          <cell r="AP37">
            <v>0</v>
          </cell>
          <cell r="AQ37">
            <v>0</v>
          </cell>
          <cell r="AR37">
            <v>0</v>
          </cell>
          <cell r="AS37">
            <v>0</v>
          </cell>
          <cell r="AT37">
            <v>0</v>
          </cell>
          <cell r="AU37">
            <v>7.43</v>
          </cell>
          <cell r="AV37">
            <v>0.79300000000000004</v>
          </cell>
          <cell r="AW37">
            <v>0</v>
          </cell>
          <cell r="AX37">
            <v>0.98899999999999999</v>
          </cell>
          <cell r="AY37" t="str">
            <v>WT460X245.5</v>
          </cell>
          <cell r="AZ37" t="str">
            <v>WT460X245.5</v>
          </cell>
          <cell r="BA37">
            <v>246</v>
          </cell>
          <cell r="BB37">
            <v>31300</v>
          </cell>
          <cell r="BC37">
            <v>470</v>
          </cell>
          <cell r="BD37">
            <v>0</v>
          </cell>
          <cell r="BE37">
            <v>0</v>
          </cell>
          <cell r="BF37">
            <v>422</v>
          </cell>
          <cell r="BG37">
            <v>0</v>
          </cell>
          <cell r="BH37">
            <v>0</v>
          </cell>
          <cell r="BI37">
            <v>25.9</v>
          </cell>
          <cell r="BJ37">
            <v>47</v>
          </cell>
          <cell r="BK37">
            <v>0</v>
          </cell>
          <cell r="BL37">
            <v>0</v>
          </cell>
          <cell r="BM37">
            <v>0</v>
          </cell>
          <cell r="BN37">
            <v>71.099999999999994</v>
          </cell>
          <cell r="BO37">
            <v>79.400000000000006</v>
          </cell>
          <cell r="BP37">
            <v>0</v>
          </cell>
          <cell r="BQ37">
            <v>109</v>
          </cell>
          <cell r="BR37">
            <v>0</v>
          </cell>
          <cell r="BS37">
            <v>0</v>
          </cell>
          <cell r="BT37">
            <v>37.1</v>
          </cell>
          <cell r="BU37">
            <v>246</v>
          </cell>
          <cell r="BV37">
            <v>0</v>
          </cell>
          <cell r="BW37">
            <v>0</v>
          </cell>
          <cell r="BX37">
            <v>15.4</v>
          </cell>
          <cell r="BY37">
            <v>18.5</v>
          </cell>
          <cell r="BZ37">
            <v>587</v>
          </cell>
          <cell r="CA37">
            <v>2830</v>
          </cell>
          <cell r="CB37">
            <v>1590</v>
          </cell>
          <cell r="CC37">
            <v>137</v>
          </cell>
          <cell r="CD37">
            <v>296</v>
          </cell>
          <cell r="CE37">
            <v>2160</v>
          </cell>
          <cell r="CF37">
            <v>1400</v>
          </cell>
          <cell r="CG37">
            <v>97.3</v>
          </cell>
          <cell r="CH37">
            <v>0</v>
          </cell>
          <cell r="CI37">
            <v>17500</v>
          </cell>
          <cell r="CJ37">
            <v>100</v>
          </cell>
          <cell r="CK37">
            <v>0</v>
          </cell>
          <cell r="CL37">
            <v>0</v>
          </cell>
          <cell r="CM37">
            <v>0</v>
          </cell>
          <cell r="CN37">
            <v>0</v>
          </cell>
          <cell r="CO37">
            <v>0</v>
          </cell>
          <cell r="CP37">
            <v>189</v>
          </cell>
          <cell r="CQ37">
            <v>0.79300000000000004</v>
          </cell>
          <cell r="CR37">
            <v>0</v>
          </cell>
          <cell r="CS37">
            <v>0.98899999999999999</v>
          </cell>
        </row>
        <row r="38">
          <cell r="C38" t="str">
            <v>WT18X151</v>
          </cell>
          <cell r="D38" t="str">
            <v>F</v>
          </cell>
          <cell r="E38">
            <v>151</v>
          </cell>
          <cell r="F38">
            <v>44.4</v>
          </cell>
          <cell r="G38">
            <v>18.399999999999999</v>
          </cell>
          <cell r="H38">
            <v>0</v>
          </cell>
          <cell r="I38">
            <v>0</v>
          </cell>
          <cell r="J38">
            <v>16.7</v>
          </cell>
          <cell r="K38">
            <v>0</v>
          </cell>
          <cell r="L38">
            <v>0</v>
          </cell>
          <cell r="M38">
            <v>0.94499999999999995</v>
          </cell>
          <cell r="N38">
            <v>1.68</v>
          </cell>
          <cell r="O38">
            <v>0</v>
          </cell>
          <cell r="P38">
            <v>0</v>
          </cell>
          <cell r="Q38">
            <v>0</v>
          </cell>
          <cell r="R38">
            <v>2.63</v>
          </cell>
          <cell r="S38">
            <v>2.9375</v>
          </cell>
          <cell r="T38">
            <v>0</v>
          </cell>
          <cell r="U38">
            <v>0</v>
          </cell>
          <cell r="V38">
            <v>4.22</v>
          </cell>
          <cell r="W38">
            <v>0</v>
          </cell>
          <cell r="X38">
            <v>0</v>
          </cell>
          <cell r="Y38">
            <v>1.33</v>
          </cell>
          <cell r="Z38">
            <v>4.96</v>
          </cell>
          <cell r="AA38">
            <v>0</v>
          </cell>
          <cell r="AB38">
            <v>16.7</v>
          </cell>
          <cell r="AC38">
            <v>0</v>
          </cell>
          <cell r="AD38">
            <v>19.8</v>
          </cell>
          <cell r="AE38">
            <v>1280</v>
          </cell>
          <cell r="AF38">
            <v>158</v>
          </cell>
          <cell r="AG38">
            <v>88.8</v>
          </cell>
          <cell r="AH38">
            <v>5.37</v>
          </cell>
          <cell r="AI38">
            <v>648</v>
          </cell>
          <cell r="AJ38">
            <v>120</v>
          </cell>
          <cell r="AK38">
            <v>77.8</v>
          </cell>
          <cell r="AL38">
            <v>3.82</v>
          </cell>
          <cell r="AM38">
            <v>0</v>
          </cell>
          <cell r="AN38">
            <v>32.1</v>
          </cell>
          <cell r="AO38">
            <v>285</v>
          </cell>
          <cell r="AP38">
            <v>0</v>
          </cell>
          <cell r="AQ38">
            <v>0</v>
          </cell>
          <cell r="AR38">
            <v>0</v>
          </cell>
          <cell r="AS38">
            <v>0</v>
          </cell>
          <cell r="AT38">
            <v>0</v>
          </cell>
          <cell r="AU38">
            <v>7.41</v>
          </cell>
          <cell r="AV38">
            <v>0.79200000000000004</v>
          </cell>
          <cell r="AW38">
            <v>0</v>
          </cell>
          <cell r="AX38">
            <v>0.92500000000000004</v>
          </cell>
          <cell r="AY38" t="str">
            <v>WT460X224.5</v>
          </cell>
          <cell r="AZ38" t="str">
            <v>WT460X224.5</v>
          </cell>
          <cell r="BA38">
            <v>224</v>
          </cell>
          <cell r="BB38">
            <v>28600</v>
          </cell>
          <cell r="BC38">
            <v>467</v>
          </cell>
          <cell r="BD38">
            <v>0</v>
          </cell>
          <cell r="BE38">
            <v>0</v>
          </cell>
          <cell r="BF38">
            <v>424</v>
          </cell>
          <cell r="BG38">
            <v>0</v>
          </cell>
          <cell r="BH38">
            <v>0</v>
          </cell>
          <cell r="BI38">
            <v>24</v>
          </cell>
          <cell r="BJ38">
            <v>42.7</v>
          </cell>
          <cell r="BK38">
            <v>0</v>
          </cell>
          <cell r="BL38">
            <v>0</v>
          </cell>
          <cell r="BM38">
            <v>0</v>
          </cell>
          <cell r="BN38">
            <v>66.8</v>
          </cell>
          <cell r="BO38">
            <v>74.599999999999994</v>
          </cell>
          <cell r="BP38">
            <v>0</v>
          </cell>
          <cell r="BQ38">
            <v>107</v>
          </cell>
          <cell r="BR38">
            <v>0</v>
          </cell>
          <cell r="BS38">
            <v>0</v>
          </cell>
          <cell r="BT38">
            <v>33.799999999999997</v>
          </cell>
          <cell r="BU38">
            <v>225</v>
          </cell>
          <cell r="BV38">
            <v>0</v>
          </cell>
          <cell r="BW38">
            <v>0</v>
          </cell>
          <cell r="BX38">
            <v>16.7</v>
          </cell>
          <cell r="BY38">
            <v>19.8</v>
          </cell>
          <cell r="BZ38">
            <v>533</v>
          </cell>
          <cell r="CA38">
            <v>2590</v>
          </cell>
          <cell r="CB38">
            <v>1460</v>
          </cell>
          <cell r="CC38">
            <v>136</v>
          </cell>
          <cell r="CD38">
            <v>270</v>
          </cell>
          <cell r="CE38">
            <v>1970</v>
          </cell>
          <cell r="CF38">
            <v>1270</v>
          </cell>
          <cell r="CG38">
            <v>97</v>
          </cell>
          <cell r="CH38">
            <v>0</v>
          </cell>
          <cell r="CI38">
            <v>13400</v>
          </cell>
          <cell r="CJ38">
            <v>76.5</v>
          </cell>
          <cell r="CK38">
            <v>0</v>
          </cell>
          <cell r="CL38">
            <v>0</v>
          </cell>
          <cell r="CM38">
            <v>0</v>
          </cell>
          <cell r="CN38">
            <v>0</v>
          </cell>
          <cell r="CO38">
            <v>0</v>
          </cell>
          <cell r="CP38">
            <v>188</v>
          </cell>
          <cell r="CQ38">
            <v>0.79200000000000004</v>
          </cell>
          <cell r="CR38">
            <v>0</v>
          </cell>
          <cell r="CS38">
            <v>0.92500000000000004</v>
          </cell>
        </row>
        <row r="39">
          <cell r="C39" t="str">
            <v>WT18X141</v>
          </cell>
          <cell r="D39" t="str">
            <v>F</v>
          </cell>
          <cell r="E39">
            <v>141</v>
          </cell>
          <cell r="F39">
            <v>41.5</v>
          </cell>
          <cell r="G39">
            <v>18.3</v>
          </cell>
          <cell r="H39">
            <v>0</v>
          </cell>
          <cell r="I39">
            <v>0</v>
          </cell>
          <cell r="J39">
            <v>16.600000000000001</v>
          </cell>
          <cell r="K39">
            <v>0</v>
          </cell>
          <cell r="L39">
            <v>0</v>
          </cell>
          <cell r="M39">
            <v>0.88500000000000001</v>
          </cell>
          <cell r="N39">
            <v>1.57</v>
          </cell>
          <cell r="O39">
            <v>0</v>
          </cell>
          <cell r="P39">
            <v>0</v>
          </cell>
          <cell r="Q39">
            <v>0</v>
          </cell>
          <cell r="R39">
            <v>2.52</v>
          </cell>
          <cell r="S39">
            <v>2.8125</v>
          </cell>
          <cell r="T39">
            <v>0</v>
          </cell>
          <cell r="U39">
            <v>0</v>
          </cell>
          <cell r="V39">
            <v>4.16</v>
          </cell>
          <cell r="W39">
            <v>0</v>
          </cell>
          <cell r="X39">
            <v>0</v>
          </cell>
          <cell r="Y39">
            <v>1.25</v>
          </cell>
          <cell r="Z39">
            <v>5.29</v>
          </cell>
          <cell r="AA39">
            <v>0</v>
          </cell>
          <cell r="AB39">
            <v>17.8</v>
          </cell>
          <cell r="AC39">
            <v>0</v>
          </cell>
          <cell r="AD39">
            <v>21</v>
          </cell>
          <cell r="AE39">
            <v>1190</v>
          </cell>
          <cell r="AF39">
            <v>146</v>
          </cell>
          <cell r="AG39">
            <v>82.6</v>
          </cell>
          <cell r="AH39">
            <v>5.36</v>
          </cell>
          <cell r="AI39">
            <v>599</v>
          </cell>
          <cell r="AJ39">
            <v>112</v>
          </cell>
          <cell r="AK39">
            <v>72.2</v>
          </cell>
          <cell r="AL39">
            <v>3.8</v>
          </cell>
          <cell r="AM39">
            <v>0</v>
          </cell>
          <cell r="AN39">
            <v>26.3</v>
          </cell>
          <cell r="AO39">
            <v>231</v>
          </cell>
          <cell r="AP39">
            <v>0</v>
          </cell>
          <cell r="AQ39">
            <v>0</v>
          </cell>
          <cell r="AR39">
            <v>0</v>
          </cell>
          <cell r="AS39">
            <v>0</v>
          </cell>
          <cell r="AT39">
            <v>0</v>
          </cell>
          <cell r="AU39">
            <v>7.38</v>
          </cell>
          <cell r="AV39">
            <v>0.79100000000000004</v>
          </cell>
          <cell r="AW39">
            <v>0</v>
          </cell>
          <cell r="AX39">
            <v>0.86499999999999999</v>
          </cell>
          <cell r="AY39" t="str">
            <v>WT460X210</v>
          </cell>
          <cell r="AZ39" t="str">
            <v>WT460X210</v>
          </cell>
          <cell r="BA39">
            <v>210</v>
          </cell>
          <cell r="BB39">
            <v>26800</v>
          </cell>
          <cell r="BC39">
            <v>465</v>
          </cell>
          <cell r="BD39">
            <v>0</v>
          </cell>
          <cell r="BE39">
            <v>0</v>
          </cell>
          <cell r="BF39">
            <v>422</v>
          </cell>
          <cell r="BG39">
            <v>0</v>
          </cell>
          <cell r="BH39">
            <v>0</v>
          </cell>
          <cell r="BI39">
            <v>22.5</v>
          </cell>
          <cell r="BJ39">
            <v>39.9</v>
          </cell>
          <cell r="BK39">
            <v>0</v>
          </cell>
          <cell r="BL39">
            <v>0</v>
          </cell>
          <cell r="BM39">
            <v>0</v>
          </cell>
          <cell r="BN39">
            <v>64</v>
          </cell>
          <cell r="BO39">
            <v>71.400000000000006</v>
          </cell>
          <cell r="BP39">
            <v>0</v>
          </cell>
          <cell r="BQ39">
            <v>106</v>
          </cell>
          <cell r="BR39">
            <v>0</v>
          </cell>
          <cell r="BS39">
            <v>0</v>
          </cell>
          <cell r="BT39">
            <v>31.8</v>
          </cell>
          <cell r="BU39">
            <v>210</v>
          </cell>
          <cell r="BV39">
            <v>0</v>
          </cell>
          <cell r="BW39">
            <v>0</v>
          </cell>
          <cell r="BX39">
            <v>17.8</v>
          </cell>
          <cell r="BY39">
            <v>21</v>
          </cell>
          <cell r="BZ39">
            <v>495</v>
          </cell>
          <cell r="CA39">
            <v>2390</v>
          </cell>
          <cell r="CB39">
            <v>1350</v>
          </cell>
          <cell r="CC39">
            <v>136</v>
          </cell>
          <cell r="CD39">
            <v>249</v>
          </cell>
          <cell r="CE39">
            <v>1840</v>
          </cell>
          <cell r="CF39">
            <v>1180</v>
          </cell>
          <cell r="CG39">
            <v>96.5</v>
          </cell>
          <cell r="CH39">
            <v>0</v>
          </cell>
          <cell r="CI39">
            <v>10900</v>
          </cell>
          <cell r="CJ39">
            <v>62</v>
          </cell>
          <cell r="CK39">
            <v>0</v>
          </cell>
          <cell r="CL39">
            <v>0</v>
          </cell>
          <cell r="CM39">
            <v>0</v>
          </cell>
          <cell r="CN39">
            <v>0</v>
          </cell>
          <cell r="CO39">
            <v>0</v>
          </cell>
          <cell r="CP39">
            <v>187</v>
          </cell>
          <cell r="CQ39">
            <v>0.79100000000000004</v>
          </cell>
          <cell r="CR39">
            <v>0</v>
          </cell>
          <cell r="CS39">
            <v>0.86499999999999999</v>
          </cell>
        </row>
        <row r="40">
          <cell r="C40" t="str">
            <v>WT18X131</v>
          </cell>
          <cell r="D40" t="str">
            <v>F</v>
          </cell>
          <cell r="E40">
            <v>131</v>
          </cell>
          <cell r="F40">
            <v>38.5</v>
          </cell>
          <cell r="G40">
            <v>18.100000000000001</v>
          </cell>
          <cell r="H40">
            <v>0</v>
          </cell>
          <cell r="I40">
            <v>0</v>
          </cell>
          <cell r="J40">
            <v>16.600000000000001</v>
          </cell>
          <cell r="K40">
            <v>0</v>
          </cell>
          <cell r="L40">
            <v>0</v>
          </cell>
          <cell r="M40">
            <v>0.84</v>
          </cell>
          <cell r="N40">
            <v>1.44</v>
          </cell>
          <cell r="O40">
            <v>0</v>
          </cell>
          <cell r="P40">
            <v>0</v>
          </cell>
          <cell r="Q40">
            <v>0</v>
          </cell>
          <cell r="R40">
            <v>2.39</v>
          </cell>
          <cell r="S40">
            <v>2.6875</v>
          </cell>
          <cell r="T40">
            <v>0</v>
          </cell>
          <cell r="U40">
            <v>0</v>
          </cell>
          <cell r="V40">
            <v>4.1399999999999997</v>
          </cell>
          <cell r="W40">
            <v>0</v>
          </cell>
          <cell r="X40">
            <v>0</v>
          </cell>
          <cell r="Y40">
            <v>1.1599999999999999</v>
          </cell>
          <cell r="Z40">
            <v>5.75</v>
          </cell>
          <cell r="AA40">
            <v>0</v>
          </cell>
          <cell r="AB40">
            <v>18.7</v>
          </cell>
          <cell r="AC40">
            <v>0</v>
          </cell>
          <cell r="AD40">
            <v>21.9</v>
          </cell>
          <cell r="AE40">
            <v>1110</v>
          </cell>
          <cell r="AF40">
            <v>137</v>
          </cell>
          <cell r="AG40">
            <v>77.5</v>
          </cell>
          <cell r="AH40">
            <v>5.36</v>
          </cell>
          <cell r="AI40">
            <v>545</v>
          </cell>
          <cell r="AJ40">
            <v>102</v>
          </cell>
          <cell r="AK40">
            <v>65.8</v>
          </cell>
          <cell r="AL40">
            <v>3.76</v>
          </cell>
          <cell r="AM40">
            <v>0</v>
          </cell>
          <cell r="AN40">
            <v>20.8</v>
          </cell>
          <cell r="AO40">
            <v>185</v>
          </cell>
          <cell r="AP40">
            <v>0</v>
          </cell>
          <cell r="AQ40">
            <v>0</v>
          </cell>
          <cell r="AR40">
            <v>0</v>
          </cell>
          <cell r="AS40">
            <v>0</v>
          </cell>
          <cell r="AT40">
            <v>0</v>
          </cell>
          <cell r="AU40">
            <v>7.39</v>
          </cell>
          <cell r="AV40">
            <v>0.78500000000000003</v>
          </cell>
          <cell r="AW40">
            <v>0</v>
          </cell>
          <cell r="AX40">
            <v>0.81699999999999995</v>
          </cell>
          <cell r="AY40" t="str">
            <v>WT460X195</v>
          </cell>
          <cell r="AZ40" t="str">
            <v>WT460X195</v>
          </cell>
          <cell r="BA40">
            <v>195</v>
          </cell>
          <cell r="BB40">
            <v>24800</v>
          </cell>
          <cell r="BC40">
            <v>460</v>
          </cell>
          <cell r="BD40">
            <v>0</v>
          </cell>
          <cell r="BE40">
            <v>0</v>
          </cell>
          <cell r="BF40">
            <v>422</v>
          </cell>
          <cell r="BG40">
            <v>0</v>
          </cell>
          <cell r="BH40">
            <v>0</v>
          </cell>
          <cell r="BI40">
            <v>21.3</v>
          </cell>
          <cell r="BJ40">
            <v>36.6</v>
          </cell>
          <cell r="BK40">
            <v>0</v>
          </cell>
          <cell r="BL40">
            <v>0</v>
          </cell>
          <cell r="BM40">
            <v>0</v>
          </cell>
          <cell r="BN40">
            <v>60.7</v>
          </cell>
          <cell r="BO40">
            <v>68.3</v>
          </cell>
          <cell r="BP40">
            <v>0</v>
          </cell>
          <cell r="BQ40">
            <v>105</v>
          </cell>
          <cell r="BR40">
            <v>0</v>
          </cell>
          <cell r="BS40">
            <v>0</v>
          </cell>
          <cell r="BT40">
            <v>29.5</v>
          </cell>
          <cell r="BU40">
            <v>195</v>
          </cell>
          <cell r="BV40">
            <v>0</v>
          </cell>
          <cell r="BW40">
            <v>0</v>
          </cell>
          <cell r="BX40">
            <v>18.7</v>
          </cell>
          <cell r="BY40">
            <v>21.9</v>
          </cell>
          <cell r="BZ40">
            <v>462</v>
          </cell>
          <cell r="CA40">
            <v>2250</v>
          </cell>
          <cell r="CB40">
            <v>1270</v>
          </cell>
          <cell r="CC40">
            <v>136</v>
          </cell>
          <cell r="CD40">
            <v>227</v>
          </cell>
          <cell r="CE40">
            <v>1670</v>
          </cell>
          <cell r="CF40">
            <v>1080</v>
          </cell>
          <cell r="CG40">
            <v>95.5</v>
          </cell>
          <cell r="CH40">
            <v>0</v>
          </cell>
          <cell r="CI40">
            <v>8660</v>
          </cell>
          <cell r="CJ40">
            <v>49.7</v>
          </cell>
          <cell r="CK40">
            <v>0</v>
          </cell>
          <cell r="CL40">
            <v>0</v>
          </cell>
          <cell r="CM40">
            <v>0</v>
          </cell>
          <cell r="CN40">
            <v>0</v>
          </cell>
          <cell r="CO40">
            <v>0</v>
          </cell>
          <cell r="CP40">
            <v>188</v>
          </cell>
          <cell r="CQ40">
            <v>0.78500000000000003</v>
          </cell>
          <cell r="CR40">
            <v>0</v>
          </cell>
          <cell r="CS40">
            <v>0.81699999999999995</v>
          </cell>
        </row>
        <row r="41">
          <cell r="C41" t="str">
            <v>WT18X123.5</v>
          </cell>
          <cell r="D41" t="str">
            <v>F</v>
          </cell>
          <cell r="E41">
            <v>124</v>
          </cell>
          <cell r="F41">
            <v>36.299999999999997</v>
          </cell>
          <cell r="G41">
            <v>18</v>
          </cell>
          <cell r="H41">
            <v>0</v>
          </cell>
          <cell r="I41">
            <v>0</v>
          </cell>
          <cell r="J41">
            <v>16.5</v>
          </cell>
          <cell r="K41">
            <v>0</v>
          </cell>
          <cell r="L41">
            <v>0</v>
          </cell>
          <cell r="M41">
            <v>0.8</v>
          </cell>
          <cell r="N41">
            <v>1.35</v>
          </cell>
          <cell r="O41">
            <v>0</v>
          </cell>
          <cell r="P41">
            <v>0</v>
          </cell>
          <cell r="Q41">
            <v>0</v>
          </cell>
          <cell r="R41">
            <v>2.2999999999999998</v>
          </cell>
          <cell r="S41">
            <v>2.625</v>
          </cell>
          <cell r="T41">
            <v>0</v>
          </cell>
          <cell r="U41">
            <v>0</v>
          </cell>
          <cell r="V41">
            <v>4.12</v>
          </cell>
          <cell r="W41">
            <v>0</v>
          </cell>
          <cell r="X41">
            <v>0</v>
          </cell>
          <cell r="Y41">
            <v>1.1000000000000001</v>
          </cell>
          <cell r="Z41">
            <v>6.11</v>
          </cell>
          <cell r="AA41">
            <v>0</v>
          </cell>
          <cell r="AB41">
            <v>19.7</v>
          </cell>
          <cell r="AC41">
            <v>0</v>
          </cell>
          <cell r="AD41">
            <v>22.9</v>
          </cell>
          <cell r="AE41">
            <v>1040</v>
          </cell>
          <cell r="AF41">
            <v>129</v>
          </cell>
          <cell r="AG41">
            <v>73.3</v>
          </cell>
          <cell r="AH41">
            <v>5.36</v>
          </cell>
          <cell r="AI41">
            <v>507</v>
          </cell>
          <cell r="AJ41">
            <v>94.8</v>
          </cell>
          <cell r="AK41">
            <v>61.4</v>
          </cell>
          <cell r="AL41">
            <v>3.74</v>
          </cell>
          <cell r="AM41">
            <v>0</v>
          </cell>
          <cell r="AN41">
            <v>17.3</v>
          </cell>
          <cell r="AO41">
            <v>155</v>
          </cell>
          <cell r="AP41">
            <v>0</v>
          </cell>
          <cell r="AQ41">
            <v>0</v>
          </cell>
          <cell r="AR41">
            <v>0</v>
          </cell>
          <cell r="AS41">
            <v>0</v>
          </cell>
          <cell r="AT41">
            <v>0</v>
          </cell>
          <cell r="AU41">
            <v>7.39</v>
          </cell>
          <cell r="AV41">
            <v>0.78300000000000003</v>
          </cell>
          <cell r="AW41">
            <v>0</v>
          </cell>
          <cell r="AX41">
            <v>0.76800000000000002</v>
          </cell>
          <cell r="AY41" t="str">
            <v>WT460X184</v>
          </cell>
          <cell r="AZ41" t="str">
            <v>WT460X184</v>
          </cell>
          <cell r="BA41">
            <v>184</v>
          </cell>
          <cell r="BB41">
            <v>23400</v>
          </cell>
          <cell r="BC41">
            <v>457</v>
          </cell>
          <cell r="BD41">
            <v>0</v>
          </cell>
          <cell r="BE41">
            <v>0</v>
          </cell>
          <cell r="BF41">
            <v>419</v>
          </cell>
          <cell r="BG41">
            <v>0</v>
          </cell>
          <cell r="BH41">
            <v>0</v>
          </cell>
          <cell r="BI41">
            <v>20.3</v>
          </cell>
          <cell r="BJ41">
            <v>34.299999999999997</v>
          </cell>
          <cell r="BK41">
            <v>0</v>
          </cell>
          <cell r="BL41">
            <v>0</v>
          </cell>
          <cell r="BM41">
            <v>0</v>
          </cell>
          <cell r="BN41">
            <v>58.4</v>
          </cell>
          <cell r="BO41">
            <v>66.7</v>
          </cell>
          <cell r="BP41">
            <v>0</v>
          </cell>
          <cell r="BQ41">
            <v>105</v>
          </cell>
          <cell r="BR41">
            <v>0</v>
          </cell>
          <cell r="BS41">
            <v>0</v>
          </cell>
          <cell r="BT41">
            <v>27.9</v>
          </cell>
          <cell r="BU41">
            <v>184</v>
          </cell>
          <cell r="BV41">
            <v>0</v>
          </cell>
          <cell r="BW41">
            <v>0</v>
          </cell>
          <cell r="BX41">
            <v>19.7</v>
          </cell>
          <cell r="BY41">
            <v>22.9</v>
          </cell>
          <cell r="BZ41">
            <v>433</v>
          </cell>
          <cell r="CA41">
            <v>2110</v>
          </cell>
          <cell r="CB41">
            <v>1200</v>
          </cell>
          <cell r="CC41">
            <v>136</v>
          </cell>
          <cell r="CD41">
            <v>211</v>
          </cell>
          <cell r="CE41">
            <v>1550</v>
          </cell>
          <cell r="CF41">
            <v>1010</v>
          </cell>
          <cell r="CG41">
            <v>95</v>
          </cell>
          <cell r="CH41">
            <v>0</v>
          </cell>
          <cell r="CI41">
            <v>7200</v>
          </cell>
          <cell r="CJ41">
            <v>41.6</v>
          </cell>
          <cell r="CK41">
            <v>0</v>
          </cell>
          <cell r="CL41">
            <v>0</v>
          </cell>
          <cell r="CM41">
            <v>0</v>
          </cell>
          <cell r="CN41">
            <v>0</v>
          </cell>
          <cell r="CO41">
            <v>0</v>
          </cell>
          <cell r="CP41">
            <v>188</v>
          </cell>
          <cell r="CQ41">
            <v>0.78300000000000003</v>
          </cell>
          <cell r="CR41">
            <v>0</v>
          </cell>
          <cell r="CS41">
            <v>0.76800000000000002</v>
          </cell>
        </row>
        <row r="42">
          <cell r="C42" t="str">
            <v>WT18X116</v>
          </cell>
          <cell r="D42" t="str">
            <v>F</v>
          </cell>
          <cell r="E42">
            <v>116</v>
          </cell>
          <cell r="F42">
            <v>34.5</v>
          </cell>
          <cell r="G42">
            <v>18.600000000000001</v>
          </cell>
          <cell r="H42">
            <v>0</v>
          </cell>
          <cell r="I42">
            <v>0</v>
          </cell>
          <cell r="J42">
            <v>12.1</v>
          </cell>
          <cell r="K42">
            <v>0</v>
          </cell>
          <cell r="L42">
            <v>0</v>
          </cell>
          <cell r="M42">
            <v>0.87</v>
          </cell>
          <cell r="N42">
            <v>1.57</v>
          </cell>
          <cell r="O42">
            <v>0</v>
          </cell>
          <cell r="P42">
            <v>0</v>
          </cell>
          <cell r="Q42">
            <v>0</v>
          </cell>
          <cell r="R42">
            <v>2.3199999999999998</v>
          </cell>
          <cell r="S42">
            <v>2.4375</v>
          </cell>
          <cell r="T42">
            <v>0</v>
          </cell>
          <cell r="U42">
            <v>0</v>
          </cell>
          <cell r="V42">
            <v>4.0999999999999996</v>
          </cell>
          <cell r="W42">
            <v>0</v>
          </cell>
          <cell r="X42">
            <v>0</v>
          </cell>
          <cell r="Y42">
            <v>1.03</v>
          </cell>
          <cell r="Z42">
            <v>6.54</v>
          </cell>
          <cell r="AA42">
            <v>0</v>
          </cell>
          <cell r="AB42">
            <v>20.7</v>
          </cell>
          <cell r="AC42">
            <v>0</v>
          </cell>
          <cell r="AD42">
            <v>24</v>
          </cell>
          <cell r="AE42">
            <v>978</v>
          </cell>
          <cell r="AF42">
            <v>122</v>
          </cell>
          <cell r="AG42">
            <v>69.099999999999994</v>
          </cell>
          <cell r="AH42">
            <v>5.36</v>
          </cell>
          <cell r="AI42">
            <v>470</v>
          </cell>
          <cell r="AJ42">
            <v>88</v>
          </cell>
          <cell r="AK42">
            <v>57</v>
          </cell>
          <cell r="AL42">
            <v>3.71</v>
          </cell>
          <cell r="AM42">
            <v>0</v>
          </cell>
          <cell r="AN42">
            <v>14.3</v>
          </cell>
          <cell r="AO42">
            <v>129</v>
          </cell>
          <cell r="AP42">
            <v>0</v>
          </cell>
          <cell r="AQ42">
            <v>0</v>
          </cell>
          <cell r="AR42">
            <v>0</v>
          </cell>
          <cell r="AS42">
            <v>0</v>
          </cell>
          <cell r="AT42">
            <v>0</v>
          </cell>
          <cell r="AU42">
            <v>7.39</v>
          </cell>
          <cell r="AV42">
            <v>0.78</v>
          </cell>
          <cell r="AW42">
            <v>0</v>
          </cell>
          <cell r="AX42">
            <v>0.71399999999999997</v>
          </cell>
          <cell r="AY42" t="str">
            <v>WT460X172.5</v>
          </cell>
          <cell r="AZ42" t="str">
            <v>WT460X172.5</v>
          </cell>
          <cell r="BA42">
            <v>172</v>
          </cell>
          <cell r="BB42">
            <v>22300</v>
          </cell>
          <cell r="BC42">
            <v>472</v>
          </cell>
          <cell r="BD42">
            <v>0</v>
          </cell>
          <cell r="BE42">
            <v>0</v>
          </cell>
          <cell r="BF42">
            <v>307</v>
          </cell>
          <cell r="BG42">
            <v>0</v>
          </cell>
          <cell r="BH42">
            <v>0</v>
          </cell>
          <cell r="BI42">
            <v>22.1</v>
          </cell>
          <cell r="BJ42">
            <v>39.9</v>
          </cell>
          <cell r="BK42">
            <v>0</v>
          </cell>
          <cell r="BL42">
            <v>0</v>
          </cell>
          <cell r="BM42">
            <v>0</v>
          </cell>
          <cell r="BN42">
            <v>58.9</v>
          </cell>
          <cell r="BO42">
            <v>61.9</v>
          </cell>
          <cell r="BP42">
            <v>0</v>
          </cell>
          <cell r="BQ42">
            <v>104</v>
          </cell>
          <cell r="BR42">
            <v>0</v>
          </cell>
          <cell r="BS42">
            <v>0</v>
          </cell>
          <cell r="BT42">
            <v>26.2</v>
          </cell>
          <cell r="BU42">
            <v>173</v>
          </cell>
          <cell r="BV42">
            <v>0</v>
          </cell>
          <cell r="BW42">
            <v>0</v>
          </cell>
          <cell r="BX42">
            <v>20.7</v>
          </cell>
          <cell r="BY42">
            <v>24</v>
          </cell>
          <cell r="BZ42">
            <v>407</v>
          </cell>
          <cell r="CA42">
            <v>2000</v>
          </cell>
          <cell r="CB42">
            <v>1130</v>
          </cell>
          <cell r="CC42">
            <v>136</v>
          </cell>
          <cell r="CD42">
            <v>196</v>
          </cell>
          <cell r="CE42">
            <v>1440</v>
          </cell>
          <cell r="CF42">
            <v>934</v>
          </cell>
          <cell r="CG42">
            <v>94.2</v>
          </cell>
          <cell r="CH42">
            <v>0</v>
          </cell>
          <cell r="CI42">
            <v>5950</v>
          </cell>
          <cell r="CJ42">
            <v>34.6</v>
          </cell>
          <cell r="CK42">
            <v>0</v>
          </cell>
          <cell r="CL42">
            <v>0</v>
          </cell>
          <cell r="CM42">
            <v>0</v>
          </cell>
          <cell r="CN42">
            <v>0</v>
          </cell>
          <cell r="CO42">
            <v>0</v>
          </cell>
          <cell r="CP42">
            <v>188</v>
          </cell>
          <cell r="CQ42">
            <v>0.78</v>
          </cell>
          <cell r="CR42">
            <v>0</v>
          </cell>
          <cell r="CS42">
            <v>0.71399999999999997</v>
          </cell>
        </row>
        <row r="43">
          <cell r="C43" t="str">
            <v>WT18X128</v>
          </cell>
          <cell r="D43" t="str">
            <v>F</v>
          </cell>
          <cell r="E43">
            <v>128</v>
          </cell>
          <cell r="F43">
            <v>37.700000000000003</v>
          </cell>
          <cell r="G43">
            <v>18.7</v>
          </cell>
          <cell r="H43">
            <v>0</v>
          </cell>
          <cell r="I43">
            <v>0</v>
          </cell>
          <cell r="J43">
            <v>12.2</v>
          </cell>
          <cell r="K43">
            <v>0</v>
          </cell>
          <cell r="L43">
            <v>0</v>
          </cell>
          <cell r="M43">
            <v>0.96</v>
          </cell>
          <cell r="N43">
            <v>1.73</v>
          </cell>
          <cell r="O43">
            <v>0</v>
          </cell>
          <cell r="P43">
            <v>0</v>
          </cell>
          <cell r="Q43">
            <v>0</v>
          </cell>
          <cell r="R43">
            <v>2.48</v>
          </cell>
          <cell r="S43">
            <v>2.625</v>
          </cell>
          <cell r="T43">
            <v>0</v>
          </cell>
          <cell r="U43">
            <v>0</v>
          </cell>
          <cell r="V43">
            <v>4.92</v>
          </cell>
          <cell r="W43">
            <v>0</v>
          </cell>
          <cell r="X43">
            <v>0</v>
          </cell>
          <cell r="Y43">
            <v>1.54</v>
          </cell>
          <cell r="Z43">
            <v>3.53</v>
          </cell>
          <cell r="AA43">
            <v>0</v>
          </cell>
          <cell r="AB43">
            <v>16.899999999999999</v>
          </cell>
          <cell r="AC43">
            <v>0</v>
          </cell>
          <cell r="AD43">
            <v>19.5</v>
          </cell>
          <cell r="AE43">
            <v>1210</v>
          </cell>
          <cell r="AF43">
            <v>156</v>
          </cell>
          <cell r="AG43">
            <v>87.4</v>
          </cell>
          <cell r="AH43">
            <v>5.66</v>
          </cell>
          <cell r="AI43">
            <v>264</v>
          </cell>
          <cell r="AJ43">
            <v>68.5</v>
          </cell>
          <cell r="AK43">
            <v>43.2</v>
          </cell>
          <cell r="AL43">
            <v>2.65</v>
          </cell>
          <cell r="AM43">
            <v>0</v>
          </cell>
          <cell r="AN43">
            <v>26.4</v>
          </cell>
          <cell r="AO43">
            <v>205</v>
          </cell>
          <cell r="AP43">
            <v>0</v>
          </cell>
          <cell r="AQ43">
            <v>0</v>
          </cell>
          <cell r="AR43">
            <v>0</v>
          </cell>
          <cell r="AS43">
            <v>0</v>
          </cell>
          <cell r="AT43">
            <v>0</v>
          </cell>
          <cell r="AU43">
            <v>7.45</v>
          </cell>
          <cell r="AV43">
            <v>0.70299999999999996</v>
          </cell>
          <cell r="AW43">
            <v>0</v>
          </cell>
          <cell r="AX43">
            <v>0.92200000000000004</v>
          </cell>
          <cell r="AY43" t="str">
            <v>WT460X190.5</v>
          </cell>
          <cell r="AZ43" t="str">
            <v>WT460X190.5</v>
          </cell>
          <cell r="BA43">
            <v>190</v>
          </cell>
          <cell r="BB43">
            <v>24300</v>
          </cell>
          <cell r="BC43">
            <v>475</v>
          </cell>
          <cell r="BD43">
            <v>0</v>
          </cell>
          <cell r="BE43">
            <v>0</v>
          </cell>
          <cell r="BF43">
            <v>310</v>
          </cell>
          <cell r="BG43">
            <v>0</v>
          </cell>
          <cell r="BH43">
            <v>0</v>
          </cell>
          <cell r="BI43">
            <v>24.4</v>
          </cell>
          <cell r="BJ43">
            <v>43.9</v>
          </cell>
          <cell r="BK43">
            <v>0</v>
          </cell>
          <cell r="BL43">
            <v>0</v>
          </cell>
          <cell r="BM43">
            <v>0</v>
          </cell>
          <cell r="BN43">
            <v>63</v>
          </cell>
          <cell r="BO43">
            <v>66.7</v>
          </cell>
          <cell r="BP43">
            <v>0</v>
          </cell>
          <cell r="BQ43">
            <v>125</v>
          </cell>
          <cell r="BR43">
            <v>0</v>
          </cell>
          <cell r="BS43">
            <v>0</v>
          </cell>
          <cell r="BT43">
            <v>39.1</v>
          </cell>
          <cell r="BU43">
            <v>191</v>
          </cell>
          <cell r="BV43">
            <v>0</v>
          </cell>
          <cell r="BW43">
            <v>0</v>
          </cell>
          <cell r="BX43">
            <v>16.899999999999999</v>
          </cell>
          <cell r="BY43">
            <v>19.5</v>
          </cell>
          <cell r="BZ43">
            <v>504</v>
          </cell>
          <cell r="CA43">
            <v>2560</v>
          </cell>
          <cell r="CB43">
            <v>1430</v>
          </cell>
          <cell r="CC43">
            <v>144</v>
          </cell>
          <cell r="CD43">
            <v>110</v>
          </cell>
          <cell r="CE43">
            <v>1120</v>
          </cell>
          <cell r="CF43">
            <v>708</v>
          </cell>
          <cell r="CG43">
            <v>67.3</v>
          </cell>
          <cell r="CH43">
            <v>0</v>
          </cell>
          <cell r="CI43">
            <v>11000</v>
          </cell>
          <cell r="CJ43">
            <v>55.1</v>
          </cell>
          <cell r="CK43">
            <v>0</v>
          </cell>
          <cell r="CL43">
            <v>0</v>
          </cell>
          <cell r="CM43">
            <v>0</v>
          </cell>
          <cell r="CN43">
            <v>0</v>
          </cell>
          <cell r="CO43">
            <v>0</v>
          </cell>
          <cell r="CP43">
            <v>189</v>
          </cell>
          <cell r="CQ43">
            <v>0.70299999999999996</v>
          </cell>
          <cell r="CR43">
            <v>0</v>
          </cell>
          <cell r="CS43">
            <v>0.92200000000000004</v>
          </cell>
        </row>
        <row r="44">
          <cell r="C44" t="str">
            <v>WT18X115.5</v>
          </cell>
          <cell r="D44" t="str">
            <v>F</v>
          </cell>
          <cell r="E44">
            <v>116</v>
          </cell>
          <cell r="F44">
            <v>34.1</v>
          </cell>
          <cell r="G44">
            <v>18.600000000000001</v>
          </cell>
          <cell r="H44">
            <v>0</v>
          </cell>
          <cell r="I44">
            <v>0</v>
          </cell>
          <cell r="J44">
            <v>12.1</v>
          </cell>
          <cell r="K44">
            <v>0</v>
          </cell>
          <cell r="L44">
            <v>0</v>
          </cell>
          <cell r="M44">
            <v>0.87</v>
          </cell>
          <cell r="N44">
            <v>1.57</v>
          </cell>
          <cell r="O44">
            <v>0</v>
          </cell>
          <cell r="P44">
            <v>0</v>
          </cell>
          <cell r="Q44">
            <v>0</v>
          </cell>
          <cell r="R44">
            <v>2.3199999999999998</v>
          </cell>
          <cell r="S44">
            <v>2.4375</v>
          </cell>
          <cell r="T44">
            <v>0</v>
          </cell>
          <cell r="U44">
            <v>0</v>
          </cell>
          <cell r="V44">
            <v>4.82</v>
          </cell>
          <cell r="W44">
            <v>0</v>
          </cell>
          <cell r="X44">
            <v>0</v>
          </cell>
          <cell r="Y44">
            <v>1.4</v>
          </cell>
          <cell r="Z44">
            <v>3.86</v>
          </cell>
          <cell r="AA44">
            <v>0</v>
          </cell>
          <cell r="AB44">
            <v>18.7</v>
          </cell>
          <cell r="AC44">
            <v>0</v>
          </cell>
          <cell r="AD44">
            <v>21.3</v>
          </cell>
          <cell r="AE44">
            <v>1080</v>
          </cell>
          <cell r="AF44">
            <v>140</v>
          </cell>
          <cell r="AG44">
            <v>78.5</v>
          </cell>
          <cell r="AH44">
            <v>5.63</v>
          </cell>
          <cell r="AI44">
            <v>234</v>
          </cell>
          <cell r="AJ44">
            <v>60.9</v>
          </cell>
          <cell r="AK44">
            <v>38.6</v>
          </cell>
          <cell r="AL44">
            <v>2.62</v>
          </cell>
          <cell r="AM44">
            <v>0</v>
          </cell>
          <cell r="AN44">
            <v>19.7</v>
          </cell>
          <cell r="AO44">
            <v>151</v>
          </cell>
          <cell r="AP44">
            <v>0</v>
          </cell>
          <cell r="AQ44">
            <v>0</v>
          </cell>
          <cell r="AR44">
            <v>0</v>
          </cell>
          <cell r="AS44">
            <v>0</v>
          </cell>
          <cell r="AT44">
            <v>0</v>
          </cell>
          <cell r="AU44">
            <v>7.4</v>
          </cell>
          <cell r="AV44">
            <v>0.70299999999999996</v>
          </cell>
          <cell r="AW44">
            <v>0</v>
          </cell>
          <cell r="AX44">
            <v>0.82899999999999996</v>
          </cell>
          <cell r="AY44" t="str">
            <v>WT460X172.5</v>
          </cell>
          <cell r="AZ44" t="str">
            <v>WT460X172.5</v>
          </cell>
          <cell r="BA44">
            <v>172</v>
          </cell>
          <cell r="BB44">
            <v>22000</v>
          </cell>
          <cell r="BC44">
            <v>472</v>
          </cell>
          <cell r="BD44">
            <v>0</v>
          </cell>
          <cell r="BE44">
            <v>0</v>
          </cell>
          <cell r="BF44">
            <v>307</v>
          </cell>
          <cell r="BG44">
            <v>0</v>
          </cell>
          <cell r="BH44">
            <v>0</v>
          </cell>
          <cell r="BI44">
            <v>22.1</v>
          </cell>
          <cell r="BJ44">
            <v>39.9</v>
          </cell>
          <cell r="BK44">
            <v>0</v>
          </cell>
          <cell r="BL44">
            <v>0</v>
          </cell>
          <cell r="BM44">
            <v>0</v>
          </cell>
          <cell r="BN44">
            <v>58.9</v>
          </cell>
          <cell r="BO44">
            <v>61.9</v>
          </cell>
          <cell r="BP44">
            <v>0</v>
          </cell>
          <cell r="BQ44">
            <v>122</v>
          </cell>
          <cell r="BR44">
            <v>0</v>
          </cell>
          <cell r="BS44">
            <v>0</v>
          </cell>
          <cell r="BT44">
            <v>35.6</v>
          </cell>
          <cell r="BU44">
            <v>173</v>
          </cell>
          <cell r="BV44">
            <v>0</v>
          </cell>
          <cell r="BW44">
            <v>0</v>
          </cell>
          <cell r="BX44">
            <v>18.7</v>
          </cell>
          <cell r="BY44">
            <v>21.3</v>
          </cell>
          <cell r="BZ44">
            <v>450</v>
          </cell>
          <cell r="CA44">
            <v>2290</v>
          </cell>
          <cell r="CB44">
            <v>1290</v>
          </cell>
          <cell r="CC44">
            <v>143</v>
          </cell>
          <cell r="CD44">
            <v>97.4</v>
          </cell>
          <cell r="CE44">
            <v>998</v>
          </cell>
          <cell r="CF44">
            <v>633</v>
          </cell>
          <cell r="CG44">
            <v>66.5</v>
          </cell>
          <cell r="CH44">
            <v>0</v>
          </cell>
          <cell r="CI44">
            <v>8200</v>
          </cell>
          <cell r="CJ44">
            <v>40.5</v>
          </cell>
          <cell r="CK44">
            <v>0</v>
          </cell>
          <cell r="CL44">
            <v>0</v>
          </cell>
          <cell r="CM44">
            <v>0</v>
          </cell>
          <cell r="CN44">
            <v>0</v>
          </cell>
          <cell r="CO44">
            <v>0</v>
          </cell>
          <cell r="CP44">
            <v>188</v>
          </cell>
          <cell r="CQ44">
            <v>0.70299999999999996</v>
          </cell>
          <cell r="CR44">
            <v>0</v>
          </cell>
          <cell r="CS44">
            <v>0.82899999999999996</v>
          </cell>
        </row>
        <row r="45">
          <cell r="C45" t="str">
            <v>WT18X105</v>
          </cell>
          <cell r="D45" t="str">
            <v>F</v>
          </cell>
          <cell r="E45">
            <v>105</v>
          </cell>
          <cell r="F45">
            <v>30.9</v>
          </cell>
          <cell r="G45">
            <v>18.3</v>
          </cell>
          <cell r="H45">
            <v>0</v>
          </cell>
          <cell r="I45">
            <v>0</v>
          </cell>
          <cell r="J45">
            <v>12.2</v>
          </cell>
          <cell r="K45">
            <v>0</v>
          </cell>
          <cell r="L45">
            <v>0</v>
          </cell>
          <cell r="M45">
            <v>0.83</v>
          </cell>
          <cell r="N45">
            <v>1.36</v>
          </cell>
          <cell r="O45">
            <v>0</v>
          </cell>
          <cell r="P45">
            <v>0</v>
          </cell>
          <cell r="Q45">
            <v>0</v>
          </cell>
          <cell r="R45">
            <v>2.11</v>
          </cell>
          <cell r="S45">
            <v>2.3125</v>
          </cell>
          <cell r="T45">
            <v>0</v>
          </cell>
          <cell r="U45">
            <v>0</v>
          </cell>
          <cell r="V45">
            <v>4.87</v>
          </cell>
          <cell r="W45">
            <v>0</v>
          </cell>
          <cell r="X45">
            <v>0</v>
          </cell>
          <cell r="Y45">
            <v>1.27</v>
          </cell>
          <cell r="Z45">
            <v>4.4800000000000004</v>
          </cell>
          <cell r="AA45">
            <v>0</v>
          </cell>
          <cell r="AB45">
            <v>19.600000000000001</v>
          </cell>
          <cell r="AC45">
            <v>0</v>
          </cell>
          <cell r="AD45">
            <v>22.1</v>
          </cell>
          <cell r="AE45">
            <v>985</v>
          </cell>
          <cell r="AF45">
            <v>131</v>
          </cell>
          <cell r="AG45">
            <v>73.099999999999994</v>
          </cell>
          <cell r="AH45">
            <v>5.65</v>
          </cell>
          <cell r="AI45">
            <v>206</v>
          </cell>
          <cell r="AJ45">
            <v>53.4</v>
          </cell>
          <cell r="AK45">
            <v>33.799999999999997</v>
          </cell>
          <cell r="AL45">
            <v>2.58</v>
          </cell>
          <cell r="AM45">
            <v>0</v>
          </cell>
          <cell r="AN45">
            <v>13.9</v>
          </cell>
          <cell r="AO45">
            <v>119</v>
          </cell>
          <cell r="AP45">
            <v>0</v>
          </cell>
          <cell r="AQ45">
            <v>0</v>
          </cell>
          <cell r="AR45">
            <v>0</v>
          </cell>
          <cell r="AS45">
            <v>0</v>
          </cell>
          <cell r="AT45">
            <v>0</v>
          </cell>
          <cell r="AU45">
            <v>7.49</v>
          </cell>
          <cell r="AV45">
            <v>0.68700000000000006</v>
          </cell>
          <cell r="AW45">
            <v>0</v>
          </cell>
          <cell r="AX45">
            <v>0.79100000000000004</v>
          </cell>
          <cell r="AY45" t="str">
            <v>WT460X156.5</v>
          </cell>
          <cell r="AZ45" t="str">
            <v>WT460X156.5</v>
          </cell>
          <cell r="BA45">
            <v>156</v>
          </cell>
          <cell r="BB45">
            <v>19900</v>
          </cell>
          <cell r="BC45">
            <v>465</v>
          </cell>
          <cell r="BD45">
            <v>0</v>
          </cell>
          <cell r="BE45">
            <v>0</v>
          </cell>
          <cell r="BF45">
            <v>310</v>
          </cell>
          <cell r="BG45">
            <v>0</v>
          </cell>
          <cell r="BH45">
            <v>0</v>
          </cell>
          <cell r="BI45">
            <v>21.1</v>
          </cell>
          <cell r="BJ45">
            <v>34.5</v>
          </cell>
          <cell r="BK45">
            <v>0</v>
          </cell>
          <cell r="BL45">
            <v>0</v>
          </cell>
          <cell r="BM45">
            <v>0</v>
          </cell>
          <cell r="BN45">
            <v>53.6</v>
          </cell>
          <cell r="BO45">
            <v>58.7</v>
          </cell>
          <cell r="BP45">
            <v>0</v>
          </cell>
          <cell r="BQ45">
            <v>124</v>
          </cell>
          <cell r="BR45">
            <v>0</v>
          </cell>
          <cell r="BS45">
            <v>0</v>
          </cell>
          <cell r="BT45">
            <v>32.299999999999997</v>
          </cell>
          <cell r="BU45">
            <v>157</v>
          </cell>
          <cell r="BV45">
            <v>0</v>
          </cell>
          <cell r="BW45">
            <v>0</v>
          </cell>
          <cell r="BX45">
            <v>19.600000000000001</v>
          </cell>
          <cell r="BY45">
            <v>22.1</v>
          </cell>
          <cell r="BZ45">
            <v>410</v>
          </cell>
          <cell r="CA45">
            <v>2150</v>
          </cell>
          <cell r="CB45">
            <v>1200</v>
          </cell>
          <cell r="CC45">
            <v>144</v>
          </cell>
          <cell r="CD45">
            <v>85.7</v>
          </cell>
          <cell r="CE45">
            <v>875</v>
          </cell>
          <cell r="CF45">
            <v>554</v>
          </cell>
          <cell r="CG45">
            <v>65.5</v>
          </cell>
          <cell r="CH45">
            <v>0</v>
          </cell>
          <cell r="CI45">
            <v>5790</v>
          </cell>
          <cell r="CJ45">
            <v>32</v>
          </cell>
          <cell r="CK45">
            <v>0</v>
          </cell>
          <cell r="CL45">
            <v>0</v>
          </cell>
          <cell r="CM45">
            <v>0</v>
          </cell>
          <cell r="CN45">
            <v>0</v>
          </cell>
          <cell r="CO45">
            <v>0</v>
          </cell>
          <cell r="CP45">
            <v>190</v>
          </cell>
          <cell r="CQ45">
            <v>0.68700000000000006</v>
          </cell>
          <cell r="CR45">
            <v>0</v>
          </cell>
          <cell r="CS45">
            <v>0.79100000000000004</v>
          </cell>
        </row>
        <row r="46">
          <cell r="C46" t="str">
            <v>WT18X97</v>
          </cell>
          <cell r="D46" t="str">
            <v>F</v>
          </cell>
          <cell r="E46">
            <v>97</v>
          </cell>
          <cell r="F46">
            <v>28.5</v>
          </cell>
          <cell r="G46">
            <v>18.2</v>
          </cell>
          <cell r="H46">
            <v>0</v>
          </cell>
          <cell r="I46">
            <v>0</v>
          </cell>
          <cell r="J46">
            <v>12.1</v>
          </cell>
          <cell r="K46">
            <v>0</v>
          </cell>
          <cell r="L46">
            <v>0</v>
          </cell>
          <cell r="M46">
            <v>0.76500000000000001</v>
          </cell>
          <cell r="N46">
            <v>1.26</v>
          </cell>
          <cell r="O46">
            <v>0</v>
          </cell>
          <cell r="P46">
            <v>0</v>
          </cell>
          <cell r="Q46">
            <v>0</v>
          </cell>
          <cell r="R46">
            <v>2.0099999999999998</v>
          </cell>
          <cell r="S46">
            <v>2.1875</v>
          </cell>
          <cell r="T46">
            <v>0</v>
          </cell>
          <cell r="U46">
            <v>0</v>
          </cell>
          <cell r="V46">
            <v>4.8</v>
          </cell>
          <cell r="W46">
            <v>0</v>
          </cell>
          <cell r="X46">
            <v>0</v>
          </cell>
          <cell r="Y46">
            <v>1.18</v>
          </cell>
          <cell r="Z46">
            <v>4.8099999999999996</v>
          </cell>
          <cell r="AA46">
            <v>0</v>
          </cell>
          <cell r="AB46">
            <v>21.2</v>
          </cell>
          <cell r="AC46">
            <v>0</v>
          </cell>
          <cell r="AD46">
            <v>23.8</v>
          </cell>
          <cell r="AE46">
            <v>901</v>
          </cell>
          <cell r="AF46">
            <v>120</v>
          </cell>
          <cell r="AG46">
            <v>67</v>
          </cell>
          <cell r="AH46">
            <v>5.62</v>
          </cell>
          <cell r="AI46">
            <v>187</v>
          </cell>
          <cell r="AJ46">
            <v>48.8</v>
          </cell>
          <cell r="AK46">
            <v>30.9</v>
          </cell>
          <cell r="AL46">
            <v>2.56</v>
          </cell>
          <cell r="AM46">
            <v>0</v>
          </cell>
          <cell r="AN46">
            <v>11.1</v>
          </cell>
          <cell r="AO46">
            <v>92.7</v>
          </cell>
          <cell r="AP46">
            <v>0</v>
          </cell>
          <cell r="AQ46">
            <v>0</v>
          </cell>
          <cell r="AR46">
            <v>0</v>
          </cell>
          <cell r="AS46">
            <v>0</v>
          </cell>
          <cell r="AT46">
            <v>0</v>
          </cell>
          <cell r="AU46">
            <v>7.45</v>
          </cell>
          <cell r="AV46">
            <v>0.68799999999999994</v>
          </cell>
          <cell r="AW46">
            <v>0</v>
          </cell>
          <cell r="AX46">
            <v>0.70199999999999996</v>
          </cell>
          <cell r="AY46" t="str">
            <v>WT460X144.5</v>
          </cell>
          <cell r="AZ46" t="str">
            <v>WT460X144.5</v>
          </cell>
          <cell r="BA46">
            <v>144</v>
          </cell>
          <cell r="BB46">
            <v>18400</v>
          </cell>
          <cell r="BC46">
            <v>462</v>
          </cell>
          <cell r="BD46">
            <v>0</v>
          </cell>
          <cell r="BE46">
            <v>0</v>
          </cell>
          <cell r="BF46">
            <v>307</v>
          </cell>
          <cell r="BG46">
            <v>0</v>
          </cell>
          <cell r="BH46">
            <v>0</v>
          </cell>
          <cell r="BI46">
            <v>19.399999999999999</v>
          </cell>
          <cell r="BJ46">
            <v>32</v>
          </cell>
          <cell r="BK46">
            <v>0</v>
          </cell>
          <cell r="BL46">
            <v>0</v>
          </cell>
          <cell r="BM46">
            <v>0</v>
          </cell>
          <cell r="BN46">
            <v>51.1</v>
          </cell>
          <cell r="BO46">
            <v>55.6</v>
          </cell>
          <cell r="BP46">
            <v>0</v>
          </cell>
          <cell r="BQ46">
            <v>122</v>
          </cell>
          <cell r="BR46">
            <v>0</v>
          </cell>
          <cell r="BS46">
            <v>0</v>
          </cell>
          <cell r="BT46">
            <v>30</v>
          </cell>
          <cell r="BU46">
            <v>145</v>
          </cell>
          <cell r="BV46">
            <v>0</v>
          </cell>
          <cell r="BW46">
            <v>0</v>
          </cell>
          <cell r="BX46">
            <v>21.2</v>
          </cell>
          <cell r="BY46">
            <v>23.8</v>
          </cell>
          <cell r="BZ46">
            <v>375</v>
          </cell>
          <cell r="CA46">
            <v>1970</v>
          </cell>
          <cell r="CB46">
            <v>1100</v>
          </cell>
          <cell r="CC46">
            <v>143</v>
          </cell>
          <cell r="CD46">
            <v>77.8</v>
          </cell>
          <cell r="CE46">
            <v>800</v>
          </cell>
          <cell r="CF46">
            <v>506</v>
          </cell>
          <cell r="CG46">
            <v>65</v>
          </cell>
          <cell r="CH46">
            <v>0</v>
          </cell>
          <cell r="CI46">
            <v>4620</v>
          </cell>
          <cell r="CJ46">
            <v>24.9</v>
          </cell>
          <cell r="CK46">
            <v>0</v>
          </cell>
          <cell r="CL46">
            <v>0</v>
          </cell>
          <cell r="CM46">
            <v>0</v>
          </cell>
          <cell r="CN46">
            <v>0</v>
          </cell>
          <cell r="CO46">
            <v>0</v>
          </cell>
          <cell r="CP46">
            <v>189</v>
          </cell>
          <cell r="CQ46">
            <v>0.68799999999999994</v>
          </cell>
          <cell r="CR46">
            <v>0</v>
          </cell>
          <cell r="CS46">
            <v>0.70199999999999996</v>
          </cell>
        </row>
        <row r="47">
          <cell r="C47" t="str">
            <v>WT18X91</v>
          </cell>
          <cell r="D47" t="str">
            <v>F</v>
          </cell>
          <cell r="E47">
            <v>91</v>
          </cell>
          <cell r="F47">
            <v>26.8</v>
          </cell>
          <cell r="G47">
            <v>18.2</v>
          </cell>
          <cell r="H47">
            <v>0</v>
          </cell>
          <cell r="I47">
            <v>0</v>
          </cell>
          <cell r="J47">
            <v>12.1</v>
          </cell>
          <cell r="K47">
            <v>0</v>
          </cell>
          <cell r="L47">
            <v>0</v>
          </cell>
          <cell r="M47">
            <v>0.72499999999999998</v>
          </cell>
          <cell r="N47">
            <v>1.18</v>
          </cell>
          <cell r="O47">
            <v>0</v>
          </cell>
          <cell r="P47">
            <v>0</v>
          </cell>
          <cell r="Q47">
            <v>0</v>
          </cell>
          <cell r="R47">
            <v>1.93</v>
          </cell>
          <cell r="S47">
            <v>2.125</v>
          </cell>
          <cell r="T47">
            <v>0</v>
          </cell>
          <cell r="U47">
            <v>0</v>
          </cell>
          <cell r="V47">
            <v>4.7699999999999996</v>
          </cell>
          <cell r="W47">
            <v>0</v>
          </cell>
          <cell r="X47">
            <v>0</v>
          </cell>
          <cell r="Y47">
            <v>1.1100000000000001</v>
          </cell>
          <cell r="Z47">
            <v>5.12</v>
          </cell>
          <cell r="AA47">
            <v>0</v>
          </cell>
          <cell r="AB47">
            <v>22.4</v>
          </cell>
          <cell r="AC47">
            <v>0</v>
          </cell>
          <cell r="AD47">
            <v>25.1</v>
          </cell>
          <cell r="AE47">
            <v>845</v>
          </cell>
          <cell r="AF47">
            <v>113</v>
          </cell>
          <cell r="AG47">
            <v>63.1</v>
          </cell>
          <cell r="AH47">
            <v>5.62</v>
          </cell>
          <cell r="AI47">
            <v>174</v>
          </cell>
          <cell r="AJ47">
            <v>45.3</v>
          </cell>
          <cell r="AK47">
            <v>28.8</v>
          </cell>
          <cell r="AL47">
            <v>2.5499999999999998</v>
          </cell>
          <cell r="AM47">
            <v>0</v>
          </cell>
          <cell r="AN47">
            <v>9.1999999999999993</v>
          </cell>
          <cell r="AO47">
            <v>77.599999999999994</v>
          </cell>
          <cell r="AP47">
            <v>0</v>
          </cell>
          <cell r="AQ47">
            <v>0</v>
          </cell>
          <cell r="AR47">
            <v>0</v>
          </cell>
          <cell r="AS47">
            <v>0</v>
          </cell>
          <cell r="AT47">
            <v>0</v>
          </cell>
          <cell r="AU47">
            <v>7.45</v>
          </cell>
          <cell r="AV47">
            <v>0.68500000000000005</v>
          </cell>
          <cell r="AW47">
            <v>0</v>
          </cell>
          <cell r="AX47">
            <v>0.63700000000000001</v>
          </cell>
          <cell r="AY47" t="str">
            <v>WT460X135.5</v>
          </cell>
          <cell r="AZ47" t="str">
            <v>WT460X135.5</v>
          </cell>
          <cell r="BA47">
            <v>136</v>
          </cell>
          <cell r="BB47">
            <v>17300</v>
          </cell>
          <cell r="BC47">
            <v>462</v>
          </cell>
          <cell r="BD47">
            <v>0</v>
          </cell>
          <cell r="BE47">
            <v>0</v>
          </cell>
          <cell r="BF47">
            <v>307</v>
          </cell>
          <cell r="BG47">
            <v>0</v>
          </cell>
          <cell r="BH47">
            <v>0</v>
          </cell>
          <cell r="BI47">
            <v>18.399999999999999</v>
          </cell>
          <cell r="BJ47">
            <v>30</v>
          </cell>
          <cell r="BK47">
            <v>0</v>
          </cell>
          <cell r="BL47">
            <v>0</v>
          </cell>
          <cell r="BM47">
            <v>0</v>
          </cell>
          <cell r="BN47">
            <v>49</v>
          </cell>
          <cell r="BO47">
            <v>54</v>
          </cell>
          <cell r="BP47">
            <v>0</v>
          </cell>
          <cell r="BQ47">
            <v>121</v>
          </cell>
          <cell r="BR47">
            <v>0</v>
          </cell>
          <cell r="BS47">
            <v>0</v>
          </cell>
          <cell r="BT47">
            <v>28.2</v>
          </cell>
          <cell r="BU47">
            <v>136</v>
          </cell>
          <cell r="BV47">
            <v>0</v>
          </cell>
          <cell r="BW47">
            <v>0</v>
          </cell>
          <cell r="BX47">
            <v>22.4</v>
          </cell>
          <cell r="BY47">
            <v>25.1</v>
          </cell>
          <cell r="BZ47">
            <v>352</v>
          </cell>
          <cell r="CA47">
            <v>1850</v>
          </cell>
          <cell r="CB47">
            <v>1030</v>
          </cell>
          <cell r="CC47">
            <v>143</v>
          </cell>
          <cell r="CD47">
            <v>72.400000000000006</v>
          </cell>
          <cell r="CE47">
            <v>742</v>
          </cell>
          <cell r="CF47">
            <v>472</v>
          </cell>
          <cell r="CG47">
            <v>64.8</v>
          </cell>
          <cell r="CH47">
            <v>0</v>
          </cell>
          <cell r="CI47">
            <v>3830</v>
          </cell>
          <cell r="CJ47">
            <v>20.8</v>
          </cell>
          <cell r="CK47">
            <v>0</v>
          </cell>
          <cell r="CL47">
            <v>0</v>
          </cell>
          <cell r="CM47">
            <v>0</v>
          </cell>
          <cell r="CN47">
            <v>0</v>
          </cell>
          <cell r="CO47">
            <v>0</v>
          </cell>
          <cell r="CP47">
            <v>189</v>
          </cell>
          <cell r="CQ47">
            <v>0.68500000000000005</v>
          </cell>
          <cell r="CR47">
            <v>0</v>
          </cell>
          <cell r="CS47">
            <v>0.63700000000000001</v>
          </cell>
        </row>
        <row r="48">
          <cell r="C48" t="str">
            <v>WT18X85</v>
          </cell>
          <cell r="D48" t="str">
            <v>F</v>
          </cell>
          <cell r="E48">
            <v>85</v>
          </cell>
          <cell r="F48">
            <v>25</v>
          </cell>
          <cell r="G48">
            <v>18.100000000000001</v>
          </cell>
          <cell r="H48">
            <v>0</v>
          </cell>
          <cell r="I48">
            <v>0</v>
          </cell>
          <cell r="J48">
            <v>12</v>
          </cell>
          <cell r="K48">
            <v>0</v>
          </cell>
          <cell r="L48">
            <v>0</v>
          </cell>
          <cell r="M48">
            <v>0.68</v>
          </cell>
          <cell r="N48">
            <v>1.1000000000000001</v>
          </cell>
          <cell r="O48">
            <v>0</v>
          </cell>
          <cell r="P48">
            <v>0</v>
          </cell>
          <cell r="Q48">
            <v>0</v>
          </cell>
          <cell r="R48">
            <v>1.85</v>
          </cell>
          <cell r="S48">
            <v>2</v>
          </cell>
          <cell r="T48">
            <v>0</v>
          </cell>
          <cell r="U48">
            <v>0</v>
          </cell>
          <cell r="V48">
            <v>4.7300000000000004</v>
          </cell>
          <cell r="W48">
            <v>0</v>
          </cell>
          <cell r="X48">
            <v>0</v>
          </cell>
          <cell r="Y48">
            <v>1.04</v>
          </cell>
          <cell r="Z48">
            <v>5.47</v>
          </cell>
          <cell r="AA48">
            <v>0</v>
          </cell>
          <cell r="AB48">
            <v>23.9</v>
          </cell>
          <cell r="AC48">
            <v>0</v>
          </cell>
          <cell r="AD48">
            <v>26.6</v>
          </cell>
          <cell r="AE48">
            <v>786</v>
          </cell>
          <cell r="AF48">
            <v>105</v>
          </cell>
          <cell r="AG48">
            <v>58.9</v>
          </cell>
          <cell r="AH48">
            <v>5.61</v>
          </cell>
          <cell r="AI48">
            <v>160</v>
          </cell>
          <cell r="AJ48">
            <v>41.8</v>
          </cell>
          <cell r="AK48">
            <v>26.6</v>
          </cell>
          <cell r="AL48">
            <v>2.5299999999999998</v>
          </cell>
          <cell r="AM48">
            <v>0</v>
          </cell>
          <cell r="AN48">
            <v>7.51</v>
          </cell>
          <cell r="AO48">
            <v>63.2</v>
          </cell>
          <cell r="AP48">
            <v>0</v>
          </cell>
          <cell r="AQ48">
            <v>0</v>
          </cell>
          <cell r="AR48">
            <v>0</v>
          </cell>
          <cell r="AS48">
            <v>0</v>
          </cell>
          <cell r="AT48">
            <v>0</v>
          </cell>
          <cell r="AU48">
            <v>7.44</v>
          </cell>
          <cell r="AV48">
            <v>0.68400000000000005</v>
          </cell>
          <cell r="AW48">
            <v>0</v>
          </cell>
          <cell r="AX48">
            <v>0.56599999999999995</v>
          </cell>
          <cell r="AY48" t="str">
            <v>WT460X126.5</v>
          </cell>
          <cell r="AZ48" t="str">
            <v>WT460X126.5</v>
          </cell>
          <cell r="BA48">
            <v>126</v>
          </cell>
          <cell r="BB48">
            <v>16100</v>
          </cell>
          <cell r="BC48">
            <v>460</v>
          </cell>
          <cell r="BD48">
            <v>0</v>
          </cell>
          <cell r="BE48">
            <v>0</v>
          </cell>
          <cell r="BF48">
            <v>305</v>
          </cell>
          <cell r="BG48">
            <v>0</v>
          </cell>
          <cell r="BH48">
            <v>0</v>
          </cell>
          <cell r="BI48">
            <v>17.3</v>
          </cell>
          <cell r="BJ48">
            <v>27.9</v>
          </cell>
          <cell r="BK48">
            <v>0</v>
          </cell>
          <cell r="BL48">
            <v>0</v>
          </cell>
          <cell r="BM48">
            <v>0</v>
          </cell>
          <cell r="BN48">
            <v>47</v>
          </cell>
          <cell r="BO48">
            <v>50.8</v>
          </cell>
          <cell r="BP48">
            <v>0</v>
          </cell>
          <cell r="BQ48">
            <v>120</v>
          </cell>
          <cell r="BR48">
            <v>0</v>
          </cell>
          <cell r="BS48">
            <v>0</v>
          </cell>
          <cell r="BT48">
            <v>26.4</v>
          </cell>
          <cell r="BU48">
            <v>127</v>
          </cell>
          <cell r="BV48">
            <v>0</v>
          </cell>
          <cell r="BW48">
            <v>0</v>
          </cell>
          <cell r="BX48">
            <v>23.9</v>
          </cell>
          <cell r="BY48">
            <v>26.6</v>
          </cell>
          <cell r="BZ48">
            <v>327</v>
          </cell>
          <cell r="CA48">
            <v>1720</v>
          </cell>
          <cell r="CB48">
            <v>965</v>
          </cell>
          <cell r="CC48">
            <v>142</v>
          </cell>
          <cell r="CD48">
            <v>66.599999999999994</v>
          </cell>
          <cell r="CE48">
            <v>685</v>
          </cell>
          <cell r="CF48">
            <v>436</v>
          </cell>
          <cell r="CG48">
            <v>64.3</v>
          </cell>
          <cell r="CH48">
            <v>0</v>
          </cell>
          <cell r="CI48">
            <v>3130</v>
          </cell>
          <cell r="CJ48">
            <v>17</v>
          </cell>
          <cell r="CK48">
            <v>0</v>
          </cell>
          <cell r="CL48">
            <v>0</v>
          </cell>
          <cell r="CM48">
            <v>0</v>
          </cell>
          <cell r="CN48">
            <v>0</v>
          </cell>
          <cell r="CO48">
            <v>0</v>
          </cell>
          <cell r="CP48">
            <v>189</v>
          </cell>
          <cell r="CQ48">
            <v>0.68400000000000005</v>
          </cell>
          <cell r="CR48">
            <v>0</v>
          </cell>
          <cell r="CS48">
            <v>0.56599999999999995</v>
          </cell>
        </row>
        <row r="49">
          <cell r="C49" t="str">
            <v>WT18X80</v>
          </cell>
          <cell r="D49" t="str">
            <v>F</v>
          </cell>
          <cell r="E49">
            <v>80</v>
          </cell>
          <cell r="F49">
            <v>23.5</v>
          </cell>
          <cell r="G49">
            <v>18</v>
          </cell>
          <cell r="H49">
            <v>0</v>
          </cell>
          <cell r="I49">
            <v>0</v>
          </cell>
          <cell r="J49">
            <v>12</v>
          </cell>
          <cell r="K49">
            <v>0</v>
          </cell>
          <cell r="L49">
            <v>0</v>
          </cell>
          <cell r="M49">
            <v>0.65</v>
          </cell>
          <cell r="N49">
            <v>1.02</v>
          </cell>
          <cell r="O49">
            <v>0</v>
          </cell>
          <cell r="P49">
            <v>0</v>
          </cell>
          <cell r="Q49">
            <v>0</v>
          </cell>
          <cell r="R49">
            <v>1.77</v>
          </cell>
          <cell r="S49">
            <v>1.9375</v>
          </cell>
          <cell r="T49">
            <v>0</v>
          </cell>
          <cell r="U49">
            <v>0</v>
          </cell>
          <cell r="V49">
            <v>4.74</v>
          </cell>
          <cell r="W49">
            <v>0</v>
          </cell>
          <cell r="X49">
            <v>0</v>
          </cell>
          <cell r="Y49">
            <v>0.98</v>
          </cell>
          <cell r="Z49">
            <v>5.88</v>
          </cell>
          <cell r="AA49">
            <v>0</v>
          </cell>
          <cell r="AB49">
            <v>25</v>
          </cell>
          <cell r="AC49">
            <v>0</v>
          </cell>
          <cell r="AD49">
            <v>27.7</v>
          </cell>
          <cell r="AE49">
            <v>740</v>
          </cell>
          <cell r="AF49">
            <v>100</v>
          </cell>
          <cell r="AG49">
            <v>55.8</v>
          </cell>
          <cell r="AH49">
            <v>5.61</v>
          </cell>
          <cell r="AI49">
            <v>147</v>
          </cell>
          <cell r="AJ49">
            <v>38.6</v>
          </cell>
          <cell r="AK49">
            <v>24.6</v>
          </cell>
          <cell r="AL49">
            <v>2.5</v>
          </cell>
          <cell r="AM49">
            <v>0</v>
          </cell>
          <cell r="AN49">
            <v>6.17</v>
          </cell>
          <cell r="AO49">
            <v>53.6</v>
          </cell>
          <cell r="AP49">
            <v>0</v>
          </cell>
          <cell r="AQ49">
            <v>0</v>
          </cell>
          <cell r="AR49">
            <v>0</v>
          </cell>
          <cell r="AS49">
            <v>0</v>
          </cell>
          <cell r="AT49">
            <v>0</v>
          </cell>
          <cell r="AU49">
            <v>7.46</v>
          </cell>
          <cell r="AV49">
            <v>0.67800000000000005</v>
          </cell>
          <cell r="AW49">
            <v>0</v>
          </cell>
          <cell r="AX49">
            <v>0.52100000000000002</v>
          </cell>
          <cell r="AY49" t="str">
            <v>WT460X119</v>
          </cell>
          <cell r="AZ49" t="str">
            <v>WT460X119</v>
          </cell>
          <cell r="BA49">
            <v>119</v>
          </cell>
          <cell r="BB49">
            <v>15200</v>
          </cell>
          <cell r="BC49">
            <v>457</v>
          </cell>
          <cell r="BD49">
            <v>0</v>
          </cell>
          <cell r="BE49">
            <v>0</v>
          </cell>
          <cell r="BF49">
            <v>305</v>
          </cell>
          <cell r="BG49">
            <v>0</v>
          </cell>
          <cell r="BH49">
            <v>0</v>
          </cell>
          <cell r="BI49">
            <v>16.5</v>
          </cell>
          <cell r="BJ49">
            <v>25.9</v>
          </cell>
          <cell r="BK49">
            <v>0</v>
          </cell>
          <cell r="BL49">
            <v>0</v>
          </cell>
          <cell r="BM49">
            <v>0</v>
          </cell>
          <cell r="BN49">
            <v>45</v>
          </cell>
          <cell r="BO49">
            <v>49.2</v>
          </cell>
          <cell r="BP49">
            <v>0</v>
          </cell>
          <cell r="BQ49">
            <v>120</v>
          </cell>
          <cell r="BR49">
            <v>0</v>
          </cell>
          <cell r="BS49">
            <v>0</v>
          </cell>
          <cell r="BT49">
            <v>24.9</v>
          </cell>
          <cell r="BU49">
            <v>119</v>
          </cell>
          <cell r="BV49">
            <v>0</v>
          </cell>
          <cell r="BW49">
            <v>0</v>
          </cell>
          <cell r="BX49">
            <v>25</v>
          </cell>
          <cell r="BY49">
            <v>27.7</v>
          </cell>
          <cell r="BZ49">
            <v>308</v>
          </cell>
          <cell r="CA49">
            <v>1640</v>
          </cell>
          <cell r="CB49">
            <v>914</v>
          </cell>
          <cell r="CC49">
            <v>142</v>
          </cell>
          <cell r="CD49">
            <v>61.2</v>
          </cell>
          <cell r="CE49">
            <v>633</v>
          </cell>
          <cell r="CF49">
            <v>403</v>
          </cell>
          <cell r="CG49">
            <v>63.5</v>
          </cell>
          <cell r="CH49">
            <v>0</v>
          </cell>
          <cell r="CI49">
            <v>2570</v>
          </cell>
          <cell r="CJ49">
            <v>14.4</v>
          </cell>
          <cell r="CK49">
            <v>0</v>
          </cell>
          <cell r="CL49">
            <v>0</v>
          </cell>
          <cell r="CM49">
            <v>0</v>
          </cell>
          <cell r="CN49">
            <v>0</v>
          </cell>
          <cell r="CO49">
            <v>0</v>
          </cell>
          <cell r="CP49">
            <v>189</v>
          </cell>
          <cell r="CQ49">
            <v>0.67800000000000005</v>
          </cell>
          <cell r="CR49">
            <v>0</v>
          </cell>
          <cell r="CS49">
            <v>0.52100000000000002</v>
          </cell>
        </row>
        <row r="50">
          <cell r="C50" t="str">
            <v>WT18X75</v>
          </cell>
          <cell r="D50" t="str">
            <v>F</v>
          </cell>
          <cell r="E50">
            <v>75</v>
          </cell>
          <cell r="F50">
            <v>22.1</v>
          </cell>
          <cell r="G50">
            <v>17.899999999999999</v>
          </cell>
          <cell r="H50">
            <v>0</v>
          </cell>
          <cell r="I50">
            <v>0</v>
          </cell>
          <cell r="J50">
            <v>12</v>
          </cell>
          <cell r="K50">
            <v>0</v>
          </cell>
          <cell r="L50">
            <v>0</v>
          </cell>
          <cell r="M50">
            <v>0.625</v>
          </cell>
          <cell r="N50">
            <v>0.94</v>
          </cell>
          <cell r="O50">
            <v>0</v>
          </cell>
          <cell r="P50">
            <v>0</v>
          </cell>
          <cell r="Q50">
            <v>0</v>
          </cell>
          <cell r="R50">
            <v>1.69</v>
          </cell>
          <cell r="S50">
            <v>1.875</v>
          </cell>
          <cell r="T50">
            <v>0</v>
          </cell>
          <cell r="U50">
            <v>0</v>
          </cell>
          <cell r="V50">
            <v>4.78</v>
          </cell>
          <cell r="W50">
            <v>0</v>
          </cell>
          <cell r="X50">
            <v>0</v>
          </cell>
          <cell r="Y50">
            <v>0.92300000000000004</v>
          </cell>
          <cell r="Z50">
            <v>6.37</v>
          </cell>
          <cell r="AA50">
            <v>0</v>
          </cell>
          <cell r="AB50">
            <v>26</v>
          </cell>
          <cell r="AC50">
            <v>0</v>
          </cell>
          <cell r="AD50">
            <v>28.7</v>
          </cell>
          <cell r="AE50">
            <v>698</v>
          </cell>
          <cell r="AF50">
            <v>95.5</v>
          </cell>
          <cell r="AG50">
            <v>53.1</v>
          </cell>
          <cell r="AH50">
            <v>5.62</v>
          </cell>
          <cell r="AI50">
            <v>135</v>
          </cell>
          <cell r="AJ50">
            <v>35.4</v>
          </cell>
          <cell r="AK50">
            <v>22.5</v>
          </cell>
          <cell r="AL50">
            <v>2.4700000000000002</v>
          </cell>
          <cell r="AM50">
            <v>0</v>
          </cell>
          <cell r="AN50">
            <v>5.04</v>
          </cell>
          <cell r="AO50">
            <v>46</v>
          </cell>
          <cell r="AP50">
            <v>0</v>
          </cell>
          <cell r="AQ50">
            <v>0</v>
          </cell>
          <cell r="AR50">
            <v>0</v>
          </cell>
          <cell r="AS50">
            <v>0</v>
          </cell>
          <cell r="AT50">
            <v>0</v>
          </cell>
          <cell r="AU50">
            <v>7.5</v>
          </cell>
          <cell r="AV50">
            <v>0.67</v>
          </cell>
          <cell r="AW50">
            <v>0</v>
          </cell>
          <cell r="AX50">
            <v>0.48599999999999999</v>
          </cell>
          <cell r="AY50" t="str">
            <v>WT460X111.5</v>
          </cell>
          <cell r="AZ50" t="str">
            <v>WT460X111.5</v>
          </cell>
          <cell r="BA50">
            <v>112</v>
          </cell>
          <cell r="BB50">
            <v>14300</v>
          </cell>
          <cell r="BC50">
            <v>455</v>
          </cell>
          <cell r="BD50">
            <v>0</v>
          </cell>
          <cell r="BE50">
            <v>0</v>
          </cell>
          <cell r="BF50">
            <v>305</v>
          </cell>
          <cell r="BG50">
            <v>0</v>
          </cell>
          <cell r="BH50">
            <v>0</v>
          </cell>
          <cell r="BI50">
            <v>15.9</v>
          </cell>
          <cell r="BJ50">
            <v>23.9</v>
          </cell>
          <cell r="BK50">
            <v>0</v>
          </cell>
          <cell r="BL50">
            <v>0</v>
          </cell>
          <cell r="BM50">
            <v>0</v>
          </cell>
          <cell r="BN50">
            <v>42.9</v>
          </cell>
          <cell r="BO50">
            <v>47.6</v>
          </cell>
          <cell r="BP50">
            <v>0</v>
          </cell>
          <cell r="BQ50">
            <v>121</v>
          </cell>
          <cell r="BR50">
            <v>0</v>
          </cell>
          <cell r="BS50">
            <v>0</v>
          </cell>
          <cell r="BT50">
            <v>23.4</v>
          </cell>
          <cell r="BU50">
            <v>112</v>
          </cell>
          <cell r="BV50">
            <v>0</v>
          </cell>
          <cell r="BW50">
            <v>0</v>
          </cell>
          <cell r="BX50">
            <v>26</v>
          </cell>
          <cell r="BY50">
            <v>28.7</v>
          </cell>
          <cell r="BZ50">
            <v>291</v>
          </cell>
          <cell r="CA50">
            <v>1560</v>
          </cell>
          <cell r="CB50">
            <v>870</v>
          </cell>
          <cell r="CC50">
            <v>143</v>
          </cell>
          <cell r="CD50">
            <v>56.2</v>
          </cell>
          <cell r="CE50">
            <v>580</v>
          </cell>
          <cell r="CF50">
            <v>369</v>
          </cell>
          <cell r="CG50">
            <v>62.7</v>
          </cell>
          <cell r="CH50">
            <v>0</v>
          </cell>
          <cell r="CI50">
            <v>2100</v>
          </cell>
          <cell r="CJ50">
            <v>12.4</v>
          </cell>
          <cell r="CK50">
            <v>0</v>
          </cell>
          <cell r="CL50">
            <v>0</v>
          </cell>
          <cell r="CM50">
            <v>0</v>
          </cell>
          <cell r="CN50">
            <v>0</v>
          </cell>
          <cell r="CO50">
            <v>0</v>
          </cell>
          <cell r="CP50">
            <v>191</v>
          </cell>
          <cell r="CQ50">
            <v>0.67</v>
          </cell>
          <cell r="CR50">
            <v>0</v>
          </cell>
          <cell r="CS50">
            <v>0.48599999999999999</v>
          </cell>
        </row>
        <row r="51">
          <cell r="C51" t="str">
            <v>WT18X67.5</v>
          </cell>
          <cell r="D51" t="str">
            <v>F</v>
          </cell>
          <cell r="E51">
            <v>67.5</v>
          </cell>
          <cell r="F51">
            <v>19.899999999999999</v>
          </cell>
          <cell r="G51">
            <v>17.8</v>
          </cell>
          <cell r="H51">
            <v>0</v>
          </cell>
          <cell r="I51">
            <v>0</v>
          </cell>
          <cell r="J51">
            <v>12</v>
          </cell>
          <cell r="K51">
            <v>0</v>
          </cell>
          <cell r="L51">
            <v>0</v>
          </cell>
          <cell r="M51">
            <v>0.6</v>
          </cell>
          <cell r="N51">
            <v>0.79</v>
          </cell>
          <cell r="O51">
            <v>0</v>
          </cell>
          <cell r="P51">
            <v>0</v>
          </cell>
          <cell r="Q51">
            <v>0</v>
          </cell>
          <cell r="R51">
            <v>1.54</v>
          </cell>
          <cell r="S51">
            <v>1.6875</v>
          </cell>
          <cell r="T51">
            <v>0</v>
          </cell>
          <cell r="U51">
            <v>0</v>
          </cell>
          <cell r="V51">
            <v>4.96</v>
          </cell>
          <cell r="W51">
            <v>0</v>
          </cell>
          <cell r="X51">
            <v>0</v>
          </cell>
          <cell r="Y51">
            <v>1.23</v>
          </cell>
          <cell r="Z51">
            <v>7.56</v>
          </cell>
          <cell r="AA51">
            <v>0</v>
          </cell>
          <cell r="AB51">
            <v>27.1</v>
          </cell>
          <cell r="AC51">
            <v>0</v>
          </cell>
          <cell r="AD51">
            <v>29.6</v>
          </cell>
          <cell r="AE51">
            <v>637</v>
          </cell>
          <cell r="AF51">
            <v>90.1</v>
          </cell>
          <cell r="AG51">
            <v>49.7</v>
          </cell>
          <cell r="AH51">
            <v>5.66</v>
          </cell>
          <cell r="AI51">
            <v>113</v>
          </cell>
          <cell r="AJ51">
            <v>29.8</v>
          </cell>
          <cell r="AK51">
            <v>18.899999999999999</v>
          </cell>
          <cell r="AL51">
            <v>2.38</v>
          </cell>
          <cell r="AM51">
            <v>0</v>
          </cell>
          <cell r="AN51">
            <v>3.48</v>
          </cell>
          <cell r="AO51">
            <v>37.299999999999997</v>
          </cell>
          <cell r="AP51">
            <v>0</v>
          </cell>
          <cell r="AQ51">
            <v>0</v>
          </cell>
          <cell r="AR51">
            <v>0</v>
          </cell>
          <cell r="AS51">
            <v>0</v>
          </cell>
          <cell r="AT51">
            <v>0</v>
          </cell>
          <cell r="AU51">
            <v>7.65</v>
          </cell>
          <cell r="AV51">
            <v>0.64400000000000002</v>
          </cell>
          <cell r="AW51">
            <v>0</v>
          </cell>
          <cell r="AX51">
            <v>0.45600000000000002</v>
          </cell>
          <cell r="AY51" t="str">
            <v>WT460X100.5</v>
          </cell>
          <cell r="AZ51" t="str">
            <v>WT460X100.5</v>
          </cell>
          <cell r="BA51">
            <v>100</v>
          </cell>
          <cell r="BB51">
            <v>12800</v>
          </cell>
          <cell r="BC51">
            <v>452</v>
          </cell>
          <cell r="BD51">
            <v>0</v>
          </cell>
          <cell r="BE51">
            <v>0</v>
          </cell>
          <cell r="BF51">
            <v>305</v>
          </cell>
          <cell r="BG51">
            <v>0</v>
          </cell>
          <cell r="BH51">
            <v>0</v>
          </cell>
          <cell r="BI51">
            <v>15.2</v>
          </cell>
          <cell r="BJ51">
            <v>20.100000000000001</v>
          </cell>
          <cell r="BK51">
            <v>0</v>
          </cell>
          <cell r="BL51">
            <v>0</v>
          </cell>
          <cell r="BM51">
            <v>0</v>
          </cell>
          <cell r="BN51">
            <v>39.1</v>
          </cell>
          <cell r="BO51">
            <v>42.9</v>
          </cell>
          <cell r="BP51">
            <v>0</v>
          </cell>
          <cell r="BQ51">
            <v>126</v>
          </cell>
          <cell r="BR51">
            <v>0</v>
          </cell>
          <cell r="BS51">
            <v>0</v>
          </cell>
          <cell r="BT51">
            <v>31.2</v>
          </cell>
          <cell r="BU51">
            <v>101</v>
          </cell>
          <cell r="BV51">
            <v>0</v>
          </cell>
          <cell r="BW51">
            <v>0</v>
          </cell>
          <cell r="BX51">
            <v>27.1</v>
          </cell>
          <cell r="BY51">
            <v>29.6</v>
          </cell>
          <cell r="BZ51">
            <v>265</v>
          </cell>
          <cell r="CA51">
            <v>1480</v>
          </cell>
          <cell r="CB51">
            <v>814</v>
          </cell>
          <cell r="CC51">
            <v>144</v>
          </cell>
          <cell r="CD51">
            <v>47</v>
          </cell>
          <cell r="CE51">
            <v>488</v>
          </cell>
          <cell r="CF51">
            <v>310</v>
          </cell>
          <cell r="CG51">
            <v>60.5</v>
          </cell>
          <cell r="CH51">
            <v>0</v>
          </cell>
          <cell r="CI51">
            <v>1450</v>
          </cell>
          <cell r="CJ51">
            <v>10</v>
          </cell>
          <cell r="CK51">
            <v>0</v>
          </cell>
          <cell r="CL51">
            <v>0</v>
          </cell>
          <cell r="CM51">
            <v>0</v>
          </cell>
          <cell r="CN51">
            <v>0</v>
          </cell>
          <cell r="CO51">
            <v>0</v>
          </cell>
          <cell r="CP51">
            <v>194</v>
          </cell>
          <cell r="CQ51">
            <v>0.64400000000000002</v>
          </cell>
          <cell r="CR51">
            <v>0</v>
          </cell>
          <cell r="CS51">
            <v>0.45600000000000002</v>
          </cell>
        </row>
        <row r="52">
          <cell r="C52" t="str">
            <v>WT16.5X193.5</v>
          </cell>
          <cell r="D52" t="str">
            <v>T</v>
          </cell>
          <cell r="E52">
            <v>194</v>
          </cell>
          <cell r="F52">
            <v>57</v>
          </cell>
          <cell r="G52">
            <v>18</v>
          </cell>
          <cell r="H52">
            <v>0</v>
          </cell>
          <cell r="I52">
            <v>0</v>
          </cell>
          <cell r="J52">
            <v>16.2</v>
          </cell>
          <cell r="K52">
            <v>0</v>
          </cell>
          <cell r="L52">
            <v>0</v>
          </cell>
          <cell r="M52">
            <v>1.26</v>
          </cell>
          <cell r="N52">
            <v>2.2799999999999998</v>
          </cell>
          <cell r="O52">
            <v>0</v>
          </cell>
          <cell r="P52">
            <v>0</v>
          </cell>
          <cell r="Q52">
            <v>0</v>
          </cell>
          <cell r="R52">
            <v>3.07</v>
          </cell>
          <cell r="S52">
            <v>3.1875</v>
          </cell>
          <cell r="T52">
            <v>0</v>
          </cell>
          <cell r="U52">
            <v>0</v>
          </cell>
          <cell r="V52">
            <v>4.2699999999999996</v>
          </cell>
          <cell r="W52">
            <v>0</v>
          </cell>
          <cell r="X52">
            <v>0</v>
          </cell>
          <cell r="Y52">
            <v>1.76</v>
          </cell>
          <cell r="Z52">
            <v>3.55</v>
          </cell>
          <cell r="AA52">
            <v>0</v>
          </cell>
          <cell r="AB52">
            <v>11.8</v>
          </cell>
          <cell r="AC52">
            <v>0</v>
          </cell>
          <cell r="AD52">
            <v>14.3</v>
          </cell>
          <cell r="AE52">
            <v>1460</v>
          </cell>
          <cell r="AF52">
            <v>193</v>
          </cell>
          <cell r="AG52">
            <v>107</v>
          </cell>
          <cell r="AH52">
            <v>5.07</v>
          </cell>
          <cell r="AI52">
            <v>810</v>
          </cell>
          <cell r="AJ52">
            <v>156</v>
          </cell>
          <cell r="AK52">
            <v>100</v>
          </cell>
          <cell r="AL52">
            <v>3.77</v>
          </cell>
          <cell r="AM52">
            <v>0</v>
          </cell>
          <cell r="AN52">
            <v>73.900000000000006</v>
          </cell>
          <cell r="AO52">
            <v>615</v>
          </cell>
          <cell r="AP52">
            <v>0</v>
          </cell>
          <cell r="AQ52">
            <v>0</v>
          </cell>
          <cell r="AR52">
            <v>0</v>
          </cell>
          <cell r="AS52">
            <v>0</v>
          </cell>
          <cell r="AT52">
            <v>0</v>
          </cell>
          <cell r="AU52">
            <v>7.05</v>
          </cell>
          <cell r="AV52">
            <v>0.80300000000000005</v>
          </cell>
          <cell r="AW52">
            <v>0</v>
          </cell>
          <cell r="AX52">
            <v>1</v>
          </cell>
          <cell r="AY52" t="str">
            <v>WT420X288</v>
          </cell>
          <cell r="AZ52" t="str">
            <v>WT420X288</v>
          </cell>
          <cell r="BA52">
            <v>288</v>
          </cell>
          <cell r="BB52">
            <v>36800</v>
          </cell>
          <cell r="BC52">
            <v>457</v>
          </cell>
          <cell r="BD52">
            <v>0</v>
          </cell>
          <cell r="BE52">
            <v>0</v>
          </cell>
          <cell r="BF52">
            <v>411</v>
          </cell>
          <cell r="BG52">
            <v>0</v>
          </cell>
          <cell r="BH52">
            <v>0</v>
          </cell>
          <cell r="BI52">
            <v>32</v>
          </cell>
          <cell r="BJ52">
            <v>57.9</v>
          </cell>
          <cell r="BK52">
            <v>0</v>
          </cell>
          <cell r="BL52">
            <v>0</v>
          </cell>
          <cell r="BM52">
            <v>0</v>
          </cell>
          <cell r="BN52">
            <v>78</v>
          </cell>
          <cell r="BO52">
            <v>81</v>
          </cell>
          <cell r="BP52">
            <v>0</v>
          </cell>
          <cell r="BQ52">
            <v>108</v>
          </cell>
          <cell r="BR52">
            <v>0</v>
          </cell>
          <cell r="BS52">
            <v>0</v>
          </cell>
          <cell r="BT52">
            <v>44.7</v>
          </cell>
          <cell r="BU52">
            <v>288</v>
          </cell>
          <cell r="BV52">
            <v>0</v>
          </cell>
          <cell r="BW52">
            <v>0</v>
          </cell>
          <cell r="BX52">
            <v>11.8</v>
          </cell>
          <cell r="BY52">
            <v>14.3</v>
          </cell>
          <cell r="BZ52">
            <v>608</v>
          </cell>
          <cell r="CA52">
            <v>3160</v>
          </cell>
          <cell r="CB52">
            <v>1750</v>
          </cell>
          <cell r="CC52">
            <v>129</v>
          </cell>
          <cell r="CD52">
            <v>337</v>
          </cell>
          <cell r="CE52">
            <v>2560</v>
          </cell>
          <cell r="CF52">
            <v>1640</v>
          </cell>
          <cell r="CG52">
            <v>95.8</v>
          </cell>
          <cell r="CH52">
            <v>0</v>
          </cell>
          <cell r="CI52">
            <v>30800</v>
          </cell>
          <cell r="CJ52">
            <v>165</v>
          </cell>
          <cell r="CK52">
            <v>0</v>
          </cell>
          <cell r="CL52">
            <v>0</v>
          </cell>
          <cell r="CM52">
            <v>0</v>
          </cell>
          <cell r="CN52">
            <v>0</v>
          </cell>
          <cell r="CO52">
            <v>0</v>
          </cell>
          <cell r="CP52">
            <v>179</v>
          </cell>
          <cell r="CQ52">
            <v>0.80300000000000005</v>
          </cell>
          <cell r="CR52">
            <v>0</v>
          </cell>
          <cell r="CS52">
            <v>1</v>
          </cell>
        </row>
        <row r="53">
          <cell r="C53" t="str">
            <v>WT16.5X177</v>
          </cell>
          <cell r="D53" t="str">
            <v>T</v>
          </cell>
          <cell r="E53">
            <v>177</v>
          </cell>
          <cell r="F53">
            <v>52.1</v>
          </cell>
          <cell r="G53">
            <v>17.8</v>
          </cell>
          <cell r="H53">
            <v>0</v>
          </cell>
          <cell r="I53">
            <v>0</v>
          </cell>
          <cell r="J53">
            <v>16.100000000000001</v>
          </cell>
          <cell r="K53">
            <v>0</v>
          </cell>
          <cell r="L53">
            <v>0</v>
          </cell>
          <cell r="M53">
            <v>1.1599999999999999</v>
          </cell>
          <cell r="N53">
            <v>2.09</v>
          </cell>
          <cell r="O53">
            <v>0</v>
          </cell>
          <cell r="P53">
            <v>0</v>
          </cell>
          <cell r="Q53">
            <v>0</v>
          </cell>
          <cell r="R53">
            <v>2.88</v>
          </cell>
          <cell r="S53">
            <v>2.9375</v>
          </cell>
          <cell r="T53">
            <v>0</v>
          </cell>
          <cell r="U53">
            <v>0</v>
          </cell>
          <cell r="V53">
            <v>4.1500000000000004</v>
          </cell>
          <cell r="W53">
            <v>0</v>
          </cell>
          <cell r="X53">
            <v>0</v>
          </cell>
          <cell r="Y53">
            <v>1.62</v>
          </cell>
          <cell r="Z53">
            <v>3.85</v>
          </cell>
          <cell r="AA53">
            <v>0</v>
          </cell>
          <cell r="AB53">
            <v>12.8</v>
          </cell>
          <cell r="AC53">
            <v>0</v>
          </cell>
          <cell r="AD53">
            <v>15.3</v>
          </cell>
          <cell r="AE53">
            <v>1320</v>
          </cell>
          <cell r="AF53">
            <v>174</v>
          </cell>
          <cell r="AG53">
            <v>96.8</v>
          </cell>
          <cell r="AH53">
            <v>5.03</v>
          </cell>
          <cell r="AI53">
            <v>729</v>
          </cell>
          <cell r="AJ53">
            <v>141</v>
          </cell>
          <cell r="AK53">
            <v>90.6</v>
          </cell>
          <cell r="AL53">
            <v>3.74</v>
          </cell>
          <cell r="AM53">
            <v>0</v>
          </cell>
          <cell r="AN53">
            <v>57.1</v>
          </cell>
          <cell r="AO53">
            <v>468</v>
          </cell>
          <cell r="AP53">
            <v>0</v>
          </cell>
          <cell r="AQ53">
            <v>0</v>
          </cell>
          <cell r="AR53">
            <v>0</v>
          </cell>
          <cell r="AS53">
            <v>0</v>
          </cell>
          <cell r="AT53">
            <v>0</v>
          </cell>
          <cell r="AU53">
            <v>7</v>
          </cell>
          <cell r="AV53">
            <v>0.80300000000000005</v>
          </cell>
          <cell r="AW53">
            <v>0</v>
          </cell>
          <cell r="AX53">
            <v>1</v>
          </cell>
          <cell r="AY53" t="str">
            <v>WT420X249</v>
          </cell>
          <cell r="AZ53" t="str">
            <v>WT420X249</v>
          </cell>
          <cell r="BA53">
            <v>249</v>
          </cell>
          <cell r="BB53">
            <v>33600</v>
          </cell>
          <cell r="BC53">
            <v>452</v>
          </cell>
          <cell r="BD53">
            <v>0</v>
          </cell>
          <cell r="BE53">
            <v>0</v>
          </cell>
          <cell r="BF53">
            <v>409</v>
          </cell>
          <cell r="BG53">
            <v>0</v>
          </cell>
          <cell r="BH53">
            <v>0</v>
          </cell>
          <cell r="BI53">
            <v>29.5</v>
          </cell>
          <cell r="BJ53">
            <v>53.1</v>
          </cell>
          <cell r="BK53">
            <v>0</v>
          </cell>
          <cell r="BL53">
            <v>0</v>
          </cell>
          <cell r="BM53">
            <v>0</v>
          </cell>
          <cell r="BN53">
            <v>73.2</v>
          </cell>
          <cell r="BO53">
            <v>74.599999999999994</v>
          </cell>
          <cell r="BP53">
            <v>0</v>
          </cell>
          <cell r="BQ53">
            <v>105</v>
          </cell>
          <cell r="BR53">
            <v>0</v>
          </cell>
          <cell r="BS53">
            <v>0</v>
          </cell>
          <cell r="BT53">
            <v>41.1</v>
          </cell>
          <cell r="BU53">
            <v>249</v>
          </cell>
          <cell r="BV53">
            <v>0</v>
          </cell>
          <cell r="BW53">
            <v>0</v>
          </cell>
          <cell r="BX53">
            <v>12.8</v>
          </cell>
          <cell r="BY53">
            <v>15.3</v>
          </cell>
          <cell r="BZ53">
            <v>549</v>
          </cell>
          <cell r="CA53">
            <v>2850</v>
          </cell>
          <cell r="CB53">
            <v>1590</v>
          </cell>
          <cell r="CC53">
            <v>128</v>
          </cell>
          <cell r="CD53">
            <v>303</v>
          </cell>
          <cell r="CE53">
            <v>2310</v>
          </cell>
          <cell r="CF53">
            <v>1480</v>
          </cell>
          <cell r="CG53">
            <v>95</v>
          </cell>
          <cell r="CH53">
            <v>0</v>
          </cell>
          <cell r="CI53">
            <v>23800</v>
          </cell>
          <cell r="CJ53">
            <v>126</v>
          </cell>
          <cell r="CK53">
            <v>0</v>
          </cell>
          <cell r="CL53">
            <v>0</v>
          </cell>
          <cell r="CM53">
            <v>0</v>
          </cell>
          <cell r="CN53">
            <v>0</v>
          </cell>
          <cell r="CO53">
            <v>0</v>
          </cell>
          <cell r="CP53">
            <v>178</v>
          </cell>
          <cell r="CQ53">
            <v>0.80300000000000005</v>
          </cell>
          <cell r="CR53">
            <v>0</v>
          </cell>
          <cell r="CS53">
            <v>1</v>
          </cell>
        </row>
        <row r="54">
          <cell r="C54" t="str">
            <v>WT16.5X159</v>
          </cell>
          <cell r="D54" t="str">
            <v>T</v>
          </cell>
          <cell r="E54">
            <v>159</v>
          </cell>
          <cell r="F54">
            <v>46.8</v>
          </cell>
          <cell r="G54">
            <v>17.600000000000001</v>
          </cell>
          <cell r="H54">
            <v>0</v>
          </cell>
          <cell r="I54">
            <v>0</v>
          </cell>
          <cell r="J54">
            <v>16</v>
          </cell>
          <cell r="K54">
            <v>0</v>
          </cell>
          <cell r="L54">
            <v>0</v>
          </cell>
          <cell r="M54">
            <v>1.04</v>
          </cell>
          <cell r="N54">
            <v>1.89</v>
          </cell>
          <cell r="O54">
            <v>0</v>
          </cell>
          <cell r="P54">
            <v>0</v>
          </cell>
          <cell r="Q54">
            <v>0</v>
          </cell>
          <cell r="R54">
            <v>2.68</v>
          </cell>
          <cell r="S54">
            <v>2.75</v>
          </cell>
          <cell r="T54">
            <v>0</v>
          </cell>
          <cell r="U54">
            <v>0</v>
          </cell>
          <cell r="V54">
            <v>4.0199999999999996</v>
          </cell>
          <cell r="W54">
            <v>0</v>
          </cell>
          <cell r="X54">
            <v>0</v>
          </cell>
          <cell r="Y54">
            <v>1.46</v>
          </cell>
          <cell r="Z54">
            <v>4.2300000000000004</v>
          </cell>
          <cell r="AA54">
            <v>0</v>
          </cell>
          <cell r="AB54">
            <v>14.3</v>
          </cell>
          <cell r="AC54">
            <v>0</v>
          </cell>
          <cell r="AD54">
            <v>16.899999999999999</v>
          </cell>
          <cell r="AE54">
            <v>1160</v>
          </cell>
          <cell r="AF54">
            <v>154</v>
          </cell>
          <cell r="AG54">
            <v>85.8</v>
          </cell>
          <cell r="AH54">
            <v>4.99</v>
          </cell>
          <cell r="AI54">
            <v>645</v>
          </cell>
          <cell r="AJ54">
            <v>125</v>
          </cell>
          <cell r="AK54">
            <v>80.7</v>
          </cell>
          <cell r="AL54">
            <v>3.71</v>
          </cell>
          <cell r="AM54">
            <v>0</v>
          </cell>
          <cell r="AN54">
            <v>42.1</v>
          </cell>
          <cell r="AO54">
            <v>335</v>
          </cell>
          <cell r="AP54">
            <v>0</v>
          </cell>
          <cell r="AQ54">
            <v>0</v>
          </cell>
          <cell r="AR54">
            <v>0</v>
          </cell>
          <cell r="AS54">
            <v>0</v>
          </cell>
          <cell r="AT54">
            <v>0</v>
          </cell>
          <cell r="AU54">
            <v>6.93</v>
          </cell>
          <cell r="AV54">
            <v>0.80400000000000005</v>
          </cell>
          <cell r="AW54">
            <v>0</v>
          </cell>
          <cell r="AX54">
            <v>1</v>
          </cell>
          <cell r="AY54" t="str">
            <v>WT420X236.5</v>
          </cell>
          <cell r="AZ54" t="str">
            <v>WT420X236.5</v>
          </cell>
          <cell r="BA54">
            <v>237</v>
          </cell>
          <cell r="BB54">
            <v>30200</v>
          </cell>
          <cell r="BC54">
            <v>447</v>
          </cell>
          <cell r="BD54">
            <v>0</v>
          </cell>
          <cell r="BE54">
            <v>0</v>
          </cell>
          <cell r="BF54">
            <v>406</v>
          </cell>
          <cell r="BG54">
            <v>0</v>
          </cell>
          <cell r="BH54">
            <v>0</v>
          </cell>
          <cell r="BI54">
            <v>26.4</v>
          </cell>
          <cell r="BJ54">
            <v>48</v>
          </cell>
          <cell r="BK54">
            <v>0</v>
          </cell>
          <cell r="BL54">
            <v>0</v>
          </cell>
          <cell r="BM54">
            <v>0</v>
          </cell>
          <cell r="BN54">
            <v>68.099999999999994</v>
          </cell>
          <cell r="BO54">
            <v>69.900000000000006</v>
          </cell>
          <cell r="BP54">
            <v>0</v>
          </cell>
          <cell r="BQ54">
            <v>102</v>
          </cell>
          <cell r="BR54">
            <v>0</v>
          </cell>
          <cell r="BS54">
            <v>0</v>
          </cell>
          <cell r="BT54">
            <v>37.1</v>
          </cell>
          <cell r="BU54">
            <v>237</v>
          </cell>
          <cell r="BV54">
            <v>0</v>
          </cell>
          <cell r="BW54">
            <v>0</v>
          </cell>
          <cell r="BX54">
            <v>14.3</v>
          </cell>
          <cell r="BY54">
            <v>16.899999999999999</v>
          </cell>
          <cell r="BZ54">
            <v>483</v>
          </cell>
          <cell r="CA54">
            <v>2520</v>
          </cell>
          <cell r="CB54">
            <v>1410</v>
          </cell>
          <cell r="CC54">
            <v>127</v>
          </cell>
          <cell r="CD54">
            <v>268</v>
          </cell>
          <cell r="CE54">
            <v>2050</v>
          </cell>
          <cell r="CF54">
            <v>1320</v>
          </cell>
          <cell r="CG54">
            <v>94.2</v>
          </cell>
          <cell r="CH54">
            <v>0</v>
          </cell>
          <cell r="CI54">
            <v>17500</v>
          </cell>
          <cell r="CJ54">
            <v>90</v>
          </cell>
          <cell r="CK54">
            <v>0</v>
          </cell>
          <cell r="CL54">
            <v>0</v>
          </cell>
          <cell r="CM54">
            <v>0</v>
          </cell>
          <cell r="CN54">
            <v>0</v>
          </cell>
          <cell r="CO54">
            <v>0</v>
          </cell>
          <cell r="CP54">
            <v>176</v>
          </cell>
          <cell r="CQ54">
            <v>0.80400000000000005</v>
          </cell>
          <cell r="CR54">
            <v>0</v>
          </cell>
          <cell r="CS54">
            <v>1</v>
          </cell>
        </row>
        <row r="55">
          <cell r="C55" t="str">
            <v>WT16.5X145.5</v>
          </cell>
          <cell r="D55" t="str">
            <v>F</v>
          </cell>
          <cell r="E55">
            <v>146</v>
          </cell>
          <cell r="F55">
            <v>42.8</v>
          </cell>
          <cell r="G55">
            <v>17.399999999999999</v>
          </cell>
          <cell r="H55">
            <v>0</v>
          </cell>
          <cell r="I55">
            <v>0</v>
          </cell>
          <cell r="J55">
            <v>15.9</v>
          </cell>
          <cell r="K55">
            <v>0</v>
          </cell>
          <cell r="L55">
            <v>0</v>
          </cell>
          <cell r="M55">
            <v>0.96</v>
          </cell>
          <cell r="N55">
            <v>1.73</v>
          </cell>
          <cell r="O55">
            <v>0</v>
          </cell>
          <cell r="P55">
            <v>0</v>
          </cell>
          <cell r="Q55">
            <v>0</v>
          </cell>
          <cell r="R55">
            <v>2.52</v>
          </cell>
          <cell r="S55">
            <v>2.625</v>
          </cell>
          <cell r="T55">
            <v>0</v>
          </cell>
          <cell r="U55">
            <v>0</v>
          </cell>
          <cell r="V55">
            <v>3.93</v>
          </cell>
          <cell r="W55">
            <v>0</v>
          </cell>
          <cell r="X55">
            <v>0</v>
          </cell>
          <cell r="Y55">
            <v>1.35</v>
          </cell>
          <cell r="Z55">
            <v>4.5999999999999996</v>
          </cell>
          <cell r="AA55">
            <v>0</v>
          </cell>
          <cell r="AB55">
            <v>15.5</v>
          </cell>
          <cell r="AC55">
            <v>0</v>
          </cell>
          <cell r="AD55">
            <v>18.100000000000001</v>
          </cell>
          <cell r="AE55">
            <v>1060</v>
          </cell>
          <cell r="AF55">
            <v>140</v>
          </cell>
          <cell r="AG55">
            <v>78.3</v>
          </cell>
          <cell r="AH55">
            <v>4.96</v>
          </cell>
          <cell r="AI55">
            <v>581</v>
          </cell>
          <cell r="AJ55">
            <v>113</v>
          </cell>
          <cell r="AK55">
            <v>73.099999999999994</v>
          </cell>
          <cell r="AL55">
            <v>3.68</v>
          </cell>
          <cell r="AM55">
            <v>0</v>
          </cell>
          <cell r="AN55">
            <v>32.5</v>
          </cell>
          <cell r="AO55">
            <v>256</v>
          </cell>
          <cell r="AP55">
            <v>0</v>
          </cell>
          <cell r="AQ55">
            <v>0</v>
          </cell>
          <cell r="AR55">
            <v>0</v>
          </cell>
          <cell r="AS55">
            <v>0</v>
          </cell>
          <cell r="AT55">
            <v>0</v>
          </cell>
          <cell r="AU55">
            <v>6.9</v>
          </cell>
          <cell r="AV55">
            <v>0.80200000000000005</v>
          </cell>
          <cell r="AW55">
            <v>0</v>
          </cell>
          <cell r="AX55">
            <v>0.99099999999999999</v>
          </cell>
          <cell r="AY55" t="str">
            <v>WT420X216.5</v>
          </cell>
          <cell r="AZ55" t="str">
            <v>WT420X216.5</v>
          </cell>
          <cell r="BA55">
            <v>216</v>
          </cell>
          <cell r="BB55">
            <v>27600</v>
          </cell>
          <cell r="BC55">
            <v>442</v>
          </cell>
          <cell r="BD55">
            <v>0</v>
          </cell>
          <cell r="BE55">
            <v>0</v>
          </cell>
          <cell r="BF55">
            <v>404</v>
          </cell>
          <cell r="BG55">
            <v>0</v>
          </cell>
          <cell r="BH55">
            <v>0</v>
          </cell>
          <cell r="BI55">
            <v>24.4</v>
          </cell>
          <cell r="BJ55">
            <v>43.9</v>
          </cell>
          <cell r="BK55">
            <v>0</v>
          </cell>
          <cell r="BL55">
            <v>0</v>
          </cell>
          <cell r="BM55">
            <v>0</v>
          </cell>
          <cell r="BN55">
            <v>64</v>
          </cell>
          <cell r="BO55">
            <v>66.7</v>
          </cell>
          <cell r="BP55">
            <v>0</v>
          </cell>
          <cell r="BQ55">
            <v>100</v>
          </cell>
          <cell r="BR55">
            <v>0</v>
          </cell>
          <cell r="BS55">
            <v>0</v>
          </cell>
          <cell r="BT55">
            <v>34.299999999999997</v>
          </cell>
          <cell r="BU55">
            <v>217</v>
          </cell>
          <cell r="BV55">
            <v>0</v>
          </cell>
          <cell r="BW55">
            <v>0</v>
          </cell>
          <cell r="BX55">
            <v>15.5</v>
          </cell>
          <cell r="BY55">
            <v>18.100000000000001</v>
          </cell>
          <cell r="BZ55">
            <v>441</v>
          </cell>
          <cell r="CA55">
            <v>2290</v>
          </cell>
          <cell r="CB55">
            <v>1280</v>
          </cell>
          <cell r="CC55">
            <v>126</v>
          </cell>
          <cell r="CD55">
            <v>242</v>
          </cell>
          <cell r="CE55">
            <v>1850</v>
          </cell>
          <cell r="CF55">
            <v>1200</v>
          </cell>
          <cell r="CG55">
            <v>93.5</v>
          </cell>
          <cell r="CH55">
            <v>0</v>
          </cell>
          <cell r="CI55">
            <v>13500</v>
          </cell>
          <cell r="CJ55">
            <v>68.7</v>
          </cell>
          <cell r="CK55">
            <v>0</v>
          </cell>
          <cell r="CL55">
            <v>0</v>
          </cell>
          <cell r="CM55">
            <v>0</v>
          </cell>
          <cell r="CN55">
            <v>0</v>
          </cell>
          <cell r="CO55">
            <v>0</v>
          </cell>
          <cell r="CP55">
            <v>175</v>
          </cell>
          <cell r="CQ55">
            <v>0.80200000000000005</v>
          </cell>
          <cell r="CR55">
            <v>0</v>
          </cell>
          <cell r="CS55">
            <v>0.99099999999999999</v>
          </cell>
        </row>
        <row r="56">
          <cell r="C56" t="str">
            <v>WT16.5X131.5</v>
          </cell>
          <cell r="D56" t="str">
            <v>F</v>
          </cell>
          <cell r="E56">
            <v>132</v>
          </cell>
          <cell r="F56">
            <v>38.700000000000003</v>
          </cell>
          <cell r="G56">
            <v>17.3</v>
          </cell>
          <cell r="H56">
            <v>0</v>
          </cell>
          <cell r="I56">
            <v>0</v>
          </cell>
          <cell r="J56">
            <v>15.8</v>
          </cell>
          <cell r="K56">
            <v>0</v>
          </cell>
          <cell r="L56">
            <v>0</v>
          </cell>
          <cell r="M56">
            <v>0.87</v>
          </cell>
          <cell r="N56">
            <v>1.57</v>
          </cell>
          <cell r="O56">
            <v>0</v>
          </cell>
          <cell r="P56">
            <v>0</v>
          </cell>
          <cell r="Q56">
            <v>0</v>
          </cell>
          <cell r="R56">
            <v>2.36</v>
          </cell>
          <cell r="S56">
            <v>2.4375</v>
          </cell>
          <cell r="T56">
            <v>0</v>
          </cell>
          <cell r="U56">
            <v>0</v>
          </cell>
          <cell r="V56">
            <v>3.83</v>
          </cell>
          <cell r="W56">
            <v>0</v>
          </cell>
          <cell r="X56">
            <v>0</v>
          </cell>
          <cell r="Y56">
            <v>1.23</v>
          </cell>
          <cell r="Z56">
            <v>5.03</v>
          </cell>
          <cell r="AA56">
            <v>0</v>
          </cell>
          <cell r="AB56">
            <v>17.100000000000001</v>
          </cell>
          <cell r="AC56">
            <v>0</v>
          </cell>
          <cell r="AD56">
            <v>19.8</v>
          </cell>
          <cell r="AE56">
            <v>943</v>
          </cell>
          <cell r="AF56">
            <v>125</v>
          </cell>
          <cell r="AG56">
            <v>70.2</v>
          </cell>
          <cell r="AH56">
            <v>4.93</v>
          </cell>
          <cell r="AI56">
            <v>517</v>
          </cell>
          <cell r="AJ56">
            <v>101</v>
          </cell>
          <cell r="AK56">
            <v>65.5</v>
          </cell>
          <cell r="AL56">
            <v>3.65</v>
          </cell>
          <cell r="AM56">
            <v>0</v>
          </cell>
          <cell r="AN56">
            <v>24.3</v>
          </cell>
          <cell r="AO56">
            <v>188</v>
          </cell>
          <cell r="AP56">
            <v>0</v>
          </cell>
          <cell r="AQ56">
            <v>0</v>
          </cell>
          <cell r="AR56">
            <v>0</v>
          </cell>
          <cell r="AS56">
            <v>0</v>
          </cell>
          <cell r="AT56">
            <v>0</v>
          </cell>
          <cell r="AU56">
            <v>6.86</v>
          </cell>
          <cell r="AV56">
            <v>0.80200000000000005</v>
          </cell>
          <cell r="AW56">
            <v>0</v>
          </cell>
          <cell r="AX56">
            <v>0.90500000000000003</v>
          </cell>
          <cell r="AY56" t="str">
            <v>WT420X196</v>
          </cell>
          <cell r="AZ56" t="str">
            <v>WT420X196</v>
          </cell>
          <cell r="BA56">
            <v>196</v>
          </cell>
          <cell r="BB56">
            <v>25000</v>
          </cell>
          <cell r="BC56">
            <v>439</v>
          </cell>
          <cell r="BD56">
            <v>0</v>
          </cell>
          <cell r="BE56">
            <v>0</v>
          </cell>
          <cell r="BF56">
            <v>401</v>
          </cell>
          <cell r="BG56">
            <v>0</v>
          </cell>
          <cell r="BH56">
            <v>0</v>
          </cell>
          <cell r="BI56">
            <v>22.1</v>
          </cell>
          <cell r="BJ56">
            <v>39.9</v>
          </cell>
          <cell r="BK56">
            <v>0</v>
          </cell>
          <cell r="BL56">
            <v>0</v>
          </cell>
          <cell r="BM56">
            <v>0</v>
          </cell>
          <cell r="BN56">
            <v>59.9</v>
          </cell>
          <cell r="BO56">
            <v>61.9</v>
          </cell>
          <cell r="BP56">
            <v>0</v>
          </cell>
          <cell r="BQ56">
            <v>97.3</v>
          </cell>
          <cell r="BR56">
            <v>0</v>
          </cell>
          <cell r="BS56">
            <v>0</v>
          </cell>
          <cell r="BT56">
            <v>31.2</v>
          </cell>
          <cell r="BU56">
            <v>196</v>
          </cell>
          <cell r="BV56">
            <v>0</v>
          </cell>
          <cell r="BW56">
            <v>0</v>
          </cell>
          <cell r="BX56">
            <v>17.100000000000001</v>
          </cell>
          <cell r="BY56">
            <v>19.8</v>
          </cell>
          <cell r="BZ56">
            <v>393</v>
          </cell>
          <cell r="CA56">
            <v>2050</v>
          </cell>
          <cell r="CB56">
            <v>1150</v>
          </cell>
          <cell r="CC56">
            <v>125</v>
          </cell>
          <cell r="CD56">
            <v>215</v>
          </cell>
          <cell r="CE56">
            <v>1660</v>
          </cell>
          <cell r="CF56">
            <v>1070</v>
          </cell>
          <cell r="CG56">
            <v>92.7</v>
          </cell>
          <cell r="CH56">
            <v>0</v>
          </cell>
          <cell r="CI56">
            <v>10100</v>
          </cell>
          <cell r="CJ56">
            <v>50.5</v>
          </cell>
          <cell r="CK56">
            <v>0</v>
          </cell>
          <cell r="CL56">
            <v>0</v>
          </cell>
          <cell r="CM56">
            <v>0</v>
          </cell>
          <cell r="CN56">
            <v>0</v>
          </cell>
          <cell r="CO56">
            <v>0</v>
          </cell>
          <cell r="CP56">
            <v>174</v>
          </cell>
          <cell r="CQ56">
            <v>0.80200000000000005</v>
          </cell>
          <cell r="CR56">
            <v>0</v>
          </cell>
          <cell r="CS56">
            <v>0.90500000000000003</v>
          </cell>
        </row>
        <row r="57">
          <cell r="C57" t="str">
            <v>WT16.5X120.5</v>
          </cell>
          <cell r="D57" t="str">
            <v>F</v>
          </cell>
          <cell r="E57">
            <v>120</v>
          </cell>
          <cell r="F57">
            <v>35.5</v>
          </cell>
          <cell r="G57">
            <v>17.100000000000001</v>
          </cell>
          <cell r="H57">
            <v>0</v>
          </cell>
          <cell r="I57">
            <v>0</v>
          </cell>
          <cell r="J57">
            <v>15.9</v>
          </cell>
          <cell r="K57">
            <v>0</v>
          </cell>
          <cell r="L57">
            <v>0</v>
          </cell>
          <cell r="M57">
            <v>0.83</v>
          </cell>
          <cell r="N57">
            <v>1.4</v>
          </cell>
          <cell r="O57">
            <v>0</v>
          </cell>
          <cell r="P57">
            <v>0</v>
          </cell>
          <cell r="Q57">
            <v>0</v>
          </cell>
          <cell r="R57">
            <v>2.19</v>
          </cell>
          <cell r="S57">
            <v>2.25</v>
          </cell>
          <cell r="T57">
            <v>0</v>
          </cell>
          <cell r="U57">
            <v>0</v>
          </cell>
          <cell r="V57">
            <v>3.84</v>
          </cell>
          <cell r="W57">
            <v>0</v>
          </cell>
          <cell r="X57">
            <v>0</v>
          </cell>
          <cell r="Y57">
            <v>1.1200000000000001</v>
          </cell>
          <cell r="Z57">
            <v>5.66</v>
          </cell>
          <cell r="AA57">
            <v>0</v>
          </cell>
          <cell r="AB57">
            <v>18</v>
          </cell>
          <cell r="AC57">
            <v>0</v>
          </cell>
          <cell r="AD57">
            <v>20.6</v>
          </cell>
          <cell r="AE57">
            <v>872</v>
          </cell>
          <cell r="AF57">
            <v>116</v>
          </cell>
          <cell r="AG57">
            <v>65.8</v>
          </cell>
          <cell r="AH57">
            <v>4.96</v>
          </cell>
          <cell r="AI57">
            <v>466</v>
          </cell>
          <cell r="AJ57">
            <v>90.8</v>
          </cell>
          <cell r="AK57">
            <v>58.8</v>
          </cell>
          <cell r="AL57">
            <v>3.62</v>
          </cell>
          <cell r="AM57">
            <v>0</v>
          </cell>
          <cell r="AN57">
            <v>18</v>
          </cell>
          <cell r="AO57">
            <v>146</v>
          </cell>
          <cell r="AP57">
            <v>0</v>
          </cell>
          <cell r="AQ57">
            <v>0</v>
          </cell>
          <cell r="AR57">
            <v>0</v>
          </cell>
          <cell r="AS57">
            <v>0</v>
          </cell>
          <cell r="AT57">
            <v>0</v>
          </cell>
          <cell r="AU57">
            <v>6.9</v>
          </cell>
          <cell r="AV57">
            <v>0.79200000000000004</v>
          </cell>
          <cell r="AW57">
            <v>0</v>
          </cell>
          <cell r="AX57">
            <v>0.86699999999999999</v>
          </cell>
          <cell r="AY57" t="str">
            <v>WT420X179.5</v>
          </cell>
          <cell r="AZ57" t="str">
            <v>WT420X179.5</v>
          </cell>
          <cell r="BA57">
            <v>180</v>
          </cell>
          <cell r="BB57">
            <v>22900</v>
          </cell>
          <cell r="BC57">
            <v>434</v>
          </cell>
          <cell r="BD57">
            <v>0</v>
          </cell>
          <cell r="BE57">
            <v>0</v>
          </cell>
          <cell r="BF57">
            <v>404</v>
          </cell>
          <cell r="BG57">
            <v>0</v>
          </cell>
          <cell r="BH57">
            <v>0</v>
          </cell>
          <cell r="BI57">
            <v>21.1</v>
          </cell>
          <cell r="BJ57">
            <v>35.6</v>
          </cell>
          <cell r="BK57">
            <v>0</v>
          </cell>
          <cell r="BL57">
            <v>0</v>
          </cell>
          <cell r="BM57">
            <v>0</v>
          </cell>
          <cell r="BN57">
            <v>55.6</v>
          </cell>
          <cell r="BO57">
            <v>57.2</v>
          </cell>
          <cell r="BP57">
            <v>0</v>
          </cell>
          <cell r="BQ57">
            <v>97.5</v>
          </cell>
          <cell r="BR57">
            <v>0</v>
          </cell>
          <cell r="BS57">
            <v>0</v>
          </cell>
          <cell r="BT57">
            <v>28.4</v>
          </cell>
          <cell r="BU57">
            <v>180</v>
          </cell>
          <cell r="BV57">
            <v>0</v>
          </cell>
          <cell r="BW57">
            <v>0</v>
          </cell>
          <cell r="BX57">
            <v>18</v>
          </cell>
          <cell r="BY57">
            <v>20.6</v>
          </cell>
          <cell r="BZ57">
            <v>363</v>
          </cell>
          <cell r="CA57">
            <v>1900</v>
          </cell>
          <cell r="CB57">
            <v>1080</v>
          </cell>
          <cell r="CC57">
            <v>126</v>
          </cell>
          <cell r="CD57">
            <v>194</v>
          </cell>
          <cell r="CE57">
            <v>1490</v>
          </cell>
          <cell r="CF57">
            <v>964</v>
          </cell>
          <cell r="CG57">
            <v>91.9</v>
          </cell>
          <cell r="CH57">
            <v>0</v>
          </cell>
          <cell r="CI57">
            <v>7490</v>
          </cell>
          <cell r="CJ57">
            <v>39.200000000000003</v>
          </cell>
          <cell r="CK57">
            <v>0</v>
          </cell>
          <cell r="CL57">
            <v>0</v>
          </cell>
          <cell r="CM57">
            <v>0</v>
          </cell>
          <cell r="CN57">
            <v>0</v>
          </cell>
          <cell r="CO57">
            <v>0</v>
          </cell>
          <cell r="CP57">
            <v>175</v>
          </cell>
          <cell r="CQ57">
            <v>0.79200000000000004</v>
          </cell>
          <cell r="CR57">
            <v>0</v>
          </cell>
          <cell r="CS57">
            <v>0.86699999999999999</v>
          </cell>
        </row>
        <row r="58">
          <cell r="C58" t="str">
            <v>WT16.5X110.5</v>
          </cell>
          <cell r="D58" t="str">
            <v>F</v>
          </cell>
          <cell r="E58">
            <v>110</v>
          </cell>
          <cell r="F58">
            <v>32.6</v>
          </cell>
          <cell r="G58">
            <v>17</v>
          </cell>
          <cell r="H58">
            <v>0</v>
          </cell>
          <cell r="I58">
            <v>0</v>
          </cell>
          <cell r="J58">
            <v>15.8</v>
          </cell>
          <cell r="K58">
            <v>0</v>
          </cell>
          <cell r="L58">
            <v>0</v>
          </cell>
          <cell r="M58">
            <v>0.77500000000000002</v>
          </cell>
          <cell r="N58">
            <v>1.28</v>
          </cell>
          <cell r="O58">
            <v>0</v>
          </cell>
          <cell r="P58">
            <v>0</v>
          </cell>
          <cell r="Q58">
            <v>0</v>
          </cell>
          <cell r="R58">
            <v>2.06</v>
          </cell>
          <cell r="S58">
            <v>2.125</v>
          </cell>
          <cell r="T58">
            <v>0</v>
          </cell>
          <cell r="U58">
            <v>0</v>
          </cell>
          <cell r="V58">
            <v>3.81</v>
          </cell>
          <cell r="W58">
            <v>0</v>
          </cell>
          <cell r="X58">
            <v>0</v>
          </cell>
          <cell r="Y58">
            <v>1.03</v>
          </cell>
          <cell r="Z58">
            <v>6.2</v>
          </cell>
          <cell r="AA58">
            <v>0</v>
          </cell>
          <cell r="AB58">
            <v>19.2</v>
          </cell>
          <cell r="AC58">
            <v>0</v>
          </cell>
          <cell r="AD58">
            <v>21.9</v>
          </cell>
          <cell r="AE58">
            <v>799</v>
          </cell>
          <cell r="AF58">
            <v>107</v>
          </cell>
          <cell r="AG58">
            <v>60.8</v>
          </cell>
          <cell r="AH58">
            <v>4.95</v>
          </cell>
          <cell r="AI58">
            <v>420</v>
          </cell>
          <cell r="AJ58">
            <v>82.1</v>
          </cell>
          <cell r="AK58">
            <v>53.2</v>
          </cell>
          <cell r="AL58">
            <v>3.59</v>
          </cell>
          <cell r="AM58">
            <v>0</v>
          </cell>
          <cell r="AN58">
            <v>13.9</v>
          </cell>
          <cell r="AO58">
            <v>113</v>
          </cell>
          <cell r="AP58">
            <v>0</v>
          </cell>
          <cell r="AQ58">
            <v>0</v>
          </cell>
          <cell r="AR58">
            <v>0</v>
          </cell>
          <cell r="AS58">
            <v>0</v>
          </cell>
          <cell r="AT58">
            <v>0</v>
          </cell>
          <cell r="AU58">
            <v>6.89</v>
          </cell>
          <cell r="AV58">
            <v>0.78800000000000003</v>
          </cell>
          <cell r="AW58">
            <v>0</v>
          </cell>
          <cell r="AX58">
            <v>0.80100000000000005</v>
          </cell>
          <cell r="AY58" t="str">
            <v>WT420X164.5</v>
          </cell>
          <cell r="AZ58" t="str">
            <v>WT420X164.5</v>
          </cell>
          <cell r="BA58">
            <v>164</v>
          </cell>
          <cell r="BB58">
            <v>21000</v>
          </cell>
          <cell r="BC58">
            <v>432</v>
          </cell>
          <cell r="BD58">
            <v>0</v>
          </cell>
          <cell r="BE58">
            <v>0</v>
          </cell>
          <cell r="BF58">
            <v>401</v>
          </cell>
          <cell r="BG58">
            <v>0</v>
          </cell>
          <cell r="BH58">
            <v>0</v>
          </cell>
          <cell r="BI58">
            <v>19.7</v>
          </cell>
          <cell r="BJ58">
            <v>32.5</v>
          </cell>
          <cell r="BK58">
            <v>0</v>
          </cell>
          <cell r="BL58">
            <v>0</v>
          </cell>
          <cell r="BM58">
            <v>0</v>
          </cell>
          <cell r="BN58">
            <v>52.3</v>
          </cell>
          <cell r="BO58">
            <v>54</v>
          </cell>
          <cell r="BP58">
            <v>0</v>
          </cell>
          <cell r="BQ58">
            <v>96.8</v>
          </cell>
          <cell r="BR58">
            <v>0</v>
          </cell>
          <cell r="BS58">
            <v>0</v>
          </cell>
          <cell r="BT58">
            <v>26.2</v>
          </cell>
          <cell r="BU58">
            <v>165</v>
          </cell>
          <cell r="BV58">
            <v>0</v>
          </cell>
          <cell r="BW58">
            <v>0</v>
          </cell>
          <cell r="BX58">
            <v>19.2</v>
          </cell>
          <cell r="BY58">
            <v>21.9</v>
          </cell>
          <cell r="BZ58">
            <v>333</v>
          </cell>
          <cell r="CA58">
            <v>1750</v>
          </cell>
          <cell r="CB58">
            <v>996</v>
          </cell>
          <cell r="CC58">
            <v>126</v>
          </cell>
          <cell r="CD58">
            <v>175</v>
          </cell>
          <cell r="CE58">
            <v>1350</v>
          </cell>
          <cell r="CF58">
            <v>872</v>
          </cell>
          <cell r="CG58">
            <v>91.2</v>
          </cell>
          <cell r="CH58">
            <v>0</v>
          </cell>
          <cell r="CI58">
            <v>5790</v>
          </cell>
          <cell r="CJ58">
            <v>30.3</v>
          </cell>
          <cell r="CK58">
            <v>0</v>
          </cell>
          <cell r="CL58">
            <v>0</v>
          </cell>
          <cell r="CM58">
            <v>0</v>
          </cell>
          <cell r="CN58">
            <v>0</v>
          </cell>
          <cell r="CO58">
            <v>0</v>
          </cell>
          <cell r="CP58">
            <v>175</v>
          </cell>
          <cell r="CQ58">
            <v>0.78800000000000003</v>
          </cell>
          <cell r="CR58">
            <v>0</v>
          </cell>
          <cell r="CS58">
            <v>0.80100000000000005</v>
          </cell>
        </row>
        <row r="59">
          <cell r="C59" t="str">
            <v>WT16.5X100.5</v>
          </cell>
          <cell r="D59" t="str">
            <v>F</v>
          </cell>
          <cell r="E59">
            <v>100</v>
          </cell>
          <cell r="F59">
            <v>29.6</v>
          </cell>
          <cell r="G59">
            <v>16.8</v>
          </cell>
          <cell r="H59">
            <v>0</v>
          </cell>
          <cell r="I59">
            <v>0</v>
          </cell>
          <cell r="J59">
            <v>15.7</v>
          </cell>
          <cell r="K59">
            <v>0</v>
          </cell>
          <cell r="L59">
            <v>0</v>
          </cell>
          <cell r="M59">
            <v>0.71499999999999997</v>
          </cell>
          <cell r="N59">
            <v>1.1499999999999999</v>
          </cell>
          <cell r="O59">
            <v>0</v>
          </cell>
          <cell r="P59">
            <v>0</v>
          </cell>
          <cell r="Q59">
            <v>0</v>
          </cell>
          <cell r="R59">
            <v>1.94</v>
          </cell>
          <cell r="S59">
            <v>2</v>
          </cell>
          <cell r="T59">
            <v>0</v>
          </cell>
          <cell r="U59">
            <v>0</v>
          </cell>
          <cell r="V59">
            <v>3.77</v>
          </cell>
          <cell r="W59">
            <v>0</v>
          </cell>
          <cell r="X59">
            <v>0</v>
          </cell>
          <cell r="Y59">
            <v>0.94</v>
          </cell>
          <cell r="Z59">
            <v>6.85</v>
          </cell>
          <cell r="AA59">
            <v>0</v>
          </cell>
          <cell r="AB59">
            <v>20.8</v>
          </cell>
          <cell r="AC59">
            <v>0</v>
          </cell>
          <cell r="AD59">
            <v>23.6</v>
          </cell>
          <cell r="AE59">
            <v>725</v>
          </cell>
          <cell r="AF59">
            <v>97.8</v>
          </cell>
          <cell r="AG59">
            <v>55.5</v>
          </cell>
          <cell r="AH59">
            <v>4.95</v>
          </cell>
          <cell r="AI59">
            <v>375</v>
          </cell>
          <cell r="AJ59">
            <v>73.3</v>
          </cell>
          <cell r="AK59">
            <v>47.6</v>
          </cell>
          <cell r="AL59">
            <v>3.56</v>
          </cell>
          <cell r="AM59">
            <v>0</v>
          </cell>
          <cell r="AN59">
            <v>10.4</v>
          </cell>
          <cell r="AO59">
            <v>84.9</v>
          </cell>
          <cell r="AP59">
            <v>0</v>
          </cell>
          <cell r="AQ59">
            <v>0</v>
          </cell>
          <cell r="AR59">
            <v>0</v>
          </cell>
          <cell r="AS59">
            <v>0</v>
          </cell>
          <cell r="AT59">
            <v>0</v>
          </cell>
          <cell r="AU59">
            <v>6.88</v>
          </cell>
          <cell r="AV59">
            <v>0.78400000000000003</v>
          </cell>
          <cell r="AW59">
            <v>0</v>
          </cell>
          <cell r="AX59">
            <v>0.71699999999999997</v>
          </cell>
          <cell r="AY59" t="str">
            <v>WT420X149.5</v>
          </cell>
          <cell r="AZ59" t="str">
            <v>WT420X149.5</v>
          </cell>
          <cell r="BA59">
            <v>150</v>
          </cell>
          <cell r="BB59">
            <v>19100</v>
          </cell>
          <cell r="BC59">
            <v>427</v>
          </cell>
          <cell r="BD59">
            <v>0</v>
          </cell>
          <cell r="BE59">
            <v>0</v>
          </cell>
          <cell r="BF59">
            <v>399</v>
          </cell>
          <cell r="BG59">
            <v>0</v>
          </cell>
          <cell r="BH59">
            <v>0</v>
          </cell>
          <cell r="BI59">
            <v>18.2</v>
          </cell>
          <cell r="BJ59">
            <v>29.2</v>
          </cell>
          <cell r="BK59">
            <v>0</v>
          </cell>
          <cell r="BL59">
            <v>0</v>
          </cell>
          <cell r="BM59">
            <v>0</v>
          </cell>
          <cell r="BN59">
            <v>49.3</v>
          </cell>
          <cell r="BO59">
            <v>50.8</v>
          </cell>
          <cell r="BP59">
            <v>0</v>
          </cell>
          <cell r="BQ59">
            <v>95.8</v>
          </cell>
          <cell r="BR59">
            <v>0</v>
          </cell>
          <cell r="BS59">
            <v>0</v>
          </cell>
          <cell r="BT59">
            <v>23.9</v>
          </cell>
          <cell r="BU59">
            <v>150</v>
          </cell>
          <cell r="BV59">
            <v>0</v>
          </cell>
          <cell r="BW59">
            <v>0</v>
          </cell>
          <cell r="BX59">
            <v>20.8</v>
          </cell>
          <cell r="BY59">
            <v>23.6</v>
          </cell>
          <cell r="BZ59">
            <v>302</v>
          </cell>
          <cell r="CA59">
            <v>1600</v>
          </cell>
          <cell r="CB59">
            <v>909</v>
          </cell>
          <cell r="CC59">
            <v>126</v>
          </cell>
          <cell r="CD59">
            <v>156</v>
          </cell>
          <cell r="CE59">
            <v>1200</v>
          </cell>
          <cell r="CF59">
            <v>780</v>
          </cell>
          <cell r="CG59">
            <v>90.4</v>
          </cell>
          <cell r="CH59">
            <v>0</v>
          </cell>
          <cell r="CI59">
            <v>4330</v>
          </cell>
          <cell r="CJ59">
            <v>22.8</v>
          </cell>
          <cell r="CK59">
            <v>0</v>
          </cell>
          <cell r="CL59">
            <v>0</v>
          </cell>
          <cell r="CM59">
            <v>0</v>
          </cell>
          <cell r="CN59">
            <v>0</v>
          </cell>
          <cell r="CO59">
            <v>0</v>
          </cell>
          <cell r="CP59">
            <v>175</v>
          </cell>
          <cell r="CQ59">
            <v>0.78400000000000003</v>
          </cell>
          <cell r="CR59">
            <v>0</v>
          </cell>
          <cell r="CS59">
            <v>0.71699999999999997</v>
          </cell>
        </row>
        <row r="60">
          <cell r="C60" t="str">
            <v>WT16.5X84.5</v>
          </cell>
          <cell r="D60" t="str">
            <v>F</v>
          </cell>
          <cell r="E60">
            <v>84.5</v>
          </cell>
          <cell r="F60">
            <v>24.8</v>
          </cell>
          <cell r="G60">
            <v>16.899999999999999</v>
          </cell>
          <cell r="H60">
            <v>0</v>
          </cell>
          <cell r="I60">
            <v>0</v>
          </cell>
          <cell r="J60">
            <v>11.5</v>
          </cell>
          <cell r="K60">
            <v>0</v>
          </cell>
          <cell r="L60">
            <v>0</v>
          </cell>
          <cell r="M60">
            <v>0.67</v>
          </cell>
          <cell r="N60">
            <v>1.22</v>
          </cell>
          <cell r="O60">
            <v>0</v>
          </cell>
          <cell r="P60">
            <v>0</v>
          </cell>
          <cell r="Q60">
            <v>0</v>
          </cell>
          <cell r="R60">
            <v>1.92</v>
          </cell>
          <cell r="S60">
            <v>2.125</v>
          </cell>
          <cell r="T60">
            <v>0</v>
          </cell>
          <cell r="U60">
            <v>0</v>
          </cell>
          <cell r="V60">
            <v>4.21</v>
          </cell>
          <cell r="W60">
            <v>0</v>
          </cell>
          <cell r="X60">
            <v>0</v>
          </cell>
          <cell r="Y60">
            <v>1.08</v>
          </cell>
          <cell r="Z60">
            <v>4.71</v>
          </cell>
          <cell r="AA60">
            <v>0</v>
          </cell>
          <cell r="AB60">
            <v>22.4</v>
          </cell>
          <cell r="AC60">
            <v>0</v>
          </cell>
          <cell r="AD60">
            <v>25.2</v>
          </cell>
          <cell r="AE60">
            <v>649</v>
          </cell>
          <cell r="AF60">
            <v>90.8</v>
          </cell>
          <cell r="AG60">
            <v>51.1</v>
          </cell>
          <cell r="AH60">
            <v>5.12</v>
          </cell>
          <cell r="AI60">
            <v>155</v>
          </cell>
          <cell r="AJ60">
            <v>42.1</v>
          </cell>
          <cell r="AK60">
            <v>27</v>
          </cell>
          <cell r="AL60">
            <v>2.5</v>
          </cell>
          <cell r="AM60">
            <v>0</v>
          </cell>
          <cell r="AN60">
            <v>8.81</v>
          </cell>
          <cell r="AO60">
            <v>55.4</v>
          </cell>
          <cell r="AP60">
            <v>0</v>
          </cell>
          <cell r="AQ60">
            <v>0</v>
          </cell>
          <cell r="AR60">
            <v>0</v>
          </cell>
          <cell r="AS60">
            <v>0</v>
          </cell>
          <cell r="AT60">
            <v>0</v>
          </cell>
          <cell r="AU60">
            <v>6.74</v>
          </cell>
          <cell r="AV60">
            <v>0.71499999999999997</v>
          </cell>
          <cell r="AW60">
            <v>0</v>
          </cell>
          <cell r="AX60">
            <v>0.628</v>
          </cell>
          <cell r="AY60" t="str">
            <v>WT420X125.5</v>
          </cell>
          <cell r="AZ60" t="str">
            <v>WT420X125.5</v>
          </cell>
          <cell r="BA60">
            <v>125</v>
          </cell>
          <cell r="BB60">
            <v>16000</v>
          </cell>
          <cell r="BC60">
            <v>429</v>
          </cell>
          <cell r="BD60">
            <v>0</v>
          </cell>
          <cell r="BE60">
            <v>0</v>
          </cell>
          <cell r="BF60">
            <v>292</v>
          </cell>
          <cell r="BG60">
            <v>0</v>
          </cell>
          <cell r="BH60">
            <v>0</v>
          </cell>
          <cell r="BI60">
            <v>17</v>
          </cell>
          <cell r="BJ60">
            <v>31</v>
          </cell>
          <cell r="BK60">
            <v>0</v>
          </cell>
          <cell r="BL60">
            <v>0</v>
          </cell>
          <cell r="BM60">
            <v>0</v>
          </cell>
          <cell r="BN60">
            <v>48.8</v>
          </cell>
          <cell r="BO60">
            <v>54</v>
          </cell>
          <cell r="BP60">
            <v>0</v>
          </cell>
          <cell r="BQ60">
            <v>107</v>
          </cell>
          <cell r="BR60">
            <v>0</v>
          </cell>
          <cell r="BS60">
            <v>0</v>
          </cell>
          <cell r="BT60">
            <v>27.4</v>
          </cell>
          <cell r="BU60">
            <v>126</v>
          </cell>
          <cell r="BV60">
            <v>0</v>
          </cell>
          <cell r="BW60">
            <v>0</v>
          </cell>
          <cell r="BX60">
            <v>22.4</v>
          </cell>
          <cell r="BY60">
            <v>25.2</v>
          </cell>
          <cell r="BZ60">
            <v>270</v>
          </cell>
          <cell r="CA60">
            <v>1490</v>
          </cell>
          <cell r="CB60">
            <v>837</v>
          </cell>
          <cell r="CC60">
            <v>130</v>
          </cell>
          <cell r="CD60">
            <v>64.5</v>
          </cell>
          <cell r="CE60">
            <v>690</v>
          </cell>
          <cell r="CF60">
            <v>442</v>
          </cell>
          <cell r="CG60">
            <v>63.5</v>
          </cell>
          <cell r="CH60">
            <v>0</v>
          </cell>
          <cell r="CI60">
            <v>3670</v>
          </cell>
          <cell r="CJ60">
            <v>14.9</v>
          </cell>
          <cell r="CK60">
            <v>0</v>
          </cell>
          <cell r="CL60">
            <v>0</v>
          </cell>
          <cell r="CM60">
            <v>0</v>
          </cell>
          <cell r="CN60">
            <v>0</v>
          </cell>
          <cell r="CO60">
            <v>0</v>
          </cell>
          <cell r="CP60">
            <v>171</v>
          </cell>
          <cell r="CQ60">
            <v>0.71499999999999997</v>
          </cell>
          <cell r="CR60">
            <v>0</v>
          </cell>
          <cell r="CS60">
            <v>0.628</v>
          </cell>
        </row>
        <row r="61">
          <cell r="C61" t="str">
            <v>WT16.5X76</v>
          </cell>
          <cell r="D61" t="str">
            <v>F</v>
          </cell>
          <cell r="E61">
            <v>76</v>
          </cell>
          <cell r="F61">
            <v>22.4</v>
          </cell>
          <cell r="G61">
            <v>16.7</v>
          </cell>
          <cell r="H61">
            <v>0</v>
          </cell>
          <cell r="I61">
            <v>0</v>
          </cell>
          <cell r="J61">
            <v>11.6</v>
          </cell>
          <cell r="K61">
            <v>0</v>
          </cell>
          <cell r="L61">
            <v>0</v>
          </cell>
          <cell r="M61">
            <v>0.63500000000000001</v>
          </cell>
          <cell r="N61">
            <v>1.06</v>
          </cell>
          <cell r="O61">
            <v>0</v>
          </cell>
          <cell r="P61">
            <v>0</v>
          </cell>
          <cell r="Q61">
            <v>0</v>
          </cell>
          <cell r="R61">
            <v>1.76</v>
          </cell>
          <cell r="S61">
            <v>1.9375</v>
          </cell>
          <cell r="T61">
            <v>0</v>
          </cell>
          <cell r="U61">
            <v>0</v>
          </cell>
          <cell r="V61">
            <v>4.26</v>
          </cell>
          <cell r="W61">
            <v>0</v>
          </cell>
          <cell r="X61">
            <v>0</v>
          </cell>
          <cell r="Y61">
            <v>0.96699999999999997</v>
          </cell>
          <cell r="Z61">
            <v>5.48</v>
          </cell>
          <cell r="AA61">
            <v>0</v>
          </cell>
          <cell r="AB61">
            <v>23.6</v>
          </cell>
          <cell r="AC61">
            <v>0</v>
          </cell>
          <cell r="AD61">
            <v>26.4</v>
          </cell>
          <cell r="AE61">
            <v>592</v>
          </cell>
          <cell r="AF61">
            <v>84.5</v>
          </cell>
          <cell r="AG61">
            <v>47.4</v>
          </cell>
          <cell r="AH61">
            <v>5.14</v>
          </cell>
          <cell r="AI61">
            <v>136</v>
          </cell>
          <cell r="AJ61">
            <v>36.9</v>
          </cell>
          <cell r="AK61">
            <v>23.6</v>
          </cell>
          <cell r="AL61">
            <v>2.4700000000000002</v>
          </cell>
          <cell r="AM61">
            <v>0</v>
          </cell>
          <cell r="AN61">
            <v>6.16</v>
          </cell>
          <cell r="AO61">
            <v>43</v>
          </cell>
          <cell r="AP61">
            <v>0</v>
          </cell>
          <cell r="AQ61">
            <v>0</v>
          </cell>
          <cell r="AR61">
            <v>0</v>
          </cell>
          <cell r="AS61">
            <v>0</v>
          </cell>
          <cell r="AT61">
            <v>0</v>
          </cell>
          <cell r="AU61">
            <v>6.82</v>
          </cell>
          <cell r="AV61">
            <v>0.7</v>
          </cell>
          <cell r="AW61">
            <v>0</v>
          </cell>
          <cell r="AX61">
            <v>0.57499999999999996</v>
          </cell>
          <cell r="AY61" t="str">
            <v>WT420X113</v>
          </cell>
          <cell r="AZ61" t="str">
            <v>WT420X113</v>
          </cell>
          <cell r="BA61">
            <v>113</v>
          </cell>
          <cell r="BB61">
            <v>14500</v>
          </cell>
          <cell r="BC61">
            <v>424</v>
          </cell>
          <cell r="BD61">
            <v>0</v>
          </cell>
          <cell r="BE61">
            <v>0</v>
          </cell>
          <cell r="BF61">
            <v>295</v>
          </cell>
          <cell r="BG61">
            <v>0</v>
          </cell>
          <cell r="BH61">
            <v>0</v>
          </cell>
          <cell r="BI61">
            <v>16.100000000000001</v>
          </cell>
          <cell r="BJ61">
            <v>26.9</v>
          </cell>
          <cell r="BK61">
            <v>0</v>
          </cell>
          <cell r="BL61">
            <v>0</v>
          </cell>
          <cell r="BM61">
            <v>0</v>
          </cell>
          <cell r="BN61">
            <v>44.7</v>
          </cell>
          <cell r="BO61">
            <v>49.2</v>
          </cell>
          <cell r="BP61">
            <v>0</v>
          </cell>
          <cell r="BQ61">
            <v>108</v>
          </cell>
          <cell r="BR61">
            <v>0</v>
          </cell>
          <cell r="BS61">
            <v>0</v>
          </cell>
          <cell r="BT61">
            <v>24.6</v>
          </cell>
          <cell r="BU61">
            <v>113</v>
          </cell>
          <cell r="BV61">
            <v>0</v>
          </cell>
          <cell r="BW61">
            <v>0</v>
          </cell>
          <cell r="BX61">
            <v>23.6</v>
          </cell>
          <cell r="BY61">
            <v>26.4</v>
          </cell>
          <cell r="BZ61">
            <v>246</v>
          </cell>
          <cell r="CA61">
            <v>1380</v>
          </cell>
          <cell r="CB61">
            <v>777</v>
          </cell>
          <cell r="CC61">
            <v>131</v>
          </cell>
          <cell r="CD61">
            <v>56.6</v>
          </cell>
          <cell r="CE61">
            <v>605</v>
          </cell>
          <cell r="CF61">
            <v>387</v>
          </cell>
          <cell r="CG61">
            <v>62.7</v>
          </cell>
          <cell r="CH61">
            <v>0</v>
          </cell>
          <cell r="CI61">
            <v>2560</v>
          </cell>
          <cell r="CJ61">
            <v>11.5</v>
          </cell>
          <cell r="CK61">
            <v>0</v>
          </cell>
          <cell r="CL61">
            <v>0</v>
          </cell>
          <cell r="CM61">
            <v>0</v>
          </cell>
          <cell r="CN61">
            <v>0</v>
          </cell>
          <cell r="CO61">
            <v>0</v>
          </cell>
          <cell r="CP61">
            <v>173</v>
          </cell>
          <cell r="CQ61">
            <v>0.7</v>
          </cell>
          <cell r="CR61">
            <v>0</v>
          </cell>
          <cell r="CS61">
            <v>0.57499999999999996</v>
          </cell>
        </row>
        <row r="62">
          <cell r="C62" t="str">
            <v>WT16.5X70.5</v>
          </cell>
          <cell r="D62" t="str">
            <v>F</v>
          </cell>
          <cell r="E62">
            <v>70.5</v>
          </cell>
          <cell r="F62">
            <v>20.8</v>
          </cell>
          <cell r="G62">
            <v>16.7</v>
          </cell>
          <cell r="H62">
            <v>0</v>
          </cell>
          <cell r="I62">
            <v>0</v>
          </cell>
          <cell r="J62">
            <v>11.5</v>
          </cell>
          <cell r="K62">
            <v>0</v>
          </cell>
          <cell r="L62">
            <v>0</v>
          </cell>
          <cell r="M62">
            <v>0.60499999999999998</v>
          </cell>
          <cell r="N62">
            <v>0.96</v>
          </cell>
          <cell r="O62">
            <v>0</v>
          </cell>
          <cell r="P62">
            <v>0</v>
          </cell>
          <cell r="Q62">
            <v>0</v>
          </cell>
          <cell r="R62">
            <v>1.66</v>
          </cell>
          <cell r="S62">
            <v>1.8125</v>
          </cell>
          <cell r="T62">
            <v>0</v>
          </cell>
          <cell r="U62">
            <v>0</v>
          </cell>
          <cell r="V62">
            <v>4.29</v>
          </cell>
          <cell r="W62">
            <v>0</v>
          </cell>
          <cell r="X62">
            <v>0</v>
          </cell>
          <cell r="Y62">
            <v>0.90100000000000002</v>
          </cell>
          <cell r="Z62">
            <v>6.01</v>
          </cell>
          <cell r="AA62">
            <v>0</v>
          </cell>
          <cell r="AB62">
            <v>24.8</v>
          </cell>
          <cell r="AC62">
            <v>0</v>
          </cell>
          <cell r="AD62">
            <v>27.5</v>
          </cell>
          <cell r="AE62">
            <v>552</v>
          </cell>
          <cell r="AF62">
            <v>79.8</v>
          </cell>
          <cell r="AG62">
            <v>44.7</v>
          </cell>
          <cell r="AH62">
            <v>5.15</v>
          </cell>
          <cell r="AI62">
            <v>123</v>
          </cell>
          <cell r="AJ62">
            <v>33.4</v>
          </cell>
          <cell r="AK62">
            <v>21.3</v>
          </cell>
          <cell r="AL62">
            <v>2.4300000000000002</v>
          </cell>
          <cell r="AM62">
            <v>0</v>
          </cell>
          <cell r="AN62">
            <v>4.84</v>
          </cell>
          <cell r="AO62">
            <v>35.4</v>
          </cell>
          <cell r="AP62">
            <v>0</v>
          </cell>
          <cell r="AQ62">
            <v>0</v>
          </cell>
          <cell r="AR62">
            <v>0</v>
          </cell>
          <cell r="AS62">
            <v>0</v>
          </cell>
          <cell r="AT62">
            <v>0</v>
          </cell>
          <cell r="AU62">
            <v>6.86</v>
          </cell>
          <cell r="AV62">
            <v>0.69099999999999995</v>
          </cell>
          <cell r="AW62">
            <v>0</v>
          </cell>
          <cell r="AX62">
            <v>0.52800000000000002</v>
          </cell>
          <cell r="AY62" t="str">
            <v>WT420X105</v>
          </cell>
          <cell r="AZ62" t="str">
            <v>WT420X105</v>
          </cell>
          <cell r="BA62">
            <v>105</v>
          </cell>
          <cell r="BB62">
            <v>13400</v>
          </cell>
          <cell r="BC62">
            <v>424</v>
          </cell>
          <cell r="BD62">
            <v>0</v>
          </cell>
          <cell r="BE62">
            <v>0</v>
          </cell>
          <cell r="BF62">
            <v>292</v>
          </cell>
          <cell r="BG62">
            <v>0</v>
          </cell>
          <cell r="BH62">
            <v>0</v>
          </cell>
          <cell r="BI62">
            <v>15.4</v>
          </cell>
          <cell r="BJ62">
            <v>24.4</v>
          </cell>
          <cell r="BK62">
            <v>0</v>
          </cell>
          <cell r="BL62">
            <v>0</v>
          </cell>
          <cell r="BM62">
            <v>0</v>
          </cell>
          <cell r="BN62">
            <v>42.2</v>
          </cell>
          <cell r="BO62">
            <v>46</v>
          </cell>
          <cell r="BP62">
            <v>0</v>
          </cell>
          <cell r="BQ62">
            <v>109</v>
          </cell>
          <cell r="BR62">
            <v>0</v>
          </cell>
          <cell r="BS62">
            <v>0</v>
          </cell>
          <cell r="BT62">
            <v>22.9</v>
          </cell>
          <cell r="BU62">
            <v>105</v>
          </cell>
          <cell r="BV62">
            <v>0</v>
          </cell>
          <cell r="BW62">
            <v>0</v>
          </cell>
          <cell r="BX62">
            <v>24.8</v>
          </cell>
          <cell r="BY62">
            <v>27.5</v>
          </cell>
          <cell r="BZ62">
            <v>230</v>
          </cell>
          <cell r="CA62">
            <v>1310</v>
          </cell>
          <cell r="CB62">
            <v>733</v>
          </cell>
          <cell r="CC62">
            <v>131</v>
          </cell>
          <cell r="CD62">
            <v>51.2</v>
          </cell>
          <cell r="CE62">
            <v>547</v>
          </cell>
          <cell r="CF62">
            <v>349</v>
          </cell>
          <cell r="CG62">
            <v>61.7</v>
          </cell>
          <cell r="CH62">
            <v>0</v>
          </cell>
          <cell r="CI62">
            <v>2010</v>
          </cell>
          <cell r="CJ62">
            <v>9.51</v>
          </cell>
          <cell r="CK62">
            <v>0</v>
          </cell>
          <cell r="CL62">
            <v>0</v>
          </cell>
          <cell r="CM62">
            <v>0</v>
          </cell>
          <cell r="CN62">
            <v>0</v>
          </cell>
          <cell r="CO62">
            <v>0</v>
          </cell>
          <cell r="CP62">
            <v>174</v>
          </cell>
          <cell r="CQ62">
            <v>0.69099999999999995</v>
          </cell>
          <cell r="CR62">
            <v>0</v>
          </cell>
          <cell r="CS62">
            <v>0.52800000000000002</v>
          </cell>
        </row>
        <row r="63">
          <cell r="C63" t="str">
            <v>WT16.5X65</v>
          </cell>
          <cell r="D63" t="str">
            <v>F</v>
          </cell>
          <cell r="E63">
            <v>65</v>
          </cell>
          <cell r="F63">
            <v>19.2</v>
          </cell>
          <cell r="G63">
            <v>16.5</v>
          </cell>
          <cell r="H63">
            <v>0</v>
          </cell>
          <cell r="I63">
            <v>0</v>
          </cell>
          <cell r="J63">
            <v>11.5</v>
          </cell>
          <cell r="K63">
            <v>0</v>
          </cell>
          <cell r="L63">
            <v>0</v>
          </cell>
          <cell r="M63">
            <v>0.57999999999999996</v>
          </cell>
          <cell r="N63">
            <v>0.85499999999999998</v>
          </cell>
          <cell r="O63">
            <v>0</v>
          </cell>
          <cell r="P63">
            <v>0</v>
          </cell>
          <cell r="Q63">
            <v>0</v>
          </cell>
          <cell r="R63">
            <v>1.56</v>
          </cell>
          <cell r="S63">
            <v>1.75</v>
          </cell>
          <cell r="T63">
            <v>0</v>
          </cell>
          <cell r="U63">
            <v>0</v>
          </cell>
          <cell r="V63">
            <v>4.3600000000000003</v>
          </cell>
          <cell r="W63">
            <v>0</v>
          </cell>
          <cell r="X63">
            <v>0</v>
          </cell>
          <cell r="Y63">
            <v>0.83199999999999996</v>
          </cell>
          <cell r="Z63">
            <v>6.73</v>
          </cell>
          <cell r="AA63">
            <v>0</v>
          </cell>
          <cell r="AB63">
            <v>25.8</v>
          </cell>
          <cell r="AC63">
            <v>0</v>
          </cell>
          <cell r="AD63">
            <v>28.5</v>
          </cell>
          <cell r="AE63">
            <v>513</v>
          </cell>
          <cell r="AF63">
            <v>75.599999999999994</v>
          </cell>
          <cell r="AG63">
            <v>42.1</v>
          </cell>
          <cell r="AH63">
            <v>5.18</v>
          </cell>
          <cell r="AI63">
            <v>109</v>
          </cell>
          <cell r="AJ63">
            <v>29.7</v>
          </cell>
          <cell r="AK63">
            <v>18.899999999999999</v>
          </cell>
          <cell r="AL63">
            <v>2.38</v>
          </cell>
          <cell r="AM63">
            <v>0</v>
          </cell>
          <cell r="AN63">
            <v>3.67</v>
          </cell>
          <cell r="AO63">
            <v>29.3</v>
          </cell>
          <cell r="AP63">
            <v>0</v>
          </cell>
          <cell r="AQ63">
            <v>0</v>
          </cell>
          <cell r="AR63">
            <v>0</v>
          </cell>
          <cell r="AS63">
            <v>0</v>
          </cell>
          <cell r="AT63">
            <v>0</v>
          </cell>
          <cell r="AU63">
            <v>6.93</v>
          </cell>
          <cell r="AV63">
            <v>0.67700000000000005</v>
          </cell>
          <cell r="AW63">
            <v>0</v>
          </cell>
          <cell r="AX63">
            <v>0.49199999999999999</v>
          </cell>
          <cell r="AY63" t="str">
            <v>WT420X96.5</v>
          </cell>
          <cell r="AZ63" t="str">
            <v>WT420X96.5</v>
          </cell>
          <cell r="BA63">
            <v>96.5</v>
          </cell>
          <cell r="BB63">
            <v>12400</v>
          </cell>
          <cell r="BC63">
            <v>419</v>
          </cell>
          <cell r="BD63">
            <v>0</v>
          </cell>
          <cell r="BE63">
            <v>0</v>
          </cell>
          <cell r="BF63">
            <v>292</v>
          </cell>
          <cell r="BG63">
            <v>0</v>
          </cell>
          <cell r="BH63">
            <v>0</v>
          </cell>
          <cell r="BI63">
            <v>14.7</v>
          </cell>
          <cell r="BJ63">
            <v>21.7</v>
          </cell>
          <cell r="BK63">
            <v>0</v>
          </cell>
          <cell r="BL63">
            <v>0</v>
          </cell>
          <cell r="BM63">
            <v>0</v>
          </cell>
          <cell r="BN63">
            <v>39.6</v>
          </cell>
          <cell r="BO63">
            <v>44.5</v>
          </cell>
          <cell r="BP63">
            <v>0</v>
          </cell>
          <cell r="BQ63">
            <v>111</v>
          </cell>
          <cell r="BR63">
            <v>0</v>
          </cell>
          <cell r="BS63">
            <v>0</v>
          </cell>
          <cell r="BT63">
            <v>21.1</v>
          </cell>
          <cell r="BU63">
            <v>96.5</v>
          </cell>
          <cell r="BV63">
            <v>0</v>
          </cell>
          <cell r="BW63">
            <v>0</v>
          </cell>
          <cell r="BX63">
            <v>25.8</v>
          </cell>
          <cell r="BY63">
            <v>28.5</v>
          </cell>
          <cell r="BZ63">
            <v>214</v>
          </cell>
          <cell r="CA63">
            <v>1240</v>
          </cell>
          <cell r="CB63">
            <v>690</v>
          </cell>
          <cell r="CC63">
            <v>132</v>
          </cell>
          <cell r="CD63">
            <v>45.4</v>
          </cell>
          <cell r="CE63">
            <v>487</v>
          </cell>
          <cell r="CF63">
            <v>310</v>
          </cell>
          <cell r="CG63">
            <v>60.5</v>
          </cell>
          <cell r="CH63">
            <v>0</v>
          </cell>
          <cell r="CI63">
            <v>1530</v>
          </cell>
          <cell r="CJ63">
            <v>7.87</v>
          </cell>
          <cell r="CK63">
            <v>0</v>
          </cell>
          <cell r="CL63">
            <v>0</v>
          </cell>
          <cell r="CM63">
            <v>0</v>
          </cell>
          <cell r="CN63">
            <v>0</v>
          </cell>
          <cell r="CO63">
            <v>0</v>
          </cell>
          <cell r="CP63">
            <v>176</v>
          </cell>
          <cell r="CQ63">
            <v>0.67700000000000005</v>
          </cell>
          <cell r="CR63">
            <v>0</v>
          </cell>
          <cell r="CS63">
            <v>0.49199999999999999</v>
          </cell>
        </row>
        <row r="64">
          <cell r="C64" t="str">
            <v>WT16.5X59</v>
          </cell>
          <cell r="D64" t="str">
            <v>F</v>
          </cell>
          <cell r="E64">
            <v>59</v>
          </cell>
          <cell r="F64">
            <v>17.3</v>
          </cell>
          <cell r="G64">
            <v>16.399999999999999</v>
          </cell>
          <cell r="H64">
            <v>0</v>
          </cell>
          <cell r="I64">
            <v>0</v>
          </cell>
          <cell r="J64">
            <v>11.5</v>
          </cell>
          <cell r="K64">
            <v>0</v>
          </cell>
          <cell r="L64">
            <v>0</v>
          </cell>
          <cell r="M64">
            <v>0.55000000000000004</v>
          </cell>
          <cell r="N64">
            <v>0.74</v>
          </cell>
          <cell r="O64">
            <v>0</v>
          </cell>
          <cell r="P64">
            <v>0</v>
          </cell>
          <cell r="Q64">
            <v>0</v>
          </cell>
          <cell r="R64">
            <v>1.44</v>
          </cell>
          <cell r="S64">
            <v>1.625</v>
          </cell>
          <cell r="T64">
            <v>0</v>
          </cell>
          <cell r="U64">
            <v>0</v>
          </cell>
          <cell r="V64">
            <v>4.47</v>
          </cell>
          <cell r="W64">
            <v>0</v>
          </cell>
          <cell r="X64">
            <v>0</v>
          </cell>
          <cell r="Y64">
            <v>0.86199999999999999</v>
          </cell>
          <cell r="Z64">
            <v>7.76</v>
          </cell>
          <cell r="AA64">
            <v>0</v>
          </cell>
          <cell r="AB64">
            <v>27.3</v>
          </cell>
          <cell r="AC64">
            <v>0</v>
          </cell>
          <cell r="AD64">
            <v>29.9</v>
          </cell>
          <cell r="AE64">
            <v>469</v>
          </cell>
          <cell r="AF64">
            <v>70.8</v>
          </cell>
          <cell r="AG64">
            <v>39.200000000000003</v>
          </cell>
          <cell r="AH64">
            <v>5.2</v>
          </cell>
          <cell r="AI64">
            <v>93.5</v>
          </cell>
          <cell r="AJ64">
            <v>25.6</v>
          </cell>
          <cell r="AK64">
            <v>16.3</v>
          </cell>
          <cell r="AL64">
            <v>2.3199999999999998</v>
          </cell>
          <cell r="AM64">
            <v>0</v>
          </cell>
          <cell r="AN64">
            <v>2.64</v>
          </cell>
          <cell r="AO64">
            <v>23.4</v>
          </cell>
          <cell r="AP64">
            <v>0</v>
          </cell>
          <cell r="AQ64">
            <v>0</v>
          </cell>
          <cell r="AR64">
            <v>0</v>
          </cell>
          <cell r="AS64">
            <v>0</v>
          </cell>
          <cell r="AT64">
            <v>0</v>
          </cell>
          <cell r="AU64">
            <v>7.02</v>
          </cell>
          <cell r="AV64">
            <v>0.65900000000000003</v>
          </cell>
          <cell r="AW64">
            <v>0</v>
          </cell>
          <cell r="AX64">
            <v>0.44800000000000001</v>
          </cell>
          <cell r="AY64" t="str">
            <v>WT420X88</v>
          </cell>
          <cell r="AZ64" t="str">
            <v>WT420X88</v>
          </cell>
          <cell r="BA64">
            <v>88</v>
          </cell>
          <cell r="BB64">
            <v>11200</v>
          </cell>
          <cell r="BC64">
            <v>417</v>
          </cell>
          <cell r="BD64">
            <v>0</v>
          </cell>
          <cell r="BE64">
            <v>0</v>
          </cell>
          <cell r="BF64">
            <v>292</v>
          </cell>
          <cell r="BG64">
            <v>0</v>
          </cell>
          <cell r="BH64">
            <v>0</v>
          </cell>
          <cell r="BI64">
            <v>14</v>
          </cell>
          <cell r="BJ64">
            <v>18.8</v>
          </cell>
          <cell r="BK64">
            <v>0</v>
          </cell>
          <cell r="BL64">
            <v>0</v>
          </cell>
          <cell r="BM64">
            <v>0</v>
          </cell>
          <cell r="BN64">
            <v>36.6</v>
          </cell>
          <cell r="BO64">
            <v>41.3</v>
          </cell>
          <cell r="BP64">
            <v>0</v>
          </cell>
          <cell r="BQ64">
            <v>114</v>
          </cell>
          <cell r="BR64">
            <v>0</v>
          </cell>
          <cell r="BS64">
            <v>0</v>
          </cell>
          <cell r="BT64">
            <v>21.9</v>
          </cell>
          <cell r="BU64">
            <v>88</v>
          </cell>
          <cell r="BV64">
            <v>0</v>
          </cell>
          <cell r="BW64">
            <v>0</v>
          </cell>
          <cell r="BX64">
            <v>27.3</v>
          </cell>
          <cell r="BY64">
            <v>29.9</v>
          </cell>
          <cell r="BZ64">
            <v>195</v>
          </cell>
          <cell r="CA64">
            <v>1160</v>
          </cell>
          <cell r="CB64">
            <v>642</v>
          </cell>
          <cell r="CC64">
            <v>132</v>
          </cell>
          <cell r="CD64">
            <v>38.9</v>
          </cell>
          <cell r="CE64">
            <v>420</v>
          </cell>
          <cell r="CF64">
            <v>267</v>
          </cell>
          <cell r="CG64">
            <v>58.9</v>
          </cell>
          <cell r="CH64">
            <v>0</v>
          </cell>
          <cell r="CI64">
            <v>1100</v>
          </cell>
          <cell r="CJ64">
            <v>6.28</v>
          </cell>
          <cell r="CK64">
            <v>0</v>
          </cell>
          <cell r="CL64">
            <v>0</v>
          </cell>
          <cell r="CM64">
            <v>0</v>
          </cell>
          <cell r="CN64">
            <v>0</v>
          </cell>
          <cell r="CO64">
            <v>0</v>
          </cell>
          <cell r="CP64">
            <v>178</v>
          </cell>
          <cell r="CQ64">
            <v>0.65900000000000003</v>
          </cell>
          <cell r="CR64">
            <v>0</v>
          </cell>
          <cell r="CS64">
            <v>0.44800000000000001</v>
          </cell>
        </row>
        <row r="65">
          <cell r="C65" t="str">
            <v>WT15X195.5</v>
          </cell>
          <cell r="D65" t="str">
            <v>T</v>
          </cell>
          <cell r="E65">
            <v>196</v>
          </cell>
          <cell r="F65">
            <v>57.6</v>
          </cell>
          <cell r="G65">
            <v>16.600000000000001</v>
          </cell>
          <cell r="H65">
            <v>0</v>
          </cell>
          <cell r="I65">
            <v>0</v>
          </cell>
          <cell r="J65">
            <v>15.6</v>
          </cell>
          <cell r="K65">
            <v>0</v>
          </cell>
          <cell r="L65">
            <v>0</v>
          </cell>
          <cell r="M65">
            <v>1.36</v>
          </cell>
          <cell r="N65">
            <v>2.44</v>
          </cell>
          <cell r="O65">
            <v>0</v>
          </cell>
          <cell r="P65">
            <v>0</v>
          </cell>
          <cell r="Q65">
            <v>0</v>
          </cell>
          <cell r="R65">
            <v>3.23</v>
          </cell>
          <cell r="S65">
            <v>3.375</v>
          </cell>
          <cell r="T65">
            <v>0</v>
          </cell>
          <cell r="U65">
            <v>0</v>
          </cell>
          <cell r="V65">
            <v>4</v>
          </cell>
          <cell r="W65">
            <v>0</v>
          </cell>
          <cell r="X65">
            <v>0</v>
          </cell>
          <cell r="Y65">
            <v>1.85</v>
          </cell>
          <cell r="Z65">
            <v>3.19</v>
          </cell>
          <cell r="AA65">
            <v>0</v>
          </cell>
          <cell r="AB65">
            <v>9.83</v>
          </cell>
          <cell r="AC65">
            <v>0</v>
          </cell>
          <cell r="AD65">
            <v>12.2</v>
          </cell>
          <cell r="AE65">
            <v>1220</v>
          </cell>
          <cell r="AF65">
            <v>177</v>
          </cell>
          <cell r="AG65">
            <v>96.9</v>
          </cell>
          <cell r="AH65">
            <v>4.6100000000000003</v>
          </cell>
          <cell r="AI65">
            <v>774</v>
          </cell>
          <cell r="AJ65">
            <v>155</v>
          </cell>
          <cell r="AK65">
            <v>99.2</v>
          </cell>
          <cell r="AL65">
            <v>3.67</v>
          </cell>
          <cell r="AM65">
            <v>0</v>
          </cell>
          <cell r="AN65">
            <v>86.3</v>
          </cell>
          <cell r="AO65">
            <v>636</v>
          </cell>
          <cell r="AP65">
            <v>0</v>
          </cell>
          <cell r="AQ65">
            <v>0</v>
          </cell>
          <cell r="AR65">
            <v>0</v>
          </cell>
          <cell r="AS65">
            <v>0</v>
          </cell>
          <cell r="AT65">
            <v>0</v>
          </cell>
          <cell r="AU65">
            <v>6.51</v>
          </cell>
          <cell r="AV65">
            <v>0.81699999999999995</v>
          </cell>
          <cell r="AW65">
            <v>0</v>
          </cell>
          <cell r="AX65">
            <v>1</v>
          </cell>
          <cell r="AY65" t="str">
            <v>WT380X291</v>
          </cell>
          <cell r="AZ65" t="str">
            <v>WT380X291</v>
          </cell>
          <cell r="BA65">
            <v>291</v>
          </cell>
          <cell r="BB65">
            <v>37200</v>
          </cell>
          <cell r="BC65">
            <v>422</v>
          </cell>
          <cell r="BD65">
            <v>0</v>
          </cell>
          <cell r="BE65">
            <v>0</v>
          </cell>
          <cell r="BF65">
            <v>396</v>
          </cell>
          <cell r="BG65">
            <v>0</v>
          </cell>
          <cell r="BH65">
            <v>0</v>
          </cell>
          <cell r="BI65">
            <v>34.5</v>
          </cell>
          <cell r="BJ65">
            <v>62</v>
          </cell>
          <cell r="BK65">
            <v>0</v>
          </cell>
          <cell r="BL65">
            <v>0</v>
          </cell>
          <cell r="BM65">
            <v>0</v>
          </cell>
          <cell r="BN65">
            <v>82</v>
          </cell>
          <cell r="BO65">
            <v>85.7</v>
          </cell>
          <cell r="BP65">
            <v>0</v>
          </cell>
          <cell r="BQ65">
            <v>102</v>
          </cell>
          <cell r="BR65">
            <v>0</v>
          </cell>
          <cell r="BS65">
            <v>0</v>
          </cell>
          <cell r="BT65">
            <v>47</v>
          </cell>
          <cell r="BU65">
            <v>291</v>
          </cell>
          <cell r="BV65">
            <v>0</v>
          </cell>
          <cell r="BW65">
            <v>0</v>
          </cell>
          <cell r="BX65">
            <v>9.83</v>
          </cell>
          <cell r="BY65">
            <v>12.2</v>
          </cell>
          <cell r="BZ65">
            <v>508</v>
          </cell>
          <cell r="CA65">
            <v>2900</v>
          </cell>
          <cell r="CB65">
            <v>1590</v>
          </cell>
          <cell r="CC65">
            <v>117</v>
          </cell>
          <cell r="CD65">
            <v>322</v>
          </cell>
          <cell r="CE65">
            <v>2540</v>
          </cell>
          <cell r="CF65">
            <v>1630</v>
          </cell>
          <cell r="CG65">
            <v>93.2</v>
          </cell>
          <cell r="CH65">
            <v>0</v>
          </cell>
          <cell r="CI65">
            <v>35900</v>
          </cell>
          <cell r="CJ65">
            <v>171</v>
          </cell>
          <cell r="CK65">
            <v>0</v>
          </cell>
          <cell r="CL65">
            <v>0</v>
          </cell>
          <cell r="CM65">
            <v>0</v>
          </cell>
          <cell r="CN65">
            <v>0</v>
          </cell>
          <cell r="CO65">
            <v>0</v>
          </cell>
          <cell r="CP65">
            <v>165</v>
          </cell>
          <cell r="CQ65">
            <v>0.81699999999999995</v>
          </cell>
          <cell r="CR65">
            <v>0</v>
          </cell>
          <cell r="CS65">
            <v>1</v>
          </cell>
        </row>
        <row r="66">
          <cell r="C66" t="str">
            <v>WT15X178.5</v>
          </cell>
          <cell r="D66" t="str">
            <v>T</v>
          </cell>
          <cell r="E66">
            <v>178</v>
          </cell>
          <cell r="F66">
            <v>52.5</v>
          </cell>
          <cell r="G66">
            <v>16.399999999999999</v>
          </cell>
          <cell r="H66">
            <v>0</v>
          </cell>
          <cell r="I66">
            <v>0</v>
          </cell>
          <cell r="J66">
            <v>15.5</v>
          </cell>
          <cell r="K66">
            <v>0</v>
          </cell>
          <cell r="L66">
            <v>0</v>
          </cell>
          <cell r="M66">
            <v>1.24</v>
          </cell>
          <cell r="N66">
            <v>2.2400000000000002</v>
          </cell>
          <cell r="O66">
            <v>0</v>
          </cell>
          <cell r="P66">
            <v>0</v>
          </cell>
          <cell r="Q66">
            <v>0</v>
          </cell>
          <cell r="R66">
            <v>3.03</v>
          </cell>
          <cell r="S66">
            <v>3.125</v>
          </cell>
          <cell r="T66">
            <v>0</v>
          </cell>
          <cell r="U66">
            <v>0</v>
          </cell>
          <cell r="V66">
            <v>3.87</v>
          </cell>
          <cell r="W66">
            <v>0</v>
          </cell>
          <cell r="X66">
            <v>0</v>
          </cell>
          <cell r="Y66">
            <v>1.7</v>
          </cell>
          <cell r="Z66">
            <v>3.45</v>
          </cell>
          <cell r="AA66">
            <v>0</v>
          </cell>
          <cell r="AB66">
            <v>10.8</v>
          </cell>
          <cell r="AC66">
            <v>0</v>
          </cell>
          <cell r="AD66">
            <v>13.2</v>
          </cell>
          <cell r="AE66">
            <v>1090</v>
          </cell>
          <cell r="AF66">
            <v>159</v>
          </cell>
          <cell r="AG66">
            <v>87.2</v>
          </cell>
          <cell r="AH66">
            <v>4.5599999999999996</v>
          </cell>
          <cell r="AI66">
            <v>693</v>
          </cell>
          <cell r="AJ66">
            <v>140</v>
          </cell>
          <cell r="AK66">
            <v>89.6</v>
          </cell>
          <cell r="AL66">
            <v>3.64</v>
          </cell>
          <cell r="AM66">
            <v>0</v>
          </cell>
          <cell r="AN66">
            <v>66.599999999999994</v>
          </cell>
          <cell r="AO66">
            <v>478</v>
          </cell>
          <cell r="AP66">
            <v>0</v>
          </cell>
          <cell r="AQ66">
            <v>0</v>
          </cell>
          <cell r="AR66">
            <v>0</v>
          </cell>
          <cell r="AS66">
            <v>0</v>
          </cell>
          <cell r="AT66">
            <v>0</v>
          </cell>
          <cell r="AU66">
            <v>6.45</v>
          </cell>
          <cell r="AV66">
            <v>0.81799999999999995</v>
          </cell>
          <cell r="AW66">
            <v>0</v>
          </cell>
          <cell r="AX66">
            <v>1</v>
          </cell>
          <cell r="AY66" t="str">
            <v>WT380X265.5</v>
          </cell>
          <cell r="AZ66" t="str">
            <v>WT380X265.5</v>
          </cell>
          <cell r="BA66">
            <v>266</v>
          </cell>
          <cell r="BB66">
            <v>33900</v>
          </cell>
          <cell r="BC66">
            <v>417</v>
          </cell>
          <cell r="BD66">
            <v>0</v>
          </cell>
          <cell r="BE66">
            <v>0</v>
          </cell>
          <cell r="BF66">
            <v>394</v>
          </cell>
          <cell r="BG66">
            <v>0</v>
          </cell>
          <cell r="BH66">
            <v>0</v>
          </cell>
          <cell r="BI66">
            <v>31.5</v>
          </cell>
          <cell r="BJ66">
            <v>56.9</v>
          </cell>
          <cell r="BK66">
            <v>0</v>
          </cell>
          <cell r="BL66">
            <v>0</v>
          </cell>
          <cell r="BM66">
            <v>0</v>
          </cell>
          <cell r="BN66">
            <v>77</v>
          </cell>
          <cell r="BO66">
            <v>79.400000000000006</v>
          </cell>
          <cell r="BP66">
            <v>0</v>
          </cell>
          <cell r="BQ66">
            <v>98.3</v>
          </cell>
          <cell r="BR66">
            <v>0</v>
          </cell>
          <cell r="BS66">
            <v>0</v>
          </cell>
          <cell r="BT66">
            <v>43.2</v>
          </cell>
          <cell r="BU66">
            <v>266</v>
          </cell>
          <cell r="BV66">
            <v>0</v>
          </cell>
          <cell r="BW66">
            <v>0</v>
          </cell>
          <cell r="BX66">
            <v>10.8</v>
          </cell>
          <cell r="BY66">
            <v>13.2</v>
          </cell>
          <cell r="BZ66">
            <v>454</v>
          </cell>
          <cell r="CA66">
            <v>2610</v>
          </cell>
          <cell r="CB66">
            <v>1430</v>
          </cell>
          <cell r="CC66">
            <v>116</v>
          </cell>
          <cell r="CD66">
            <v>288</v>
          </cell>
          <cell r="CE66">
            <v>2290</v>
          </cell>
          <cell r="CF66">
            <v>1470</v>
          </cell>
          <cell r="CG66">
            <v>92.5</v>
          </cell>
          <cell r="CH66">
            <v>0</v>
          </cell>
          <cell r="CI66">
            <v>27700</v>
          </cell>
          <cell r="CJ66">
            <v>128</v>
          </cell>
          <cell r="CK66">
            <v>0</v>
          </cell>
          <cell r="CL66">
            <v>0</v>
          </cell>
          <cell r="CM66">
            <v>0</v>
          </cell>
          <cell r="CN66">
            <v>0</v>
          </cell>
          <cell r="CO66">
            <v>0</v>
          </cell>
          <cell r="CP66">
            <v>164</v>
          </cell>
          <cell r="CQ66">
            <v>0.81799999999999995</v>
          </cell>
          <cell r="CR66">
            <v>0</v>
          </cell>
          <cell r="CS66">
            <v>1</v>
          </cell>
        </row>
        <row r="67">
          <cell r="C67" t="str">
            <v>WT15X163</v>
          </cell>
          <cell r="D67" t="str">
            <v>T</v>
          </cell>
          <cell r="E67">
            <v>163</v>
          </cell>
          <cell r="F67">
            <v>47.9</v>
          </cell>
          <cell r="G67">
            <v>16.2</v>
          </cell>
          <cell r="H67">
            <v>0</v>
          </cell>
          <cell r="I67">
            <v>0</v>
          </cell>
          <cell r="J67">
            <v>15.4</v>
          </cell>
          <cell r="K67">
            <v>0</v>
          </cell>
          <cell r="L67">
            <v>0</v>
          </cell>
          <cell r="M67">
            <v>1.1399999999999999</v>
          </cell>
          <cell r="N67">
            <v>2.0499999999999998</v>
          </cell>
          <cell r="O67">
            <v>0</v>
          </cell>
          <cell r="P67">
            <v>0</v>
          </cell>
          <cell r="Q67">
            <v>0</v>
          </cell>
          <cell r="R67">
            <v>2.84</v>
          </cell>
          <cell r="S67">
            <v>2.9375</v>
          </cell>
          <cell r="T67">
            <v>0</v>
          </cell>
          <cell r="U67">
            <v>0</v>
          </cell>
          <cell r="V67">
            <v>3.76</v>
          </cell>
          <cell r="W67">
            <v>0</v>
          </cell>
          <cell r="X67">
            <v>0</v>
          </cell>
          <cell r="Y67">
            <v>1.56</v>
          </cell>
          <cell r="Z67">
            <v>3.75</v>
          </cell>
          <cell r="AA67">
            <v>0</v>
          </cell>
          <cell r="AB67">
            <v>11.7</v>
          </cell>
          <cell r="AC67">
            <v>0</v>
          </cell>
          <cell r="AD67">
            <v>14.2</v>
          </cell>
          <cell r="AE67">
            <v>981</v>
          </cell>
          <cell r="AF67">
            <v>143</v>
          </cell>
          <cell r="AG67">
            <v>78.8</v>
          </cell>
          <cell r="AH67">
            <v>4.5199999999999996</v>
          </cell>
          <cell r="AI67">
            <v>622</v>
          </cell>
          <cell r="AJ67">
            <v>126</v>
          </cell>
          <cell r="AK67">
            <v>81</v>
          </cell>
          <cell r="AL67">
            <v>3.6</v>
          </cell>
          <cell r="AM67">
            <v>0</v>
          </cell>
          <cell r="AN67">
            <v>51.2</v>
          </cell>
          <cell r="AO67">
            <v>361</v>
          </cell>
          <cell r="AP67">
            <v>0</v>
          </cell>
          <cell r="AQ67">
            <v>0</v>
          </cell>
          <cell r="AR67">
            <v>0</v>
          </cell>
          <cell r="AS67">
            <v>0</v>
          </cell>
          <cell r="AT67">
            <v>0</v>
          </cell>
          <cell r="AU67">
            <v>6.4</v>
          </cell>
          <cell r="AV67">
            <v>0.81699999999999995</v>
          </cell>
          <cell r="AW67">
            <v>0</v>
          </cell>
          <cell r="AX67">
            <v>1</v>
          </cell>
          <cell r="AY67" t="str">
            <v>WT380X242</v>
          </cell>
          <cell r="AZ67" t="str">
            <v>WT380X242</v>
          </cell>
          <cell r="BA67">
            <v>242</v>
          </cell>
          <cell r="BB67">
            <v>30900</v>
          </cell>
          <cell r="BC67">
            <v>411</v>
          </cell>
          <cell r="BD67">
            <v>0</v>
          </cell>
          <cell r="BE67">
            <v>0</v>
          </cell>
          <cell r="BF67">
            <v>391</v>
          </cell>
          <cell r="BG67">
            <v>0</v>
          </cell>
          <cell r="BH67">
            <v>0</v>
          </cell>
          <cell r="BI67">
            <v>29</v>
          </cell>
          <cell r="BJ67">
            <v>52.1</v>
          </cell>
          <cell r="BK67">
            <v>0</v>
          </cell>
          <cell r="BL67">
            <v>0</v>
          </cell>
          <cell r="BM67">
            <v>0</v>
          </cell>
          <cell r="BN67">
            <v>72.099999999999994</v>
          </cell>
          <cell r="BO67">
            <v>74.599999999999994</v>
          </cell>
          <cell r="BP67">
            <v>0</v>
          </cell>
          <cell r="BQ67">
            <v>95.5</v>
          </cell>
          <cell r="BR67">
            <v>0</v>
          </cell>
          <cell r="BS67">
            <v>0</v>
          </cell>
          <cell r="BT67">
            <v>39.6</v>
          </cell>
          <cell r="BU67">
            <v>242</v>
          </cell>
          <cell r="BV67">
            <v>0</v>
          </cell>
          <cell r="BW67">
            <v>0</v>
          </cell>
          <cell r="BX67">
            <v>11.7</v>
          </cell>
          <cell r="BY67">
            <v>14.2</v>
          </cell>
          <cell r="BZ67">
            <v>408</v>
          </cell>
          <cell r="CA67">
            <v>2340</v>
          </cell>
          <cell r="CB67">
            <v>1290</v>
          </cell>
          <cell r="CC67">
            <v>115</v>
          </cell>
          <cell r="CD67">
            <v>259</v>
          </cell>
          <cell r="CE67">
            <v>2060</v>
          </cell>
          <cell r="CF67">
            <v>1330</v>
          </cell>
          <cell r="CG67">
            <v>91.4</v>
          </cell>
          <cell r="CH67">
            <v>0</v>
          </cell>
          <cell r="CI67">
            <v>21300</v>
          </cell>
          <cell r="CJ67">
            <v>96.9</v>
          </cell>
          <cell r="CK67">
            <v>0</v>
          </cell>
          <cell r="CL67">
            <v>0</v>
          </cell>
          <cell r="CM67">
            <v>0</v>
          </cell>
          <cell r="CN67">
            <v>0</v>
          </cell>
          <cell r="CO67">
            <v>0</v>
          </cell>
          <cell r="CP67">
            <v>163</v>
          </cell>
          <cell r="CQ67">
            <v>0.81699999999999995</v>
          </cell>
          <cell r="CR67">
            <v>0</v>
          </cell>
          <cell r="CS67">
            <v>1</v>
          </cell>
        </row>
        <row r="68">
          <cell r="C68" t="str">
            <v>WT15X146</v>
          </cell>
          <cell r="D68" t="str">
            <v>T</v>
          </cell>
          <cell r="E68">
            <v>146</v>
          </cell>
          <cell r="F68">
            <v>42.9</v>
          </cell>
          <cell r="G68">
            <v>16</v>
          </cell>
          <cell r="H68">
            <v>0</v>
          </cell>
          <cell r="I68">
            <v>0</v>
          </cell>
          <cell r="J68">
            <v>15.3</v>
          </cell>
          <cell r="K68">
            <v>0</v>
          </cell>
          <cell r="L68">
            <v>0</v>
          </cell>
          <cell r="M68">
            <v>1.02</v>
          </cell>
          <cell r="N68">
            <v>1.85</v>
          </cell>
          <cell r="O68">
            <v>0</v>
          </cell>
          <cell r="P68">
            <v>0</v>
          </cell>
          <cell r="Q68">
            <v>0</v>
          </cell>
          <cell r="R68">
            <v>2.64</v>
          </cell>
          <cell r="S68">
            <v>2.75</v>
          </cell>
          <cell r="T68">
            <v>0</v>
          </cell>
          <cell r="U68">
            <v>0</v>
          </cell>
          <cell r="V68">
            <v>3.62</v>
          </cell>
          <cell r="W68">
            <v>0</v>
          </cell>
          <cell r="X68">
            <v>0</v>
          </cell>
          <cell r="Y68">
            <v>1.41</v>
          </cell>
          <cell r="Z68">
            <v>4.12</v>
          </cell>
          <cell r="AA68">
            <v>0</v>
          </cell>
          <cell r="AB68">
            <v>13.1</v>
          </cell>
          <cell r="AC68">
            <v>0</v>
          </cell>
          <cell r="AD68">
            <v>15.7</v>
          </cell>
          <cell r="AE68">
            <v>861</v>
          </cell>
          <cell r="AF68">
            <v>125</v>
          </cell>
          <cell r="AG68">
            <v>69.599999999999994</v>
          </cell>
          <cell r="AH68">
            <v>4.4800000000000004</v>
          </cell>
          <cell r="AI68">
            <v>549</v>
          </cell>
          <cell r="AJ68">
            <v>111</v>
          </cell>
          <cell r="AK68">
            <v>71.900000000000006</v>
          </cell>
          <cell r="AL68">
            <v>3.58</v>
          </cell>
          <cell r="AM68">
            <v>0</v>
          </cell>
          <cell r="AN68">
            <v>37.5</v>
          </cell>
          <cell r="AO68">
            <v>257</v>
          </cell>
          <cell r="AP68">
            <v>0</v>
          </cell>
          <cell r="AQ68">
            <v>0</v>
          </cell>
          <cell r="AR68">
            <v>0</v>
          </cell>
          <cell r="AS68">
            <v>0</v>
          </cell>
          <cell r="AT68">
            <v>0</v>
          </cell>
          <cell r="AU68">
            <v>6.33</v>
          </cell>
          <cell r="AV68">
            <v>0.81899999999999995</v>
          </cell>
          <cell r="AW68">
            <v>0</v>
          </cell>
          <cell r="AX68">
            <v>1</v>
          </cell>
          <cell r="AY68" t="str">
            <v>WT380X217</v>
          </cell>
          <cell r="AZ68" t="str">
            <v>WT380X217</v>
          </cell>
          <cell r="BA68">
            <v>217</v>
          </cell>
          <cell r="BB68">
            <v>27700</v>
          </cell>
          <cell r="BC68">
            <v>406</v>
          </cell>
          <cell r="BD68">
            <v>0</v>
          </cell>
          <cell r="BE68">
            <v>0</v>
          </cell>
          <cell r="BF68">
            <v>389</v>
          </cell>
          <cell r="BG68">
            <v>0</v>
          </cell>
          <cell r="BH68">
            <v>0</v>
          </cell>
          <cell r="BI68">
            <v>25.9</v>
          </cell>
          <cell r="BJ68">
            <v>47</v>
          </cell>
          <cell r="BK68">
            <v>0</v>
          </cell>
          <cell r="BL68">
            <v>0</v>
          </cell>
          <cell r="BM68">
            <v>0</v>
          </cell>
          <cell r="BN68">
            <v>67.099999999999994</v>
          </cell>
          <cell r="BO68">
            <v>69.900000000000006</v>
          </cell>
          <cell r="BP68">
            <v>0</v>
          </cell>
          <cell r="BQ68">
            <v>91.9</v>
          </cell>
          <cell r="BR68">
            <v>0</v>
          </cell>
          <cell r="BS68">
            <v>0</v>
          </cell>
          <cell r="BT68">
            <v>35.799999999999997</v>
          </cell>
          <cell r="BU68">
            <v>217</v>
          </cell>
          <cell r="BV68">
            <v>0</v>
          </cell>
          <cell r="BW68">
            <v>0</v>
          </cell>
          <cell r="BX68">
            <v>13.1</v>
          </cell>
          <cell r="BY68">
            <v>15.7</v>
          </cell>
          <cell r="BZ68">
            <v>358</v>
          </cell>
          <cell r="CA68">
            <v>2050</v>
          </cell>
          <cell r="CB68">
            <v>1140</v>
          </cell>
          <cell r="CC68">
            <v>114</v>
          </cell>
          <cell r="CD68">
            <v>229</v>
          </cell>
          <cell r="CE68">
            <v>1820</v>
          </cell>
          <cell r="CF68">
            <v>1180</v>
          </cell>
          <cell r="CG68">
            <v>90.9</v>
          </cell>
          <cell r="CH68">
            <v>0</v>
          </cell>
          <cell r="CI68">
            <v>15600</v>
          </cell>
          <cell r="CJ68">
            <v>69</v>
          </cell>
          <cell r="CK68">
            <v>0</v>
          </cell>
          <cell r="CL68">
            <v>0</v>
          </cell>
          <cell r="CM68">
            <v>0</v>
          </cell>
          <cell r="CN68">
            <v>0</v>
          </cell>
          <cell r="CO68">
            <v>0</v>
          </cell>
          <cell r="CP68">
            <v>161</v>
          </cell>
          <cell r="CQ68">
            <v>0.81899999999999995</v>
          </cell>
          <cell r="CR68">
            <v>0</v>
          </cell>
          <cell r="CS68">
            <v>1</v>
          </cell>
        </row>
        <row r="69">
          <cell r="C69" t="str">
            <v>WT15X130.5</v>
          </cell>
          <cell r="D69" t="str">
            <v>F</v>
          </cell>
          <cell r="E69">
            <v>130</v>
          </cell>
          <cell r="F69">
            <v>38.4</v>
          </cell>
          <cell r="G69">
            <v>15.8</v>
          </cell>
          <cell r="H69">
            <v>0</v>
          </cell>
          <cell r="I69">
            <v>0</v>
          </cell>
          <cell r="J69">
            <v>15.2</v>
          </cell>
          <cell r="K69">
            <v>0</v>
          </cell>
          <cell r="L69">
            <v>0</v>
          </cell>
          <cell r="M69">
            <v>0.93</v>
          </cell>
          <cell r="N69">
            <v>1.65</v>
          </cell>
          <cell r="O69">
            <v>0</v>
          </cell>
          <cell r="P69">
            <v>0</v>
          </cell>
          <cell r="Q69">
            <v>0</v>
          </cell>
          <cell r="R69">
            <v>2.44</v>
          </cell>
          <cell r="S69">
            <v>2.5625</v>
          </cell>
          <cell r="T69">
            <v>0</v>
          </cell>
          <cell r="U69">
            <v>0</v>
          </cell>
          <cell r="V69">
            <v>3.54</v>
          </cell>
          <cell r="W69">
            <v>0</v>
          </cell>
          <cell r="X69">
            <v>0</v>
          </cell>
          <cell r="Y69">
            <v>1.27</v>
          </cell>
          <cell r="Z69">
            <v>4.59</v>
          </cell>
          <cell r="AA69">
            <v>0</v>
          </cell>
          <cell r="AB69">
            <v>14.4</v>
          </cell>
          <cell r="AC69">
            <v>0</v>
          </cell>
          <cell r="AD69">
            <v>17</v>
          </cell>
          <cell r="AE69">
            <v>765</v>
          </cell>
          <cell r="AF69">
            <v>112</v>
          </cell>
          <cell r="AG69">
            <v>62.4</v>
          </cell>
          <cell r="AH69">
            <v>4.46</v>
          </cell>
          <cell r="AI69">
            <v>480</v>
          </cell>
          <cell r="AJ69">
            <v>97.9</v>
          </cell>
          <cell r="AK69">
            <v>63.3</v>
          </cell>
          <cell r="AL69">
            <v>3.53</v>
          </cell>
          <cell r="AM69">
            <v>0</v>
          </cell>
          <cell r="AN69">
            <v>26.9</v>
          </cell>
          <cell r="AO69">
            <v>184</v>
          </cell>
          <cell r="AP69">
            <v>0</v>
          </cell>
          <cell r="AQ69">
            <v>0</v>
          </cell>
          <cell r="AR69">
            <v>0</v>
          </cell>
          <cell r="AS69">
            <v>0</v>
          </cell>
          <cell r="AT69">
            <v>0</v>
          </cell>
          <cell r="AU69">
            <v>6.3</v>
          </cell>
          <cell r="AV69">
            <v>0.81499999999999995</v>
          </cell>
          <cell r="AW69">
            <v>0</v>
          </cell>
          <cell r="AX69">
            <v>1</v>
          </cell>
          <cell r="AY69" t="str">
            <v>WT380X194.5</v>
          </cell>
          <cell r="AZ69" t="str">
            <v>WT380X194.5</v>
          </cell>
          <cell r="BA69">
            <v>194</v>
          </cell>
          <cell r="BB69">
            <v>24800</v>
          </cell>
          <cell r="BC69">
            <v>401</v>
          </cell>
          <cell r="BD69">
            <v>0</v>
          </cell>
          <cell r="BE69">
            <v>0</v>
          </cell>
          <cell r="BF69">
            <v>386</v>
          </cell>
          <cell r="BG69">
            <v>0</v>
          </cell>
          <cell r="BH69">
            <v>0</v>
          </cell>
          <cell r="BI69">
            <v>23.6</v>
          </cell>
          <cell r="BJ69">
            <v>41.9</v>
          </cell>
          <cell r="BK69">
            <v>0</v>
          </cell>
          <cell r="BL69">
            <v>0</v>
          </cell>
          <cell r="BM69">
            <v>0</v>
          </cell>
          <cell r="BN69">
            <v>62</v>
          </cell>
          <cell r="BO69">
            <v>65.099999999999994</v>
          </cell>
          <cell r="BP69">
            <v>0</v>
          </cell>
          <cell r="BQ69">
            <v>89.9</v>
          </cell>
          <cell r="BR69">
            <v>0</v>
          </cell>
          <cell r="BS69">
            <v>0</v>
          </cell>
          <cell r="BT69">
            <v>32.299999999999997</v>
          </cell>
          <cell r="BU69">
            <v>195</v>
          </cell>
          <cell r="BV69">
            <v>0</v>
          </cell>
          <cell r="BW69">
            <v>0</v>
          </cell>
          <cell r="BX69">
            <v>14.4</v>
          </cell>
          <cell r="BY69">
            <v>17</v>
          </cell>
          <cell r="BZ69">
            <v>318</v>
          </cell>
          <cell r="CA69">
            <v>1840</v>
          </cell>
          <cell r="CB69">
            <v>1020</v>
          </cell>
          <cell r="CC69">
            <v>113</v>
          </cell>
          <cell r="CD69">
            <v>200</v>
          </cell>
          <cell r="CE69">
            <v>1600</v>
          </cell>
          <cell r="CF69">
            <v>1040</v>
          </cell>
          <cell r="CG69">
            <v>89.7</v>
          </cell>
          <cell r="CH69">
            <v>0</v>
          </cell>
          <cell r="CI69">
            <v>11200</v>
          </cell>
          <cell r="CJ69">
            <v>49.4</v>
          </cell>
          <cell r="CK69">
            <v>0</v>
          </cell>
          <cell r="CL69">
            <v>0</v>
          </cell>
          <cell r="CM69">
            <v>0</v>
          </cell>
          <cell r="CN69">
            <v>0</v>
          </cell>
          <cell r="CO69">
            <v>0</v>
          </cell>
          <cell r="CP69">
            <v>160</v>
          </cell>
          <cell r="CQ69">
            <v>0.81499999999999995</v>
          </cell>
          <cell r="CR69">
            <v>0</v>
          </cell>
          <cell r="CS69">
            <v>1</v>
          </cell>
        </row>
        <row r="70">
          <cell r="C70" t="str">
            <v>WT15X117.5</v>
          </cell>
          <cell r="D70" t="str">
            <v>F</v>
          </cell>
          <cell r="E70">
            <v>118</v>
          </cell>
          <cell r="F70">
            <v>34.6</v>
          </cell>
          <cell r="G70">
            <v>15.7</v>
          </cell>
          <cell r="H70">
            <v>0</v>
          </cell>
          <cell r="I70">
            <v>0</v>
          </cell>
          <cell r="J70">
            <v>15.1</v>
          </cell>
          <cell r="K70">
            <v>0</v>
          </cell>
          <cell r="L70">
            <v>0</v>
          </cell>
          <cell r="M70">
            <v>0.83</v>
          </cell>
          <cell r="N70">
            <v>1.5</v>
          </cell>
          <cell r="O70">
            <v>0</v>
          </cell>
          <cell r="P70">
            <v>0</v>
          </cell>
          <cell r="Q70">
            <v>0</v>
          </cell>
          <cell r="R70">
            <v>2.29</v>
          </cell>
          <cell r="S70">
            <v>2.375</v>
          </cell>
          <cell r="T70">
            <v>0</v>
          </cell>
          <cell r="U70">
            <v>0</v>
          </cell>
          <cell r="V70">
            <v>3.41</v>
          </cell>
          <cell r="W70">
            <v>0</v>
          </cell>
          <cell r="X70">
            <v>0</v>
          </cell>
          <cell r="Y70">
            <v>1.1499999999999999</v>
          </cell>
          <cell r="Z70">
            <v>5.0199999999999996</v>
          </cell>
          <cell r="AA70">
            <v>0</v>
          </cell>
          <cell r="AB70">
            <v>16.100000000000001</v>
          </cell>
          <cell r="AC70">
            <v>0</v>
          </cell>
          <cell r="AD70">
            <v>18.899999999999999</v>
          </cell>
          <cell r="AE70">
            <v>674</v>
          </cell>
          <cell r="AF70">
            <v>98.2</v>
          </cell>
          <cell r="AG70">
            <v>55.1</v>
          </cell>
          <cell r="AH70">
            <v>4.41</v>
          </cell>
          <cell r="AI70">
            <v>427</v>
          </cell>
          <cell r="AJ70">
            <v>87.5</v>
          </cell>
          <cell r="AK70">
            <v>56.8</v>
          </cell>
          <cell r="AL70">
            <v>3.51</v>
          </cell>
          <cell r="AM70">
            <v>0</v>
          </cell>
          <cell r="AN70">
            <v>20.100000000000001</v>
          </cell>
          <cell r="AO70">
            <v>133</v>
          </cell>
          <cell r="AP70">
            <v>0</v>
          </cell>
          <cell r="AQ70">
            <v>0</v>
          </cell>
          <cell r="AR70">
            <v>0</v>
          </cell>
          <cell r="AS70">
            <v>0</v>
          </cell>
          <cell r="AT70">
            <v>0</v>
          </cell>
          <cell r="AU70">
            <v>6.24</v>
          </cell>
          <cell r="AV70">
            <v>0.81799999999999995</v>
          </cell>
          <cell r="AW70">
            <v>0</v>
          </cell>
          <cell r="AX70">
            <v>0.95499999999999996</v>
          </cell>
          <cell r="AY70" t="str">
            <v>WT380X175</v>
          </cell>
          <cell r="AZ70" t="str">
            <v>WT380X175</v>
          </cell>
          <cell r="BA70">
            <v>175</v>
          </cell>
          <cell r="BB70">
            <v>22300</v>
          </cell>
          <cell r="BC70">
            <v>399</v>
          </cell>
          <cell r="BD70">
            <v>0</v>
          </cell>
          <cell r="BE70">
            <v>0</v>
          </cell>
          <cell r="BF70">
            <v>384</v>
          </cell>
          <cell r="BG70">
            <v>0</v>
          </cell>
          <cell r="BH70">
            <v>0</v>
          </cell>
          <cell r="BI70">
            <v>21.1</v>
          </cell>
          <cell r="BJ70">
            <v>38.1</v>
          </cell>
          <cell r="BK70">
            <v>0</v>
          </cell>
          <cell r="BL70">
            <v>0</v>
          </cell>
          <cell r="BM70">
            <v>0</v>
          </cell>
          <cell r="BN70">
            <v>58.2</v>
          </cell>
          <cell r="BO70">
            <v>60.3</v>
          </cell>
          <cell r="BP70">
            <v>0</v>
          </cell>
          <cell r="BQ70">
            <v>86.6</v>
          </cell>
          <cell r="BR70">
            <v>0</v>
          </cell>
          <cell r="BS70">
            <v>0</v>
          </cell>
          <cell r="BT70">
            <v>29.2</v>
          </cell>
          <cell r="BU70">
            <v>175</v>
          </cell>
          <cell r="BV70">
            <v>0</v>
          </cell>
          <cell r="BW70">
            <v>0</v>
          </cell>
          <cell r="BX70">
            <v>16.100000000000001</v>
          </cell>
          <cell r="BY70">
            <v>18.899999999999999</v>
          </cell>
          <cell r="BZ70">
            <v>281</v>
          </cell>
          <cell r="CA70">
            <v>1610</v>
          </cell>
          <cell r="CB70">
            <v>903</v>
          </cell>
          <cell r="CC70">
            <v>112</v>
          </cell>
          <cell r="CD70">
            <v>178</v>
          </cell>
          <cell r="CE70">
            <v>1430</v>
          </cell>
          <cell r="CF70">
            <v>931</v>
          </cell>
          <cell r="CG70">
            <v>89.2</v>
          </cell>
          <cell r="CH70">
            <v>0</v>
          </cell>
          <cell r="CI70">
            <v>8370</v>
          </cell>
          <cell r="CJ70">
            <v>35.700000000000003</v>
          </cell>
          <cell r="CK70">
            <v>0</v>
          </cell>
          <cell r="CL70">
            <v>0</v>
          </cell>
          <cell r="CM70">
            <v>0</v>
          </cell>
          <cell r="CN70">
            <v>0</v>
          </cell>
          <cell r="CO70">
            <v>0</v>
          </cell>
          <cell r="CP70">
            <v>158</v>
          </cell>
          <cell r="CQ70">
            <v>0.81799999999999995</v>
          </cell>
          <cell r="CR70">
            <v>0</v>
          </cell>
          <cell r="CS70">
            <v>0.95499999999999996</v>
          </cell>
        </row>
        <row r="71">
          <cell r="C71" t="str">
            <v>WT15X105.5</v>
          </cell>
          <cell r="D71" t="str">
            <v>F</v>
          </cell>
          <cell r="E71">
            <v>106</v>
          </cell>
          <cell r="F71">
            <v>31.1</v>
          </cell>
          <cell r="G71">
            <v>15.5</v>
          </cell>
          <cell r="H71">
            <v>0</v>
          </cell>
          <cell r="I71">
            <v>0</v>
          </cell>
          <cell r="J71">
            <v>15.1</v>
          </cell>
          <cell r="K71">
            <v>0</v>
          </cell>
          <cell r="L71">
            <v>0</v>
          </cell>
          <cell r="M71">
            <v>0.77500000000000002</v>
          </cell>
          <cell r="N71">
            <v>1.32</v>
          </cell>
          <cell r="O71">
            <v>0</v>
          </cell>
          <cell r="P71">
            <v>0</v>
          </cell>
          <cell r="Q71">
            <v>0</v>
          </cell>
          <cell r="R71">
            <v>2.1</v>
          </cell>
          <cell r="S71">
            <v>2.25</v>
          </cell>
          <cell r="T71">
            <v>0</v>
          </cell>
          <cell r="U71">
            <v>0</v>
          </cell>
          <cell r="V71">
            <v>3.39</v>
          </cell>
          <cell r="W71">
            <v>0</v>
          </cell>
          <cell r="X71">
            <v>0</v>
          </cell>
          <cell r="Y71">
            <v>1.03</v>
          </cell>
          <cell r="Z71">
            <v>5.74</v>
          </cell>
          <cell r="AA71">
            <v>0</v>
          </cell>
          <cell r="AB71">
            <v>17.2</v>
          </cell>
          <cell r="AC71">
            <v>0</v>
          </cell>
          <cell r="AD71">
            <v>20</v>
          </cell>
          <cell r="AE71">
            <v>610</v>
          </cell>
          <cell r="AF71">
            <v>89.5</v>
          </cell>
          <cell r="AG71">
            <v>50.5</v>
          </cell>
          <cell r="AH71">
            <v>4.43</v>
          </cell>
          <cell r="AI71">
            <v>378</v>
          </cell>
          <cell r="AJ71">
            <v>77.2</v>
          </cell>
          <cell r="AK71">
            <v>50.1</v>
          </cell>
          <cell r="AL71">
            <v>3.49</v>
          </cell>
          <cell r="AM71">
            <v>0</v>
          </cell>
          <cell r="AN71">
            <v>14.1</v>
          </cell>
          <cell r="AO71">
            <v>96.4</v>
          </cell>
          <cell r="AP71">
            <v>0</v>
          </cell>
          <cell r="AQ71">
            <v>0</v>
          </cell>
          <cell r="AR71">
            <v>0</v>
          </cell>
          <cell r="AS71">
            <v>0</v>
          </cell>
          <cell r="AT71">
            <v>0</v>
          </cell>
          <cell r="AU71">
            <v>6.27</v>
          </cell>
          <cell r="AV71">
            <v>0.80900000000000005</v>
          </cell>
          <cell r="AW71">
            <v>0</v>
          </cell>
          <cell r="AX71">
            <v>0.89900000000000002</v>
          </cell>
          <cell r="AY71" t="str">
            <v>WT380X157</v>
          </cell>
          <cell r="AZ71" t="str">
            <v>WT380X157</v>
          </cell>
          <cell r="BA71">
            <v>157</v>
          </cell>
          <cell r="BB71">
            <v>20100</v>
          </cell>
          <cell r="BC71">
            <v>394</v>
          </cell>
          <cell r="BD71">
            <v>0</v>
          </cell>
          <cell r="BE71">
            <v>0</v>
          </cell>
          <cell r="BF71">
            <v>384</v>
          </cell>
          <cell r="BG71">
            <v>0</v>
          </cell>
          <cell r="BH71">
            <v>0</v>
          </cell>
          <cell r="BI71">
            <v>19.7</v>
          </cell>
          <cell r="BJ71">
            <v>33.5</v>
          </cell>
          <cell r="BK71">
            <v>0</v>
          </cell>
          <cell r="BL71">
            <v>0</v>
          </cell>
          <cell r="BM71">
            <v>0</v>
          </cell>
          <cell r="BN71">
            <v>53.3</v>
          </cell>
          <cell r="BO71">
            <v>57.2</v>
          </cell>
          <cell r="BP71">
            <v>0</v>
          </cell>
          <cell r="BQ71">
            <v>86.1</v>
          </cell>
          <cell r="BR71">
            <v>0</v>
          </cell>
          <cell r="BS71">
            <v>0</v>
          </cell>
          <cell r="BT71">
            <v>26.2</v>
          </cell>
          <cell r="BU71">
            <v>157</v>
          </cell>
          <cell r="BV71">
            <v>0</v>
          </cell>
          <cell r="BW71">
            <v>0</v>
          </cell>
          <cell r="BX71">
            <v>17.2</v>
          </cell>
          <cell r="BY71">
            <v>20</v>
          </cell>
          <cell r="BZ71">
            <v>254</v>
          </cell>
          <cell r="CA71">
            <v>1470</v>
          </cell>
          <cell r="CB71">
            <v>828</v>
          </cell>
          <cell r="CC71">
            <v>113</v>
          </cell>
          <cell r="CD71">
            <v>157</v>
          </cell>
          <cell r="CE71">
            <v>1270</v>
          </cell>
          <cell r="CF71">
            <v>821</v>
          </cell>
          <cell r="CG71">
            <v>88.6</v>
          </cell>
          <cell r="CH71">
            <v>0</v>
          </cell>
          <cell r="CI71">
            <v>5870</v>
          </cell>
          <cell r="CJ71">
            <v>25.9</v>
          </cell>
          <cell r="CK71">
            <v>0</v>
          </cell>
          <cell r="CL71">
            <v>0</v>
          </cell>
          <cell r="CM71">
            <v>0</v>
          </cell>
          <cell r="CN71">
            <v>0</v>
          </cell>
          <cell r="CO71">
            <v>0</v>
          </cell>
          <cell r="CP71">
            <v>159</v>
          </cell>
          <cell r="CQ71">
            <v>0.80900000000000005</v>
          </cell>
          <cell r="CR71">
            <v>0</v>
          </cell>
          <cell r="CS71">
            <v>0.89900000000000002</v>
          </cell>
        </row>
        <row r="72">
          <cell r="C72" t="str">
            <v>WT15X95.5</v>
          </cell>
          <cell r="D72" t="str">
            <v>F</v>
          </cell>
          <cell r="E72">
            <v>95.5</v>
          </cell>
          <cell r="F72">
            <v>28.1</v>
          </cell>
          <cell r="G72">
            <v>15.3</v>
          </cell>
          <cell r="H72">
            <v>0</v>
          </cell>
          <cell r="I72">
            <v>0</v>
          </cell>
          <cell r="J72">
            <v>15</v>
          </cell>
          <cell r="K72">
            <v>0</v>
          </cell>
          <cell r="L72">
            <v>0</v>
          </cell>
          <cell r="M72">
            <v>0.71</v>
          </cell>
          <cell r="N72">
            <v>1.19</v>
          </cell>
          <cell r="O72">
            <v>0</v>
          </cell>
          <cell r="P72">
            <v>0</v>
          </cell>
          <cell r="Q72">
            <v>0</v>
          </cell>
          <cell r="R72">
            <v>1.97</v>
          </cell>
          <cell r="S72">
            <v>2.0625</v>
          </cell>
          <cell r="T72">
            <v>0</v>
          </cell>
          <cell r="U72">
            <v>0</v>
          </cell>
          <cell r="V72">
            <v>3.34</v>
          </cell>
          <cell r="W72">
            <v>0</v>
          </cell>
          <cell r="X72">
            <v>0</v>
          </cell>
          <cell r="Y72">
            <v>0.93500000000000005</v>
          </cell>
          <cell r="Z72">
            <v>6.35</v>
          </cell>
          <cell r="AA72">
            <v>0</v>
          </cell>
          <cell r="AB72">
            <v>18.8</v>
          </cell>
          <cell r="AC72">
            <v>0</v>
          </cell>
          <cell r="AD72">
            <v>21.6</v>
          </cell>
          <cell r="AE72">
            <v>549</v>
          </cell>
          <cell r="AF72">
            <v>80.8</v>
          </cell>
          <cell r="AG72">
            <v>45.7</v>
          </cell>
          <cell r="AH72">
            <v>4.42</v>
          </cell>
          <cell r="AI72">
            <v>336</v>
          </cell>
          <cell r="AJ72">
            <v>68.900000000000006</v>
          </cell>
          <cell r="AK72">
            <v>44.7</v>
          </cell>
          <cell r="AL72">
            <v>3.46</v>
          </cell>
          <cell r="AM72">
            <v>0</v>
          </cell>
          <cell r="AN72">
            <v>10.5</v>
          </cell>
          <cell r="AO72">
            <v>71.2</v>
          </cell>
          <cell r="AP72">
            <v>0</v>
          </cell>
          <cell r="AQ72">
            <v>0</v>
          </cell>
          <cell r="AR72">
            <v>0</v>
          </cell>
          <cell r="AS72">
            <v>0</v>
          </cell>
          <cell r="AT72">
            <v>0</v>
          </cell>
          <cell r="AU72">
            <v>6.25</v>
          </cell>
          <cell r="AV72">
            <v>0.80700000000000005</v>
          </cell>
          <cell r="AW72">
            <v>0</v>
          </cell>
          <cell r="AX72">
            <v>0.81599999999999995</v>
          </cell>
          <cell r="AY72" t="str">
            <v>WT380X142</v>
          </cell>
          <cell r="AZ72" t="str">
            <v>WT380X142</v>
          </cell>
          <cell r="BA72">
            <v>142</v>
          </cell>
          <cell r="BB72">
            <v>18100</v>
          </cell>
          <cell r="BC72">
            <v>389</v>
          </cell>
          <cell r="BD72">
            <v>0</v>
          </cell>
          <cell r="BE72">
            <v>0</v>
          </cell>
          <cell r="BF72">
            <v>381</v>
          </cell>
          <cell r="BG72">
            <v>0</v>
          </cell>
          <cell r="BH72">
            <v>0</v>
          </cell>
          <cell r="BI72">
            <v>18</v>
          </cell>
          <cell r="BJ72">
            <v>30.2</v>
          </cell>
          <cell r="BK72">
            <v>0</v>
          </cell>
          <cell r="BL72">
            <v>0</v>
          </cell>
          <cell r="BM72">
            <v>0</v>
          </cell>
          <cell r="BN72">
            <v>50</v>
          </cell>
          <cell r="BO72">
            <v>52.4</v>
          </cell>
          <cell r="BP72">
            <v>0</v>
          </cell>
          <cell r="BQ72">
            <v>84.8</v>
          </cell>
          <cell r="BR72">
            <v>0</v>
          </cell>
          <cell r="BS72">
            <v>0</v>
          </cell>
          <cell r="BT72">
            <v>23.7</v>
          </cell>
          <cell r="BU72">
            <v>142</v>
          </cell>
          <cell r="BV72">
            <v>0</v>
          </cell>
          <cell r="BW72">
            <v>0</v>
          </cell>
          <cell r="BX72">
            <v>18.8</v>
          </cell>
          <cell r="BY72">
            <v>21.6</v>
          </cell>
          <cell r="BZ72">
            <v>229</v>
          </cell>
          <cell r="CA72">
            <v>1320</v>
          </cell>
          <cell r="CB72">
            <v>749</v>
          </cell>
          <cell r="CC72">
            <v>112</v>
          </cell>
          <cell r="CD72">
            <v>140</v>
          </cell>
          <cell r="CE72">
            <v>1130</v>
          </cell>
          <cell r="CF72">
            <v>733</v>
          </cell>
          <cell r="CG72">
            <v>87.9</v>
          </cell>
          <cell r="CH72">
            <v>0</v>
          </cell>
          <cell r="CI72">
            <v>4370</v>
          </cell>
          <cell r="CJ72">
            <v>19.100000000000001</v>
          </cell>
          <cell r="CK72">
            <v>0</v>
          </cell>
          <cell r="CL72">
            <v>0</v>
          </cell>
          <cell r="CM72">
            <v>0</v>
          </cell>
          <cell r="CN72">
            <v>0</v>
          </cell>
          <cell r="CO72">
            <v>0</v>
          </cell>
          <cell r="CP72">
            <v>159</v>
          </cell>
          <cell r="CQ72">
            <v>0.80700000000000005</v>
          </cell>
          <cell r="CR72">
            <v>0</v>
          </cell>
          <cell r="CS72">
            <v>0.81599999999999995</v>
          </cell>
        </row>
        <row r="73">
          <cell r="C73" t="str">
            <v>WT15X86.5</v>
          </cell>
          <cell r="D73" t="str">
            <v>F</v>
          </cell>
          <cell r="E73">
            <v>86.5</v>
          </cell>
          <cell r="F73">
            <v>25.5</v>
          </cell>
          <cell r="G73">
            <v>15.2</v>
          </cell>
          <cell r="H73">
            <v>0</v>
          </cell>
          <cell r="I73">
            <v>0</v>
          </cell>
          <cell r="J73">
            <v>15</v>
          </cell>
          <cell r="K73">
            <v>0</v>
          </cell>
          <cell r="L73">
            <v>0</v>
          </cell>
          <cell r="M73">
            <v>0.65500000000000003</v>
          </cell>
          <cell r="N73">
            <v>1.07</v>
          </cell>
          <cell r="O73">
            <v>0</v>
          </cell>
          <cell r="P73">
            <v>0</v>
          </cell>
          <cell r="Q73">
            <v>0</v>
          </cell>
          <cell r="R73">
            <v>1.85</v>
          </cell>
          <cell r="S73">
            <v>2</v>
          </cell>
          <cell r="T73">
            <v>0</v>
          </cell>
          <cell r="U73">
            <v>0</v>
          </cell>
          <cell r="V73">
            <v>3.31</v>
          </cell>
          <cell r="W73">
            <v>0</v>
          </cell>
          <cell r="X73">
            <v>0</v>
          </cell>
          <cell r="Y73">
            <v>0.85099999999999998</v>
          </cell>
          <cell r="Z73">
            <v>7.4</v>
          </cell>
          <cell r="AA73">
            <v>0</v>
          </cell>
          <cell r="AB73">
            <v>20.399999999999999</v>
          </cell>
          <cell r="AC73">
            <v>0</v>
          </cell>
          <cell r="AD73">
            <v>23.2</v>
          </cell>
          <cell r="AE73">
            <v>497</v>
          </cell>
          <cell r="AF73">
            <v>73.5</v>
          </cell>
          <cell r="AG73">
            <v>41.7</v>
          </cell>
          <cell r="AH73">
            <v>4.42</v>
          </cell>
          <cell r="AI73">
            <v>299</v>
          </cell>
          <cell r="AJ73">
            <v>61.4</v>
          </cell>
          <cell r="AK73">
            <v>39.9</v>
          </cell>
          <cell r="AL73">
            <v>3.42</v>
          </cell>
          <cell r="AM73">
            <v>0</v>
          </cell>
          <cell r="AN73">
            <v>7.78</v>
          </cell>
          <cell r="AO73">
            <v>53</v>
          </cell>
          <cell r="AP73">
            <v>0</v>
          </cell>
          <cell r="AQ73">
            <v>0</v>
          </cell>
          <cell r="AR73">
            <v>0</v>
          </cell>
          <cell r="AS73">
            <v>0</v>
          </cell>
          <cell r="AT73">
            <v>0</v>
          </cell>
          <cell r="AU73">
            <v>6.24</v>
          </cell>
          <cell r="AV73">
            <v>0.80200000000000005</v>
          </cell>
          <cell r="AW73">
            <v>0</v>
          </cell>
          <cell r="AX73">
            <v>0.73299999999999998</v>
          </cell>
          <cell r="AY73" t="str">
            <v>WT380X128.5</v>
          </cell>
          <cell r="AZ73" t="str">
            <v>WT380X128.5</v>
          </cell>
          <cell r="BA73">
            <v>128</v>
          </cell>
          <cell r="BB73">
            <v>16500</v>
          </cell>
          <cell r="BC73">
            <v>386</v>
          </cell>
          <cell r="BD73">
            <v>0</v>
          </cell>
          <cell r="BE73">
            <v>0</v>
          </cell>
          <cell r="BF73">
            <v>381</v>
          </cell>
          <cell r="BG73">
            <v>0</v>
          </cell>
          <cell r="BH73">
            <v>0</v>
          </cell>
          <cell r="BI73">
            <v>16.600000000000001</v>
          </cell>
          <cell r="BJ73">
            <v>27.2</v>
          </cell>
          <cell r="BK73">
            <v>0</v>
          </cell>
          <cell r="BL73">
            <v>0</v>
          </cell>
          <cell r="BM73">
            <v>0</v>
          </cell>
          <cell r="BN73">
            <v>47</v>
          </cell>
          <cell r="BO73">
            <v>50.8</v>
          </cell>
          <cell r="BP73">
            <v>0</v>
          </cell>
          <cell r="BQ73">
            <v>84.1</v>
          </cell>
          <cell r="BR73">
            <v>0</v>
          </cell>
          <cell r="BS73">
            <v>0</v>
          </cell>
          <cell r="BT73">
            <v>21.6</v>
          </cell>
          <cell r="BU73">
            <v>129</v>
          </cell>
          <cell r="BV73">
            <v>0</v>
          </cell>
          <cell r="BW73">
            <v>0</v>
          </cell>
          <cell r="BX73">
            <v>20.399999999999999</v>
          </cell>
          <cell r="BY73">
            <v>23.2</v>
          </cell>
          <cell r="BZ73">
            <v>207</v>
          </cell>
          <cell r="CA73">
            <v>1200</v>
          </cell>
          <cell r="CB73">
            <v>683</v>
          </cell>
          <cell r="CC73">
            <v>112</v>
          </cell>
          <cell r="CD73">
            <v>124</v>
          </cell>
          <cell r="CE73">
            <v>1010</v>
          </cell>
          <cell r="CF73">
            <v>654</v>
          </cell>
          <cell r="CG73">
            <v>86.9</v>
          </cell>
          <cell r="CH73">
            <v>0</v>
          </cell>
          <cell r="CI73">
            <v>3240</v>
          </cell>
          <cell r="CJ73">
            <v>14.2</v>
          </cell>
          <cell r="CK73">
            <v>0</v>
          </cell>
          <cell r="CL73">
            <v>0</v>
          </cell>
          <cell r="CM73">
            <v>0</v>
          </cell>
          <cell r="CN73">
            <v>0</v>
          </cell>
          <cell r="CO73">
            <v>0</v>
          </cell>
          <cell r="CP73">
            <v>158</v>
          </cell>
          <cell r="CQ73">
            <v>0.80200000000000005</v>
          </cell>
          <cell r="CR73">
            <v>0</v>
          </cell>
          <cell r="CS73">
            <v>0.73299999999999998</v>
          </cell>
        </row>
        <row r="74">
          <cell r="C74" t="str">
            <v>WT15X74</v>
          </cell>
          <cell r="D74" t="str">
            <v>F</v>
          </cell>
          <cell r="E74">
            <v>74</v>
          </cell>
          <cell r="F74">
            <v>21.7</v>
          </cell>
          <cell r="G74">
            <v>15.3</v>
          </cell>
          <cell r="H74">
            <v>0</v>
          </cell>
          <cell r="I74">
            <v>0</v>
          </cell>
          <cell r="J74">
            <v>10.5</v>
          </cell>
          <cell r="K74">
            <v>0</v>
          </cell>
          <cell r="L74">
            <v>0</v>
          </cell>
          <cell r="M74">
            <v>0.65</v>
          </cell>
          <cell r="N74">
            <v>1.18</v>
          </cell>
          <cell r="O74">
            <v>0</v>
          </cell>
          <cell r="P74">
            <v>0</v>
          </cell>
          <cell r="Q74">
            <v>0</v>
          </cell>
          <cell r="R74">
            <v>1.83</v>
          </cell>
          <cell r="S74">
            <v>2.0625</v>
          </cell>
          <cell r="T74">
            <v>0</v>
          </cell>
          <cell r="U74">
            <v>0</v>
          </cell>
          <cell r="V74">
            <v>3.84</v>
          </cell>
          <cell r="W74">
            <v>0</v>
          </cell>
          <cell r="X74">
            <v>0</v>
          </cell>
          <cell r="Y74">
            <v>1.04</v>
          </cell>
          <cell r="Z74">
            <v>4.4400000000000004</v>
          </cell>
          <cell r="AA74">
            <v>0</v>
          </cell>
          <cell r="AB74">
            <v>20.8</v>
          </cell>
          <cell r="AC74">
            <v>0</v>
          </cell>
          <cell r="AD74">
            <v>23.6</v>
          </cell>
          <cell r="AE74">
            <v>466</v>
          </cell>
          <cell r="AF74">
            <v>72.2</v>
          </cell>
          <cell r="AG74">
            <v>40.6</v>
          </cell>
          <cell r="AH74">
            <v>4.63</v>
          </cell>
          <cell r="AI74">
            <v>114</v>
          </cell>
          <cell r="AJ74">
            <v>33.9</v>
          </cell>
          <cell r="AK74">
            <v>21.7</v>
          </cell>
          <cell r="AL74">
            <v>2.2799999999999998</v>
          </cell>
          <cell r="AM74">
            <v>0</v>
          </cell>
          <cell r="AN74">
            <v>7.24</v>
          </cell>
          <cell r="AO74">
            <v>37.6</v>
          </cell>
          <cell r="AP74">
            <v>0</v>
          </cell>
          <cell r="AQ74">
            <v>0</v>
          </cell>
          <cell r="AR74">
            <v>0</v>
          </cell>
          <cell r="AS74">
            <v>0</v>
          </cell>
          <cell r="AT74">
            <v>0</v>
          </cell>
          <cell r="AU74">
            <v>6.1</v>
          </cell>
          <cell r="AV74">
            <v>0.71599999999999997</v>
          </cell>
          <cell r="AW74">
            <v>0</v>
          </cell>
          <cell r="AX74">
            <v>0.71499999999999997</v>
          </cell>
          <cell r="AY74" t="str">
            <v>WT380X110</v>
          </cell>
          <cell r="AZ74" t="str">
            <v>WT380X110</v>
          </cell>
          <cell r="BA74">
            <v>110</v>
          </cell>
          <cell r="BB74">
            <v>14000</v>
          </cell>
          <cell r="BC74">
            <v>389</v>
          </cell>
          <cell r="BD74">
            <v>0</v>
          </cell>
          <cell r="BE74">
            <v>0</v>
          </cell>
          <cell r="BF74">
            <v>267</v>
          </cell>
          <cell r="BG74">
            <v>0</v>
          </cell>
          <cell r="BH74">
            <v>0</v>
          </cell>
          <cell r="BI74">
            <v>16.5</v>
          </cell>
          <cell r="BJ74">
            <v>30</v>
          </cell>
          <cell r="BK74">
            <v>0</v>
          </cell>
          <cell r="BL74">
            <v>0</v>
          </cell>
          <cell r="BM74">
            <v>0</v>
          </cell>
          <cell r="BN74">
            <v>46.5</v>
          </cell>
          <cell r="BO74">
            <v>52.4</v>
          </cell>
          <cell r="BP74">
            <v>0</v>
          </cell>
          <cell r="BQ74">
            <v>97.5</v>
          </cell>
          <cell r="BR74">
            <v>0</v>
          </cell>
          <cell r="BS74">
            <v>0</v>
          </cell>
          <cell r="BT74">
            <v>26.4</v>
          </cell>
          <cell r="BU74">
            <v>110</v>
          </cell>
          <cell r="BV74">
            <v>0</v>
          </cell>
          <cell r="BW74">
            <v>0</v>
          </cell>
          <cell r="BX74">
            <v>20.8</v>
          </cell>
          <cell r="BY74">
            <v>23.6</v>
          </cell>
          <cell r="BZ74">
            <v>194</v>
          </cell>
          <cell r="CA74">
            <v>1180</v>
          </cell>
          <cell r="CB74">
            <v>665</v>
          </cell>
          <cell r="CC74">
            <v>118</v>
          </cell>
          <cell r="CD74">
            <v>47.5</v>
          </cell>
          <cell r="CE74">
            <v>556</v>
          </cell>
          <cell r="CF74">
            <v>356</v>
          </cell>
          <cell r="CG74">
            <v>57.9</v>
          </cell>
          <cell r="CH74">
            <v>0</v>
          </cell>
          <cell r="CI74">
            <v>3010</v>
          </cell>
          <cell r="CJ74">
            <v>10.1</v>
          </cell>
          <cell r="CK74">
            <v>0</v>
          </cell>
          <cell r="CL74">
            <v>0</v>
          </cell>
          <cell r="CM74">
            <v>0</v>
          </cell>
          <cell r="CN74">
            <v>0</v>
          </cell>
          <cell r="CO74">
            <v>0</v>
          </cell>
          <cell r="CP74">
            <v>155</v>
          </cell>
          <cell r="CQ74">
            <v>0.71599999999999997</v>
          </cell>
          <cell r="CR74">
            <v>0</v>
          </cell>
          <cell r="CS74">
            <v>0.71499999999999997</v>
          </cell>
        </row>
        <row r="75">
          <cell r="C75" t="str">
            <v>WT15X66</v>
          </cell>
          <cell r="D75" t="str">
            <v>F</v>
          </cell>
          <cell r="E75">
            <v>66</v>
          </cell>
          <cell r="F75">
            <v>19.399999999999999</v>
          </cell>
          <cell r="G75">
            <v>15.2</v>
          </cell>
          <cell r="H75">
            <v>0</v>
          </cell>
          <cell r="I75">
            <v>0</v>
          </cell>
          <cell r="J75">
            <v>10.5</v>
          </cell>
          <cell r="K75">
            <v>0</v>
          </cell>
          <cell r="L75">
            <v>0</v>
          </cell>
          <cell r="M75">
            <v>0.61499999999999999</v>
          </cell>
          <cell r="N75">
            <v>1</v>
          </cell>
          <cell r="O75">
            <v>0</v>
          </cell>
          <cell r="P75">
            <v>0</v>
          </cell>
          <cell r="Q75">
            <v>0</v>
          </cell>
          <cell r="R75">
            <v>1.65</v>
          </cell>
          <cell r="S75">
            <v>1.875</v>
          </cell>
          <cell r="T75">
            <v>0</v>
          </cell>
          <cell r="U75">
            <v>0</v>
          </cell>
          <cell r="V75">
            <v>3.9</v>
          </cell>
          <cell r="W75">
            <v>0</v>
          </cell>
          <cell r="X75">
            <v>0</v>
          </cell>
          <cell r="Y75">
            <v>0.92100000000000004</v>
          </cell>
          <cell r="Z75">
            <v>5.27</v>
          </cell>
          <cell r="AA75">
            <v>0</v>
          </cell>
          <cell r="AB75">
            <v>22</v>
          </cell>
          <cell r="AC75">
            <v>0</v>
          </cell>
          <cell r="AD75">
            <v>24.6</v>
          </cell>
          <cell r="AE75">
            <v>421</v>
          </cell>
          <cell r="AF75">
            <v>66.8</v>
          </cell>
          <cell r="AG75">
            <v>37.4</v>
          </cell>
          <cell r="AH75">
            <v>4.66</v>
          </cell>
          <cell r="AI75">
            <v>98</v>
          </cell>
          <cell r="AJ75">
            <v>29.2</v>
          </cell>
          <cell r="AK75">
            <v>18.600000000000001</v>
          </cell>
          <cell r="AL75">
            <v>2.25</v>
          </cell>
          <cell r="AM75">
            <v>0</v>
          </cell>
          <cell r="AN75">
            <v>4.8499999999999996</v>
          </cell>
          <cell r="AO75">
            <v>28.5</v>
          </cell>
          <cell r="AP75">
            <v>0</v>
          </cell>
          <cell r="AQ75">
            <v>0</v>
          </cell>
          <cell r="AR75">
            <v>0</v>
          </cell>
          <cell r="AS75">
            <v>0</v>
          </cell>
          <cell r="AT75">
            <v>0</v>
          </cell>
          <cell r="AU75">
            <v>6.19</v>
          </cell>
          <cell r="AV75">
            <v>0.69799999999999995</v>
          </cell>
          <cell r="AW75">
            <v>0</v>
          </cell>
          <cell r="AX75">
            <v>0.66200000000000003</v>
          </cell>
          <cell r="AY75" t="str">
            <v>WT380X98</v>
          </cell>
          <cell r="AZ75" t="str">
            <v>WT380X98</v>
          </cell>
          <cell r="BA75">
            <v>98</v>
          </cell>
          <cell r="BB75">
            <v>12500</v>
          </cell>
          <cell r="BC75">
            <v>386</v>
          </cell>
          <cell r="BD75">
            <v>0</v>
          </cell>
          <cell r="BE75">
            <v>0</v>
          </cell>
          <cell r="BF75">
            <v>267</v>
          </cell>
          <cell r="BG75">
            <v>0</v>
          </cell>
          <cell r="BH75">
            <v>0</v>
          </cell>
          <cell r="BI75">
            <v>15.6</v>
          </cell>
          <cell r="BJ75">
            <v>25.4</v>
          </cell>
          <cell r="BK75">
            <v>0</v>
          </cell>
          <cell r="BL75">
            <v>0</v>
          </cell>
          <cell r="BM75">
            <v>0</v>
          </cell>
          <cell r="BN75">
            <v>41.9</v>
          </cell>
          <cell r="BO75">
            <v>47.6</v>
          </cell>
          <cell r="BP75">
            <v>0</v>
          </cell>
          <cell r="BQ75">
            <v>99.1</v>
          </cell>
          <cell r="BR75">
            <v>0</v>
          </cell>
          <cell r="BS75">
            <v>0</v>
          </cell>
          <cell r="BT75">
            <v>23.4</v>
          </cell>
          <cell r="BU75">
            <v>98</v>
          </cell>
          <cell r="BV75">
            <v>0</v>
          </cell>
          <cell r="BW75">
            <v>0</v>
          </cell>
          <cell r="BX75">
            <v>22</v>
          </cell>
          <cell r="BY75">
            <v>24.6</v>
          </cell>
          <cell r="BZ75">
            <v>175</v>
          </cell>
          <cell r="CA75">
            <v>1090</v>
          </cell>
          <cell r="CB75">
            <v>613</v>
          </cell>
          <cell r="CC75">
            <v>118</v>
          </cell>
          <cell r="CD75">
            <v>40.799999999999997</v>
          </cell>
          <cell r="CE75">
            <v>479</v>
          </cell>
          <cell r="CF75">
            <v>305</v>
          </cell>
          <cell r="CG75">
            <v>57.2</v>
          </cell>
          <cell r="CH75">
            <v>0</v>
          </cell>
          <cell r="CI75">
            <v>2020</v>
          </cell>
          <cell r="CJ75">
            <v>7.65</v>
          </cell>
          <cell r="CK75">
            <v>0</v>
          </cell>
          <cell r="CL75">
            <v>0</v>
          </cell>
          <cell r="CM75">
            <v>0</v>
          </cell>
          <cell r="CN75">
            <v>0</v>
          </cell>
          <cell r="CO75">
            <v>0</v>
          </cell>
          <cell r="CP75">
            <v>157</v>
          </cell>
          <cell r="CQ75">
            <v>0.69799999999999995</v>
          </cell>
          <cell r="CR75">
            <v>0</v>
          </cell>
          <cell r="CS75">
            <v>0.66200000000000003</v>
          </cell>
        </row>
        <row r="76">
          <cell r="C76" t="str">
            <v>WT15X62</v>
          </cell>
          <cell r="D76" t="str">
            <v>F</v>
          </cell>
          <cell r="E76">
            <v>62</v>
          </cell>
          <cell r="F76">
            <v>18.2</v>
          </cell>
          <cell r="G76">
            <v>15.1</v>
          </cell>
          <cell r="H76">
            <v>0</v>
          </cell>
          <cell r="I76">
            <v>0</v>
          </cell>
          <cell r="J76">
            <v>10.5</v>
          </cell>
          <cell r="K76">
            <v>0</v>
          </cell>
          <cell r="L76">
            <v>0</v>
          </cell>
          <cell r="M76">
            <v>0.58499999999999996</v>
          </cell>
          <cell r="N76">
            <v>0.93</v>
          </cell>
          <cell r="O76">
            <v>0</v>
          </cell>
          <cell r="P76">
            <v>0</v>
          </cell>
          <cell r="Q76">
            <v>0</v>
          </cell>
          <cell r="R76">
            <v>1.58</v>
          </cell>
          <cell r="S76">
            <v>1.8125</v>
          </cell>
          <cell r="T76">
            <v>0</v>
          </cell>
          <cell r="U76">
            <v>0</v>
          </cell>
          <cell r="V76">
            <v>3.9</v>
          </cell>
          <cell r="W76">
            <v>0</v>
          </cell>
          <cell r="X76">
            <v>0</v>
          </cell>
          <cell r="Y76">
            <v>0.86699999999999999</v>
          </cell>
          <cell r="Z76">
            <v>5.65</v>
          </cell>
          <cell r="AA76">
            <v>0</v>
          </cell>
          <cell r="AB76">
            <v>23.1</v>
          </cell>
          <cell r="AC76">
            <v>0</v>
          </cell>
          <cell r="AD76">
            <v>25.8</v>
          </cell>
          <cell r="AE76">
            <v>396</v>
          </cell>
          <cell r="AF76">
            <v>63.1</v>
          </cell>
          <cell r="AG76">
            <v>35.299999999999997</v>
          </cell>
          <cell r="AH76">
            <v>4.66</v>
          </cell>
          <cell r="AI76">
            <v>90.4</v>
          </cell>
          <cell r="AJ76">
            <v>27</v>
          </cell>
          <cell r="AK76">
            <v>17.2</v>
          </cell>
          <cell r="AL76">
            <v>2.23</v>
          </cell>
          <cell r="AM76">
            <v>0</v>
          </cell>
          <cell r="AN76">
            <v>3.98</v>
          </cell>
          <cell r="AO76">
            <v>23.9</v>
          </cell>
          <cell r="AP76">
            <v>0</v>
          </cell>
          <cell r="AQ76">
            <v>0</v>
          </cell>
          <cell r="AR76">
            <v>0</v>
          </cell>
          <cell r="AS76">
            <v>0</v>
          </cell>
          <cell r="AT76">
            <v>0</v>
          </cell>
          <cell r="AU76">
            <v>6.2</v>
          </cell>
          <cell r="AV76">
            <v>0.69399999999999995</v>
          </cell>
          <cell r="AW76">
            <v>0</v>
          </cell>
          <cell r="AX76">
            <v>0.60199999999999998</v>
          </cell>
          <cell r="AY76" t="str">
            <v>WT380X92.5</v>
          </cell>
          <cell r="AZ76" t="str">
            <v>WT380X92.5</v>
          </cell>
          <cell r="BA76">
            <v>92.5</v>
          </cell>
          <cell r="BB76">
            <v>11700</v>
          </cell>
          <cell r="BC76">
            <v>384</v>
          </cell>
          <cell r="BD76">
            <v>0</v>
          </cell>
          <cell r="BE76">
            <v>0</v>
          </cell>
          <cell r="BF76">
            <v>267</v>
          </cell>
          <cell r="BG76">
            <v>0</v>
          </cell>
          <cell r="BH76">
            <v>0</v>
          </cell>
          <cell r="BI76">
            <v>14.9</v>
          </cell>
          <cell r="BJ76">
            <v>23.6</v>
          </cell>
          <cell r="BK76">
            <v>0</v>
          </cell>
          <cell r="BL76">
            <v>0</v>
          </cell>
          <cell r="BM76">
            <v>0</v>
          </cell>
          <cell r="BN76">
            <v>40.1</v>
          </cell>
          <cell r="BO76">
            <v>46</v>
          </cell>
          <cell r="BP76">
            <v>0</v>
          </cell>
          <cell r="BQ76">
            <v>99.1</v>
          </cell>
          <cell r="BR76">
            <v>0</v>
          </cell>
          <cell r="BS76">
            <v>0</v>
          </cell>
          <cell r="BT76">
            <v>22</v>
          </cell>
          <cell r="BU76">
            <v>92.5</v>
          </cell>
          <cell r="BV76">
            <v>0</v>
          </cell>
          <cell r="BW76">
            <v>0</v>
          </cell>
          <cell r="BX76">
            <v>23.1</v>
          </cell>
          <cell r="BY76">
            <v>25.8</v>
          </cell>
          <cell r="BZ76">
            <v>165</v>
          </cell>
          <cell r="CA76">
            <v>1030</v>
          </cell>
          <cell r="CB76">
            <v>578</v>
          </cell>
          <cell r="CC76">
            <v>118</v>
          </cell>
          <cell r="CD76">
            <v>37.6</v>
          </cell>
          <cell r="CE76">
            <v>442</v>
          </cell>
          <cell r="CF76">
            <v>282</v>
          </cell>
          <cell r="CG76">
            <v>56.6</v>
          </cell>
          <cell r="CH76">
            <v>0</v>
          </cell>
          <cell r="CI76">
            <v>1660</v>
          </cell>
          <cell r="CJ76">
            <v>6.42</v>
          </cell>
          <cell r="CK76">
            <v>0</v>
          </cell>
          <cell r="CL76">
            <v>0</v>
          </cell>
          <cell r="CM76">
            <v>0</v>
          </cell>
          <cell r="CN76">
            <v>0</v>
          </cell>
          <cell r="CO76">
            <v>0</v>
          </cell>
          <cell r="CP76">
            <v>157</v>
          </cell>
          <cell r="CQ76">
            <v>0.69399999999999995</v>
          </cell>
          <cell r="CR76">
            <v>0</v>
          </cell>
          <cell r="CS76">
            <v>0.60199999999999998</v>
          </cell>
        </row>
        <row r="77">
          <cell r="C77" t="str">
            <v>WT15X58</v>
          </cell>
          <cell r="D77" t="str">
            <v>F</v>
          </cell>
          <cell r="E77">
            <v>58</v>
          </cell>
          <cell r="F77">
            <v>17.100000000000001</v>
          </cell>
          <cell r="G77">
            <v>15</v>
          </cell>
          <cell r="H77">
            <v>0</v>
          </cell>
          <cell r="I77">
            <v>0</v>
          </cell>
          <cell r="J77">
            <v>10.5</v>
          </cell>
          <cell r="K77">
            <v>0</v>
          </cell>
          <cell r="L77">
            <v>0</v>
          </cell>
          <cell r="M77">
            <v>0.56499999999999995</v>
          </cell>
          <cell r="N77">
            <v>0.85</v>
          </cell>
          <cell r="O77">
            <v>0</v>
          </cell>
          <cell r="P77">
            <v>0</v>
          </cell>
          <cell r="Q77">
            <v>0</v>
          </cell>
          <cell r="R77">
            <v>1.5</v>
          </cell>
          <cell r="S77">
            <v>1.75</v>
          </cell>
          <cell r="T77">
            <v>0</v>
          </cell>
          <cell r="U77">
            <v>0</v>
          </cell>
          <cell r="V77">
            <v>3.94</v>
          </cell>
          <cell r="W77">
            <v>0</v>
          </cell>
          <cell r="X77">
            <v>0</v>
          </cell>
          <cell r="Y77">
            <v>0.81499999999999995</v>
          </cell>
          <cell r="Z77">
            <v>6.17</v>
          </cell>
          <cell r="AA77">
            <v>0</v>
          </cell>
          <cell r="AB77">
            <v>23.9</v>
          </cell>
          <cell r="AC77">
            <v>0</v>
          </cell>
          <cell r="AD77">
            <v>26.6</v>
          </cell>
          <cell r="AE77">
            <v>373</v>
          </cell>
          <cell r="AF77">
            <v>60.4</v>
          </cell>
          <cell r="AG77">
            <v>33.700000000000003</v>
          </cell>
          <cell r="AH77">
            <v>4.67</v>
          </cell>
          <cell r="AI77">
            <v>82.1</v>
          </cell>
          <cell r="AJ77">
            <v>24.6</v>
          </cell>
          <cell r="AK77">
            <v>15.6</v>
          </cell>
          <cell r="AL77">
            <v>2.19</v>
          </cell>
          <cell r="AM77">
            <v>0</v>
          </cell>
          <cell r="AN77">
            <v>3.21</v>
          </cell>
          <cell r="AO77">
            <v>20.5</v>
          </cell>
          <cell r="AP77">
            <v>0</v>
          </cell>
          <cell r="AQ77">
            <v>0</v>
          </cell>
          <cell r="AR77">
            <v>0</v>
          </cell>
          <cell r="AS77">
            <v>0</v>
          </cell>
          <cell r="AT77">
            <v>0</v>
          </cell>
          <cell r="AU77">
            <v>6.24</v>
          </cell>
          <cell r="AV77">
            <v>0.68300000000000005</v>
          </cell>
          <cell r="AW77">
            <v>0</v>
          </cell>
          <cell r="AX77">
            <v>0.56699999999999995</v>
          </cell>
          <cell r="AY77" t="str">
            <v>WT380X86.5</v>
          </cell>
          <cell r="AZ77" t="str">
            <v>WT380X86.5</v>
          </cell>
          <cell r="BA77">
            <v>86.5</v>
          </cell>
          <cell r="BB77">
            <v>11000</v>
          </cell>
          <cell r="BC77">
            <v>381</v>
          </cell>
          <cell r="BD77">
            <v>0</v>
          </cell>
          <cell r="BE77">
            <v>0</v>
          </cell>
          <cell r="BF77">
            <v>267</v>
          </cell>
          <cell r="BG77">
            <v>0</v>
          </cell>
          <cell r="BH77">
            <v>0</v>
          </cell>
          <cell r="BI77">
            <v>14.4</v>
          </cell>
          <cell r="BJ77">
            <v>21.6</v>
          </cell>
          <cell r="BK77">
            <v>0</v>
          </cell>
          <cell r="BL77">
            <v>0</v>
          </cell>
          <cell r="BM77">
            <v>0</v>
          </cell>
          <cell r="BN77">
            <v>38.1</v>
          </cell>
          <cell r="BO77">
            <v>44.5</v>
          </cell>
          <cell r="BP77">
            <v>0</v>
          </cell>
          <cell r="BQ77">
            <v>100</v>
          </cell>
          <cell r="BR77">
            <v>0</v>
          </cell>
          <cell r="BS77">
            <v>0</v>
          </cell>
          <cell r="BT77">
            <v>20.7</v>
          </cell>
          <cell r="BU77">
            <v>86.5</v>
          </cell>
          <cell r="BV77">
            <v>0</v>
          </cell>
          <cell r="BW77">
            <v>0</v>
          </cell>
          <cell r="BX77">
            <v>23.9</v>
          </cell>
          <cell r="BY77">
            <v>26.6</v>
          </cell>
          <cell r="BZ77">
            <v>155</v>
          </cell>
          <cell r="CA77">
            <v>990</v>
          </cell>
          <cell r="CB77">
            <v>552</v>
          </cell>
          <cell r="CC77">
            <v>119</v>
          </cell>
          <cell r="CD77">
            <v>34.200000000000003</v>
          </cell>
          <cell r="CE77">
            <v>403</v>
          </cell>
          <cell r="CF77">
            <v>256</v>
          </cell>
          <cell r="CG77">
            <v>55.6</v>
          </cell>
          <cell r="CH77">
            <v>0</v>
          </cell>
          <cell r="CI77">
            <v>1340</v>
          </cell>
          <cell r="CJ77">
            <v>5.51</v>
          </cell>
          <cell r="CK77">
            <v>0</v>
          </cell>
          <cell r="CL77">
            <v>0</v>
          </cell>
          <cell r="CM77">
            <v>0</v>
          </cell>
          <cell r="CN77">
            <v>0</v>
          </cell>
          <cell r="CO77">
            <v>0</v>
          </cell>
          <cell r="CP77">
            <v>158</v>
          </cell>
          <cell r="CQ77">
            <v>0.68300000000000005</v>
          </cell>
          <cell r="CR77">
            <v>0</v>
          </cell>
          <cell r="CS77">
            <v>0.56699999999999995</v>
          </cell>
        </row>
        <row r="78">
          <cell r="C78" t="str">
            <v>WT15X54</v>
          </cell>
          <cell r="D78" t="str">
            <v>F</v>
          </cell>
          <cell r="E78">
            <v>54</v>
          </cell>
          <cell r="F78">
            <v>15.9</v>
          </cell>
          <cell r="G78">
            <v>14.9</v>
          </cell>
          <cell r="H78">
            <v>0</v>
          </cell>
          <cell r="I78">
            <v>0</v>
          </cell>
          <cell r="J78">
            <v>10.5</v>
          </cell>
          <cell r="K78">
            <v>0</v>
          </cell>
          <cell r="L78">
            <v>0</v>
          </cell>
          <cell r="M78">
            <v>0.54500000000000004</v>
          </cell>
          <cell r="N78">
            <v>0.76</v>
          </cell>
          <cell r="O78">
            <v>0</v>
          </cell>
          <cell r="P78">
            <v>0</v>
          </cell>
          <cell r="Q78">
            <v>0</v>
          </cell>
          <cell r="R78">
            <v>1.41</v>
          </cell>
          <cell r="S78">
            <v>1.6875</v>
          </cell>
          <cell r="T78">
            <v>0</v>
          </cell>
          <cell r="U78">
            <v>0</v>
          </cell>
          <cell r="V78">
            <v>4.01</v>
          </cell>
          <cell r="W78">
            <v>0</v>
          </cell>
          <cell r="X78">
            <v>0</v>
          </cell>
          <cell r="Y78">
            <v>0.75700000000000001</v>
          </cell>
          <cell r="Z78">
            <v>6.89</v>
          </cell>
          <cell r="AA78">
            <v>0</v>
          </cell>
          <cell r="AB78">
            <v>24.8</v>
          </cell>
          <cell r="AC78">
            <v>0</v>
          </cell>
          <cell r="AD78">
            <v>27.4</v>
          </cell>
          <cell r="AE78">
            <v>349</v>
          </cell>
          <cell r="AF78">
            <v>57.7</v>
          </cell>
          <cell r="AG78">
            <v>32</v>
          </cell>
          <cell r="AH78">
            <v>4.6900000000000004</v>
          </cell>
          <cell r="AI78">
            <v>73</v>
          </cell>
          <cell r="AJ78">
            <v>21.9</v>
          </cell>
          <cell r="AK78">
            <v>13.9</v>
          </cell>
          <cell r="AL78">
            <v>2.15</v>
          </cell>
          <cell r="AM78">
            <v>0</v>
          </cell>
          <cell r="AN78">
            <v>2.4900000000000002</v>
          </cell>
          <cell r="AO78">
            <v>17.3</v>
          </cell>
          <cell r="AP78">
            <v>0</v>
          </cell>
          <cell r="AQ78">
            <v>0</v>
          </cell>
          <cell r="AR78">
            <v>0</v>
          </cell>
          <cell r="AS78">
            <v>0</v>
          </cell>
          <cell r="AT78">
            <v>0</v>
          </cell>
          <cell r="AU78">
            <v>6.31</v>
          </cell>
          <cell r="AV78">
            <v>0.66800000000000004</v>
          </cell>
          <cell r="AW78">
            <v>0</v>
          </cell>
          <cell r="AX78">
            <v>0.53400000000000003</v>
          </cell>
          <cell r="AY78" t="str">
            <v>WT380X80.5</v>
          </cell>
          <cell r="AZ78" t="str">
            <v>WT380X80.5</v>
          </cell>
          <cell r="BA78">
            <v>80.5</v>
          </cell>
          <cell r="BB78">
            <v>10300</v>
          </cell>
          <cell r="BC78">
            <v>378</v>
          </cell>
          <cell r="BD78">
            <v>0</v>
          </cell>
          <cell r="BE78">
            <v>0</v>
          </cell>
          <cell r="BF78">
            <v>267</v>
          </cell>
          <cell r="BG78">
            <v>0</v>
          </cell>
          <cell r="BH78">
            <v>0</v>
          </cell>
          <cell r="BI78">
            <v>13.8</v>
          </cell>
          <cell r="BJ78">
            <v>19.3</v>
          </cell>
          <cell r="BK78">
            <v>0</v>
          </cell>
          <cell r="BL78">
            <v>0</v>
          </cell>
          <cell r="BM78">
            <v>0</v>
          </cell>
          <cell r="BN78">
            <v>35.799999999999997</v>
          </cell>
          <cell r="BO78">
            <v>42.9</v>
          </cell>
          <cell r="BP78">
            <v>0</v>
          </cell>
          <cell r="BQ78">
            <v>102</v>
          </cell>
          <cell r="BR78">
            <v>0</v>
          </cell>
          <cell r="BS78">
            <v>0</v>
          </cell>
          <cell r="BT78">
            <v>19.2</v>
          </cell>
          <cell r="BU78">
            <v>80.5</v>
          </cell>
          <cell r="BV78">
            <v>0</v>
          </cell>
          <cell r="BW78">
            <v>0</v>
          </cell>
          <cell r="BX78">
            <v>24.8</v>
          </cell>
          <cell r="BY78">
            <v>27.4</v>
          </cell>
          <cell r="BZ78">
            <v>145</v>
          </cell>
          <cell r="CA78">
            <v>946</v>
          </cell>
          <cell r="CB78">
            <v>524</v>
          </cell>
          <cell r="CC78">
            <v>119</v>
          </cell>
          <cell r="CD78">
            <v>30.4</v>
          </cell>
          <cell r="CE78">
            <v>359</v>
          </cell>
          <cell r="CF78">
            <v>228</v>
          </cell>
          <cell r="CG78">
            <v>54.6</v>
          </cell>
          <cell r="CH78">
            <v>0</v>
          </cell>
          <cell r="CI78">
            <v>1040</v>
          </cell>
          <cell r="CJ78">
            <v>4.6500000000000004</v>
          </cell>
          <cell r="CK78">
            <v>0</v>
          </cell>
          <cell r="CL78">
            <v>0</v>
          </cell>
          <cell r="CM78">
            <v>0</v>
          </cell>
          <cell r="CN78">
            <v>0</v>
          </cell>
          <cell r="CO78">
            <v>0</v>
          </cell>
          <cell r="CP78">
            <v>160</v>
          </cell>
          <cell r="CQ78">
            <v>0.66800000000000004</v>
          </cell>
          <cell r="CR78">
            <v>0</v>
          </cell>
          <cell r="CS78">
            <v>0.53400000000000003</v>
          </cell>
        </row>
        <row r="79">
          <cell r="C79" t="str">
            <v>WT15X49.5</v>
          </cell>
          <cell r="D79" t="str">
            <v>F</v>
          </cell>
          <cell r="E79">
            <v>49.5</v>
          </cell>
          <cell r="F79">
            <v>14.5</v>
          </cell>
          <cell r="G79">
            <v>14.8</v>
          </cell>
          <cell r="H79">
            <v>0</v>
          </cell>
          <cell r="I79">
            <v>0</v>
          </cell>
          <cell r="J79">
            <v>10.5</v>
          </cell>
          <cell r="K79">
            <v>0</v>
          </cell>
          <cell r="L79">
            <v>0</v>
          </cell>
          <cell r="M79">
            <v>0.52</v>
          </cell>
          <cell r="N79">
            <v>0.67</v>
          </cell>
          <cell r="O79">
            <v>0</v>
          </cell>
          <cell r="P79">
            <v>0</v>
          </cell>
          <cell r="Q79">
            <v>0</v>
          </cell>
          <cell r="R79">
            <v>1.32</v>
          </cell>
          <cell r="S79">
            <v>1.5625</v>
          </cell>
          <cell r="T79">
            <v>0</v>
          </cell>
          <cell r="U79">
            <v>0</v>
          </cell>
          <cell r="V79">
            <v>4.09</v>
          </cell>
          <cell r="W79">
            <v>0</v>
          </cell>
          <cell r="X79">
            <v>0</v>
          </cell>
          <cell r="Y79">
            <v>0.91200000000000003</v>
          </cell>
          <cell r="Z79">
            <v>7.8</v>
          </cell>
          <cell r="AA79">
            <v>0</v>
          </cell>
          <cell r="AB79">
            <v>26</v>
          </cell>
          <cell r="AC79">
            <v>0</v>
          </cell>
          <cell r="AD79">
            <v>28.5</v>
          </cell>
          <cell r="AE79">
            <v>322</v>
          </cell>
          <cell r="AF79">
            <v>54.4</v>
          </cell>
          <cell r="AG79">
            <v>30</v>
          </cell>
          <cell r="AH79">
            <v>4.71</v>
          </cell>
          <cell r="AI79">
            <v>63.9</v>
          </cell>
          <cell r="AJ79">
            <v>19.3</v>
          </cell>
          <cell r="AK79">
            <v>12.2</v>
          </cell>
          <cell r="AL79">
            <v>2.1</v>
          </cell>
          <cell r="AM79">
            <v>0</v>
          </cell>
          <cell r="AN79">
            <v>1.88</v>
          </cell>
          <cell r="AO79">
            <v>14.3</v>
          </cell>
          <cell r="AP79">
            <v>0</v>
          </cell>
          <cell r="AQ79">
            <v>0</v>
          </cell>
          <cell r="AR79">
            <v>0</v>
          </cell>
          <cell r="AS79">
            <v>0</v>
          </cell>
          <cell r="AT79">
            <v>0</v>
          </cell>
          <cell r="AU79">
            <v>6.38</v>
          </cell>
          <cell r="AV79">
            <v>0.65300000000000002</v>
          </cell>
          <cell r="AW79">
            <v>0</v>
          </cell>
          <cell r="AX79">
            <v>0.49199999999999999</v>
          </cell>
          <cell r="AY79" t="str">
            <v>WT380X73.5</v>
          </cell>
          <cell r="AZ79" t="str">
            <v>WT380X73.5</v>
          </cell>
          <cell r="BA79">
            <v>73.5</v>
          </cell>
          <cell r="BB79">
            <v>9350</v>
          </cell>
          <cell r="BC79">
            <v>376</v>
          </cell>
          <cell r="BD79">
            <v>0</v>
          </cell>
          <cell r="BE79">
            <v>0</v>
          </cell>
          <cell r="BF79">
            <v>267</v>
          </cell>
          <cell r="BG79">
            <v>0</v>
          </cell>
          <cell r="BH79">
            <v>0</v>
          </cell>
          <cell r="BI79">
            <v>13.2</v>
          </cell>
          <cell r="BJ79">
            <v>17</v>
          </cell>
          <cell r="BK79">
            <v>0</v>
          </cell>
          <cell r="BL79">
            <v>0</v>
          </cell>
          <cell r="BM79">
            <v>0</v>
          </cell>
          <cell r="BN79">
            <v>33.5</v>
          </cell>
          <cell r="BO79">
            <v>39.700000000000003</v>
          </cell>
          <cell r="BP79">
            <v>0</v>
          </cell>
          <cell r="BQ79">
            <v>104</v>
          </cell>
          <cell r="BR79">
            <v>0</v>
          </cell>
          <cell r="BS79">
            <v>0</v>
          </cell>
          <cell r="BT79">
            <v>23.2</v>
          </cell>
          <cell r="BU79">
            <v>73.5</v>
          </cell>
          <cell r="BV79">
            <v>0</v>
          </cell>
          <cell r="BW79">
            <v>0</v>
          </cell>
          <cell r="BX79">
            <v>26</v>
          </cell>
          <cell r="BY79">
            <v>28.5</v>
          </cell>
          <cell r="BZ79">
            <v>134</v>
          </cell>
          <cell r="CA79">
            <v>891</v>
          </cell>
          <cell r="CB79">
            <v>492</v>
          </cell>
          <cell r="CC79">
            <v>120</v>
          </cell>
          <cell r="CD79">
            <v>26.6</v>
          </cell>
          <cell r="CE79">
            <v>316</v>
          </cell>
          <cell r="CF79">
            <v>200</v>
          </cell>
          <cell r="CG79">
            <v>53.3</v>
          </cell>
          <cell r="CH79">
            <v>0</v>
          </cell>
          <cell r="CI79">
            <v>783</v>
          </cell>
          <cell r="CJ79">
            <v>3.84</v>
          </cell>
          <cell r="CK79">
            <v>0</v>
          </cell>
          <cell r="CL79">
            <v>0</v>
          </cell>
          <cell r="CM79">
            <v>0</v>
          </cell>
          <cell r="CN79">
            <v>0</v>
          </cell>
          <cell r="CO79">
            <v>0</v>
          </cell>
          <cell r="CP79">
            <v>162</v>
          </cell>
          <cell r="CQ79">
            <v>0.65300000000000002</v>
          </cell>
          <cell r="CR79">
            <v>0</v>
          </cell>
          <cell r="CS79">
            <v>0.49199999999999999</v>
          </cell>
        </row>
        <row r="80">
          <cell r="C80" t="str">
            <v>WT15X45</v>
          </cell>
          <cell r="D80" t="str">
            <v>F</v>
          </cell>
          <cell r="E80">
            <v>45</v>
          </cell>
          <cell r="F80">
            <v>13.2</v>
          </cell>
          <cell r="G80">
            <v>14.8</v>
          </cell>
          <cell r="H80">
            <v>0</v>
          </cell>
          <cell r="I80">
            <v>0</v>
          </cell>
          <cell r="J80">
            <v>10.4</v>
          </cell>
          <cell r="K80">
            <v>0</v>
          </cell>
          <cell r="L80">
            <v>0</v>
          </cell>
          <cell r="M80">
            <v>0.47</v>
          </cell>
          <cell r="N80">
            <v>0.61</v>
          </cell>
          <cell r="O80">
            <v>0</v>
          </cell>
          <cell r="P80">
            <v>0</v>
          </cell>
          <cell r="Q80">
            <v>0</v>
          </cell>
          <cell r="R80">
            <v>1.26</v>
          </cell>
          <cell r="S80">
            <v>1.5</v>
          </cell>
          <cell r="T80">
            <v>0</v>
          </cell>
          <cell r="U80">
            <v>0</v>
          </cell>
          <cell r="V80">
            <v>4.04</v>
          </cell>
          <cell r="W80">
            <v>0</v>
          </cell>
          <cell r="X80">
            <v>0</v>
          </cell>
          <cell r="Y80">
            <v>0.83499999999999996</v>
          </cell>
          <cell r="Z80">
            <v>8.52</v>
          </cell>
          <cell r="AA80">
            <v>0</v>
          </cell>
          <cell r="AB80">
            <v>28.7</v>
          </cell>
          <cell r="AC80">
            <v>0</v>
          </cell>
          <cell r="AD80">
            <v>31.4</v>
          </cell>
          <cell r="AE80">
            <v>290</v>
          </cell>
          <cell r="AF80">
            <v>49</v>
          </cell>
          <cell r="AG80">
            <v>27.1</v>
          </cell>
          <cell r="AH80">
            <v>4.6900000000000004</v>
          </cell>
          <cell r="AI80">
            <v>57.3</v>
          </cell>
          <cell r="AJ80">
            <v>17.3</v>
          </cell>
          <cell r="AK80">
            <v>11</v>
          </cell>
          <cell r="AL80">
            <v>2.09</v>
          </cell>
          <cell r="AM80">
            <v>0</v>
          </cell>
          <cell r="AN80">
            <v>1.41</v>
          </cell>
          <cell r="AO80">
            <v>10.5</v>
          </cell>
          <cell r="AP80">
            <v>0</v>
          </cell>
          <cell r="AQ80">
            <v>0</v>
          </cell>
          <cell r="AR80">
            <v>0</v>
          </cell>
          <cell r="AS80">
            <v>0</v>
          </cell>
          <cell r="AT80">
            <v>0</v>
          </cell>
          <cell r="AU80">
            <v>6.35</v>
          </cell>
          <cell r="AV80">
            <v>0.65400000000000003</v>
          </cell>
          <cell r="AW80">
            <v>0</v>
          </cell>
          <cell r="AX80">
            <v>0.40500000000000003</v>
          </cell>
          <cell r="AY80" t="str">
            <v>WT380X67</v>
          </cell>
          <cell r="AZ80" t="str">
            <v>WT380X67</v>
          </cell>
          <cell r="BA80">
            <v>67</v>
          </cell>
          <cell r="BB80">
            <v>8520</v>
          </cell>
          <cell r="BC80">
            <v>376</v>
          </cell>
          <cell r="BD80">
            <v>0</v>
          </cell>
          <cell r="BE80">
            <v>0</v>
          </cell>
          <cell r="BF80">
            <v>264</v>
          </cell>
          <cell r="BG80">
            <v>0</v>
          </cell>
          <cell r="BH80">
            <v>0</v>
          </cell>
          <cell r="BI80">
            <v>11.9</v>
          </cell>
          <cell r="BJ80">
            <v>15.5</v>
          </cell>
          <cell r="BK80">
            <v>0</v>
          </cell>
          <cell r="BL80">
            <v>0</v>
          </cell>
          <cell r="BM80">
            <v>0</v>
          </cell>
          <cell r="BN80">
            <v>32</v>
          </cell>
          <cell r="BO80">
            <v>38.1</v>
          </cell>
          <cell r="BP80">
            <v>0</v>
          </cell>
          <cell r="BQ80">
            <v>103</v>
          </cell>
          <cell r="BR80">
            <v>0</v>
          </cell>
          <cell r="BS80">
            <v>0</v>
          </cell>
          <cell r="BT80">
            <v>21.2</v>
          </cell>
          <cell r="BU80">
            <v>67</v>
          </cell>
          <cell r="BV80">
            <v>0</v>
          </cell>
          <cell r="BW80">
            <v>0</v>
          </cell>
          <cell r="BX80">
            <v>28.7</v>
          </cell>
          <cell r="BY80">
            <v>31.4</v>
          </cell>
          <cell r="BZ80">
            <v>121</v>
          </cell>
          <cell r="CA80">
            <v>803</v>
          </cell>
          <cell r="CB80">
            <v>444</v>
          </cell>
          <cell r="CC80">
            <v>119</v>
          </cell>
          <cell r="CD80">
            <v>23.9</v>
          </cell>
          <cell r="CE80">
            <v>283</v>
          </cell>
          <cell r="CF80">
            <v>180</v>
          </cell>
          <cell r="CG80">
            <v>53.1</v>
          </cell>
          <cell r="CH80">
            <v>0</v>
          </cell>
          <cell r="CI80">
            <v>587</v>
          </cell>
          <cell r="CJ80">
            <v>2.82</v>
          </cell>
          <cell r="CK80">
            <v>0</v>
          </cell>
          <cell r="CL80">
            <v>0</v>
          </cell>
          <cell r="CM80">
            <v>0</v>
          </cell>
          <cell r="CN80">
            <v>0</v>
          </cell>
          <cell r="CO80">
            <v>0</v>
          </cell>
          <cell r="CP80">
            <v>161</v>
          </cell>
          <cell r="CQ80">
            <v>0.65400000000000003</v>
          </cell>
          <cell r="CR80">
            <v>0</v>
          </cell>
          <cell r="CS80">
            <v>0.40500000000000003</v>
          </cell>
        </row>
        <row r="81">
          <cell r="C81" t="str">
            <v>WT13.5X269.5</v>
          </cell>
          <cell r="D81" t="str">
            <v>T</v>
          </cell>
          <cell r="E81">
            <v>270</v>
          </cell>
          <cell r="F81">
            <v>79.3</v>
          </cell>
          <cell r="G81">
            <v>16.3</v>
          </cell>
          <cell r="H81">
            <v>0</v>
          </cell>
          <cell r="I81">
            <v>0</v>
          </cell>
          <cell r="J81">
            <v>15.3</v>
          </cell>
          <cell r="K81">
            <v>0</v>
          </cell>
          <cell r="L81">
            <v>0</v>
          </cell>
          <cell r="M81">
            <v>1.97</v>
          </cell>
          <cell r="N81">
            <v>3.54</v>
          </cell>
          <cell r="O81">
            <v>0</v>
          </cell>
          <cell r="P81">
            <v>0</v>
          </cell>
          <cell r="Q81">
            <v>0</v>
          </cell>
          <cell r="R81">
            <v>4.33</v>
          </cell>
          <cell r="S81">
            <v>4.4375</v>
          </cell>
          <cell r="T81">
            <v>0</v>
          </cell>
          <cell r="U81">
            <v>0</v>
          </cell>
          <cell r="V81">
            <v>4.34</v>
          </cell>
          <cell r="W81">
            <v>0</v>
          </cell>
          <cell r="X81">
            <v>0</v>
          </cell>
          <cell r="Y81">
            <v>2.6</v>
          </cell>
          <cell r="Z81">
            <v>2.15</v>
          </cell>
          <cell r="AA81">
            <v>0</v>
          </cell>
          <cell r="AB81">
            <v>6.06</v>
          </cell>
          <cell r="AC81">
            <v>0</v>
          </cell>
          <cell r="AD81">
            <v>8.25</v>
          </cell>
          <cell r="AE81">
            <v>1530</v>
          </cell>
          <cell r="AF81">
            <v>242</v>
          </cell>
          <cell r="AG81">
            <v>128</v>
          </cell>
          <cell r="AH81">
            <v>4.3899999999999997</v>
          </cell>
          <cell r="AI81">
            <v>1060</v>
          </cell>
          <cell r="AJ81">
            <v>218</v>
          </cell>
          <cell r="AK81">
            <v>138</v>
          </cell>
          <cell r="AL81">
            <v>3.65</v>
          </cell>
          <cell r="AM81">
            <v>0</v>
          </cell>
          <cell r="AN81">
            <v>247</v>
          </cell>
          <cell r="AO81">
            <v>1740</v>
          </cell>
          <cell r="AP81">
            <v>0</v>
          </cell>
          <cell r="AQ81">
            <v>0</v>
          </cell>
          <cell r="AR81">
            <v>0</v>
          </cell>
          <cell r="AS81">
            <v>0</v>
          </cell>
          <cell r="AT81">
            <v>0</v>
          </cell>
          <cell r="AU81">
            <v>6.26</v>
          </cell>
          <cell r="AV81">
            <v>0.83099999999999996</v>
          </cell>
          <cell r="AW81">
            <v>0</v>
          </cell>
          <cell r="AX81">
            <v>1</v>
          </cell>
          <cell r="AY81" t="str">
            <v>WT345X401</v>
          </cell>
          <cell r="AZ81" t="str">
            <v>WT345X401</v>
          </cell>
          <cell r="BA81">
            <v>401</v>
          </cell>
          <cell r="BB81">
            <v>51200</v>
          </cell>
          <cell r="BC81">
            <v>414</v>
          </cell>
          <cell r="BD81">
            <v>0</v>
          </cell>
          <cell r="BE81">
            <v>0</v>
          </cell>
          <cell r="BF81">
            <v>389</v>
          </cell>
          <cell r="BG81">
            <v>0</v>
          </cell>
          <cell r="BH81">
            <v>0</v>
          </cell>
          <cell r="BI81">
            <v>50</v>
          </cell>
          <cell r="BJ81">
            <v>89.9</v>
          </cell>
          <cell r="BK81">
            <v>0</v>
          </cell>
          <cell r="BL81">
            <v>0</v>
          </cell>
          <cell r="BM81">
            <v>0</v>
          </cell>
          <cell r="BN81">
            <v>110</v>
          </cell>
          <cell r="BO81">
            <v>113</v>
          </cell>
          <cell r="BP81">
            <v>0</v>
          </cell>
          <cell r="BQ81">
            <v>110</v>
          </cell>
          <cell r="BR81">
            <v>0</v>
          </cell>
          <cell r="BS81">
            <v>0</v>
          </cell>
          <cell r="BT81">
            <v>66</v>
          </cell>
          <cell r="BU81">
            <v>401</v>
          </cell>
          <cell r="BV81">
            <v>0</v>
          </cell>
          <cell r="BW81">
            <v>0</v>
          </cell>
          <cell r="BX81">
            <v>6.06</v>
          </cell>
          <cell r="BY81">
            <v>8.25</v>
          </cell>
          <cell r="BZ81">
            <v>637</v>
          </cell>
          <cell r="CA81">
            <v>3970</v>
          </cell>
          <cell r="CB81">
            <v>2100</v>
          </cell>
          <cell r="CC81">
            <v>112</v>
          </cell>
          <cell r="CD81">
            <v>441</v>
          </cell>
          <cell r="CE81">
            <v>3570</v>
          </cell>
          <cell r="CF81">
            <v>2260</v>
          </cell>
          <cell r="CG81">
            <v>92.7</v>
          </cell>
          <cell r="CH81">
            <v>0</v>
          </cell>
          <cell r="CI81">
            <v>103000</v>
          </cell>
          <cell r="CJ81">
            <v>467</v>
          </cell>
          <cell r="CK81">
            <v>0</v>
          </cell>
          <cell r="CL81">
            <v>0</v>
          </cell>
          <cell r="CM81">
            <v>0</v>
          </cell>
          <cell r="CN81">
            <v>0</v>
          </cell>
          <cell r="CO81">
            <v>0</v>
          </cell>
          <cell r="CP81">
            <v>159</v>
          </cell>
          <cell r="CQ81">
            <v>0.83099999999999996</v>
          </cell>
          <cell r="CR81">
            <v>0</v>
          </cell>
          <cell r="CS81">
            <v>1</v>
          </cell>
        </row>
        <row r="82">
          <cell r="C82" t="str">
            <v>WT13.5X184</v>
          </cell>
          <cell r="D82" t="str">
            <v>T</v>
          </cell>
          <cell r="E82">
            <v>184</v>
          </cell>
          <cell r="F82">
            <v>54.2</v>
          </cell>
          <cell r="G82">
            <v>15.2</v>
          </cell>
          <cell r="H82">
            <v>0</v>
          </cell>
          <cell r="I82">
            <v>0</v>
          </cell>
          <cell r="J82">
            <v>14.7</v>
          </cell>
          <cell r="K82">
            <v>0</v>
          </cell>
          <cell r="L82">
            <v>0</v>
          </cell>
          <cell r="M82">
            <v>1.38</v>
          </cell>
          <cell r="N82">
            <v>2.48</v>
          </cell>
          <cell r="O82">
            <v>0</v>
          </cell>
          <cell r="P82">
            <v>0</v>
          </cell>
          <cell r="Q82">
            <v>0</v>
          </cell>
          <cell r="R82">
            <v>3.27</v>
          </cell>
          <cell r="S82">
            <v>3.375</v>
          </cell>
          <cell r="T82">
            <v>0</v>
          </cell>
          <cell r="U82">
            <v>0</v>
          </cell>
          <cell r="V82">
            <v>3.71</v>
          </cell>
          <cell r="W82">
            <v>0</v>
          </cell>
          <cell r="X82">
            <v>0</v>
          </cell>
          <cell r="Y82">
            <v>1.85</v>
          </cell>
          <cell r="Z82">
            <v>2.96</v>
          </cell>
          <cell r="AA82">
            <v>0</v>
          </cell>
          <cell r="AB82">
            <v>8.64</v>
          </cell>
          <cell r="AC82">
            <v>0</v>
          </cell>
          <cell r="AD82">
            <v>11</v>
          </cell>
          <cell r="AE82">
            <v>939</v>
          </cell>
          <cell r="AF82">
            <v>151</v>
          </cell>
          <cell r="AG82">
            <v>81.7</v>
          </cell>
          <cell r="AH82">
            <v>4.16</v>
          </cell>
          <cell r="AI82">
            <v>655</v>
          </cell>
          <cell r="AJ82">
            <v>140</v>
          </cell>
          <cell r="AK82">
            <v>89.3</v>
          </cell>
          <cell r="AL82">
            <v>3.48</v>
          </cell>
          <cell r="AM82">
            <v>0</v>
          </cell>
          <cell r="AN82">
            <v>84.5</v>
          </cell>
          <cell r="AO82">
            <v>532</v>
          </cell>
          <cell r="AP82">
            <v>0</v>
          </cell>
          <cell r="AQ82">
            <v>0</v>
          </cell>
          <cell r="AR82">
            <v>0</v>
          </cell>
          <cell r="AS82">
            <v>0</v>
          </cell>
          <cell r="AT82">
            <v>0</v>
          </cell>
          <cell r="AU82">
            <v>5.96</v>
          </cell>
          <cell r="AV82">
            <v>0.82799999999999996</v>
          </cell>
          <cell r="AW82">
            <v>0</v>
          </cell>
          <cell r="AX82">
            <v>1</v>
          </cell>
          <cell r="AY82" t="str">
            <v>WT345X274</v>
          </cell>
          <cell r="AZ82" t="str">
            <v>WT345X274</v>
          </cell>
          <cell r="BA82">
            <v>274</v>
          </cell>
          <cell r="BB82">
            <v>35000</v>
          </cell>
          <cell r="BC82">
            <v>386</v>
          </cell>
          <cell r="BD82">
            <v>0</v>
          </cell>
          <cell r="BE82">
            <v>0</v>
          </cell>
          <cell r="BF82">
            <v>373</v>
          </cell>
          <cell r="BG82">
            <v>0</v>
          </cell>
          <cell r="BH82">
            <v>0</v>
          </cell>
          <cell r="BI82">
            <v>35.1</v>
          </cell>
          <cell r="BJ82">
            <v>63</v>
          </cell>
          <cell r="BK82">
            <v>0</v>
          </cell>
          <cell r="BL82">
            <v>0</v>
          </cell>
          <cell r="BM82">
            <v>0</v>
          </cell>
          <cell r="BN82">
            <v>83.1</v>
          </cell>
          <cell r="BO82">
            <v>85.7</v>
          </cell>
          <cell r="BP82">
            <v>0</v>
          </cell>
          <cell r="BQ82">
            <v>94.2</v>
          </cell>
          <cell r="BR82">
            <v>0</v>
          </cell>
          <cell r="BS82">
            <v>0</v>
          </cell>
          <cell r="BT82">
            <v>47</v>
          </cell>
          <cell r="BU82">
            <v>274</v>
          </cell>
          <cell r="BV82">
            <v>0</v>
          </cell>
          <cell r="BW82">
            <v>0</v>
          </cell>
          <cell r="BX82">
            <v>8.64</v>
          </cell>
          <cell r="BY82">
            <v>11</v>
          </cell>
          <cell r="BZ82">
            <v>391</v>
          </cell>
          <cell r="CA82">
            <v>2470</v>
          </cell>
          <cell r="CB82">
            <v>1340</v>
          </cell>
          <cell r="CC82">
            <v>106</v>
          </cell>
          <cell r="CD82">
            <v>273</v>
          </cell>
          <cell r="CE82">
            <v>2290</v>
          </cell>
          <cell r="CF82">
            <v>1460</v>
          </cell>
          <cell r="CG82">
            <v>88.4</v>
          </cell>
          <cell r="CH82">
            <v>0</v>
          </cell>
          <cell r="CI82">
            <v>35200</v>
          </cell>
          <cell r="CJ82">
            <v>143</v>
          </cell>
          <cell r="CK82">
            <v>0</v>
          </cell>
          <cell r="CL82">
            <v>0</v>
          </cell>
          <cell r="CM82">
            <v>0</v>
          </cell>
          <cell r="CN82">
            <v>0</v>
          </cell>
          <cell r="CO82">
            <v>0</v>
          </cell>
          <cell r="CP82">
            <v>151</v>
          </cell>
          <cell r="CQ82">
            <v>0.82799999999999996</v>
          </cell>
          <cell r="CR82">
            <v>0</v>
          </cell>
          <cell r="CS82">
            <v>1</v>
          </cell>
        </row>
        <row r="83">
          <cell r="C83" t="str">
            <v>WT13.5X168</v>
          </cell>
          <cell r="D83" t="str">
            <v>T</v>
          </cell>
          <cell r="E83">
            <v>168</v>
          </cell>
          <cell r="F83">
            <v>49.5</v>
          </cell>
          <cell r="G83">
            <v>15</v>
          </cell>
          <cell r="H83">
            <v>0</v>
          </cell>
          <cell r="I83">
            <v>0</v>
          </cell>
          <cell r="J83">
            <v>14.6</v>
          </cell>
          <cell r="K83">
            <v>0</v>
          </cell>
          <cell r="L83">
            <v>0</v>
          </cell>
          <cell r="M83">
            <v>1.26</v>
          </cell>
          <cell r="N83">
            <v>2.2799999999999998</v>
          </cell>
          <cell r="O83">
            <v>0</v>
          </cell>
          <cell r="P83">
            <v>0</v>
          </cell>
          <cell r="Q83">
            <v>0</v>
          </cell>
          <cell r="R83">
            <v>3.07</v>
          </cell>
          <cell r="S83">
            <v>3.1875</v>
          </cell>
          <cell r="T83">
            <v>0</v>
          </cell>
          <cell r="U83">
            <v>0</v>
          </cell>
          <cell r="V83">
            <v>3.58</v>
          </cell>
          <cell r="W83">
            <v>0</v>
          </cell>
          <cell r="X83">
            <v>0</v>
          </cell>
          <cell r="Y83">
            <v>1.7</v>
          </cell>
          <cell r="Z83">
            <v>3.19</v>
          </cell>
          <cell r="AA83">
            <v>0</v>
          </cell>
          <cell r="AB83">
            <v>9.4700000000000006</v>
          </cell>
          <cell r="AC83">
            <v>0</v>
          </cell>
          <cell r="AD83">
            <v>11.9</v>
          </cell>
          <cell r="AE83">
            <v>839</v>
          </cell>
          <cell r="AF83">
            <v>135</v>
          </cell>
          <cell r="AG83">
            <v>73.400000000000006</v>
          </cell>
          <cell r="AH83">
            <v>4.12</v>
          </cell>
          <cell r="AI83">
            <v>587</v>
          </cell>
          <cell r="AJ83">
            <v>126</v>
          </cell>
          <cell r="AK83">
            <v>80.8</v>
          </cell>
          <cell r="AL83">
            <v>3.45</v>
          </cell>
          <cell r="AM83">
            <v>0</v>
          </cell>
          <cell r="AN83">
            <v>65.400000000000006</v>
          </cell>
          <cell r="AO83">
            <v>401</v>
          </cell>
          <cell r="AP83">
            <v>0</v>
          </cell>
          <cell r="AQ83">
            <v>0</v>
          </cell>
          <cell r="AR83">
            <v>0</v>
          </cell>
          <cell r="AS83">
            <v>0</v>
          </cell>
          <cell r="AT83">
            <v>0</v>
          </cell>
          <cell r="AU83">
            <v>5.9</v>
          </cell>
          <cell r="AV83">
            <v>0.82899999999999996</v>
          </cell>
          <cell r="AW83">
            <v>0</v>
          </cell>
          <cell r="AX83">
            <v>1</v>
          </cell>
          <cell r="AY83" t="str">
            <v>WT345X250</v>
          </cell>
          <cell r="AZ83" t="str">
            <v>WT345X250</v>
          </cell>
          <cell r="BA83">
            <v>250</v>
          </cell>
          <cell r="BB83">
            <v>31900</v>
          </cell>
          <cell r="BC83">
            <v>381</v>
          </cell>
          <cell r="BD83">
            <v>0</v>
          </cell>
          <cell r="BE83">
            <v>0</v>
          </cell>
          <cell r="BF83">
            <v>371</v>
          </cell>
          <cell r="BG83">
            <v>0</v>
          </cell>
          <cell r="BH83">
            <v>0</v>
          </cell>
          <cell r="BI83">
            <v>32</v>
          </cell>
          <cell r="BJ83">
            <v>57.9</v>
          </cell>
          <cell r="BK83">
            <v>0</v>
          </cell>
          <cell r="BL83">
            <v>0</v>
          </cell>
          <cell r="BM83">
            <v>0</v>
          </cell>
          <cell r="BN83">
            <v>78</v>
          </cell>
          <cell r="BO83">
            <v>81</v>
          </cell>
          <cell r="BP83">
            <v>0</v>
          </cell>
          <cell r="BQ83">
            <v>90.9</v>
          </cell>
          <cell r="BR83">
            <v>0</v>
          </cell>
          <cell r="BS83">
            <v>0</v>
          </cell>
          <cell r="BT83">
            <v>43.2</v>
          </cell>
          <cell r="BU83">
            <v>250</v>
          </cell>
          <cell r="BV83">
            <v>0</v>
          </cell>
          <cell r="BW83">
            <v>0</v>
          </cell>
          <cell r="BX83">
            <v>9.4700000000000006</v>
          </cell>
          <cell r="BY83">
            <v>11.9</v>
          </cell>
          <cell r="BZ83">
            <v>349</v>
          </cell>
          <cell r="CA83">
            <v>2210</v>
          </cell>
          <cell r="CB83">
            <v>1200</v>
          </cell>
          <cell r="CC83">
            <v>105</v>
          </cell>
          <cell r="CD83">
            <v>244</v>
          </cell>
          <cell r="CE83">
            <v>2060</v>
          </cell>
          <cell r="CF83">
            <v>1320</v>
          </cell>
          <cell r="CG83">
            <v>87.6</v>
          </cell>
          <cell r="CH83">
            <v>0</v>
          </cell>
          <cell r="CI83">
            <v>27200</v>
          </cell>
          <cell r="CJ83">
            <v>108</v>
          </cell>
          <cell r="CK83">
            <v>0</v>
          </cell>
          <cell r="CL83">
            <v>0</v>
          </cell>
          <cell r="CM83">
            <v>0</v>
          </cell>
          <cell r="CN83">
            <v>0</v>
          </cell>
          <cell r="CO83">
            <v>0</v>
          </cell>
          <cell r="CP83">
            <v>150</v>
          </cell>
          <cell r="CQ83">
            <v>0.82899999999999996</v>
          </cell>
          <cell r="CR83">
            <v>0</v>
          </cell>
          <cell r="CS83">
            <v>1</v>
          </cell>
        </row>
        <row r="84">
          <cell r="C84" t="str">
            <v>WT13.5X153.5</v>
          </cell>
          <cell r="D84" t="str">
            <v>T</v>
          </cell>
          <cell r="E84">
            <v>154</v>
          </cell>
          <cell r="F84">
            <v>45.2</v>
          </cell>
          <cell r="G84">
            <v>14.8</v>
          </cell>
          <cell r="H84">
            <v>0</v>
          </cell>
          <cell r="I84">
            <v>0</v>
          </cell>
          <cell r="J84">
            <v>14.4</v>
          </cell>
          <cell r="K84">
            <v>0</v>
          </cell>
          <cell r="L84">
            <v>0</v>
          </cell>
          <cell r="M84">
            <v>1.1599999999999999</v>
          </cell>
          <cell r="N84">
            <v>2.09</v>
          </cell>
          <cell r="O84">
            <v>0</v>
          </cell>
          <cell r="P84">
            <v>0</v>
          </cell>
          <cell r="Q84">
            <v>0</v>
          </cell>
          <cell r="R84">
            <v>2.88</v>
          </cell>
          <cell r="S84">
            <v>3</v>
          </cell>
          <cell r="T84">
            <v>0</v>
          </cell>
          <cell r="U84">
            <v>0</v>
          </cell>
          <cell r="V84">
            <v>3.47</v>
          </cell>
          <cell r="W84">
            <v>0</v>
          </cell>
          <cell r="X84">
            <v>0</v>
          </cell>
          <cell r="Y84">
            <v>1.56</v>
          </cell>
          <cell r="Z84">
            <v>3.46</v>
          </cell>
          <cell r="AA84">
            <v>0</v>
          </cell>
          <cell r="AB84">
            <v>10.3</v>
          </cell>
          <cell r="AC84">
            <v>0</v>
          </cell>
          <cell r="AD84">
            <v>12.8</v>
          </cell>
          <cell r="AE84">
            <v>753</v>
          </cell>
          <cell r="AF84">
            <v>121</v>
          </cell>
          <cell r="AG84">
            <v>66.400000000000006</v>
          </cell>
          <cell r="AH84">
            <v>4.08</v>
          </cell>
          <cell r="AI84">
            <v>527</v>
          </cell>
          <cell r="AJ84">
            <v>113</v>
          </cell>
          <cell r="AK84">
            <v>72.900000000000006</v>
          </cell>
          <cell r="AL84">
            <v>3.41</v>
          </cell>
          <cell r="AM84">
            <v>0</v>
          </cell>
          <cell r="AN84">
            <v>50.5</v>
          </cell>
          <cell r="AO84">
            <v>304</v>
          </cell>
          <cell r="AP84">
            <v>0</v>
          </cell>
          <cell r="AQ84">
            <v>0</v>
          </cell>
          <cell r="AR84">
            <v>0</v>
          </cell>
          <cell r="AS84">
            <v>0</v>
          </cell>
          <cell r="AT84">
            <v>0</v>
          </cell>
          <cell r="AU84">
            <v>5.85</v>
          </cell>
          <cell r="AV84">
            <v>0.82799999999999996</v>
          </cell>
          <cell r="AW84">
            <v>0</v>
          </cell>
          <cell r="AX84">
            <v>1</v>
          </cell>
          <cell r="AY84" t="str">
            <v>WT345X228.5</v>
          </cell>
          <cell r="AZ84" t="str">
            <v>WT345X228.5</v>
          </cell>
          <cell r="BA84">
            <v>228</v>
          </cell>
          <cell r="BB84">
            <v>29200</v>
          </cell>
          <cell r="BC84">
            <v>376</v>
          </cell>
          <cell r="BD84">
            <v>0</v>
          </cell>
          <cell r="BE84">
            <v>0</v>
          </cell>
          <cell r="BF84">
            <v>366</v>
          </cell>
          <cell r="BG84">
            <v>0</v>
          </cell>
          <cell r="BH84">
            <v>0</v>
          </cell>
          <cell r="BI84">
            <v>29.5</v>
          </cell>
          <cell r="BJ84">
            <v>53.1</v>
          </cell>
          <cell r="BK84">
            <v>0</v>
          </cell>
          <cell r="BL84">
            <v>0</v>
          </cell>
          <cell r="BM84">
            <v>0</v>
          </cell>
          <cell r="BN84">
            <v>73.2</v>
          </cell>
          <cell r="BO84">
            <v>76.2</v>
          </cell>
          <cell r="BP84">
            <v>0</v>
          </cell>
          <cell r="BQ84">
            <v>88.1</v>
          </cell>
          <cell r="BR84">
            <v>0</v>
          </cell>
          <cell r="BS84">
            <v>0</v>
          </cell>
          <cell r="BT84">
            <v>39.6</v>
          </cell>
          <cell r="BU84">
            <v>229</v>
          </cell>
          <cell r="BV84">
            <v>0</v>
          </cell>
          <cell r="BW84">
            <v>0</v>
          </cell>
          <cell r="BX84">
            <v>10.3</v>
          </cell>
          <cell r="BY84">
            <v>12.8</v>
          </cell>
          <cell r="BZ84">
            <v>313</v>
          </cell>
          <cell r="CA84">
            <v>1980</v>
          </cell>
          <cell r="CB84">
            <v>1090</v>
          </cell>
          <cell r="CC84">
            <v>104</v>
          </cell>
          <cell r="CD84">
            <v>219</v>
          </cell>
          <cell r="CE84">
            <v>1850</v>
          </cell>
          <cell r="CF84">
            <v>1190</v>
          </cell>
          <cell r="CG84">
            <v>86.6</v>
          </cell>
          <cell r="CH84">
            <v>0</v>
          </cell>
          <cell r="CI84">
            <v>21000</v>
          </cell>
          <cell r="CJ84">
            <v>81.599999999999994</v>
          </cell>
          <cell r="CK84">
            <v>0</v>
          </cell>
          <cell r="CL84">
            <v>0</v>
          </cell>
          <cell r="CM84">
            <v>0</v>
          </cell>
          <cell r="CN84">
            <v>0</v>
          </cell>
          <cell r="CO84">
            <v>0</v>
          </cell>
          <cell r="CP84">
            <v>149</v>
          </cell>
          <cell r="CQ84">
            <v>0.82799999999999996</v>
          </cell>
          <cell r="CR84">
            <v>0</v>
          </cell>
          <cell r="CS84">
            <v>1</v>
          </cell>
        </row>
        <row r="85">
          <cell r="C85" t="str">
            <v>WT13.5X140.5</v>
          </cell>
          <cell r="D85" t="str">
            <v>T</v>
          </cell>
          <cell r="E85">
            <v>140</v>
          </cell>
          <cell r="F85">
            <v>41.4</v>
          </cell>
          <cell r="G85">
            <v>14.6</v>
          </cell>
          <cell r="H85">
            <v>0</v>
          </cell>
          <cell r="I85">
            <v>0</v>
          </cell>
          <cell r="J85">
            <v>14.4</v>
          </cell>
          <cell r="K85">
            <v>0</v>
          </cell>
          <cell r="L85">
            <v>0</v>
          </cell>
          <cell r="M85">
            <v>1.06</v>
          </cell>
          <cell r="N85">
            <v>1.93</v>
          </cell>
          <cell r="O85">
            <v>0</v>
          </cell>
          <cell r="P85">
            <v>0</v>
          </cell>
          <cell r="Q85">
            <v>0</v>
          </cell>
          <cell r="R85">
            <v>2.72</v>
          </cell>
          <cell r="S85">
            <v>2.8125</v>
          </cell>
          <cell r="T85">
            <v>0</v>
          </cell>
          <cell r="U85">
            <v>0</v>
          </cell>
          <cell r="V85">
            <v>3.35</v>
          </cell>
          <cell r="W85">
            <v>0</v>
          </cell>
          <cell r="X85">
            <v>0</v>
          </cell>
          <cell r="Y85">
            <v>1.44</v>
          </cell>
          <cell r="Z85">
            <v>3.72</v>
          </cell>
          <cell r="AA85">
            <v>0</v>
          </cell>
          <cell r="AB85">
            <v>11.3</v>
          </cell>
          <cell r="AC85">
            <v>0</v>
          </cell>
          <cell r="AD85">
            <v>13.8</v>
          </cell>
          <cell r="AE85">
            <v>677</v>
          </cell>
          <cell r="AF85">
            <v>109</v>
          </cell>
          <cell r="AG85">
            <v>59.9</v>
          </cell>
          <cell r="AH85">
            <v>4.04</v>
          </cell>
          <cell r="AI85">
            <v>477</v>
          </cell>
          <cell r="AJ85">
            <v>103</v>
          </cell>
          <cell r="AK85">
            <v>66.400000000000006</v>
          </cell>
          <cell r="AL85">
            <v>3.39</v>
          </cell>
          <cell r="AM85">
            <v>0</v>
          </cell>
          <cell r="AN85">
            <v>39.6</v>
          </cell>
          <cell r="AO85">
            <v>232</v>
          </cell>
          <cell r="AP85">
            <v>0</v>
          </cell>
          <cell r="AQ85">
            <v>0</v>
          </cell>
          <cell r="AR85">
            <v>0</v>
          </cell>
          <cell r="AS85">
            <v>0</v>
          </cell>
          <cell r="AT85">
            <v>0</v>
          </cell>
          <cell r="AU85">
            <v>5.79</v>
          </cell>
          <cell r="AV85">
            <v>0.83</v>
          </cell>
          <cell r="AW85">
            <v>0</v>
          </cell>
          <cell r="AX85">
            <v>1</v>
          </cell>
          <cell r="AY85" t="str">
            <v>WT345X209.5</v>
          </cell>
          <cell r="AZ85" t="str">
            <v>WT345X209.5</v>
          </cell>
          <cell r="BA85">
            <v>210</v>
          </cell>
          <cell r="BB85">
            <v>26700</v>
          </cell>
          <cell r="BC85">
            <v>371</v>
          </cell>
          <cell r="BD85">
            <v>0</v>
          </cell>
          <cell r="BE85">
            <v>0</v>
          </cell>
          <cell r="BF85">
            <v>366</v>
          </cell>
          <cell r="BG85">
            <v>0</v>
          </cell>
          <cell r="BH85">
            <v>0</v>
          </cell>
          <cell r="BI85">
            <v>26.9</v>
          </cell>
          <cell r="BJ85">
            <v>49</v>
          </cell>
          <cell r="BK85">
            <v>0</v>
          </cell>
          <cell r="BL85">
            <v>0</v>
          </cell>
          <cell r="BM85">
            <v>0</v>
          </cell>
          <cell r="BN85">
            <v>69.099999999999994</v>
          </cell>
          <cell r="BO85">
            <v>71.400000000000006</v>
          </cell>
          <cell r="BP85">
            <v>0</v>
          </cell>
          <cell r="BQ85">
            <v>85.1</v>
          </cell>
          <cell r="BR85">
            <v>0</v>
          </cell>
          <cell r="BS85">
            <v>0</v>
          </cell>
          <cell r="BT85">
            <v>36.6</v>
          </cell>
          <cell r="BU85">
            <v>210</v>
          </cell>
          <cell r="BV85">
            <v>0</v>
          </cell>
          <cell r="BW85">
            <v>0</v>
          </cell>
          <cell r="BX85">
            <v>11.3</v>
          </cell>
          <cell r="BY85">
            <v>13.8</v>
          </cell>
          <cell r="BZ85">
            <v>282</v>
          </cell>
          <cell r="CA85">
            <v>1790</v>
          </cell>
          <cell r="CB85">
            <v>982</v>
          </cell>
          <cell r="CC85">
            <v>103</v>
          </cell>
          <cell r="CD85">
            <v>199</v>
          </cell>
          <cell r="CE85">
            <v>1690</v>
          </cell>
          <cell r="CF85">
            <v>1090</v>
          </cell>
          <cell r="CG85">
            <v>86.1</v>
          </cell>
          <cell r="CH85">
            <v>0</v>
          </cell>
          <cell r="CI85">
            <v>16500</v>
          </cell>
          <cell r="CJ85">
            <v>62.3</v>
          </cell>
          <cell r="CK85">
            <v>0</v>
          </cell>
          <cell r="CL85">
            <v>0</v>
          </cell>
          <cell r="CM85">
            <v>0</v>
          </cell>
          <cell r="CN85">
            <v>0</v>
          </cell>
          <cell r="CO85">
            <v>0</v>
          </cell>
          <cell r="CP85">
            <v>147</v>
          </cell>
          <cell r="CQ85">
            <v>0.83</v>
          </cell>
          <cell r="CR85">
            <v>0</v>
          </cell>
          <cell r="CS85">
            <v>1</v>
          </cell>
        </row>
        <row r="86">
          <cell r="C86" t="str">
            <v>WT13.5X129</v>
          </cell>
          <cell r="D86" t="str">
            <v>F</v>
          </cell>
          <cell r="E86">
            <v>129</v>
          </cell>
          <cell r="F86">
            <v>38</v>
          </cell>
          <cell r="G86">
            <v>14.5</v>
          </cell>
          <cell r="H86">
            <v>0</v>
          </cell>
          <cell r="I86">
            <v>0</v>
          </cell>
          <cell r="J86">
            <v>14.3</v>
          </cell>
          <cell r="K86">
            <v>0</v>
          </cell>
          <cell r="L86">
            <v>0</v>
          </cell>
          <cell r="M86">
            <v>0.98</v>
          </cell>
          <cell r="N86">
            <v>1.77</v>
          </cell>
          <cell r="O86">
            <v>0</v>
          </cell>
          <cell r="P86">
            <v>0</v>
          </cell>
          <cell r="Q86">
            <v>0</v>
          </cell>
          <cell r="R86">
            <v>2.56</v>
          </cell>
          <cell r="S86">
            <v>2.6875</v>
          </cell>
          <cell r="T86">
            <v>0</v>
          </cell>
          <cell r="U86">
            <v>0</v>
          </cell>
          <cell r="V86">
            <v>3.27</v>
          </cell>
          <cell r="W86">
            <v>0</v>
          </cell>
          <cell r="X86">
            <v>0</v>
          </cell>
          <cell r="Y86">
            <v>1.33</v>
          </cell>
          <cell r="Z86">
            <v>4.03</v>
          </cell>
          <cell r="AA86">
            <v>0</v>
          </cell>
          <cell r="AB86">
            <v>12.2</v>
          </cell>
          <cell r="AC86">
            <v>0</v>
          </cell>
          <cell r="AD86">
            <v>14.8</v>
          </cell>
          <cell r="AE86">
            <v>613</v>
          </cell>
          <cell r="AF86">
            <v>98.9</v>
          </cell>
          <cell r="AG86">
            <v>54.7</v>
          </cell>
          <cell r="AH86">
            <v>4.0199999999999996</v>
          </cell>
          <cell r="AI86">
            <v>430</v>
          </cell>
          <cell r="AJ86">
            <v>93.3</v>
          </cell>
          <cell r="AK86">
            <v>60.2</v>
          </cell>
          <cell r="AL86">
            <v>3.36</v>
          </cell>
          <cell r="AM86">
            <v>0</v>
          </cell>
          <cell r="AN86">
            <v>30.7</v>
          </cell>
          <cell r="AO86">
            <v>178</v>
          </cell>
          <cell r="AP86">
            <v>0</v>
          </cell>
          <cell r="AQ86">
            <v>0</v>
          </cell>
          <cell r="AR86">
            <v>0</v>
          </cell>
          <cell r="AS86">
            <v>0</v>
          </cell>
          <cell r="AT86">
            <v>0</v>
          </cell>
          <cell r="AU86">
            <v>5.76</v>
          </cell>
          <cell r="AV86">
            <v>0.82799999999999996</v>
          </cell>
          <cell r="AW86">
            <v>0</v>
          </cell>
          <cell r="AX86">
            <v>1</v>
          </cell>
          <cell r="AY86" t="str">
            <v>WT345X192</v>
          </cell>
          <cell r="AZ86" t="str">
            <v>WT345X192</v>
          </cell>
          <cell r="BA86">
            <v>192</v>
          </cell>
          <cell r="BB86">
            <v>24500</v>
          </cell>
          <cell r="BC86">
            <v>368</v>
          </cell>
          <cell r="BD86">
            <v>0</v>
          </cell>
          <cell r="BE86">
            <v>0</v>
          </cell>
          <cell r="BF86">
            <v>363</v>
          </cell>
          <cell r="BG86">
            <v>0</v>
          </cell>
          <cell r="BH86">
            <v>0</v>
          </cell>
          <cell r="BI86">
            <v>24.9</v>
          </cell>
          <cell r="BJ86">
            <v>45</v>
          </cell>
          <cell r="BK86">
            <v>0</v>
          </cell>
          <cell r="BL86">
            <v>0</v>
          </cell>
          <cell r="BM86">
            <v>0</v>
          </cell>
          <cell r="BN86">
            <v>65</v>
          </cell>
          <cell r="BO86">
            <v>68.3</v>
          </cell>
          <cell r="BP86">
            <v>0</v>
          </cell>
          <cell r="BQ86">
            <v>83.1</v>
          </cell>
          <cell r="BR86">
            <v>0</v>
          </cell>
          <cell r="BS86">
            <v>0</v>
          </cell>
          <cell r="BT86">
            <v>33.799999999999997</v>
          </cell>
          <cell r="BU86">
            <v>192</v>
          </cell>
          <cell r="BV86">
            <v>0</v>
          </cell>
          <cell r="BW86">
            <v>0</v>
          </cell>
          <cell r="BX86">
            <v>12.2</v>
          </cell>
          <cell r="BY86">
            <v>14.8</v>
          </cell>
          <cell r="BZ86">
            <v>255</v>
          </cell>
          <cell r="CA86">
            <v>1620</v>
          </cell>
          <cell r="CB86">
            <v>896</v>
          </cell>
          <cell r="CC86">
            <v>102</v>
          </cell>
          <cell r="CD86">
            <v>179</v>
          </cell>
          <cell r="CE86">
            <v>1530</v>
          </cell>
          <cell r="CF86">
            <v>987</v>
          </cell>
          <cell r="CG86">
            <v>85.3</v>
          </cell>
          <cell r="CH86">
            <v>0</v>
          </cell>
          <cell r="CI86">
            <v>12800</v>
          </cell>
          <cell r="CJ86">
            <v>47.8</v>
          </cell>
          <cell r="CK86">
            <v>0</v>
          </cell>
          <cell r="CL86">
            <v>0</v>
          </cell>
          <cell r="CM86">
            <v>0</v>
          </cell>
          <cell r="CN86">
            <v>0</v>
          </cell>
          <cell r="CO86">
            <v>0</v>
          </cell>
          <cell r="CP86">
            <v>146</v>
          </cell>
          <cell r="CQ86">
            <v>0.82799999999999996</v>
          </cell>
          <cell r="CR86">
            <v>0</v>
          </cell>
          <cell r="CS86">
            <v>1</v>
          </cell>
        </row>
        <row r="87">
          <cell r="C87" t="str">
            <v>WT13.5X117.5</v>
          </cell>
          <cell r="D87" t="str">
            <v>F</v>
          </cell>
          <cell r="E87">
            <v>118</v>
          </cell>
          <cell r="F87">
            <v>34.700000000000003</v>
          </cell>
          <cell r="G87">
            <v>14.3</v>
          </cell>
          <cell r="H87">
            <v>0</v>
          </cell>
          <cell r="I87">
            <v>0</v>
          </cell>
          <cell r="J87">
            <v>14.2</v>
          </cell>
          <cell r="K87">
            <v>0</v>
          </cell>
          <cell r="L87">
            <v>0</v>
          </cell>
          <cell r="M87">
            <v>0.91</v>
          </cell>
          <cell r="N87">
            <v>1.61</v>
          </cell>
          <cell r="O87">
            <v>0</v>
          </cell>
          <cell r="P87">
            <v>0</v>
          </cell>
          <cell r="Q87">
            <v>0</v>
          </cell>
          <cell r="R87">
            <v>2.4</v>
          </cell>
          <cell r="S87">
            <v>2.5</v>
          </cell>
          <cell r="T87">
            <v>0</v>
          </cell>
          <cell r="U87">
            <v>0</v>
          </cell>
          <cell r="V87">
            <v>3.2</v>
          </cell>
          <cell r="W87">
            <v>0</v>
          </cell>
          <cell r="X87">
            <v>0</v>
          </cell>
          <cell r="Y87">
            <v>1.22</v>
          </cell>
          <cell r="Z87">
            <v>4.41</v>
          </cell>
          <cell r="AA87">
            <v>0</v>
          </cell>
          <cell r="AB87">
            <v>13.1</v>
          </cell>
          <cell r="AC87">
            <v>0</v>
          </cell>
          <cell r="AD87">
            <v>15.7</v>
          </cell>
          <cell r="AE87">
            <v>556</v>
          </cell>
          <cell r="AF87">
            <v>89.9</v>
          </cell>
          <cell r="AG87">
            <v>50</v>
          </cell>
          <cell r="AH87">
            <v>4</v>
          </cell>
          <cell r="AI87">
            <v>384</v>
          </cell>
          <cell r="AJ87">
            <v>83.8</v>
          </cell>
          <cell r="AK87">
            <v>54.2</v>
          </cell>
          <cell r="AL87">
            <v>3.33</v>
          </cell>
          <cell r="AM87">
            <v>0</v>
          </cell>
          <cell r="AN87">
            <v>23.4</v>
          </cell>
          <cell r="AO87">
            <v>135</v>
          </cell>
          <cell r="AP87">
            <v>0</v>
          </cell>
          <cell r="AQ87">
            <v>0</v>
          </cell>
          <cell r="AR87">
            <v>0</v>
          </cell>
          <cell r="AS87">
            <v>0</v>
          </cell>
          <cell r="AT87">
            <v>0</v>
          </cell>
          <cell r="AU87">
            <v>5.73</v>
          </cell>
          <cell r="AV87">
            <v>0.82499999999999996</v>
          </cell>
          <cell r="AW87">
            <v>0</v>
          </cell>
          <cell r="AX87">
            <v>1</v>
          </cell>
          <cell r="AY87" t="str">
            <v>WT345X175</v>
          </cell>
          <cell r="AZ87" t="str">
            <v>WT345X175</v>
          </cell>
          <cell r="BA87">
            <v>175</v>
          </cell>
          <cell r="BB87">
            <v>22400</v>
          </cell>
          <cell r="BC87">
            <v>363</v>
          </cell>
          <cell r="BD87">
            <v>0</v>
          </cell>
          <cell r="BE87">
            <v>0</v>
          </cell>
          <cell r="BF87">
            <v>361</v>
          </cell>
          <cell r="BG87">
            <v>0</v>
          </cell>
          <cell r="BH87">
            <v>0</v>
          </cell>
          <cell r="BI87">
            <v>23.1</v>
          </cell>
          <cell r="BJ87">
            <v>40.9</v>
          </cell>
          <cell r="BK87">
            <v>0</v>
          </cell>
          <cell r="BL87">
            <v>0</v>
          </cell>
          <cell r="BM87">
            <v>0</v>
          </cell>
          <cell r="BN87">
            <v>61</v>
          </cell>
          <cell r="BO87">
            <v>63.5</v>
          </cell>
          <cell r="BP87">
            <v>0</v>
          </cell>
          <cell r="BQ87">
            <v>81.3</v>
          </cell>
          <cell r="BR87">
            <v>0</v>
          </cell>
          <cell r="BS87">
            <v>0</v>
          </cell>
          <cell r="BT87">
            <v>31</v>
          </cell>
          <cell r="BU87">
            <v>175</v>
          </cell>
          <cell r="BV87">
            <v>0</v>
          </cell>
          <cell r="BW87">
            <v>0</v>
          </cell>
          <cell r="BX87">
            <v>13.1</v>
          </cell>
          <cell r="BY87">
            <v>15.7</v>
          </cell>
          <cell r="BZ87">
            <v>231</v>
          </cell>
          <cell r="CA87">
            <v>1470</v>
          </cell>
          <cell r="CB87">
            <v>819</v>
          </cell>
          <cell r="CC87">
            <v>102</v>
          </cell>
          <cell r="CD87">
            <v>160</v>
          </cell>
          <cell r="CE87">
            <v>1370</v>
          </cell>
          <cell r="CF87">
            <v>888</v>
          </cell>
          <cell r="CG87">
            <v>84.6</v>
          </cell>
          <cell r="CH87">
            <v>0</v>
          </cell>
          <cell r="CI87">
            <v>9740</v>
          </cell>
          <cell r="CJ87">
            <v>36.299999999999997</v>
          </cell>
          <cell r="CK87">
            <v>0</v>
          </cell>
          <cell r="CL87">
            <v>0</v>
          </cell>
          <cell r="CM87">
            <v>0</v>
          </cell>
          <cell r="CN87">
            <v>0</v>
          </cell>
          <cell r="CO87">
            <v>0</v>
          </cell>
          <cell r="CP87">
            <v>146</v>
          </cell>
          <cell r="CQ87">
            <v>0.82499999999999996</v>
          </cell>
          <cell r="CR87">
            <v>0</v>
          </cell>
          <cell r="CS87">
            <v>1</v>
          </cell>
        </row>
        <row r="88">
          <cell r="C88" t="str">
            <v>WT13.5X108.5</v>
          </cell>
          <cell r="D88" t="str">
            <v>F</v>
          </cell>
          <cell r="E88">
            <v>108</v>
          </cell>
          <cell r="F88">
            <v>32</v>
          </cell>
          <cell r="G88">
            <v>14.2</v>
          </cell>
          <cell r="H88">
            <v>0</v>
          </cell>
          <cell r="I88">
            <v>0</v>
          </cell>
          <cell r="J88">
            <v>14.1</v>
          </cell>
          <cell r="K88">
            <v>0</v>
          </cell>
          <cell r="L88">
            <v>0</v>
          </cell>
          <cell r="M88">
            <v>0.83</v>
          </cell>
          <cell r="N88">
            <v>1.5</v>
          </cell>
          <cell r="O88">
            <v>0</v>
          </cell>
          <cell r="P88">
            <v>0</v>
          </cell>
          <cell r="Q88">
            <v>0</v>
          </cell>
          <cell r="R88">
            <v>2.29</v>
          </cell>
          <cell r="S88">
            <v>2.375</v>
          </cell>
          <cell r="T88">
            <v>0</v>
          </cell>
          <cell r="U88">
            <v>0</v>
          </cell>
          <cell r="V88">
            <v>3.1</v>
          </cell>
          <cell r="W88">
            <v>0</v>
          </cell>
          <cell r="X88">
            <v>0</v>
          </cell>
          <cell r="Y88">
            <v>1.1299999999999999</v>
          </cell>
          <cell r="Z88">
            <v>4.71</v>
          </cell>
          <cell r="AA88">
            <v>0</v>
          </cell>
          <cell r="AB88">
            <v>14.4</v>
          </cell>
          <cell r="AC88">
            <v>0</v>
          </cell>
          <cell r="AD88">
            <v>17.100000000000001</v>
          </cell>
          <cell r="AE88">
            <v>502</v>
          </cell>
          <cell r="AF88">
            <v>81.099999999999994</v>
          </cell>
          <cell r="AG88">
            <v>45.2</v>
          </cell>
          <cell r="AH88">
            <v>3.96</v>
          </cell>
          <cell r="AI88">
            <v>352</v>
          </cell>
          <cell r="AJ88">
            <v>77</v>
          </cell>
          <cell r="AK88">
            <v>49.9</v>
          </cell>
          <cell r="AL88">
            <v>3.32</v>
          </cell>
          <cell r="AM88">
            <v>0</v>
          </cell>
          <cell r="AN88">
            <v>18.8</v>
          </cell>
          <cell r="AO88">
            <v>105</v>
          </cell>
          <cell r="AP88">
            <v>0</v>
          </cell>
          <cell r="AQ88">
            <v>0</v>
          </cell>
          <cell r="AR88">
            <v>0</v>
          </cell>
          <cell r="AS88">
            <v>0</v>
          </cell>
          <cell r="AT88">
            <v>0</v>
          </cell>
          <cell r="AU88">
            <v>5.68</v>
          </cell>
          <cell r="AV88">
            <v>0.82799999999999996</v>
          </cell>
          <cell r="AW88">
            <v>0</v>
          </cell>
          <cell r="AX88">
            <v>1</v>
          </cell>
          <cell r="AY88" t="str">
            <v>WT345X161.5</v>
          </cell>
          <cell r="AZ88" t="str">
            <v>WT345X161.5</v>
          </cell>
          <cell r="BA88">
            <v>162</v>
          </cell>
          <cell r="BB88">
            <v>20600</v>
          </cell>
          <cell r="BC88">
            <v>361</v>
          </cell>
          <cell r="BD88">
            <v>0</v>
          </cell>
          <cell r="BE88">
            <v>0</v>
          </cell>
          <cell r="BF88">
            <v>358</v>
          </cell>
          <cell r="BG88">
            <v>0</v>
          </cell>
          <cell r="BH88">
            <v>0</v>
          </cell>
          <cell r="BI88">
            <v>21.1</v>
          </cell>
          <cell r="BJ88">
            <v>38.1</v>
          </cell>
          <cell r="BK88">
            <v>0</v>
          </cell>
          <cell r="BL88">
            <v>0</v>
          </cell>
          <cell r="BM88">
            <v>0</v>
          </cell>
          <cell r="BN88">
            <v>58.2</v>
          </cell>
          <cell r="BO88">
            <v>60.3</v>
          </cell>
          <cell r="BP88">
            <v>0</v>
          </cell>
          <cell r="BQ88">
            <v>78.7</v>
          </cell>
          <cell r="BR88">
            <v>0</v>
          </cell>
          <cell r="BS88">
            <v>0</v>
          </cell>
          <cell r="BT88">
            <v>28.7</v>
          </cell>
          <cell r="BU88">
            <v>162</v>
          </cell>
          <cell r="BV88">
            <v>0</v>
          </cell>
          <cell r="BW88">
            <v>0</v>
          </cell>
          <cell r="BX88">
            <v>14.4</v>
          </cell>
          <cell r="BY88">
            <v>17.100000000000001</v>
          </cell>
          <cell r="BZ88">
            <v>209</v>
          </cell>
          <cell r="CA88">
            <v>1330</v>
          </cell>
          <cell r="CB88">
            <v>741</v>
          </cell>
          <cell r="CC88">
            <v>101</v>
          </cell>
          <cell r="CD88">
            <v>147</v>
          </cell>
          <cell r="CE88">
            <v>1260</v>
          </cell>
          <cell r="CF88">
            <v>818</v>
          </cell>
          <cell r="CG88">
            <v>84.3</v>
          </cell>
          <cell r="CH88">
            <v>0</v>
          </cell>
          <cell r="CI88">
            <v>7830</v>
          </cell>
          <cell r="CJ88">
            <v>28.2</v>
          </cell>
          <cell r="CK88">
            <v>0</v>
          </cell>
          <cell r="CL88">
            <v>0</v>
          </cell>
          <cell r="CM88">
            <v>0</v>
          </cell>
          <cell r="CN88">
            <v>0</v>
          </cell>
          <cell r="CO88">
            <v>0</v>
          </cell>
          <cell r="CP88">
            <v>144</v>
          </cell>
          <cell r="CQ88">
            <v>0.82799999999999996</v>
          </cell>
          <cell r="CR88">
            <v>0</v>
          </cell>
          <cell r="CS88">
            <v>1</v>
          </cell>
        </row>
        <row r="89">
          <cell r="C89" t="str">
            <v>WT13.5X97</v>
          </cell>
          <cell r="D89" t="str">
            <v>F</v>
          </cell>
          <cell r="E89">
            <v>97</v>
          </cell>
          <cell r="F89">
            <v>28.6</v>
          </cell>
          <cell r="G89">
            <v>14.1</v>
          </cell>
          <cell r="H89">
            <v>0</v>
          </cell>
          <cell r="I89">
            <v>0</v>
          </cell>
          <cell r="J89">
            <v>14</v>
          </cell>
          <cell r="K89">
            <v>0</v>
          </cell>
          <cell r="L89">
            <v>0</v>
          </cell>
          <cell r="M89">
            <v>0.75</v>
          </cell>
          <cell r="N89">
            <v>1.34</v>
          </cell>
          <cell r="O89">
            <v>0</v>
          </cell>
          <cell r="P89">
            <v>0</v>
          </cell>
          <cell r="Q89">
            <v>0</v>
          </cell>
          <cell r="R89">
            <v>2.13</v>
          </cell>
          <cell r="S89">
            <v>2.25</v>
          </cell>
          <cell r="T89">
            <v>0</v>
          </cell>
          <cell r="U89">
            <v>0</v>
          </cell>
          <cell r="V89">
            <v>3.02</v>
          </cell>
          <cell r="W89">
            <v>0</v>
          </cell>
          <cell r="X89">
            <v>0</v>
          </cell>
          <cell r="Y89">
            <v>1.02</v>
          </cell>
          <cell r="Z89">
            <v>5.24</v>
          </cell>
          <cell r="AA89">
            <v>0</v>
          </cell>
          <cell r="AB89">
            <v>15.9</v>
          </cell>
          <cell r="AC89">
            <v>0</v>
          </cell>
          <cell r="AD89">
            <v>18.7</v>
          </cell>
          <cell r="AE89">
            <v>444</v>
          </cell>
          <cell r="AF89">
            <v>71.8</v>
          </cell>
          <cell r="AG89">
            <v>40.299999999999997</v>
          </cell>
          <cell r="AH89">
            <v>3.94</v>
          </cell>
          <cell r="AI89">
            <v>309</v>
          </cell>
          <cell r="AJ89">
            <v>67.8</v>
          </cell>
          <cell r="AK89">
            <v>44.1</v>
          </cell>
          <cell r="AL89">
            <v>3.29</v>
          </cell>
          <cell r="AM89">
            <v>0</v>
          </cell>
          <cell r="AN89">
            <v>13.5</v>
          </cell>
          <cell r="AO89">
            <v>74.3</v>
          </cell>
          <cell r="AP89">
            <v>0</v>
          </cell>
          <cell r="AQ89">
            <v>0</v>
          </cell>
          <cell r="AR89">
            <v>0</v>
          </cell>
          <cell r="AS89">
            <v>0</v>
          </cell>
          <cell r="AT89">
            <v>0</v>
          </cell>
          <cell r="AU89">
            <v>5.64</v>
          </cell>
          <cell r="AV89">
            <v>0.82699999999999996</v>
          </cell>
          <cell r="AW89">
            <v>0</v>
          </cell>
          <cell r="AX89">
            <v>0.96099999999999997</v>
          </cell>
          <cell r="AY89" t="str">
            <v>WT345X144.5</v>
          </cell>
          <cell r="AZ89" t="str">
            <v>WT345X144.5</v>
          </cell>
          <cell r="BA89">
            <v>114</v>
          </cell>
          <cell r="BB89">
            <v>18500</v>
          </cell>
          <cell r="BC89">
            <v>358</v>
          </cell>
          <cell r="BD89">
            <v>0</v>
          </cell>
          <cell r="BE89">
            <v>0</v>
          </cell>
          <cell r="BF89">
            <v>356</v>
          </cell>
          <cell r="BG89">
            <v>0</v>
          </cell>
          <cell r="BH89">
            <v>0</v>
          </cell>
          <cell r="BI89">
            <v>19.100000000000001</v>
          </cell>
          <cell r="BJ89">
            <v>34</v>
          </cell>
          <cell r="BK89">
            <v>0</v>
          </cell>
          <cell r="BL89">
            <v>0</v>
          </cell>
          <cell r="BM89">
            <v>0</v>
          </cell>
          <cell r="BN89">
            <v>54.1</v>
          </cell>
          <cell r="BO89">
            <v>57.2</v>
          </cell>
          <cell r="BP89">
            <v>0</v>
          </cell>
          <cell r="BQ89">
            <v>76.7</v>
          </cell>
          <cell r="BR89">
            <v>0</v>
          </cell>
          <cell r="BS89">
            <v>0</v>
          </cell>
          <cell r="BT89">
            <v>25.9</v>
          </cell>
          <cell r="BU89">
            <v>145</v>
          </cell>
          <cell r="BV89">
            <v>0</v>
          </cell>
          <cell r="BW89">
            <v>0</v>
          </cell>
          <cell r="BX89">
            <v>15.9</v>
          </cell>
          <cell r="BY89">
            <v>18.7</v>
          </cell>
          <cell r="BZ89">
            <v>185</v>
          </cell>
          <cell r="CA89">
            <v>1180</v>
          </cell>
          <cell r="CB89">
            <v>660</v>
          </cell>
          <cell r="CC89">
            <v>100</v>
          </cell>
          <cell r="CD89">
            <v>129</v>
          </cell>
          <cell r="CE89">
            <v>1110</v>
          </cell>
          <cell r="CF89">
            <v>723</v>
          </cell>
          <cell r="CG89">
            <v>83.6</v>
          </cell>
          <cell r="CH89">
            <v>0</v>
          </cell>
          <cell r="CI89">
            <v>5620</v>
          </cell>
          <cell r="CJ89">
            <v>20</v>
          </cell>
          <cell r="CK89">
            <v>0</v>
          </cell>
          <cell r="CL89">
            <v>0</v>
          </cell>
          <cell r="CM89">
            <v>0</v>
          </cell>
          <cell r="CN89">
            <v>0</v>
          </cell>
          <cell r="CO89">
            <v>0</v>
          </cell>
          <cell r="CP89">
            <v>143</v>
          </cell>
          <cell r="CQ89">
            <v>0.82699999999999996</v>
          </cell>
          <cell r="CR89">
            <v>0</v>
          </cell>
          <cell r="CS89">
            <v>0.96099999999999997</v>
          </cell>
        </row>
        <row r="90">
          <cell r="C90" t="str">
            <v>WT13.5X89</v>
          </cell>
          <cell r="D90" t="str">
            <v>F</v>
          </cell>
          <cell r="E90">
            <v>89</v>
          </cell>
          <cell r="F90">
            <v>26.2</v>
          </cell>
          <cell r="G90">
            <v>13.9</v>
          </cell>
          <cell r="H90">
            <v>0</v>
          </cell>
          <cell r="I90">
            <v>0</v>
          </cell>
          <cell r="J90">
            <v>14.1</v>
          </cell>
          <cell r="K90">
            <v>0</v>
          </cell>
          <cell r="L90">
            <v>0</v>
          </cell>
          <cell r="M90">
            <v>0.72499999999999998</v>
          </cell>
          <cell r="N90">
            <v>1.19</v>
          </cell>
          <cell r="O90">
            <v>0</v>
          </cell>
          <cell r="P90">
            <v>0</v>
          </cell>
          <cell r="Q90">
            <v>0</v>
          </cell>
          <cell r="R90">
            <v>1.98</v>
          </cell>
          <cell r="S90">
            <v>2.0625</v>
          </cell>
          <cell r="T90">
            <v>0</v>
          </cell>
          <cell r="U90">
            <v>0</v>
          </cell>
          <cell r="V90">
            <v>3.04</v>
          </cell>
          <cell r="W90">
            <v>0</v>
          </cell>
          <cell r="X90">
            <v>0</v>
          </cell>
          <cell r="Y90">
            <v>0.93200000000000005</v>
          </cell>
          <cell r="Z90">
            <v>5.92</v>
          </cell>
          <cell r="AA90">
            <v>0</v>
          </cell>
          <cell r="AB90">
            <v>16.5</v>
          </cell>
          <cell r="AC90">
            <v>0</v>
          </cell>
          <cell r="AD90">
            <v>19.2</v>
          </cell>
          <cell r="AE90">
            <v>414</v>
          </cell>
          <cell r="AF90">
            <v>67.7</v>
          </cell>
          <cell r="AG90">
            <v>38.200000000000003</v>
          </cell>
          <cell r="AH90">
            <v>3.97</v>
          </cell>
          <cell r="AI90">
            <v>278</v>
          </cell>
          <cell r="AJ90">
            <v>60.8</v>
          </cell>
          <cell r="AK90">
            <v>39.4</v>
          </cell>
          <cell r="AL90">
            <v>3.25</v>
          </cell>
          <cell r="AM90">
            <v>0</v>
          </cell>
          <cell r="AN90">
            <v>10</v>
          </cell>
          <cell r="AO90">
            <v>57.7</v>
          </cell>
          <cell r="AP90">
            <v>0</v>
          </cell>
          <cell r="AQ90">
            <v>0</v>
          </cell>
          <cell r="AR90">
            <v>0</v>
          </cell>
          <cell r="AS90">
            <v>0</v>
          </cell>
          <cell r="AT90">
            <v>0</v>
          </cell>
          <cell r="AU90">
            <v>5.69</v>
          </cell>
          <cell r="AV90">
            <v>0.81499999999999995</v>
          </cell>
          <cell r="AW90">
            <v>0</v>
          </cell>
          <cell r="AX90">
            <v>0.93799999999999994</v>
          </cell>
          <cell r="AY90" t="str">
            <v>WT345X132.5</v>
          </cell>
          <cell r="AZ90" t="str">
            <v>WT345X132.5</v>
          </cell>
          <cell r="BA90">
            <v>132</v>
          </cell>
          <cell r="BB90">
            <v>16900</v>
          </cell>
          <cell r="BC90">
            <v>353</v>
          </cell>
          <cell r="BD90">
            <v>0</v>
          </cell>
          <cell r="BE90">
            <v>0</v>
          </cell>
          <cell r="BF90">
            <v>358</v>
          </cell>
          <cell r="BG90">
            <v>0</v>
          </cell>
          <cell r="BH90">
            <v>0</v>
          </cell>
          <cell r="BI90">
            <v>18.399999999999999</v>
          </cell>
          <cell r="BJ90">
            <v>30.2</v>
          </cell>
          <cell r="BK90">
            <v>0</v>
          </cell>
          <cell r="BL90">
            <v>0</v>
          </cell>
          <cell r="BM90">
            <v>0</v>
          </cell>
          <cell r="BN90">
            <v>50.3</v>
          </cell>
          <cell r="BO90">
            <v>52.4</v>
          </cell>
          <cell r="BP90">
            <v>0</v>
          </cell>
          <cell r="BQ90">
            <v>77.2</v>
          </cell>
          <cell r="BR90">
            <v>0</v>
          </cell>
          <cell r="BS90">
            <v>0</v>
          </cell>
          <cell r="BT90">
            <v>23.7</v>
          </cell>
          <cell r="BU90">
            <v>133</v>
          </cell>
          <cell r="BV90">
            <v>0</v>
          </cell>
          <cell r="BW90">
            <v>0</v>
          </cell>
          <cell r="BX90">
            <v>16.5</v>
          </cell>
          <cell r="BY90">
            <v>19.2</v>
          </cell>
          <cell r="BZ90">
            <v>172</v>
          </cell>
          <cell r="CA90">
            <v>1110</v>
          </cell>
          <cell r="CB90">
            <v>626</v>
          </cell>
          <cell r="CC90">
            <v>101</v>
          </cell>
          <cell r="CD90">
            <v>116</v>
          </cell>
          <cell r="CE90">
            <v>996</v>
          </cell>
          <cell r="CF90">
            <v>646</v>
          </cell>
          <cell r="CG90">
            <v>82.6</v>
          </cell>
          <cell r="CH90">
            <v>0</v>
          </cell>
          <cell r="CI90">
            <v>4160</v>
          </cell>
          <cell r="CJ90">
            <v>15.5</v>
          </cell>
          <cell r="CK90">
            <v>0</v>
          </cell>
          <cell r="CL90">
            <v>0</v>
          </cell>
          <cell r="CM90">
            <v>0</v>
          </cell>
          <cell r="CN90">
            <v>0</v>
          </cell>
          <cell r="CO90">
            <v>0</v>
          </cell>
          <cell r="CP90">
            <v>145</v>
          </cell>
          <cell r="CQ90">
            <v>0.81499999999999995</v>
          </cell>
          <cell r="CR90">
            <v>0</v>
          </cell>
          <cell r="CS90">
            <v>0.93799999999999994</v>
          </cell>
        </row>
        <row r="91">
          <cell r="C91" t="str">
            <v>WT13.5X80.5</v>
          </cell>
          <cell r="D91" t="str">
            <v>F</v>
          </cell>
          <cell r="E91">
            <v>80.5</v>
          </cell>
          <cell r="F91">
            <v>23.8</v>
          </cell>
          <cell r="G91">
            <v>13.8</v>
          </cell>
          <cell r="H91">
            <v>0</v>
          </cell>
          <cell r="I91">
            <v>0</v>
          </cell>
          <cell r="J91">
            <v>14</v>
          </cell>
          <cell r="K91">
            <v>0</v>
          </cell>
          <cell r="L91">
            <v>0</v>
          </cell>
          <cell r="M91">
            <v>0.66</v>
          </cell>
          <cell r="N91">
            <v>1.08</v>
          </cell>
          <cell r="O91">
            <v>0</v>
          </cell>
          <cell r="P91">
            <v>0</v>
          </cell>
          <cell r="Q91">
            <v>0</v>
          </cell>
          <cell r="R91">
            <v>1.87</v>
          </cell>
          <cell r="S91">
            <v>2</v>
          </cell>
          <cell r="T91">
            <v>0</v>
          </cell>
          <cell r="U91">
            <v>0</v>
          </cell>
          <cell r="V91">
            <v>2.98</v>
          </cell>
          <cell r="W91">
            <v>0</v>
          </cell>
          <cell r="X91">
            <v>0</v>
          </cell>
          <cell r="Y91">
            <v>0.84899999999999998</v>
          </cell>
          <cell r="Z91">
            <v>6.49</v>
          </cell>
          <cell r="AA91">
            <v>0</v>
          </cell>
          <cell r="AB91">
            <v>18.100000000000001</v>
          </cell>
          <cell r="AC91">
            <v>0</v>
          </cell>
          <cell r="AD91">
            <v>20.9</v>
          </cell>
          <cell r="AE91">
            <v>372</v>
          </cell>
          <cell r="AF91">
            <v>60.8</v>
          </cell>
          <cell r="AG91">
            <v>34.4</v>
          </cell>
          <cell r="AH91">
            <v>3.95</v>
          </cell>
          <cell r="AI91">
            <v>248</v>
          </cell>
          <cell r="AJ91">
            <v>54.5</v>
          </cell>
          <cell r="AK91">
            <v>35.4</v>
          </cell>
          <cell r="AL91">
            <v>3.23</v>
          </cell>
          <cell r="AM91">
            <v>0</v>
          </cell>
          <cell r="AN91">
            <v>7.53</v>
          </cell>
          <cell r="AO91">
            <v>42.7</v>
          </cell>
          <cell r="AP91">
            <v>0</v>
          </cell>
          <cell r="AQ91">
            <v>0</v>
          </cell>
          <cell r="AR91">
            <v>0</v>
          </cell>
          <cell r="AS91">
            <v>0</v>
          </cell>
          <cell r="AT91">
            <v>0</v>
          </cell>
          <cell r="AU91">
            <v>5.66</v>
          </cell>
          <cell r="AV91">
            <v>0.81399999999999995</v>
          </cell>
          <cell r="AW91">
            <v>0</v>
          </cell>
          <cell r="AX91">
            <v>0.85099999999999998</v>
          </cell>
          <cell r="AY91" t="str">
            <v>WT345X120</v>
          </cell>
          <cell r="AZ91" t="str">
            <v>WT345X120</v>
          </cell>
          <cell r="BA91">
            <v>120</v>
          </cell>
          <cell r="BB91">
            <v>15400</v>
          </cell>
          <cell r="BC91">
            <v>351</v>
          </cell>
          <cell r="BD91">
            <v>0</v>
          </cell>
          <cell r="BE91">
            <v>0</v>
          </cell>
          <cell r="BF91">
            <v>356</v>
          </cell>
          <cell r="BG91">
            <v>0</v>
          </cell>
          <cell r="BH91">
            <v>0</v>
          </cell>
          <cell r="BI91">
            <v>16.8</v>
          </cell>
          <cell r="BJ91">
            <v>27.4</v>
          </cell>
          <cell r="BK91">
            <v>0</v>
          </cell>
          <cell r="BL91">
            <v>0</v>
          </cell>
          <cell r="BM91">
            <v>0</v>
          </cell>
          <cell r="BN91">
            <v>47.5</v>
          </cell>
          <cell r="BO91">
            <v>50.8</v>
          </cell>
          <cell r="BP91">
            <v>0</v>
          </cell>
          <cell r="BQ91">
            <v>75.7</v>
          </cell>
          <cell r="BR91">
            <v>0</v>
          </cell>
          <cell r="BS91">
            <v>0</v>
          </cell>
          <cell r="BT91">
            <v>21.6</v>
          </cell>
          <cell r="BU91">
            <v>120</v>
          </cell>
          <cell r="BV91">
            <v>0</v>
          </cell>
          <cell r="BW91">
            <v>0</v>
          </cell>
          <cell r="BX91">
            <v>18.100000000000001</v>
          </cell>
          <cell r="BY91">
            <v>20.9</v>
          </cell>
          <cell r="BZ91">
            <v>155</v>
          </cell>
          <cell r="CA91">
            <v>996</v>
          </cell>
          <cell r="CB91">
            <v>564</v>
          </cell>
          <cell r="CC91">
            <v>100</v>
          </cell>
          <cell r="CD91">
            <v>103</v>
          </cell>
          <cell r="CE91">
            <v>893</v>
          </cell>
          <cell r="CF91">
            <v>580</v>
          </cell>
          <cell r="CG91">
            <v>82</v>
          </cell>
          <cell r="CH91">
            <v>0</v>
          </cell>
          <cell r="CI91">
            <v>3130</v>
          </cell>
          <cell r="CJ91">
            <v>11.5</v>
          </cell>
          <cell r="CK91">
            <v>0</v>
          </cell>
          <cell r="CL91">
            <v>0</v>
          </cell>
          <cell r="CM91">
            <v>0</v>
          </cell>
          <cell r="CN91">
            <v>0</v>
          </cell>
          <cell r="CO91">
            <v>0</v>
          </cell>
          <cell r="CP91">
            <v>144</v>
          </cell>
          <cell r="CQ91">
            <v>0.81399999999999995</v>
          </cell>
          <cell r="CR91">
            <v>0</v>
          </cell>
          <cell r="CS91">
            <v>0.85099999999999998</v>
          </cell>
        </row>
        <row r="92">
          <cell r="C92" t="str">
            <v>WT13.5X73</v>
          </cell>
          <cell r="D92" t="str">
            <v>F</v>
          </cell>
          <cell r="E92">
            <v>73</v>
          </cell>
          <cell r="F92">
            <v>21.6</v>
          </cell>
          <cell r="G92">
            <v>13.7</v>
          </cell>
          <cell r="H92">
            <v>0</v>
          </cell>
          <cell r="I92">
            <v>0</v>
          </cell>
          <cell r="J92">
            <v>14</v>
          </cell>
          <cell r="K92">
            <v>0</v>
          </cell>
          <cell r="L92">
            <v>0</v>
          </cell>
          <cell r="M92">
            <v>0.60499999999999998</v>
          </cell>
          <cell r="N92">
            <v>0.97499999999999998</v>
          </cell>
          <cell r="O92">
            <v>0</v>
          </cell>
          <cell r="P92">
            <v>0</v>
          </cell>
          <cell r="Q92">
            <v>0</v>
          </cell>
          <cell r="R92">
            <v>1.76</v>
          </cell>
          <cell r="S92">
            <v>1.875</v>
          </cell>
          <cell r="T92">
            <v>0</v>
          </cell>
          <cell r="U92">
            <v>0</v>
          </cell>
          <cell r="V92">
            <v>2.94</v>
          </cell>
          <cell r="W92">
            <v>0</v>
          </cell>
          <cell r="X92">
            <v>0</v>
          </cell>
          <cell r="Y92">
            <v>0.77200000000000002</v>
          </cell>
          <cell r="Z92">
            <v>7.16</v>
          </cell>
          <cell r="AA92">
            <v>0</v>
          </cell>
          <cell r="AB92">
            <v>19.7</v>
          </cell>
          <cell r="AC92">
            <v>0</v>
          </cell>
          <cell r="AD92">
            <v>22.6</v>
          </cell>
          <cell r="AE92">
            <v>336</v>
          </cell>
          <cell r="AF92">
            <v>55</v>
          </cell>
          <cell r="AG92">
            <v>31.2</v>
          </cell>
          <cell r="AH92">
            <v>3.95</v>
          </cell>
          <cell r="AI92">
            <v>222</v>
          </cell>
          <cell r="AJ92">
            <v>48.8</v>
          </cell>
          <cell r="AK92">
            <v>31.7</v>
          </cell>
          <cell r="AL92">
            <v>3.2</v>
          </cell>
          <cell r="AM92">
            <v>0</v>
          </cell>
          <cell r="AN92">
            <v>5.62</v>
          </cell>
          <cell r="AO92">
            <v>31.7</v>
          </cell>
          <cell r="AP92">
            <v>0</v>
          </cell>
          <cell r="AQ92">
            <v>0</v>
          </cell>
          <cell r="AR92">
            <v>0</v>
          </cell>
          <cell r="AS92">
            <v>0</v>
          </cell>
          <cell r="AT92">
            <v>0</v>
          </cell>
          <cell r="AU92">
            <v>5.64</v>
          </cell>
          <cell r="AV92">
            <v>0.81200000000000006</v>
          </cell>
          <cell r="AW92">
            <v>0</v>
          </cell>
          <cell r="AX92">
            <v>0.76400000000000001</v>
          </cell>
          <cell r="AY92" t="str">
            <v>WT345X108.5</v>
          </cell>
          <cell r="AZ92" t="str">
            <v>WT345X108.5</v>
          </cell>
          <cell r="BA92">
            <v>108</v>
          </cell>
          <cell r="BB92">
            <v>13900</v>
          </cell>
          <cell r="BC92">
            <v>348</v>
          </cell>
          <cell r="BD92">
            <v>0</v>
          </cell>
          <cell r="BE92">
            <v>0</v>
          </cell>
          <cell r="BF92">
            <v>356</v>
          </cell>
          <cell r="BG92">
            <v>0</v>
          </cell>
          <cell r="BH92">
            <v>0</v>
          </cell>
          <cell r="BI92">
            <v>15.4</v>
          </cell>
          <cell r="BJ92">
            <v>24.8</v>
          </cell>
          <cell r="BK92">
            <v>0</v>
          </cell>
          <cell r="BL92">
            <v>0</v>
          </cell>
          <cell r="BM92">
            <v>0</v>
          </cell>
          <cell r="BN92">
            <v>44.7</v>
          </cell>
          <cell r="BO92">
            <v>47.6</v>
          </cell>
          <cell r="BP92">
            <v>0</v>
          </cell>
          <cell r="BQ92">
            <v>74.7</v>
          </cell>
          <cell r="BR92">
            <v>0</v>
          </cell>
          <cell r="BS92">
            <v>0</v>
          </cell>
          <cell r="BT92">
            <v>19.600000000000001</v>
          </cell>
          <cell r="BU92">
            <v>109</v>
          </cell>
          <cell r="BV92">
            <v>0</v>
          </cell>
          <cell r="BW92">
            <v>0</v>
          </cell>
          <cell r="BX92">
            <v>19.7</v>
          </cell>
          <cell r="BY92">
            <v>22.6</v>
          </cell>
          <cell r="BZ92">
            <v>140</v>
          </cell>
          <cell r="CA92">
            <v>901</v>
          </cell>
          <cell r="CB92">
            <v>511</v>
          </cell>
          <cell r="CC92">
            <v>100</v>
          </cell>
          <cell r="CD92">
            <v>92.4</v>
          </cell>
          <cell r="CE92">
            <v>800</v>
          </cell>
          <cell r="CF92">
            <v>519</v>
          </cell>
          <cell r="CG92">
            <v>81.3</v>
          </cell>
          <cell r="CH92">
            <v>0</v>
          </cell>
          <cell r="CI92">
            <v>2340</v>
          </cell>
          <cell r="CJ92">
            <v>8.51</v>
          </cell>
          <cell r="CK92">
            <v>0</v>
          </cell>
          <cell r="CL92">
            <v>0</v>
          </cell>
          <cell r="CM92">
            <v>0</v>
          </cell>
          <cell r="CN92">
            <v>0</v>
          </cell>
          <cell r="CO92">
            <v>0</v>
          </cell>
          <cell r="CP92">
            <v>143</v>
          </cell>
          <cell r="CQ92">
            <v>0.81200000000000006</v>
          </cell>
          <cell r="CR92">
            <v>0</v>
          </cell>
          <cell r="CS92">
            <v>0.76400000000000001</v>
          </cell>
        </row>
        <row r="93">
          <cell r="C93" t="str">
            <v>WT13.5X64.5</v>
          </cell>
          <cell r="D93" t="str">
            <v>F</v>
          </cell>
          <cell r="E93">
            <v>64.5</v>
          </cell>
          <cell r="F93">
            <v>18.899999999999999</v>
          </cell>
          <cell r="G93">
            <v>13.8</v>
          </cell>
          <cell r="H93">
            <v>0</v>
          </cell>
          <cell r="I93">
            <v>0</v>
          </cell>
          <cell r="J93">
            <v>10</v>
          </cell>
          <cell r="K93">
            <v>0</v>
          </cell>
          <cell r="L93">
            <v>0</v>
          </cell>
          <cell r="M93">
            <v>0.61</v>
          </cell>
          <cell r="N93">
            <v>1.1000000000000001</v>
          </cell>
          <cell r="O93">
            <v>0</v>
          </cell>
          <cell r="P93">
            <v>0</v>
          </cell>
          <cell r="Q93">
            <v>0</v>
          </cell>
          <cell r="R93">
            <v>1.7</v>
          </cell>
          <cell r="S93">
            <v>2</v>
          </cell>
          <cell r="T93">
            <v>0</v>
          </cell>
          <cell r="U93">
            <v>0</v>
          </cell>
          <cell r="V93">
            <v>3.39</v>
          </cell>
          <cell r="W93">
            <v>0</v>
          </cell>
          <cell r="X93">
            <v>0</v>
          </cell>
          <cell r="Y93">
            <v>0.94499999999999995</v>
          </cell>
          <cell r="Z93">
            <v>4.55</v>
          </cell>
          <cell r="AA93">
            <v>0</v>
          </cell>
          <cell r="AB93">
            <v>19.899999999999999</v>
          </cell>
          <cell r="AC93">
            <v>0</v>
          </cell>
          <cell r="AD93">
            <v>22.6</v>
          </cell>
          <cell r="AE93">
            <v>323</v>
          </cell>
          <cell r="AF93">
            <v>55.1</v>
          </cell>
          <cell r="AG93">
            <v>31</v>
          </cell>
          <cell r="AH93">
            <v>4.13</v>
          </cell>
          <cell r="AI93">
            <v>92.2</v>
          </cell>
          <cell r="AJ93">
            <v>28.8</v>
          </cell>
          <cell r="AK93">
            <v>18.399999999999999</v>
          </cell>
          <cell r="AL93">
            <v>2.21</v>
          </cell>
          <cell r="AM93">
            <v>0</v>
          </cell>
          <cell r="AN93">
            <v>5.55</v>
          </cell>
          <cell r="AO93">
            <v>24</v>
          </cell>
          <cell r="AP93">
            <v>0</v>
          </cell>
          <cell r="AQ93">
            <v>0</v>
          </cell>
          <cell r="AR93">
            <v>0</v>
          </cell>
          <cell r="AS93">
            <v>0</v>
          </cell>
          <cell r="AT93">
            <v>0</v>
          </cell>
          <cell r="AU93">
            <v>5.48</v>
          </cell>
          <cell r="AV93">
            <v>0.73199999999999998</v>
          </cell>
          <cell r="AW93">
            <v>0</v>
          </cell>
          <cell r="AX93">
            <v>0.76300000000000001</v>
          </cell>
          <cell r="AY93" t="str">
            <v>WT345X96</v>
          </cell>
          <cell r="AZ93" t="str">
            <v>WT345X96</v>
          </cell>
          <cell r="BA93">
            <v>96</v>
          </cell>
          <cell r="BB93">
            <v>12200</v>
          </cell>
          <cell r="BC93">
            <v>351</v>
          </cell>
          <cell r="BD93">
            <v>0</v>
          </cell>
          <cell r="BE93">
            <v>0</v>
          </cell>
          <cell r="BF93">
            <v>254</v>
          </cell>
          <cell r="BG93">
            <v>0</v>
          </cell>
          <cell r="BH93">
            <v>0</v>
          </cell>
          <cell r="BI93">
            <v>15.5</v>
          </cell>
          <cell r="BJ93">
            <v>27.9</v>
          </cell>
          <cell r="BK93">
            <v>0</v>
          </cell>
          <cell r="BL93">
            <v>0</v>
          </cell>
          <cell r="BM93">
            <v>0</v>
          </cell>
          <cell r="BN93">
            <v>43.2</v>
          </cell>
          <cell r="BO93">
            <v>50.8</v>
          </cell>
          <cell r="BP93">
            <v>0</v>
          </cell>
          <cell r="BQ93">
            <v>86.1</v>
          </cell>
          <cell r="BR93">
            <v>0</v>
          </cell>
          <cell r="BS93">
            <v>0</v>
          </cell>
          <cell r="BT93">
            <v>24</v>
          </cell>
          <cell r="BU93">
            <v>96</v>
          </cell>
          <cell r="BV93">
            <v>0</v>
          </cell>
          <cell r="BW93">
            <v>0</v>
          </cell>
          <cell r="BX93">
            <v>19.899999999999999</v>
          </cell>
          <cell r="BY93">
            <v>22.6</v>
          </cell>
          <cell r="BZ93">
            <v>134</v>
          </cell>
          <cell r="CA93">
            <v>903</v>
          </cell>
          <cell r="CB93">
            <v>508</v>
          </cell>
          <cell r="CC93">
            <v>105</v>
          </cell>
          <cell r="CD93">
            <v>38.4</v>
          </cell>
          <cell r="CE93">
            <v>472</v>
          </cell>
          <cell r="CF93">
            <v>302</v>
          </cell>
          <cell r="CG93">
            <v>56.1</v>
          </cell>
          <cell r="CH93">
            <v>0</v>
          </cell>
          <cell r="CI93">
            <v>2310</v>
          </cell>
          <cell r="CJ93">
            <v>6.44</v>
          </cell>
          <cell r="CK93">
            <v>0</v>
          </cell>
          <cell r="CL93">
            <v>0</v>
          </cell>
          <cell r="CM93">
            <v>0</v>
          </cell>
          <cell r="CN93">
            <v>0</v>
          </cell>
          <cell r="CO93">
            <v>0</v>
          </cell>
          <cell r="CP93">
            <v>139</v>
          </cell>
          <cell r="CQ93">
            <v>0.73199999999999998</v>
          </cell>
          <cell r="CR93">
            <v>0</v>
          </cell>
          <cell r="CS93">
            <v>0.76300000000000001</v>
          </cell>
        </row>
        <row r="94">
          <cell r="C94" t="str">
            <v>WT13.5X57</v>
          </cell>
          <cell r="D94" t="str">
            <v>F</v>
          </cell>
          <cell r="E94">
            <v>57</v>
          </cell>
          <cell r="F94">
            <v>16.8</v>
          </cell>
          <cell r="G94">
            <v>13.6</v>
          </cell>
          <cell r="H94">
            <v>0</v>
          </cell>
          <cell r="I94">
            <v>0</v>
          </cell>
          <cell r="J94">
            <v>10.1</v>
          </cell>
          <cell r="K94">
            <v>0</v>
          </cell>
          <cell r="L94">
            <v>0</v>
          </cell>
          <cell r="M94">
            <v>0.56999999999999995</v>
          </cell>
          <cell r="N94">
            <v>0.93</v>
          </cell>
          <cell r="O94">
            <v>0</v>
          </cell>
          <cell r="P94">
            <v>0</v>
          </cell>
          <cell r="Q94">
            <v>0</v>
          </cell>
          <cell r="R94">
            <v>1.53</v>
          </cell>
          <cell r="S94">
            <v>1.8125</v>
          </cell>
          <cell r="T94">
            <v>0</v>
          </cell>
          <cell r="U94">
            <v>0</v>
          </cell>
          <cell r="V94">
            <v>3.42</v>
          </cell>
          <cell r="W94">
            <v>0</v>
          </cell>
          <cell r="X94">
            <v>0</v>
          </cell>
          <cell r="Y94">
            <v>0.83199999999999996</v>
          </cell>
          <cell r="Z94">
            <v>5.41</v>
          </cell>
          <cell r="AA94">
            <v>0</v>
          </cell>
          <cell r="AB94">
            <v>21.3</v>
          </cell>
          <cell r="AC94">
            <v>0</v>
          </cell>
          <cell r="AD94">
            <v>23.9</v>
          </cell>
          <cell r="AE94">
            <v>289</v>
          </cell>
          <cell r="AF94">
            <v>50.4</v>
          </cell>
          <cell r="AG94">
            <v>28.3</v>
          </cell>
          <cell r="AH94">
            <v>4.1500000000000004</v>
          </cell>
          <cell r="AI94">
            <v>79.3</v>
          </cell>
          <cell r="AJ94">
            <v>24.6</v>
          </cell>
          <cell r="AK94">
            <v>15.8</v>
          </cell>
          <cell r="AL94">
            <v>2.1800000000000002</v>
          </cell>
          <cell r="AM94">
            <v>0</v>
          </cell>
          <cell r="AN94">
            <v>3.65</v>
          </cell>
          <cell r="AO94">
            <v>17.5</v>
          </cell>
          <cell r="AP94">
            <v>0</v>
          </cell>
          <cell r="AQ94">
            <v>0</v>
          </cell>
          <cell r="AR94">
            <v>0</v>
          </cell>
          <cell r="AS94">
            <v>0</v>
          </cell>
          <cell r="AT94">
            <v>0</v>
          </cell>
          <cell r="AU94">
            <v>5.54</v>
          </cell>
          <cell r="AV94">
            <v>0.71599999999999997</v>
          </cell>
          <cell r="AW94">
            <v>0</v>
          </cell>
          <cell r="AX94">
            <v>0.69799999999999995</v>
          </cell>
          <cell r="AY94" t="str">
            <v>WT345X85</v>
          </cell>
          <cell r="AZ94" t="str">
            <v>WT345X85</v>
          </cell>
          <cell r="BA94">
            <v>85</v>
          </cell>
          <cell r="BB94">
            <v>10800</v>
          </cell>
          <cell r="BC94">
            <v>345</v>
          </cell>
          <cell r="BD94">
            <v>0</v>
          </cell>
          <cell r="BE94">
            <v>0</v>
          </cell>
          <cell r="BF94">
            <v>257</v>
          </cell>
          <cell r="BG94">
            <v>0</v>
          </cell>
          <cell r="BH94">
            <v>0</v>
          </cell>
          <cell r="BI94">
            <v>14.5</v>
          </cell>
          <cell r="BJ94">
            <v>23.6</v>
          </cell>
          <cell r="BK94">
            <v>0</v>
          </cell>
          <cell r="BL94">
            <v>0</v>
          </cell>
          <cell r="BM94">
            <v>0</v>
          </cell>
          <cell r="BN94">
            <v>38.9</v>
          </cell>
          <cell r="BO94">
            <v>46</v>
          </cell>
          <cell r="BP94">
            <v>0</v>
          </cell>
          <cell r="BQ94">
            <v>86.9</v>
          </cell>
          <cell r="BR94">
            <v>0</v>
          </cell>
          <cell r="BS94">
            <v>0</v>
          </cell>
          <cell r="BT94">
            <v>21.1</v>
          </cell>
          <cell r="BU94">
            <v>85</v>
          </cell>
          <cell r="BV94">
            <v>0</v>
          </cell>
          <cell r="BW94">
            <v>0</v>
          </cell>
          <cell r="BX94">
            <v>21.3</v>
          </cell>
          <cell r="BY94">
            <v>23.9</v>
          </cell>
          <cell r="BZ94">
            <v>120</v>
          </cell>
          <cell r="CA94">
            <v>826</v>
          </cell>
          <cell r="CB94">
            <v>464</v>
          </cell>
          <cell r="CC94">
            <v>105</v>
          </cell>
          <cell r="CD94">
            <v>33</v>
          </cell>
          <cell r="CE94">
            <v>403</v>
          </cell>
          <cell r="CF94">
            <v>259</v>
          </cell>
          <cell r="CG94">
            <v>55.4</v>
          </cell>
          <cell r="CH94">
            <v>0</v>
          </cell>
          <cell r="CI94">
            <v>1520</v>
          </cell>
          <cell r="CJ94">
            <v>4.7</v>
          </cell>
          <cell r="CK94">
            <v>0</v>
          </cell>
          <cell r="CL94">
            <v>0</v>
          </cell>
          <cell r="CM94">
            <v>0</v>
          </cell>
          <cell r="CN94">
            <v>0</v>
          </cell>
          <cell r="CO94">
            <v>0</v>
          </cell>
          <cell r="CP94">
            <v>141</v>
          </cell>
          <cell r="CQ94">
            <v>0.71599999999999997</v>
          </cell>
          <cell r="CR94">
            <v>0</v>
          </cell>
          <cell r="CS94">
            <v>0.69799999999999995</v>
          </cell>
        </row>
        <row r="95">
          <cell r="C95" t="str">
            <v>WT13.5X51</v>
          </cell>
          <cell r="D95" t="str">
            <v>F</v>
          </cell>
          <cell r="E95">
            <v>51</v>
          </cell>
          <cell r="F95">
            <v>15</v>
          </cell>
          <cell r="G95">
            <v>13.5</v>
          </cell>
          <cell r="H95">
            <v>0</v>
          </cell>
          <cell r="I95">
            <v>0</v>
          </cell>
          <cell r="J95">
            <v>10</v>
          </cell>
          <cell r="K95">
            <v>0</v>
          </cell>
          <cell r="L95">
            <v>0</v>
          </cell>
          <cell r="M95">
            <v>0.51500000000000001</v>
          </cell>
          <cell r="N95">
            <v>0.83</v>
          </cell>
          <cell r="O95">
            <v>0</v>
          </cell>
          <cell r="P95">
            <v>0</v>
          </cell>
          <cell r="Q95">
            <v>0</v>
          </cell>
          <cell r="R95">
            <v>1.43</v>
          </cell>
          <cell r="S95">
            <v>1.75</v>
          </cell>
          <cell r="T95">
            <v>0</v>
          </cell>
          <cell r="U95">
            <v>0</v>
          </cell>
          <cell r="V95">
            <v>3.37</v>
          </cell>
          <cell r="W95">
            <v>0</v>
          </cell>
          <cell r="X95">
            <v>0</v>
          </cell>
          <cell r="Y95">
            <v>0.75</v>
          </cell>
          <cell r="Z95">
            <v>6.03</v>
          </cell>
          <cell r="AA95">
            <v>0</v>
          </cell>
          <cell r="AB95">
            <v>23.5</v>
          </cell>
          <cell r="AC95">
            <v>0</v>
          </cell>
          <cell r="AD95">
            <v>26.3</v>
          </cell>
          <cell r="AE95">
            <v>258</v>
          </cell>
          <cell r="AF95">
            <v>45</v>
          </cell>
          <cell r="AG95">
            <v>25.3</v>
          </cell>
          <cell r="AH95">
            <v>4.1399999999999997</v>
          </cell>
          <cell r="AI95">
            <v>69.599999999999994</v>
          </cell>
          <cell r="AJ95">
            <v>21.7</v>
          </cell>
          <cell r="AK95">
            <v>13.9</v>
          </cell>
          <cell r="AL95">
            <v>2.15</v>
          </cell>
          <cell r="AM95">
            <v>0</v>
          </cell>
          <cell r="AN95">
            <v>2.63</v>
          </cell>
          <cell r="AO95">
            <v>12.6</v>
          </cell>
          <cell r="AP95">
            <v>0</v>
          </cell>
          <cell r="AQ95">
            <v>0</v>
          </cell>
          <cell r="AR95">
            <v>0</v>
          </cell>
          <cell r="AS95">
            <v>0</v>
          </cell>
          <cell r="AT95">
            <v>0</v>
          </cell>
          <cell r="AU95">
            <v>5.53</v>
          </cell>
          <cell r="AV95">
            <v>0.71299999999999997</v>
          </cell>
          <cell r="AW95">
            <v>0</v>
          </cell>
          <cell r="AX95">
            <v>0.57799999999999996</v>
          </cell>
          <cell r="AY95" t="str">
            <v>WT345X76</v>
          </cell>
          <cell r="AZ95" t="str">
            <v>WT345X76</v>
          </cell>
          <cell r="BA95">
            <v>76</v>
          </cell>
          <cell r="BB95">
            <v>9680</v>
          </cell>
          <cell r="BC95">
            <v>343</v>
          </cell>
          <cell r="BD95">
            <v>0</v>
          </cell>
          <cell r="BE95">
            <v>0</v>
          </cell>
          <cell r="BF95">
            <v>254</v>
          </cell>
          <cell r="BG95">
            <v>0</v>
          </cell>
          <cell r="BH95">
            <v>0</v>
          </cell>
          <cell r="BI95">
            <v>13.1</v>
          </cell>
          <cell r="BJ95">
            <v>21.1</v>
          </cell>
          <cell r="BK95">
            <v>0</v>
          </cell>
          <cell r="BL95">
            <v>0</v>
          </cell>
          <cell r="BM95">
            <v>0</v>
          </cell>
          <cell r="BN95">
            <v>36.299999999999997</v>
          </cell>
          <cell r="BO95">
            <v>44.5</v>
          </cell>
          <cell r="BP95">
            <v>0</v>
          </cell>
          <cell r="BQ95">
            <v>85.6</v>
          </cell>
          <cell r="BR95">
            <v>0</v>
          </cell>
          <cell r="BS95">
            <v>0</v>
          </cell>
          <cell r="BT95">
            <v>19.100000000000001</v>
          </cell>
          <cell r="BU95">
            <v>76</v>
          </cell>
          <cell r="BV95">
            <v>0</v>
          </cell>
          <cell r="BW95">
            <v>0</v>
          </cell>
          <cell r="BX95">
            <v>23.5</v>
          </cell>
          <cell r="BY95">
            <v>26.3</v>
          </cell>
          <cell r="BZ95">
            <v>107</v>
          </cell>
          <cell r="CA95">
            <v>737</v>
          </cell>
          <cell r="CB95">
            <v>415</v>
          </cell>
          <cell r="CC95">
            <v>105</v>
          </cell>
          <cell r="CD95">
            <v>29</v>
          </cell>
          <cell r="CE95">
            <v>356</v>
          </cell>
          <cell r="CF95">
            <v>228</v>
          </cell>
          <cell r="CG95">
            <v>54.6</v>
          </cell>
          <cell r="CH95">
            <v>0</v>
          </cell>
          <cell r="CI95">
            <v>1090</v>
          </cell>
          <cell r="CJ95">
            <v>3.38</v>
          </cell>
          <cell r="CK95">
            <v>0</v>
          </cell>
          <cell r="CL95">
            <v>0</v>
          </cell>
          <cell r="CM95">
            <v>0</v>
          </cell>
          <cell r="CN95">
            <v>0</v>
          </cell>
          <cell r="CO95">
            <v>0</v>
          </cell>
          <cell r="CP95">
            <v>140</v>
          </cell>
          <cell r="CQ95">
            <v>0.71299999999999997</v>
          </cell>
          <cell r="CR95">
            <v>0</v>
          </cell>
          <cell r="CS95">
            <v>0.57799999999999996</v>
          </cell>
        </row>
        <row r="96">
          <cell r="C96" t="str">
            <v>WT13.5X47</v>
          </cell>
          <cell r="D96" t="str">
            <v>F</v>
          </cell>
          <cell r="E96">
            <v>47</v>
          </cell>
          <cell r="F96">
            <v>13.8</v>
          </cell>
          <cell r="G96">
            <v>13.5</v>
          </cell>
          <cell r="H96">
            <v>0</v>
          </cell>
          <cell r="I96">
            <v>0</v>
          </cell>
          <cell r="J96">
            <v>10</v>
          </cell>
          <cell r="K96">
            <v>0</v>
          </cell>
          <cell r="L96">
            <v>0</v>
          </cell>
          <cell r="M96">
            <v>0.49</v>
          </cell>
          <cell r="N96">
            <v>0.745</v>
          </cell>
          <cell r="O96">
            <v>0</v>
          </cell>
          <cell r="P96">
            <v>0</v>
          </cell>
          <cell r="Q96">
            <v>0</v>
          </cell>
          <cell r="R96">
            <v>1.34</v>
          </cell>
          <cell r="S96">
            <v>1.625</v>
          </cell>
          <cell r="T96">
            <v>0</v>
          </cell>
          <cell r="U96">
            <v>0</v>
          </cell>
          <cell r="V96">
            <v>3.41</v>
          </cell>
          <cell r="W96">
            <v>0</v>
          </cell>
          <cell r="X96">
            <v>0</v>
          </cell>
          <cell r="Y96">
            <v>0.69199999999999995</v>
          </cell>
          <cell r="Z96">
            <v>6.7</v>
          </cell>
          <cell r="AA96">
            <v>0</v>
          </cell>
          <cell r="AB96">
            <v>24.7</v>
          </cell>
          <cell r="AC96">
            <v>0</v>
          </cell>
          <cell r="AD96">
            <v>27.5</v>
          </cell>
          <cell r="AE96">
            <v>239</v>
          </cell>
          <cell r="AF96">
            <v>42.4</v>
          </cell>
          <cell r="AG96">
            <v>23.8</v>
          </cell>
          <cell r="AH96">
            <v>4.16</v>
          </cell>
          <cell r="AI96">
            <v>62</v>
          </cell>
          <cell r="AJ96">
            <v>19.399999999999999</v>
          </cell>
          <cell r="AK96">
            <v>12.4</v>
          </cell>
          <cell r="AL96">
            <v>2.12</v>
          </cell>
          <cell r="AM96">
            <v>0</v>
          </cell>
          <cell r="AN96">
            <v>2.0099999999999998</v>
          </cell>
          <cell r="AO96">
            <v>10.199999999999999</v>
          </cell>
          <cell r="AP96">
            <v>0</v>
          </cell>
          <cell r="AQ96">
            <v>0</v>
          </cell>
          <cell r="AR96">
            <v>0</v>
          </cell>
          <cell r="AS96">
            <v>0</v>
          </cell>
          <cell r="AT96">
            <v>0</v>
          </cell>
          <cell r="AU96">
            <v>5.57</v>
          </cell>
          <cell r="AV96">
            <v>0.70199999999999996</v>
          </cell>
          <cell r="AW96">
            <v>0</v>
          </cell>
          <cell r="AX96">
            <v>0.53</v>
          </cell>
          <cell r="AY96" t="str">
            <v>WT345X70</v>
          </cell>
          <cell r="AZ96" t="str">
            <v>WT345X70</v>
          </cell>
          <cell r="BA96">
            <v>70</v>
          </cell>
          <cell r="BB96">
            <v>8900</v>
          </cell>
          <cell r="BC96">
            <v>343</v>
          </cell>
          <cell r="BD96">
            <v>0</v>
          </cell>
          <cell r="BE96">
            <v>0</v>
          </cell>
          <cell r="BF96">
            <v>254</v>
          </cell>
          <cell r="BG96">
            <v>0</v>
          </cell>
          <cell r="BH96">
            <v>0</v>
          </cell>
          <cell r="BI96">
            <v>12.4</v>
          </cell>
          <cell r="BJ96">
            <v>18.899999999999999</v>
          </cell>
          <cell r="BK96">
            <v>0</v>
          </cell>
          <cell r="BL96">
            <v>0</v>
          </cell>
          <cell r="BM96">
            <v>0</v>
          </cell>
          <cell r="BN96">
            <v>34</v>
          </cell>
          <cell r="BO96">
            <v>41.3</v>
          </cell>
          <cell r="BP96">
            <v>0</v>
          </cell>
          <cell r="BQ96">
            <v>86.6</v>
          </cell>
          <cell r="BR96">
            <v>0</v>
          </cell>
          <cell r="BS96">
            <v>0</v>
          </cell>
          <cell r="BT96">
            <v>17.600000000000001</v>
          </cell>
          <cell r="BU96">
            <v>70</v>
          </cell>
          <cell r="BV96">
            <v>0</v>
          </cell>
          <cell r="BW96">
            <v>0</v>
          </cell>
          <cell r="BX96">
            <v>24.7</v>
          </cell>
          <cell r="BY96">
            <v>27.5</v>
          </cell>
          <cell r="BZ96">
            <v>100</v>
          </cell>
          <cell r="CA96">
            <v>695</v>
          </cell>
          <cell r="CB96">
            <v>390</v>
          </cell>
          <cell r="CC96">
            <v>106</v>
          </cell>
          <cell r="CD96">
            <v>25.8</v>
          </cell>
          <cell r="CE96">
            <v>318</v>
          </cell>
          <cell r="CF96">
            <v>203</v>
          </cell>
          <cell r="CG96">
            <v>53.8</v>
          </cell>
          <cell r="CH96">
            <v>0</v>
          </cell>
          <cell r="CI96">
            <v>837</v>
          </cell>
          <cell r="CJ96">
            <v>2.74</v>
          </cell>
          <cell r="CK96">
            <v>0</v>
          </cell>
          <cell r="CL96">
            <v>0</v>
          </cell>
          <cell r="CM96">
            <v>0</v>
          </cell>
          <cell r="CN96">
            <v>0</v>
          </cell>
          <cell r="CO96">
            <v>0</v>
          </cell>
          <cell r="CP96">
            <v>141</v>
          </cell>
          <cell r="CQ96">
            <v>0.70199999999999996</v>
          </cell>
          <cell r="CR96">
            <v>0</v>
          </cell>
          <cell r="CS96">
            <v>0.53</v>
          </cell>
        </row>
        <row r="97">
          <cell r="C97" t="str">
            <v>WT13.5X42</v>
          </cell>
          <cell r="D97" t="str">
            <v>F</v>
          </cell>
          <cell r="E97">
            <v>42</v>
          </cell>
          <cell r="F97">
            <v>12.4</v>
          </cell>
          <cell r="G97">
            <v>13.4</v>
          </cell>
          <cell r="H97">
            <v>0</v>
          </cell>
          <cell r="I97">
            <v>0</v>
          </cell>
          <cell r="J97">
            <v>10</v>
          </cell>
          <cell r="K97">
            <v>0</v>
          </cell>
          <cell r="L97">
            <v>0</v>
          </cell>
          <cell r="M97">
            <v>0.46</v>
          </cell>
          <cell r="N97">
            <v>0.64</v>
          </cell>
          <cell r="O97">
            <v>0</v>
          </cell>
          <cell r="P97">
            <v>0</v>
          </cell>
          <cell r="Q97">
            <v>0</v>
          </cell>
          <cell r="R97">
            <v>1.24</v>
          </cell>
          <cell r="S97">
            <v>1.5625</v>
          </cell>
          <cell r="T97">
            <v>0</v>
          </cell>
          <cell r="U97">
            <v>0</v>
          </cell>
          <cell r="V97">
            <v>3.48</v>
          </cell>
          <cell r="W97">
            <v>0</v>
          </cell>
          <cell r="X97">
            <v>0</v>
          </cell>
          <cell r="Y97">
            <v>0.621</v>
          </cell>
          <cell r="Z97">
            <v>7.78</v>
          </cell>
          <cell r="AA97">
            <v>0</v>
          </cell>
          <cell r="AB97">
            <v>26.3</v>
          </cell>
          <cell r="AC97">
            <v>0</v>
          </cell>
          <cell r="AD97">
            <v>29</v>
          </cell>
          <cell r="AE97">
            <v>216</v>
          </cell>
          <cell r="AF97">
            <v>39.200000000000003</v>
          </cell>
          <cell r="AG97">
            <v>21.9</v>
          </cell>
          <cell r="AH97">
            <v>4.18</v>
          </cell>
          <cell r="AI97">
            <v>52.8</v>
          </cell>
          <cell r="AJ97">
            <v>16.600000000000001</v>
          </cell>
          <cell r="AK97">
            <v>10.6</v>
          </cell>
          <cell r="AL97">
            <v>2.0699999999999998</v>
          </cell>
          <cell r="AM97">
            <v>0</v>
          </cell>
          <cell r="AN97">
            <v>1.4</v>
          </cell>
          <cell r="AO97">
            <v>7.79</v>
          </cell>
          <cell r="AP97">
            <v>0</v>
          </cell>
          <cell r="AQ97">
            <v>0</v>
          </cell>
          <cell r="AR97">
            <v>0</v>
          </cell>
          <cell r="AS97">
            <v>0</v>
          </cell>
          <cell r="AT97">
            <v>0</v>
          </cell>
          <cell r="AU97">
            <v>5.63</v>
          </cell>
          <cell r="AV97">
            <v>0.68500000000000005</v>
          </cell>
          <cell r="AW97">
            <v>0</v>
          </cell>
          <cell r="AX97">
            <v>0.47499999999999998</v>
          </cell>
          <cell r="AY97" t="str">
            <v>WT345X62.5</v>
          </cell>
          <cell r="AZ97" t="str">
            <v>WT345X62.5</v>
          </cell>
          <cell r="BA97">
            <v>62.5</v>
          </cell>
          <cell r="BB97">
            <v>8000</v>
          </cell>
          <cell r="BC97">
            <v>340</v>
          </cell>
          <cell r="BD97">
            <v>0</v>
          </cell>
          <cell r="BE97">
            <v>0</v>
          </cell>
          <cell r="BF97">
            <v>254</v>
          </cell>
          <cell r="BG97">
            <v>0</v>
          </cell>
          <cell r="BH97">
            <v>0</v>
          </cell>
          <cell r="BI97">
            <v>11.7</v>
          </cell>
          <cell r="BJ97">
            <v>16.3</v>
          </cell>
          <cell r="BK97">
            <v>0</v>
          </cell>
          <cell r="BL97">
            <v>0</v>
          </cell>
          <cell r="BM97">
            <v>0</v>
          </cell>
          <cell r="BN97">
            <v>31.5</v>
          </cell>
          <cell r="BO97">
            <v>39.700000000000003</v>
          </cell>
          <cell r="BP97">
            <v>0</v>
          </cell>
          <cell r="BQ97">
            <v>88.4</v>
          </cell>
          <cell r="BR97">
            <v>0</v>
          </cell>
          <cell r="BS97">
            <v>0</v>
          </cell>
          <cell r="BT97">
            <v>15.8</v>
          </cell>
          <cell r="BU97">
            <v>62.5</v>
          </cell>
          <cell r="BV97">
            <v>0</v>
          </cell>
          <cell r="BW97">
            <v>0</v>
          </cell>
          <cell r="BX97">
            <v>26.3</v>
          </cell>
          <cell r="BY97">
            <v>29</v>
          </cell>
          <cell r="BZ97">
            <v>89.9</v>
          </cell>
          <cell r="CA97">
            <v>642</v>
          </cell>
          <cell r="CB97">
            <v>359</v>
          </cell>
          <cell r="CC97">
            <v>106</v>
          </cell>
          <cell r="CD97">
            <v>22</v>
          </cell>
          <cell r="CE97">
            <v>272</v>
          </cell>
          <cell r="CF97">
            <v>174</v>
          </cell>
          <cell r="CG97">
            <v>52.6</v>
          </cell>
          <cell r="CH97">
            <v>0</v>
          </cell>
          <cell r="CI97">
            <v>583</v>
          </cell>
          <cell r="CJ97">
            <v>2.09</v>
          </cell>
          <cell r="CK97">
            <v>0</v>
          </cell>
          <cell r="CL97">
            <v>0</v>
          </cell>
          <cell r="CM97">
            <v>0</v>
          </cell>
          <cell r="CN97">
            <v>0</v>
          </cell>
          <cell r="CO97">
            <v>0</v>
          </cell>
          <cell r="CP97">
            <v>143</v>
          </cell>
          <cell r="CQ97">
            <v>0.68500000000000005</v>
          </cell>
          <cell r="CR97">
            <v>0</v>
          </cell>
          <cell r="CS97">
            <v>0.47499999999999998</v>
          </cell>
        </row>
        <row r="98">
          <cell r="C98" t="str">
            <v>WT12X185</v>
          </cell>
          <cell r="D98" t="str">
            <v>T</v>
          </cell>
          <cell r="E98">
            <v>185</v>
          </cell>
          <cell r="F98">
            <v>54.4</v>
          </cell>
          <cell r="G98">
            <v>14</v>
          </cell>
          <cell r="H98">
            <v>0</v>
          </cell>
          <cell r="I98">
            <v>0</v>
          </cell>
          <cell r="J98">
            <v>13.7</v>
          </cell>
          <cell r="K98">
            <v>0</v>
          </cell>
          <cell r="L98">
            <v>0</v>
          </cell>
          <cell r="M98">
            <v>1.52</v>
          </cell>
          <cell r="N98">
            <v>2.72</v>
          </cell>
          <cell r="O98">
            <v>0</v>
          </cell>
          <cell r="P98">
            <v>0</v>
          </cell>
          <cell r="Q98">
            <v>0</v>
          </cell>
          <cell r="R98">
            <v>3.22</v>
          </cell>
          <cell r="S98">
            <v>3.625</v>
          </cell>
          <cell r="T98">
            <v>0</v>
          </cell>
          <cell r="U98">
            <v>0</v>
          </cell>
          <cell r="V98">
            <v>3.57</v>
          </cell>
          <cell r="W98">
            <v>0</v>
          </cell>
          <cell r="X98">
            <v>0</v>
          </cell>
          <cell r="Y98">
            <v>1.99</v>
          </cell>
          <cell r="Z98">
            <v>2.5099999999999998</v>
          </cell>
          <cell r="AA98">
            <v>0</v>
          </cell>
          <cell r="AB98">
            <v>7.09</v>
          </cell>
          <cell r="AC98">
            <v>0</v>
          </cell>
          <cell r="AD98">
            <v>9.2100000000000009</v>
          </cell>
          <cell r="AE98">
            <v>779</v>
          </cell>
          <cell r="AF98">
            <v>140</v>
          </cell>
          <cell r="AG98">
            <v>74.7</v>
          </cell>
          <cell r="AH98">
            <v>3.78</v>
          </cell>
          <cell r="AI98">
            <v>581</v>
          </cell>
          <cell r="AJ98">
            <v>133</v>
          </cell>
          <cell r="AK98">
            <v>85.1</v>
          </cell>
          <cell r="AL98">
            <v>3.27</v>
          </cell>
          <cell r="AM98">
            <v>0</v>
          </cell>
          <cell r="AN98">
            <v>100</v>
          </cell>
          <cell r="AO98">
            <v>553</v>
          </cell>
          <cell r="AP98">
            <v>0</v>
          </cell>
          <cell r="AQ98">
            <v>0</v>
          </cell>
          <cell r="AR98">
            <v>0</v>
          </cell>
          <cell r="AS98">
            <v>0</v>
          </cell>
          <cell r="AT98">
            <v>0</v>
          </cell>
          <cell r="AU98">
            <v>5.47</v>
          </cell>
          <cell r="AV98">
            <v>0.83699999999999997</v>
          </cell>
          <cell r="AW98">
            <v>0</v>
          </cell>
          <cell r="AX98">
            <v>1</v>
          </cell>
          <cell r="AY98" t="str">
            <v>WT305X275.5</v>
          </cell>
          <cell r="AZ98" t="str">
            <v>WT305X275.5</v>
          </cell>
          <cell r="BA98">
            <v>276</v>
          </cell>
          <cell r="BB98">
            <v>35100</v>
          </cell>
          <cell r="BC98">
            <v>356</v>
          </cell>
          <cell r="BD98">
            <v>0</v>
          </cell>
          <cell r="BE98">
            <v>0</v>
          </cell>
          <cell r="BF98">
            <v>348</v>
          </cell>
          <cell r="BG98">
            <v>0</v>
          </cell>
          <cell r="BH98">
            <v>0</v>
          </cell>
          <cell r="BI98">
            <v>38.6</v>
          </cell>
          <cell r="BJ98">
            <v>69.099999999999994</v>
          </cell>
          <cell r="BK98">
            <v>0</v>
          </cell>
          <cell r="BL98">
            <v>0</v>
          </cell>
          <cell r="BM98">
            <v>0</v>
          </cell>
          <cell r="BN98">
            <v>81.8</v>
          </cell>
          <cell r="BO98">
            <v>92.1</v>
          </cell>
          <cell r="BP98">
            <v>0</v>
          </cell>
          <cell r="BQ98">
            <v>90.7</v>
          </cell>
          <cell r="BR98">
            <v>0</v>
          </cell>
          <cell r="BS98">
            <v>0</v>
          </cell>
          <cell r="BT98">
            <v>50.5</v>
          </cell>
          <cell r="BU98">
            <v>276</v>
          </cell>
          <cell r="BV98">
            <v>0</v>
          </cell>
          <cell r="BW98">
            <v>0</v>
          </cell>
          <cell r="BX98">
            <v>7.09</v>
          </cell>
          <cell r="BY98">
            <v>9.2100000000000009</v>
          </cell>
          <cell r="BZ98">
            <v>324</v>
          </cell>
          <cell r="CA98">
            <v>2290</v>
          </cell>
          <cell r="CB98">
            <v>1220</v>
          </cell>
          <cell r="CC98">
            <v>96</v>
          </cell>
          <cell r="CD98">
            <v>242</v>
          </cell>
          <cell r="CE98">
            <v>2180</v>
          </cell>
          <cell r="CF98">
            <v>1390</v>
          </cell>
          <cell r="CG98">
            <v>83.1</v>
          </cell>
          <cell r="CH98">
            <v>0</v>
          </cell>
          <cell r="CI98">
            <v>41600</v>
          </cell>
          <cell r="CJ98">
            <v>149</v>
          </cell>
          <cell r="CK98">
            <v>0</v>
          </cell>
          <cell r="CL98">
            <v>0</v>
          </cell>
          <cell r="CM98">
            <v>0</v>
          </cell>
          <cell r="CN98">
            <v>0</v>
          </cell>
          <cell r="CO98">
            <v>0</v>
          </cell>
          <cell r="CP98">
            <v>139</v>
          </cell>
          <cell r="CQ98">
            <v>0.83699999999999997</v>
          </cell>
          <cell r="CR98">
            <v>0</v>
          </cell>
          <cell r="CS98">
            <v>1</v>
          </cell>
        </row>
        <row r="99">
          <cell r="C99" t="str">
            <v>WT12X167.5</v>
          </cell>
          <cell r="D99" t="str">
            <v>T</v>
          </cell>
          <cell r="E99">
            <v>168</v>
          </cell>
          <cell r="F99">
            <v>49.2</v>
          </cell>
          <cell r="G99">
            <v>13.8</v>
          </cell>
          <cell r="H99">
            <v>0</v>
          </cell>
          <cell r="I99">
            <v>0</v>
          </cell>
          <cell r="J99">
            <v>13.5</v>
          </cell>
          <cell r="K99">
            <v>0</v>
          </cell>
          <cell r="L99">
            <v>0</v>
          </cell>
          <cell r="M99">
            <v>1.38</v>
          </cell>
          <cell r="N99">
            <v>2.48</v>
          </cell>
          <cell r="O99">
            <v>0</v>
          </cell>
          <cell r="P99">
            <v>0</v>
          </cell>
          <cell r="Q99">
            <v>0</v>
          </cell>
          <cell r="R99">
            <v>2.98</v>
          </cell>
          <cell r="S99">
            <v>3.375</v>
          </cell>
          <cell r="T99">
            <v>0</v>
          </cell>
          <cell r="U99">
            <v>0</v>
          </cell>
          <cell r="V99">
            <v>3.42</v>
          </cell>
          <cell r="W99">
            <v>0</v>
          </cell>
          <cell r="X99">
            <v>0</v>
          </cell>
          <cell r="Y99">
            <v>1.82</v>
          </cell>
          <cell r="Z99">
            <v>2.73</v>
          </cell>
          <cell r="AA99">
            <v>0</v>
          </cell>
          <cell r="AB99">
            <v>7.81</v>
          </cell>
          <cell r="AC99">
            <v>0</v>
          </cell>
          <cell r="AD99">
            <v>10</v>
          </cell>
          <cell r="AE99">
            <v>686</v>
          </cell>
          <cell r="AF99">
            <v>123</v>
          </cell>
          <cell r="AG99">
            <v>66.3</v>
          </cell>
          <cell r="AH99">
            <v>3.73</v>
          </cell>
          <cell r="AI99">
            <v>513</v>
          </cell>
          <cell r="AJ99">
            <v>119</v>
          </cell>
          <cell r="AK99">
            <v>75.900000000000006</v>
          </cell>
          <cell r="AL99">
            <v>3.23</v>
          </cell>
          <cell r="AM99">
            <v>0</v>
          </cell>
          <cell r="AN99">
            <v>75.599999999999994</v>
          </cell>
          <cell r="AO99">
            <v>405</v>
          </cell>
          <cell r="AP99">
            <v>0</v>
          </cell>
          <cell r="AQ99">
            <v>0</v>
          </cell>
          <cell r="AR99">
            <v>0</v>
          </cell>
          <cell r="AS99">
            <v>0</v>
          </cell>
          <cell r="AT99">
            <v>0</v>
          </cell>
          <cell r="AU99">
            <v>5.4</v>
          </cell>
          <cell r="AV99">
            <v>0.83699999999999997</v>
          </cell>
          <cell r="AW99">
            <v>0</v>
          </cell>
          <cell r="AX99">
            <v>1</v>
          </cell>
          <cell r="AY99" t="str">
            <v>WT305X249</v>
          </cell>
          <cell r="AZ99" t="str">
            <v>WT305X249</v>
          </cell>
          <cell r="BA99">
            <v>249</v>
          </cell>
          <cell r="BB99">
            <v>31700</v>
          </cell>
          <cell r="BC99">
            <v>351</v>
          </cell>
          <cell r="BD99">
            <v>0</v>
          </cell>
          <cell r="BE99">
            <v>0</v>
          </cell>
          <cell r="BF99">
            <v>343</v>
          </cell>
          <cell r="BG99">
            <v>0</v>
          </cell>
          <cell r="BH99">
            <v>0</v>
          </cell>
          <cell r="BI99">
            <v>35.1</v>
          </cell>
          <cell r="BJ99">
            <v>63</v>
          </cell>
          <cell r="BK99">
            <v>0</v>
          </cell>
          <cell r="BL99">
            <v>0</v>
          </cell>
          <cell r="BM99">
            <v>0</v>
          </cell>
          <cell r="BN99">
            <v>75.7</v>
          </cell>
          <cell r="BO99">
            <v>85.7</v>
          </cell>
          <cell r="BP99">
            <v>0</v>
          </cell>
          <cell r="BQ99">
            <v>86.9</v>
          </cell>
          <cell r="BR99">
            <v>0</v>
          </cell>
          <cell r="BS99">
            <v>0</v>
          </cell>
          <cell r="BT99">
            <v>46.2</v>
          </cell>
          <cell r="BU99">
            <v>249</v>
          </cell>
          <cell r="BV99">
            <v>0</v>
          </cell>
          <cell r="BW99">
            <v>0</v>
          </cell>
          <cell r="BX99">
            <v>7.81</v>
          </cell>
          <cell r="BY99">
            <v>10</v>
          </cell>
          <cell r="BZ99">
            <v>286</v>
          </cell>
          <cell r="CA99">
            <v>2020</v>
          </cell>
          <cell r="CB99">
            <v>1090</v>
          </cell>
          <cell r="CC99">
            <v>94.7</v>
          </cell>
          <cell r="CD99">
            <v>214</v>
          </cell>
          <cell r="CE99">
            <v>1950</v>
          </cell>
          <cell r="CF99">
            <v>1240</v>
          </cell>
          <cell r="CG99">
            <v>82</v>
          </cell>
          <cell r="CH99">
            <v>0</v>
          </cell>
          <cell r="CI99">
            <v>31500</v>
          </cell>
          <cell r="CJ99">
            <v>109</v>
          </cell>
          <cell r="CK99">
            <v>0</v>
          </cell>
          <cell r="CL99">
            <v>0</v>
          </cell>
          <cell r="CM99">
            <v>0</v>
          </cell>
          <cell r="CN99">
            <v>0</v>
          </cell>
          <cell r="CO99">
            <v>0</v>
          </cell>
          <cell r="CP99">
            <v>137</v>
          </cell>
          <cell r="CQ99">
            <v>0.83699999999999997</v>
          </cell>
          <cell r="CR99">
            <v>0</v>
          </cell>
          <cell r="CS99">
            <v>1</v>
          </cell>
        </row>
        <row r="100">
          <cell r="C100" t="str">
            <v>WT12X153</v>
          </cell>
          <cell r="D100" t="str">
            <v>T</v>
          </cell>
          <cell r="E100">
            <v>153</v>
          </cell>
          <cell r="F100">
            <v>44.9</v>
          </cell>
          <cell r="G100">
            <v>13.6</v>
          </cell>
          <cell r="H100">
            <v>0</v>
          </cell>
          <cell r="I100">
            <v>0</v>
          </cell>
          <cell r="J100">
            <v>13.4</v>
          </cell>
          <cell r="K100">
            <v>0</v>
          </cell>
          <cell r="L100">
            <v>0</v>
          </cell>
          <cell r="M100">
            <v>1.26</v>
          </cell>
          <cell r="N100">
            <v>2.2799999999999998</v>
          </cell>
          <cell r="O100">
            <v>0</v>
          </cell>
          <cell r="P100">
            <v>0</v>
          </cell>
          <cell r="Q100">
            <v>0</v>
          </cell>
          <cell r="R100">
            <v>2.78</v>
          </cell>
          <cell r="S100">
            <v>3.1875</v>
          </cell>
          <cell r="T100">
            <v>0</v>
          </cell>
          <cell r="U100">
            <v>0</v>
          </cell>
          <cell r="V100">
            <v>3.29</v>
          </cell>
          <cell r="W100">
            <v>0</v>
          </cell>
          <cell r="X100">
            <v>0</v>
          </cell>
          <cell r="Y100">
            <v>1.67</v>
          </cell>
          <cell r="Z100">
            <v>2.94</v>
          </cell>
          <cell r="AA100">
            <v>0</v>
          </cell>
          <cell r="AB100">
            <v>8.56</v>
          </cell>
          <cell r="AC100">
            <v>0</v>
          </cell>
          <cell r="AD100">
            <v>10.8</v>
          </cell>
          <cell r="AE100">
            <v>611</v>
          </cell>
          <cell r="AF100">
            <v>110</v>
          </cell>
          <cell r="AG100">
            <v>59.4</v>
          </cell>
          <cell r="AH100">
            <v>3.69</v>
          </cell>
          <cell r="AI100">
            <v>460</v>
          </cell>
          <cell r="AJ100">
            <v>107</v>
          </cell>
          <cell r="AK100">
            <v>68.599999999999994</v>
          </cell>
          <cell r="AL100">
            <v>3.2</v>
          </cell>
          <cell r="AM100">
            <v>0</v>
          </cell>
          <cell r="AN100">
            <v>58.4</v>
          </cell>
          <cell r="AO100">
            <v>305</v>
          </cell>
          <cell r="AP100">
            <v>0</v>
          </cell>
          <cell r="AQ100">
            <v>0</v>
          </cell>
          <cell r="AR100">
            <v>0</v>
          </cell>
          <cell r="AS100">
            <v>0</v>
          </cell>
          <cell r="AT100">
            <v>0</v>
          </cell>
          <cell r="AU100">
            <v>5.34</v>
          </cell>
          <cell r="AV100">
            <v>0.83699999999999997</v>
          </cell>
          <cell r="AW100">
            <v>0</v>
          </cell>
          <cell r="AX100">
            <v>1</v>
          </cell>
          <cell r="AY100" t="str">
            <v>WT305X227.5</v>
          </cell>
          <cell r="AZ100" t="str">
            <v>WT305X227.5</v>
          </cell>
          <cell r="BA100">
            <v>228</v>
          </cell>
          <cell r="BB100">
            <v>29000</v>
          </cell>
          <cell r="BC100">
            <v>345</v>
          </cell>
          <cell r="BD100">
            <v>0</v>
          </cell>
          <cell r="BE100">
            <v>0</v>
          </cell>
          <cell r="BF100">
            <v>340</v>
          </cell>
          <cell r="BG100">
            <v>0</v>
          </cell>
          <cell r="BH100">
            <v>0</v>
          </cell>
          <cell r="BI100">
            <v>32</v>
          </cell>
          <cell r="BJ100">
            <v>57.9</v>
          </cell>
          <cell r="BK100">
            <v>0</v>
          </cell>
          <cell r="BL100">
            <v>0</v>
          </cell>
          <cell r="BM100">
            <v>0</v>
          </cell>
          <cell r="BN100">
            <v>70.599999999999994</v>
          </cell>
          <cell r="BO100">
            <v>81</v>
          </cell>
          <cell r="BP100">
            <v>0</v>
          </cell>
          <cell r="BQ100">
            <v>83.6</v>
          </cell>
          <cell r="BR100">
            <v>0</v>
          </cell>
          <cell r="BS100">
            <v>0</v>
          </cell>
          <cell r="BT100">
            <v>42.4</v>
          </cell>
          <cell r="BU100">
            <v>228</v>
          </cell>
          <cell r="BV100">
            <v>0</v>
          </cell>
          <cell r="BW100">
            <v>0</v>
          </cell>
          <cell r="BX100">
            <v>8.56</v>
          </cell>
          <cell r="BY100">
            <v>10.8</v>
          </cell>
          <cell r="BZ100">
            <v>254</v>
          </cell>
          <cell r="CA100">
            <v>1800</v>
          </cell>
          <cell r="CB100">
            <v>973</v>
          </cell>
          <cell r="CC100">
            <v>93.7</v>
          </cell>
          <cell r="CD100">
            <v>191</v>
          </cell>
          <cell r="CE100">
            <v>1750</v>
          </cell>
          <cell r="CF100">
            <v>1120</v>
          </cell>
          <cell r="CG100">
            <v>81.3</v>
          </cell>
          <cell r="CH100">
            <v>0</v>
          </cell>
          <cell r="CI100">
            <v>24300</v>
          </cell>
          <cell r="CJ100">
            <v>81.900000000000006</v>
          </cell>
          <cell r="CK100">
            <v>0</v>
          </cell>
          <cell r="CL100">
            <v>0</v>
          </cell>
          <cell r="CM100">
            <v>0</v>
          </cell>
          <cell r="CN100">
            <v>0</v>
          </cell>
          <cell r="CO100">
            <v>0</v>
          </cell>
          <cell r="CP100">
            <v>136</v>
          </cell>
          <cell r="CQ100">
            <v>0.83699999999999997</v>
          </cell>
          <cell r="CR100">
            <v>0</v>
          </cell>
          <cell r="CS100">
            <v>1</v>
          </cell>
        </row>
        <row r="101">
          <cell r="C101" t="str">
            <v>WT12X139.5</v>
          </cell>
          <cell r="D101" t="str">
            <v>T</v>
          </cell>
          <cell r="E101">
            <v>140</v>
          </cell>
          <cell r="F101">
            <v>41</v>
          </cell>
          <cell r="G101">
            <v>13.4</v>
          </cell>
          <cell r="H101">
            <v>0</v>
          </cell>
          <cell r="I101">
            <v>0</v>
          </cell>
          <cell r="J101">
            <v>13.3</v>
          </cell>
          <cell r="K101">
            <v>0</v>
          </cell>
          <cell r="L101">
            <v>0</v>
          </cell>
          <cell r="M101">
            <v>1.1599999999999999</v>
          </cell>
          <cell r="N101">
            <v>2.09</v>
          </cell>
          <cell r="O101">
            <v>0</v>
          </cell>
          <cell r="P101">
            <v>0</v>
          </cell>
          <cell r="Q101">
            <v>0</v>
          </cell>
          <cell r="R101">
            <v>2.59</v>
          </cell>
          <cell r="S101">
            <v>3</v>
          </cell>
          <cell r="T101">
            <v>0</v>
          </cell>
          <cell r="U101">
            <v>0</v>
          </cell>
          <cell r="V101">
            <v>3.18</v>
          </cell>
          <cell r="W101">
            <v>0</v>
          </cell>
          <cell r="X101">
            <v>0</v>
          </cell>
          <cell r="Y101">
            <v>1.54</v>
          </cell>
          <cell r="Z101">
            <v>3.18</v>
          </cell>
          <cell r="AA101">
            <v>0</v>
          </cell>
          <cell r="AB101">
            <v>9.2899999999999991</v>
          </cell>
          <cell r="AC101">
            <v>0</v>
          </cell>
          <cell r="AD101">
            <v>11.5</v>
          </cell>
          <cell r="AE101">
            <v>546</v>
          </cell>
          <cell r="AF101">
            <v>98.8</v>
          </cell>
          <cell r="AG101">
            <v>53.6</v>
          </cell>
          <cell r="AH101">
            <v>3.65</v>
          </cell>
          <cell r="AI101">
            <v>412</v>
          </cell>
          <cell r="AJ101">
            <v>96.3</v>
          </cell>
          <cell r="AK101">
            <v>61.9</v>
          </cell>
          <cell r="AL101">
            <v>3.17</v>
          </cell>
          <cell r="AM101">
            <v>0</v>
          </cell>
          <cell r="AN101">
            <v>45.1</v>
          </cell>
          <cell r="AO101">
            <v>230</v>
          </cell>
          <cell r="AP101">
            <v>0</v>
          </cell>
          <cell r="AQ101">
            <v>0</v>
          </cell>
          <cell r="AR101">
            <v>0</v>
          </cell>
          <cell r="AS101">
            <v>0</v>
          </cell>
          <cell r="AT101">
            <v>0</v>
          </cell>
          <cell r="AU101">
            <v>5.28</v>
          </cell>
          <cell r="AV101">
            <v>0.83699999999999997</v>
          </cell>
          <cell r="AW101">
            <v>0</v>
          </cell>
          <cell r="AX101">
            <v>1</v>
          </cell>
          <cell r="AY101" t="str">
            <v>WT305X207.5</v>
          </cell>
          <cell r="AZ101" t="str">
            <v>WT305X207.5</v>
          </cell>
          <cell r="BA101">
            <v>208</v>
          </cell>
          <cell r="BB101">
            <v>26500</v>
          </cell>
          <cell r="BC101">
            <v>340</v>
          </cell>
          <cell r="BD101">
            <v>0</v>
          </cell>
          <cell r="BE101">
            <v>0</v>
          </cell>
          <cell r="BF101">
            <v>338</v>
          </cell>
          <cell r="BG101">
            <v>0</v>
          </cell>
          <cell r="BH101">
            <v>0</v>
          </cell>
          <cell r="BI101">
            <v>29.5</v>
          </cell>
          <cell r="BJ101">
            <v>53.1</v>
          </cell>
          <cell r="BK101">
            <v>0</v>
          </cell>
          <cell r="BL101">
            <v>0</v>
          </cell>
          <cell r="BM101">
            <v>0</v>
          </cell>
          <cell r="BN101">
            <v>65.8</v>
          </cell>
          <cell r="BO101">
            <v>76.2</v>
          </cell>
          <cell r="BP101">
            <v>0</v>
          </cell>
          <cell r="BQ101">
            <v>80.8</v>
          </cell>
          <cell r="BR101">
            <v>0</v>
          </cell>
          <cell r="BS101">
            <v>0</v>
          </cell>
          <cell r="BT101">
            <v>39.1</v>
          </cell>
          <cell r="BU101">
            <v>208</v>
          </cell>
          <cell r="BV101">
            <v>0</v>
          </cell>
          <cell r="BW101">
            <v>0</v>
          </cell>
          <cell r="BX101">
            <v>9.2899999999999991</v>
          </cell>
          <cell r="BY101">
            <v>11.5</v>
          </cell>
          <cell r="BZ101">
            <v>227</v>
          </cell>
          <cell r="CA101">
            <v>1620</v>
          </cell>
          <cell r="CB101">
            <v>878</v>
          </cell>
          <cell r="CC101">
            <v>92.7</v>
          </cell>
          <cell r="CD101">
            <v>171</v>
          </cell>
          <cell r="CE101">
            <v>1580</v>
          </cell>
          <cell r="CF101">
            <v>1010</v>
          </cell>
          <cell r="CG101">
            <v>80.5</v>
          </cell>
          <cell r="CH101">
            <v>0</v>
          </cell>
          <cell r="CI101">
            <v>18800</v>
          </cell>
          <cell r="CJ101">
            <v>61.8</v>
          </cell>
          <cell r="CK101">
            <v>0</v>
          </cell>
          <cell r="CL101">
            <v>0</v>
          </cell>
          <cell r="CM101">
            <v>0</v>
          </cell>
          <cell r="CN101">
            <v>0</v>
          </cell>
          <cell r="CO101">
            <v>0</v>
          </cell>
          <cell r="CP101">
            <v>134</v>
          </cell>
          <cell r="CQ101">
            <v>0.83699999999999997</v>
          </cell>
          <cell r="CR101">
            <v>0</v>
          </cell>
          <cell r="CS101">
            <v>1</v>
          </cell>
        </row>
        <row r="102">
          <cell r="C102" t="str">
            <v>WT12X125</v>
          </cell>
          <cell r="D102" t="str">
            <v>T</v>
          </cell>
          <cell r="E102">
            <v>125</v>
          </cell>
          <cell r="F102">
            <v>36.799999999999997</v>
          </cell>
          <cell r="G102">
            <v>13.2</v>
          </cell>
          <cell r="H102">
            <v>0</v>
          </cell>
          <cell r="I102">
            <v>0</v>
          </cell>
          <cell r="J102">
            <v>13.2</v>
          </cell>
          <cell r="K102">
            <v>0</v>
          </cell>
          <cell r="L102">
            <v>0</v>
          </cell>
          <cell r="M102">
            <v>1.04</v>
          </cell>
          <cell r="N102">
            <v>1.89</v>
          </cell>
          <cell r="O102">
            <v>0</v>
          </cell>
          <cell r="P102">
            <v>0</v>
          </cell>
          <cell r="Q102">
            <v>0</v>
          </cell>
          <cell r="R102">
            <v>2.39</v>
          </cell>
          <cell r="S102">
            <v>2.8125</v>
          </cell>
          <cell r="T102">
            <v>0</v>
          </cell>
          <cell r="U102">
            <v>0</v>
          </cell>
          <cell r="V102">
            <v>3.05</v>
          </cell>
          <cell r="W102">
            <v>0</v>
          </cell>
          <cell r="X102">
            <v>0</v>
          </cell>
          <cell r="Y102">
            <v>1.39</v>
          </cell>
          <cell r="Z102">
            <v>3.49</v>
          </cell>
          <cell r="AA102">
            <v>0</v>
          </cell>
          <cell r="AB102">
            <v>10.4</v>
          </cell>
          <cell r="AC102">
            <v>0</v>
          </cell>
          <cell r="AD102">
            <v>12.7</v>
          </cell>
          <cell r="AE102">
            <v>478</v>
          </cell>
          <cell r="AF102">
            <v>86.5</v>
          </cell>
          <cell r="AG102">
            <v>47.2</v>
          </cell>
          <cell r="AH102">
            <v>3.61</v>
          </cell>
          <cell r="AI102">
            <v>362</v>
          </cell>
          <cell r="AJ102">
            <v>85.2</v>
          </cell>
          <cell r="AK102">
            <v>54.9</v>
          </cell>
          <cell r="AL102">
            <v>3.14</v>
          </cell>
          <cell r="AM102">
            <v>0</v>
          </cell>
          <cell r="AN102">
            <v>33.200000000000003</v>
          </cell>
          <cell r="AO102">
            <v>165</v>
          </cell>
          <cell r="AP102">
            <v>0</v>
          </cell>
          <cell r="AQ102">
            <v>0</v>
          </cell>
          <cell r="AR102">
            <v>0</v>
          </cell>
          <cell r="AS102">
            <v>0</v>
          </cell>
          <cell r="AT102">
            <v>0</v>
          </cell>
          <cell r="AU102">
            <v>5.22</v>
          </cell>
          <cell r="AV102">
            <v>0.83799999999999997</v>
          </cell>
          <cell r="AW102">
            <v>0</v>
          </cell>
          <cell r="AX102">
            <v>1</v>
          </cell>
          <cell r="AY102" t="str">
            <v>WT305X186</v>
          </cell>
          <cell r="AZ102" t="str">
            <v>WT305X186</v>
          </cell>
          <cell r="BA102">
            <v>186</v>
          </cell>
          <cell r="BB102">
            <v>23700</v>
          </cell>
          <cell r="BC102">
            <v>335</v>
          </cell>
          <cell r="BD102">
            <v>0</v>
          </cell>
          <cell r="BE102">
            <v>0</v>
          </cell>
          <cell r="BF102">
            <v>335</v>
          </cell>
          <cell r="BG102">
            <v>0</v>
          </cell>
          <cell r="BH102">
            <v>0</v>
          </cell>
          <cell r="BI102">
            <v>26.4</v>
          </cell>
          <cell r="BJ102">
            <v>48</v>
          </cell>
          <cell r="BK102">
            <v>0</v>
          </cell>
          <cell r="BL102">
            <v>0</v>
          </cell>
          <cell r="BM102">
            <v>0</v>
          </cell>
          <cell r="BN102">
            <v>60.7</v>
          </cell>
          <cell r="BO102">
            <v>71.400000000000006</v>
          </cell>
          <cell r="BP102">
            <v>0</v>
          </cell>
          <cell r="BQ102">
            <v>77.5</v>
          </cell>
          <cell r="BR102">
            <v>0</v>
          </cell>
          <cell r="BS102">
            <v>0</v>
          </cell>
          <cell r="BT102">
            <v>35.299999999999997</v>
          </cell>
          <cell r="BU102">
            <v>186</v>
          </cell>
          <cell r="BV102">
            <v>0</v>
          </cell>
          <cell r="BW102">
            <v>0</v>
          </cell>
          <cell r="BX102">
            <v>10.4</v>
          </cell>
          <cell r="BY102">
            <v>12.7</v>
          </cell>
          <cell r="BZ102">
            <v>199</v>
          </cell>
          <cell r="CA102">
            <v>1420</v>
          </cell>
          <cell r="CB102">
            <v>773</v>
          </cell>
          <cell r="CC102">
            <v>91.7</v>
          </cell>
          <cell r="CD102">
            <v>151</v>
          </cell>
          <cell r="CE102">
            <v>1400</v>
          </cell>
          <cell r="CF102">
            <v>900</v>
          </cell>
          <cell r="CG102">
            <v>79.8</v>
          </cell>
          <cell r="CH102">
            <v>0</v>
          </cell>
          <cell r="CI102">
            <v>13800</v>
          </cell>
          <cell r="CJ102">
            <v>44.3</v>
          </cell>
          <cell r="CK102">
            <v>0</v>
          </cell>
          <cell r="CL102">
            <v>0</v>
          </cell>
          <cell r="CM102">
            <v>0</v>
          </cell>
          <cell r="CN102">
            <v>0</v>
          </cell>
          <cell r="CO102">
            <v>0</v>
          </cell>
          <cell r="CP102">
            <v>133</v>
          </cell>
          <cell r="CQ102">
            <v>0.83799999999999997</v>
          </cell>
          <cell r="CR102">
            <v>0</v>
          </cell>
          <cell r="CS102">
            <v>1</v>
          </cell>
        </row>
        <row r="103">
          <cell r="C103" t="str">
            <v>WT12X114.5</v>
          </cell>
          <cell r="D103" t="str">
            <v>F</v>
          </cell>
          <cell r="E103">
            <v>114</v>
          </cell>
          <cell r="F103">
            <v>33.6</v>
          </cell>
          <cell r="G103">
            <v>13</v>
          </cell>
          <cell r="H103">
            <v>0</v>
          </cell>
          <cell r="I103">
            <v>0</v>
          </cell>
          <cell r="J103">
            <v>13.1</v>
          </cell>
          <cell r="K103">
            <v>0</v>
          </cell>
          <cell r="L103">
            <v>0</v>
          </cell>
          <cell r="M103">
            <v>0.96</v>
          </cell>
          <cell r="N103">
            <v>1.73</v>
          </cell>
          <cell r="O103">
            <v>0</v>
          </cell>
          <cell r="P103">
            <v>0</v>
          </cell>
          <cell r="Q103">
            <v>0</v>
          </cell>
          <cell r="R103">
            <v>2.23</v>
          </cell>
          <cell r="S103">
            <v>2.625</v>
          </cell>
          <cell r="T103">
            <v>0</v>
          </cell>
          <cell r="U103">
            <v>0</v>
          </cell>
          <cell r="V103">
            <v>2.96</v>
          </cell>
          <cell r="W103">
            <v>0</v>
          </cell>
          <cell r="X103">
            <v>0</v>
          </cell>
          <cell r="Y103">
            <v>1.28</v>
          </cell>
          <cell r="Z103">
            <v>3.79</v>
          </cell>
          <cell r="AA103">
            <v>0</v>
          </cell>
          <cell r="AB103">
            <v>11.2</v>
          </cell>
          <cell r="AC103">
            <v>0</v>
          </cell>
          <cell r="AD103">
            <v>13.6</v>
          </cell>
          <cell r="AE103">
            <v>431</v>
          </cell>
          <cell r="AF103">
            <v>78.099999999999994</v>
          </cell>
          <cell r="AG103">
            <v>42.9</v>
          </cell>
          <cell r="AH103">
            <v>3.58</v>
          </cell>
          <cell r="AI103">
            <v>326</v>
          </cell>
          <cell r="AJ103">
            <v>77</v>
          </cell>
          <cell r="AK103">
            <v>49.7</v>
          </cell>
          <cell r="AL103">
            <v>3.11</v>
          </cell>
          <cell r="AM103">
            <v>0</v>
          </cell>
          <cell r="AN103">
            <v>25.5</v>
          </cell>
          <cell r="AO103">
            <v>125</v>
          </cell>
          <cell r="AP103">
            <v>0</v>
          </cell>
          <cell r="AQ103">
            <v>0</v>
          </cell>
          <cell r="AR103">
            <v>0</v>
          </cell>
          <cell r="AS103">
            <v>0</v>
          </cell>
          <cell r="AT103">
            <v>0</v>
          </cell>
          <cell r="AU103">
            <v>5.19</v>
          </cell>
          <cell r="AV103">
            <v>0.83599999999999997</v>
          </cell>
          <cell r="AW103">
            <v>0</v>
          </cell>
          <cell r="AX103">
            <v>1</v>
          </cell>
          <cell r="AY103" t="str">
            <v>WT305X170.5</v>
          </cell>
          <cell r="AZ103" t="str">
            <v>WT305X170.5</v>
          </cell>
          <cell r="BA103">
            <v>170</v>
          </cell>
          <cell r="BB103">
            <v>21700</v>
          </cell>
          <cell r="BC103">
            <v>330</v>
          </cell>
          <cell r="BD103">
            <v>0</v>
          </cell>
          <cell r="BE103">
            <v>0</v>
          </cell>
          <cell r="BF103">
            <v>333</v>
          </cell>
          <cell r="BG103">
            <v>0</v>
          </cell>
          <cell r="BH103">
            <v>0</v>
          </cell>
          <cell r="BI103">
            <v>24.4</v>
          </cell>
          <cell r="BJ103">
            <v>43.9</v>
          </cell>
          <cell r="BK103">
            <v>0</v>
          </cell>
          <cell r="BL103">
            <v>0</v>
          </cell>
          <cell r="BM103">
            <v>0</v>
          </cell>
          <cell r="BN103">
            <v>56.6</v>
          </cell>
          <cell r="BO103">
            <v>66.7</v>
          </cell>
          <cell r="BP103">
            <v>0</v>
          </cell>
          <cell r="BQ103">
            <v>75.2</v>
          </cell>
          <cell r="BR103">
            <v>0</v>
          </cell>
          <cell r="BS103">
            <v>0</v>
          </cell>
          <cell r="BT103">
            <v>32.5</v>
          </cell>
          <cell r="BU103">
            <v>171</v>
          </cell>
          <cell r="BV103">
            <v>0</v>
          </cell>
          <cell r="BW103">
            <v>0</v>
          </cell>
          <cell r="BX103">
            <v>11.2</v>
          </cell>
          <cell r="BY103">
            <v>13.6</v>
          </cell>
          <cell r="BZ103">
            <v>179</v>
          </cell>
          <cell r="CA103">
            <v>1280</v>
          </cell>
          <cell r="CB103">
            <v>703</v>
          </cell>
          <cell r="CC103">
            <v>90.9</v>
          </cell>
          <cell r="CD103">
            <v>136</v>
          </cell>
          <cell r="CE103">
            <v>1260</v>
          </cell>
          <cell r="CF103">
            <v>814</v>
          </cell>
          <cell r="CG103">
            <v>79</v>
          </cell>
          <cell r="CH103">
            <v>0</v>
          </cell>
          <cell r="CI103">
            <v>10600</v>
          </cell>
          <cell r="CJ103">
            <v>33.6</v>
          </cell>
          <cell r="CK103">
            <v>0</v>
          </cell>
          <cell r="CL103">
            <v>0</v>
          </cell>
          <cell r="CM103">
            <v>0</v>
          </cell>
          <cell r="CN103">
            <v>0</v>
          </cell>
          <cell r="CO103">
            <v>0</v>
          </cell>
          <cell r="CP103">
            <v>132</v>
          </cell>
          <cell r="CQ103">
            <v>0.83599999999999997</v>
          </cell>
          <cell r="CR103">
            <v>0</v>
          </cell>
          <cell r="CS103">
            <v>1</v>
          </cell>
        </row>
        <row r="104">
          <cell r="C104" t="str">
            <v>WT12X103.5</v>
          </cell>
          <cell r="D104" t="str">
            <v>F</v>
          </cell>
          <cell r="E104">
            <v>103</v>
          </cell>
          <cell r="F104">
            <v>30.4</v>
          </cell>
          <cell r="G104">
            <v>12.9</v>
          </cell>
          <cell r="H104">
            <v>0</v>
          </cell>
          <cell r="I104">
            <v>0</v>
          </cell>
          <cell r="J104">
            <v>13</v>
          </cell>
          <cell r="K104">
            <v>0</v>
          </cell>
          <cell r="L104">
            <v>0</v>
          </cell>
          <cell r="M104">
            <v>0.87</v>
          </cell>
          <cell r="N104">
            <v>1.57</v>
          </cell>
          <cell r="O104">
            <v>0</v>
          </cell>
          <cell r="P104">
            <v>0</v>
          </cell>
          <cell r="Q104">
            <v>0</v>
          </cell>
          <cell r="R104">
            <v>2.0699999999999998</v>
          </cell>
          <cell r="S104">
            <v>2.5</v>
          </cell>
          <cell r="T104">
            <v>0</v>
          </cell>
          <cell r="U104">
            <v>0</v>
          </cell>
          <cell r="V104">
            <v>2.87</v>
          </cell>
          <cell r="W104">
            <v>0</v>
          </cell>
          <cell r="X104">
            <v>0</v>
          </cell>
          <cell r="Y104">
            <v>1.17</v>
          </cell>
          <cell r="Z104">
            <v>4.1399999999999997</v>
          </cell>
          <cell r="AA104">
            <v>0</v>
          </cell>
          <cell r="AB104">
            <v>12.4</v>
          </cell>
          <cell r="AC104">
            <v>0</v>
          </cell>
          <cell r="AD104">
            <v>14.8</v>
          </cell>
          <cell r="AE104">
            <v>382</v>
          </cell>
          <cell r="AF104">
            <v>69.3</v>
          </cell>
          <cell r="AG104">
            <v>38.299999999999997</v>
          </cell>
          <cell r="AH104">
            <v>3.55</v>
          </cell>
          <cell r="AI104">
            <v>289</v>
          </cell>
          <cell r="AJ104">
            <v>68.599999999999994</v>
          </cell>
          <cell r="AK104">
            <v>44.4</v>
          </cell>
          <cell r="AL104">
            <v>3.08</v>
          </cell>
          <cell r="AM104">
            <v>0</v>
          </cell>
          <cell r="AN104">
            <v>19.100000000000001</v>
          </cell>
          <cell r="AO104">
            <v>91.3</v>
          </cell>
          <cell r="AP104">
            <v>0</v>
          </cell>
          <cell r="AQ104">
            <v>0</v>
          </cell>
          <cell r="AR104">
            <v>0</v>
          </cell>
          <cell r="AS104">
            <v>0</v>
          </cell>
          <cell r="AT104">
            <v>0</v>
          </cell>
          <cell r="AU104">
            <v>5.14</v>
          </cell>
          <cell r="AV104">
            <v>0.83599999999999997</v>
          </cell>
          <cell r="AW104">
            <v>0</v>
          </cell>
          <cell r="AX104">
            <v>1</v>
          </cell>
          <cell r="AY104" t="str">
            <v>WT305X153.5</v>
          </cell>
          <cell r="AZ104" t="str">
            <v>WT305X153.5</v>
          </cell>
          <cell r="BA104">
            <v>154</v>
          </cell>
          <cell r="BB104">
            <v>19600</v>
          </cell>
          <cell r="BC104">
            <v>328</v>
          </cell>
          <cell r="BD104">
            <v>0</v>
          </cell>
          <cell r="BE104">
            <v>0</v>
          </cell>
          <cell r="BF104">
            <v>330</v>
          </cell>
          <cell r="BG104">
            <v>0</v>
          </cell>
          <cell r="BH104">
            <v>0</v>
          </cell>
          <cell r="BI104">
            <v>22.1</v>
          </cell>
          <cell r="BJ104">
            <v>39.9</v>
          </cell>
          <cell r="BK104">
            <v>0</v>
          </cell>
          <cell r="BL104">
            <v>0</v>
          </cell>
          <cell r="BM104">
            <v>0</v>
          </cell>
          <cell r="BN104">
            <v>52.6</v>
          </cell>
          <cell r="BO104">
            <v>63.5</v>
          </cell>
          <cell r="BP104">
            <v>0</v>
          </cell>
          <cell r="BQ104">
            <v>72.900000000000006</v>
          </cell>
          <cell r="BR104">
            <v>0</v>
          </cell>
          <cell r="BS104">
            <v>0</v>
          </cell>
          <cell r="BT104">
            <v>29.7</v>
          </cell>
          <cell r="BU104">
            <v>154</v>
          </cell>
          <cell r="BV104">
            <v>0</v>
          </cell>
          <cell r="BW104">
            <v>0</v>
          </cell>
          <cell r="BX104">
            <v>12.4</v>
          </cell>
          <cell r="BY104">
            <v>14.8</v>
          </cell>
          <cell r="BZ104">
            <v>159</v>
          </cell>
          <cell r="CA104">
            <v>1140</v>
          </cell>
          <cell r="CB104">
            <v>628</v>
          </cell>
          <cell r="CC104">
            <v>90.2</v>
          </cell>
          <cell r="CD104">
            <v>120</v>
          </cell>
          <cell r="CE104">
            <v>1120</v>
          </cell>
          <cell r="CF104">
            <v>728</v>
          </cell>
          <cell r="CG104">
            <v>78.2</v>
          </cell>
          <cell r="CH104">
            <v>0</v>
          </cell>
          <cell r="CI104">
            <v>7950</v>
          </cell>
          <cell r="CJ104">
            <v>24.5</v>
          </cell>
          <cell r="CK104">
            <v>0</v>
          </cell>
          <cell r="CL104">
            <v>0</v>
          </cell>
          <cell r="CM104">
            <v>0</v>
          </cell>
          <cell r="CN104">
            <v>0</v>
          </cell>
          <cell r="CO104">
            <v>0</v>
          </cell>
          <cell r="CP104">
            <v>131</v>
          </cell>
          <cell r="CQ104">
            <v>0.83599999999999997</v>
          </cell>
          <cell r="CR104">
            <v>0</v>
          </cell>
          <cell r="CS104">
            <v>1</v>
          </cell>
        </row>
        <row r="105">
          <cell r="C105" t="str">
            <v>WT12X96</v>
          </cell>
          <cell r="D105" t="str">
            <v>F</v>
          </cell>
          <cell r="E105">
            <v>96</v>
          </cell>
          <cell r="F105">
            <v>28.1</v>
          </cell>
          <cell r="G105">
            <v>12.7</v>
          </cell>
          <cell r="H105">
            <v>0</v>
          </cell>
          <cell r="I105">
            <v>0</v>
          </cell>
          <cell r="J105">
            <v>13</v>
          </cell>
          <cell r="K105">
            <v>0</v>
          </cell>
          <cell r="L105">
            <v>0</v>
          </cell>
          <cell r="M105">
            <v>0.81</v>
          </cell>
          <cell r="N105">
            <v>1.46</v>
          </cell>
          <cell r="O105">
            <v>0</v>
          </cell>
          <cell r="P105">
            <v>0</v>
          </cell>
          <cell r="Q105">
            <v>0</v>
          </cell>
          <cell r="R105">
            <v>1.96</v>
          </cell>
          <cell r="S105">
            <v>2.375</v>
          </cell>
          <cell r="T105">
            <v>0</v>
          </cell>
          <cell r="U105">
            <v>0</v>
          </cell>
          <cell r="V105">
            <v>2.8</v>
          </cell>
          <cell r="W105">
            <v>0</v>
          </cell>
          <cell r="X105">
            <v>0</v>
          </cell>
          <cell r="Y105">
            <v>1.0900000000000001</v>
          </cell>
          <cell r="Z105">
            <v>4.43</v>
          </cell>
          <cell r="AA105">
            <v>0</v>
          </cell>
          <cell r="AB105">
            <v>13.3</v>
          </cell>
          <cell r="AC105">
            <v>0</v>
          </cell>
          <cell r="AD105">
            <v>15.7</v>
          </cell>
          <cell r="AE105">
            <v>350</v>
          </cell>
          <cell r="AF105">
            <v>63.5</v>
          </cell>
          <cell r="AG105">
            <v>35.200000000000003</v>
          </cell>
          <cell r="AH105">
            <v>3.53</v>
          </cell>
          <cell r="AI105">
            <v>265</v>
          </cell>
          <cell r="AJ105">
            <v>63.1</v>
          </cell>
          <cell r="AK105">
            <v>40.9</v>
          </cell>
          <cell r="AL105">
            <v>3.07</v>
          </cell>
          <cell r="AM105">
            <v>0</v>
          </cell>
          <cell r="AN105">
            <v>15.3</v>
          </cell>
          <cell r="AO105">
            <v>72.5</v>
          </cell>
          <cell r="AP105">
            <v>0</v>
          </cell>
          <cell r="AQ105">
            <v>0</v>
          </cell>
          <cell r="AR105">
            <v>0</v>
          </cell>
          <cell r="AS105">
            <v>0</v>
          </cell>
          <cell r="AT105">
            <v>0</v>
          </cell>
          <cell r="AU105">
            <v>5.1100000000000003</v>
          </cell>
          <cell r="AV105">
            <v>0.83599999999999997</v>
          </cell>
          <cell r="AW105">
            <v>0</v>
          </cell>
          <cell r="AX105">
            <v>1</v>
          </cell>
          <cell r="AY105" t="str">
            <v>WT305X142.5</v>
          </cell>
          <cell r="AZ105" t="str">
            <v>WT305X142.5</v>
          </cell>
          <cell r="BA105">
            <v>142</v>
          </cell>
          <cell r="BB105">
            <v>18100</v>
          </cell>
          <cell r="BC105">
            <v>323</v>
          </cell>
          <cell r="BD105">
            <v>0</v>
          </cell>
          <cell r="BE105">
            <v>0</v>
          </cell>
          <cell r="BF105">
            <v>330</v>
          </cell>
          <cell r="BG105">
            <v>0</v>
          </cell>
          <cell r="BH105">
            <v>0</v>
          </cell>
          <cell r="BI105">
            <v>20.6</v>
          </cell>
          <cell r="BJ105">
            <v>37.1</v>
          </cell>
          <cell r="BK105">
            <v>0</v>
          </cell>
          <cell r="BL105">
            <v>0</v>
          </cell>
          <cell r="BM105">
            <v>0</v>
          </cell>
          <cell r="BN105">
            <v>49.8</v>
          </cell>
          <cell r="BO105">
            <v>60.3</v>
          </cell>
          <cell r="BP105">
            <v>0</v>
          </cell>
          <cell r="BQ105">
            <v>71.099999999999994</v>
          </cell>
          <cell r="BR105">
            <v>0</v>
          </cell>
          <cell r="BS105">
            <v>0</v>
          </cell>
          <cell r="BT105">
            <v>27.7</v>
          </cell>
          <cell r="BU105">
            <v>143</v>
          </cell>
          <cell r="BV105">
            <v>0</v>
          </cell>
          <cell r="BW105">
            <v>0</v>
          </cell>
          <cell r="BX105">
            <v>13.3</v>
          </cell>
          <cell r="BY105">
            <v>15.7</v>
          </cell>
          <cell r="BZ105">
            <v>146</v>
          </cell>
          <cell r="CA105">
            <v>1040</v>
          </cell>
          <cell r="CB105">
            <v>577</v>
          </cell>
          <cell r="CC105">
            <v>89.7</v>
          </cell>
          <cell r="CD105">
            <v>110</v>
          </cell>
          <cell r="CE105">
            <v>1030</v>
          </cell>
          <cell r="CF105">
            <v>670</v>
          </cell>
          <cell r="CG105">
            <v>78</v>
          </cell>
          <cell r="CH105">
            <v>0</v>
          </cell>
          <cell r="CI105">
            <v>6370</v>
          </cell>
          <cell r="CJ105">
            <v>19.5</v>
          </cell>
          <cell r="CK105">
            <v>0</v>
          </cell>
          <cell r="CL105">
            <v>0</v>
          </cell>
          <cell r="CM105">
            <v>0</v>
          </cell>
          <cell r="CN105">
            <v>0</v>
          </cell>
          <cell r="CO105">
            <v>0</v>
          </cell>
          <cell r="CP105">
            <v>130</v>
          </cell>
          <cell r="CQ105">
            <v>0.83599999999999997</v>
          </cell>
          <cell r="CR105">
            <v>0</v>
          </cell>
          <cell r="CS105">
            <v>1</v>
          </cell>
        </row>
        <row r="106">
          <cell r="C106" t="str">
            <v>WT12X88</v>
          </cell>
          <cell r="D106" t="str">
            <v>F</v>
          </cell>
          <cell r="E106">
            <v>88</v>
          </cell>
          <cell r="F106">
            <v>25.8</v>
          </cell>
          <cell r="G106">
            <v>12.6</v>
          </cell>
          <cell r="H106">
            <v>0</v>
          </cell>
          <cell r="I106">
            <v>0</v>
          </cell>
          <cell r="J106">
            <v>12.9</v>
          </cell>
          <cell r="K106">
            <v>0</v>
          </cell>
          <cell r="L106">
            <v>0</v>
          </cell>
          <cell r="M106">
            <v>0.75</v>
          </cell>
          <cell r="N106">
            <v>1.34</v>
          </cell>
          <cell r="O106">
            <v>0</v>
          </cell>
          <cell r="P106">
            <v>0</v>
          </cell>
          <cell r="Q106">
            <v>0</v>
          </cell>
          <cell r="R106">
            <v>1.84</v>
          </cell>
          <cell r="S106">
            <v>2.25</v>
          </cell>
          <cell r="T106">
            <v>0</v>
          </cell>
          <cell r="U106">
            <v>0</v>
          </cell>
          <cell r="V106">
            <v>2.74</v>
          </cell>
          <cell r="W106">
            <v>0</v>
          </cell>
          <cell r="X106">
            <v>0</v>
          </cell>
          <cell r="Y106">
            <v>1</v>
          </cell>
          <cell r="Z106">
            <v>4.8099999999999996</v>
          </cell>
          <cell r="AA106">
            <v>0</v>
          </cell>
          <cell r="AB106">
            <v>14.4</v>
          </cell>
          <cell r="AC106">
            <v>0</v>
          </cell>
          <cell r="AD106">
            <v>16.8</v>
          </cell>
          <cell r="AE106">
            <v>319</v>
          </cell>
          <cell r="AF106">
            <v>57.8</v>
          </cell>
          <cell r="AG106">
            <v>32.200000000000003</v>
          </cell>
          <cell r="AH106">
            <v>3.51</v>
          </cell>
          <cell r="AI106">
            <v>240</v>
          </cell>
          <cell r="AJ106">
            <v>57.3</v>
          </cell>
          <cell r="AK106">
            <v>37.200000000000003</v>
          </cell>
          <cell r="AL106">
            <v>3.04</v>
          </cell>
          <cell r="AM106">
            <v>0</v>
          </cell>
          <cell r="AN106">
            <v>11.9</v>
          </cell>
          <cell r="AO106">
            <v>55.8</v>
          </cell>
          <cell r="AP106">
            <v>0</v>
          </cell>
          <cell r="AQ106">
            <v>0</v>
          </cell>
          <cell r="AR106">
            <v>0</v>
          </cell>
          <cell r="AS106">
            <v>0</v>
          </cell>
          <cell r="AT106">
            <v>0</v>
          </cell>
          <cell r="AU106">
            <v>5.09</v>
          </cell>
          <cell r="AV106">
            <v>0.83499999999999996</v>
          </cell>
          <cell r="AW106">
            <v>0</v>
          </cell>
          <cell r="AX106">
            <v>1</v>
          </cell>
          <cell r="AY106" t="str">
            <v>WT305X131</v>
          </cell>
          <cell r="AZ106" t="str">
            <v>WT305X131</v>
          </cell>
          <cell r="BA106">
            <v>131</v>
          </cell>
          <cell r="BB106">
            <v>16600</v>
          </cell>
          <cell r="BC106">
            <v>320</v>
          </cell>
          <cell r="BD106">
            <v>0</v>
          </cell>
          <cell r="BE106">
            <v>0</v>
          </cell>
          <cell r="BF106">
            <v>328</v>
          </cell>
          <cell r="BG106">
            <v>0</v>
          </cell>
          <cell r="BH106">
            <v>0</v>
          </cell>
          <cell r="BI106">
            <v>19.100000000000001</v>
          </cell>
          <cell r="BJ106">
            <v>34</v>
          </cell>
          <cell r="BK106">
            <v>0</v>
          </cell>
          <cell r="BL106">
            <v>0</v>
          </cell>
          <cell r="BM106">
            <v>0</v>
          </cell>
          <cell r="BN106">
            <v>46.7</v>
          </cell>
          <cell r="BO106">
            <v>57.2</v>
          </cell>
          <cell r="BP106">
            <v>0</v>
          </cell>
          <cell r="BQ106">
            <v>69.599999999999994</v>
          </cell>
          <cell r="BR106">
            <v>0</v>
          </cell>
          <cell r="BS106">
            <v>0</v>
          </cell>
          <cell r="BT106">
            <v>25.4</v>
          </cell>
          <cell r="BU106">
            <v>131</v>
          </cell>
          <cell r="BV106">
            <v>0</v>
          </cell>
          <cell r="BW106">
            <v>0</v>
          </cell>
          <cell r="BX106">
            <v>14.4</v>
          </cell>
          <cell r="BY106">
            <v>16.8</v>
          </cell>
          <cell r="BZ106">
            <v>133</v>
          </cell>
          <cell r="CA106">
            <v>947</v>
          </cell>
          <cell r="CB106">
            <v>528</v>
          </cell>
          <cell r="CC106">
            <v>89.2</v>
          </cell>
          <cell r="CD106">
            <v>100</v>
          </cell>
          <cell r="CE106">
            <v>939</v>
          </cell>
          <cell r="CF106">
            <v>610</v>
          </cell>
          <cell r="CG106">
            <v>77.2</v>
          </cell>
          <cell r="CH106">
            <v>0</v>
          </cell>
          <cell r="CI106">
            <v>4950</v>
          </cell>
          <cell r="CJ106">
            <v>15</v>
          </cell>
          <cell r="CK106">
            <v>0</v>
          </cell>
          <cell r="CL106">
            <v>0</v>
          </cell>
          <cell r="CM106">
            <v>0</v>
          </cell>
          <cell r="CN106">
            <v>0</v>
          </cell>
          <cell r="CO106">
            <v>0</v>
          </cell>
          <cell r="CP106">
            <v>129</v>
          </cell>
          <cell r="CQ106">
            <v>0.83499999999999996</v>
          </cell>
          <cell r="CR106">
            <v>0</v>
          </cell>
          <cell r="CS106">
            <v>1</v>
          </cell>
        </row>
        <row r="107">
          <cell r="C107" t="str">
            <v>WT12X81</v>
          </cell>
          <cell r="D107" t="str">
            <v>F</v>
          </cell>
          <cell r="E107">
            <v>81</v>
          </cell>
          <cell r="F107">
            <v>23.9</v>
          </cell>
          <cell r="G107">
            <v>12.5</v>
          </cell>
          <cell r="H107">
            <v>0</v>
          </cell>
          <cell r="I107">
            <v>0</v>
          </cell>
          <cell r="J107">
            <v>13</v>
          </cell>
          <cell r="K107">
            <v>0</v>
          </cell>
          <cell r="L107">
            <v>0</v>
          </cell>
          <cell r="M107">
            <v>0.70499999999999996</v>
          </cell>
          <cell r="N107">
            <v>1.22</v>
          </cell>
          <cell r="O107">
            <v>0</v>
          </cell>
          <cell r="P107">
            <v>0</v>
          </cell>
          <cell r="Q107">
            <v>0</v>
          </cell>
          <cell r="R107">
            <v>1.72</v>
          </cell>
          <cell r="S107">
            <v>2.125</v>
          </cell>
          <cell r="T107">
            <v>0</v>
          </cell>
          <cell r="U107">
            <v>0</v>
          </cell>
          <cell r="V107">
            <v>2.7</v>
          </cell>
          <cell r="W107">
            <v>0</v>
          </cell>
          <cell r="X107">
            <v>0</v>
          </cell>
          <cell r="Y107">
            <v>0.92100000000000004</v>
          </cell>
          <cell r="Z107">
            <v>5.31</v>
          </cell>
          <cell r="AA107">
            <v>0</v>
          </cell>
          <cell r="AB107">
            <v>15.3</v>
          </cell>
          <cell r="AC107">
            <v>0</v>
          </cell>
          <cell r="AD107">
            <v>17.7</v>
          </cell>
          <cell r="AE107">
            <v>293</v>
          </cell>
          <cell r="AF107">
            <v>53.3</v>
          </cell>
          <cell r="AG107">
            <v>29.9</v>
          </cell>
          <cell r="AH107">
            <v>3.5</v>
          </cell>
          <cell r="AI107">
            <v>221</v>
          </cell>
          <cell r="AJ107">
            <v>52.6</v>
          </cell>
          <cell r="AK107">
            <v>34.200000000000003</v>
          </cell>
          <cell r="AL107">
            <v>3.05</v>
          </cell>
          <cell r="AM107">
            <v>0</v>
          </cell>
          <cell r="AN107">
            <v>9.2200000000000006</v>
          </cell>
          <cell r="AO107">
            <v>43.8</v>
          </cell>
          <cell r="AP107">
            <v>0</v>
          </cell>
          <cell r="AQ107">
            <v>0</v>
          </cell>
          <cell r="AR107">
            <v>0</v>
          </cell>
          <cell r="AS107">
            <v>0</v>
          </cell>
          <cell r="AT107">
            <v>0</v>
          </cell>
          <cell r="AU107">
            <v>5.09</v>
          </cell>
          <cell r="AV107">
            <v>0.83199999999999996</v>
          </cell>
          <cell r="AW107">
            <v>0</v>
          </cell>
          <cell r="AX107">
            <v>1</v>
          </cell>
          <cell r="AY107" t="str">
            <v>WT305X120.5</v>
          </cell>
          <cell r="AZ107" t="str">
            <v>WT305X120.5</v>
          </cell>
          <cell r="BA107">
            <v>120</v>
          </cell>
          <cell r="BB107">
            <v>15400</v>
          </cell>
          <cell r="BC107">
            <v>318</v>
          </cell>
          <cell r="BD107">
            <v>0</v>
          </cell>
          <cell r="BE107">
            <v>0</v>
          </cell>
          <cell r="BF107">
            <v>330</v>
          </cell>
          <cell r="BG107">
            <v>0</v>
          </cell>
          <cell r="BH107">
            <v>0</v>
          </cell>
          <cell r="BI107">
            <v>17.899999999999999</v>
          </cell>
          <cell r="BJ107">
            <v>31</v>
          </cell>
          <cell r="BK107">
            <v>0</v>
          </cell>
          <cell r="BL107">
            <v>0</v>
          </cell>
          <cell r="BM107">
            <v>0</v>
          </cell>
          <cell r="BN107">
            <v>43.7</v>
          </cell>
          <cell r="BO107">
            <v>54</v>
          </cell>
          <cell r="BP107">
            <v>0</v>
          </cell>
          <cell r="BQ107">
            <v>68.599999999999994</v>
          </cell>
          <cell r="BR107">
            <v>0</v>
          </cell>
          <cell r="BS107">
            <v>0</v>
          </cell>
          <cell r="BT107">
            <v>23.4</v>
          </cell>
          <cell r="BU107">
            <v>121</v>
          </cell>
          <cell r="BV107">
            <v>0</v>
          </cell>
          <cell r="BW107">
            <v>0</v>
          </cell>
          <cell r="BX107">
            <v>15.3</v>
          </cell>
          <cell r="BY107">
            <v>17.7</v>
          </cell>
          <cell r="BZ107">
            <v>122</v>
          </cell>
          <cell r="CA107">
            <v>873</v>
          </cell>
          <cell r="CB107">
            <v>490</v>
          </cell>
          <cell r="CC107">
            <v>88.9</v>
          </cell>
          <cell r="CD107">
            <v>92</v>
          </cell>
          <cell r="CE107">
            <v>862</v>
          </cell>
          <cell r="CF107">
            <v>560</v>
          </cell>
          <cell r="CG107">
            <v>77.5</v>
          </cell>
          <cell r="CH107">
            <v>0</v>
          </cell>
          <cell r="CI107">
            <v>3840</v>
          </cell>
          <cell r="CJ107">
            <v>11.8</v>
          </cell>
          <cell r="CK107">
            <v>0</v>
          </cell>
          <cell r="CL107">
            <v>0</v>
          </cell>
          <cell r="CM107">
            <v>0</v>
          </cell>
          <cell r="CN107">
            <v>0</v>
          </cell>
          <cell r="CO107">
            <v>0</v>
          </cell>
          <cell r="CP107">
            <v>129</v>
          </cell>
          <cell r="CQ107">
            <v>0.83199999999999996</v>
          </cell>
          <cell r="CR107">
            <v>0</v>
          </cell>
          <cell r="CS107">
            <v>1</v>
          </cell>
        </row>
        <row r="108">
          <cell r="C108" t="str">
            <v>WT12X73</v>
          </cell>
          <cell r="D108" t="str">
            <v>F</v>
          </cell>
          <cell r="E108">
            <v>73</v>
          </cell>
          <cell r="F108">
            <v>21.5</v>
          </cell>
          <cell r="G108">
            <v>12.4</v>
          </cell>
          <cell r="H108">
            <v>0</v>
          </cell>
          <cell r="I108">
            <v>0</v>
          </cell>
          <cell r="J108">
            <v>12.9</v>
          </cell>
          <cell r="K108">
            <v>0</v>
          </cell>
          <cell r="L108">
            <v>0</v>
          </cell>
          <cell r="M108">
            <v>0.65</v>
          </cell>
          <cell r="N108">
            <v>1.0900000000000001</v>
          </cell>
          <cell r="O108">
            <v>0</v>
          </cell>
          <cell r="P108">
            <v>0</v>
          </cell>
          <cell r="Q108">
            <v>0</v>
          </cell>
          <cell r="R108">
            <v>1.59</v>
          </cell>
          <cell r="S108">
            <v>2</v>
          </cell>
          <cell r="T108">
            <v>0</v>
          </cell>
          <cell r="U108">
            <v>0</v>
          </cell>
          <cell r="V108">
            <v>2.66</v>
          </cell>
          <cell r="W108">
            <v>0</v>
          </cell>
          <cell r="X108">
            <v>0</v>
          </cell>
          <cell r="Y108">
            <v>0.83299999999999996</v>
          </cell>
          <cell r="Z108">
            <v>5.92</v>
          </cell>
          <cell r="AA108">
            <v>0</v>
          </cell>
          <cell r="AB108">
            <v>16.600000000000001</v>
          </cell>
          <cell r="AC108">
            <v>0</v>
          </cell>
          <cell r="AD108">
            <v>19</v>
          </cell>
          <cell r="AE108">
            <v>264</v>
          </cell>
          <cell r="AF108">
            <v>48.2</v>
          </cell>
          <cell r="AG108">
            <v>27.2</v>
          </cell>
          <cell r="AH108">
            <v>3.5</v>
          </cell>
          <cell r="AI108">
            <v>195</v>
          </cell>
          <cell r="AJ108">
            <v>46.6</v>
          </cell>
          <cell r="AK108">
            <v>30.3</v>
          </cell>
          <cell r="AL108">
            <v>3.01</v>
          </cell>
          <cell r="AM108">
            <v>0</v>
          </cell>
          <cell r="AN108">
            <v>6.7</v>
          </cell>
          <cell r="AO108">
            <v>31.9</v>
          </cell>
          <cell r="AP108">
            <v>0</v>
          </cell>
          <cell r="AQ108">
            <v>0</v>
          </cell>
          <cell r="AR108">
            <v>0</v>
          </cell>
          <cell r="AS108">
            <v>0</v>
          </cell>
          <cell r="AT108">
            <v>0</v>
          </cell>
          <cell r="AU108">
            <v>5.08</v>
          </cell>
          <cell r="AV108">
            <v>0.82699999999999996</v>
          </cell>
          <cell r="AW108">
            <v>0</v>
          </cell>
          <cell r="AX108">
            <v>0.94599999999999995</v>
          </cell>
          <cell r="AY108" t="str">
            <v>WT305X108.5</v>
          </cell>
          <cell r="AZ108" t="str">
            <v>WT305X108.5</v>
          </cell>
          <cell r="BA108">
            <v>108</v>
          </cell>
          <cell r="BB108">
            <v>13900</v>
          </cell>
          <cell r="BC108">
            <v>315</v>
          </cell>
          <cell r="BD108">
            <v>0</v>
          </cell>
          <cell r="BE108">
            <v>0</v>
          </cell>
          <cell r="BF108">
            <v>328</v>
          </cell>
          <cell r="BG108">
            <v>0</v>
          </cell>
          <cell r="BH108">
            <v>0</v>
          </cell>
          <cell r="BI108">
            <v>16.5</v>
          </cell>
          <cell r="BJ108">
            <v>27.7</v>
          </cell>
          <cell r="BK108">
            <v>0</v>
          </cell>
          <cell r="BL108">
            <v>0</v>
          </cell>
          <cell r="BM108">
            <v>0</v>
          </cell>
          <cell r="BN108">
            <v>40.4</v>
          </cell>
          <cell r="BO108">
            <v>50.8</v>
          </cell>
          <cell r="BP108">
            <v>0</v>
          </cell>
          <cell r="BQ108">
            <v>67.599999999999994</v>
          </cell>
          <cell r="BR108">
            <v>0</v>
          </cell>
          <cell r="BS108">
            <v>0</v>
          </cell>
          <cell r="BT108">
            <v>21.2</v>
          </cell>
          <cell r="BU108">
            <v>109</v>
          </cell>
          <cell r="BV108">
            <v>0</v>
          </cell>
          <cell r="BW108">
            <v>0</v>
          </cell>
          <cell r="BX108">
            <v>16.600000000000001</v>
          </cell>
          <cell r="BY108">
            <v>19</v>
          </cell>
          <cell r="BZ108">
            <v>110</v>
          </cell>
          <cell r="CA108">
            <v>790</v>
          </cell>
          <cell r="CB108">
            <v>446</v>
          </cell>
          <cell r="CC108">
            <v>88.9</v>
          </cell>
          <cell r="CD108">
            <v>81.2</v>
          </cell>
          <cell r="CE108">
            <v>764</v>
          </cell>
          <cell r="CF108">
            <v>497</v>
          </cell>
          <cell r="CG108">
            <v>76.5</v>
          </cell>
          <cell r="CH108">
            <v>0</v>
          </cell>
          <cell r="CI108">
            <v>2790</v>
          </cell>
          <cell r="CJ108">
            <v>8.57</v>
          </cell>
          <cell r="CK108">
            <v>0</v>
          </cell>
          <cell r="CL108">
            <v>0</v>
          </cell>
          <cell r="CM108">
            <v>0</v>
          </cell>
          <cell r="CN108">
            <v>0</v>
          </cell>
          <cell r="CO108">
            <v>0</v>
          </cell>
          <cell r="CP108">
            <v>129</v>
          </cell>
          <cell r="CQ108">
            <v>0.82699999999999996</v>
          </cell>
          <cell r="CR108">
            <v>0</v>
          </cell>
          <cell r="CS108">
            <v>0.94599999999999995</v>
          </cell>
        </row>
        <row r="109">
          <cell r="C109" t="str">
            <v>WT12X65.5</v>
          </cell>
          <cell r="D109" t="str">
            <v>F</v>
          </cell>
          <cell r="E109">
            <v>65.5</v>
          </cell>
          <cell r="F109">
            <v>19.3</v>
          </cell>
          <cell r="G109">
            <v>12.2</v>
          </cell>
          <cell r="H109">
            <v>0</v>
          </cell>
          <cell r="I109">
            <v>0</v>
          </cell>
          <cell r="J109">
            <v>12.9</v>
          </cell>
          <cell r="K109">
            <v>0</v>
          </cell>
          <cell r="L109">
            <v>0</v>
          </cell>
          <cell r="M109">
            <v>0.60499999999999998</v>
          </cell>
          <cell r="N109">
            <v>0.96</v>
          </cell>
          <cell r="O109">
            <v>0</v>
          </cell>
          <cell r="P109">
            <v>0</v>
          </cell>
          <cell r="Q109">
            <v>0</v>
          </cell>
          <cell r="R109">
            <v>1.46</v>
          </cell>
          <cell r="S109">
            <v>1.875</v>
          </cell>
          <cell r="T109">
            <v>0</v>
          </cell>
          <cell r="U109">
            <v>0</v>
          </cell>
          <cell r="V109">
            <v>2.65</v>
          </cell>
          <cell r="W109">
            <v>0</v>
          </cell>
          <cell r="X109">
            <v>0</v>
          </cell>
          <cell r="Y109">
            <v>0.75</v>
          </cell>
          <cell r="Z109">
            <v>6.7</v>
          </cell>
          <cell r="AA109">
            <v>0</v>
          </cell>
          <cell r="AB109">
            <v>17.8</v>
          </cell>
          <cell r="AC109">
            <v>0</v>
          </cell>
          <cell r="AD109">
            <v>20.2</v>
          </cell>
          <cell r="AE109">
            <v>238</v>
          </cell>
          <cell r="AF109">
            <v>43.9</v>
          </cell>
          <cell r="AG109">
            <v>24.8</v>
          </cell>
          <cell r="AH109">
            <v>3.52</v>
          </cell>
          <cell r="AI109">
            <v>170</v>
          </cell>
          <cell r="AJ109">
            <v>40.700000000000003</v>
          </cell>
          <cell r="AK109">
            <v>26.5</v>
          </cell>
          <cell r="AL109">
            <v>2.97</v>
          </cell>
          <cell r="AM109">
            <v>0</v>
          </cell>
          <cell r="AN109">
            <v>4.74</v>
          </cell>
          <cell r="AO109">
            <v>23.1</v>
          </cell>
          <cell r="AP109">
            <v>0</v>
          </cell>
          <cell r="AQ109">
            <v>0</v>
          </cell>
          <cell r="AR109">
            <v>0</v>
          </cell>
          <cell r="AS109">
            <v>0</v>
          </cell>
          <cell r="AT109">
            <v>0</v>
          </cell>
          <cell r="AU109">
            <v>5.09</v>
          </cell>
          <cell r="AV109">
            <v>0.81799999999999995</v>
          </cell>
          <cell r="AW109">
            <v>0</v>
          </cell>
          <cell r="AX109">
            <v>0.88500000000000001</v>
          </cell>
          <cell r="AY109" t="str">
            <v>WT305X97.5</v>
          </cell>
          <cell r="AZ109" t="str">
            <v>WT305X97.5</v>
          </cell>
          <cell r="BA109">
            <v>97.5</v>
          </cell>
          <cell r="BB109">
            <v>12500</v>
          </cell>
          <cell r="BC109">
            <v>310</v>
          </cell>
          <cell r="BD109">
            <v>0</v>
          </cell>
          <cell r="BE109">
            <v>0</v>
          </cell>
          <cell r="BF109">
            <v>328</v>
          </cell>
          <cell r="BG109">
            <v>0</v>
          </cell>
          <cell r="BH109">
            <v>0</v>
          </cell>
          <cell r="BI109">
            <v>15.4</v>
          </cell>
          <cell r="BJ109">
            <v>24.4</v>
          </cell>
          <cell r="BK109">
            <v>0</v>
          </cell>
          <cell r="BL109">
            <v>0</v>
          </cell>
          <cell r="BM109">
            <v>0</v>
          </cell>
          <cell r="BN109">
            <v>37.1</v>
          </cell>
          <cell r="BO109">
            <v>47.6</v>
          </cell>
          <cell r="BP109">
            <v>0</v>
          </cell>
          <cell r="BQ109">
            <v>67.3</v>
          </cell>
          <cell r="BR109">
            <v>0</v>
          </cell>
          <cell r="BS109">
            <v>0</v>
          </cell>
          <cell r="BT109">
            <v>19.100000000000001</v>
          </cell>
          <cell r="BU109">
            <v>97.5</v>
          </cell>
          <cell r="BV109">
            <v>0</v>
          </cell>
          <cell r="BW109">
            <v>0</v>
          </cell>
          <cell r="BX109">
            <v>17.8</v>
          </cell>
          <cell r="BY109">
            <v>20.2</v>
          </cell>
          <cell r="BZ109">
            <v>99.1</v>
          </cell>
          <cell r="CA109">
            <v>719</v>
          </cell>
          <cell r="CB109">
            <v>406</v>
          </cell>
          <cell r="CC109">
            <v>89.4</v>
          </cell>
          <cell r="CD109">
            <v>70.8</v>
          </cell>
          <cell r="CE109">
            <v>667</v>
          </cell>
          <cell r="CF109">
            <v>434</v>
          </cell>
          <cell r="CG109">
            <v>75.400000000000006</v>
          </cell>
          <cell r="CH109">
            <v>0</v>
          </cell>
          <cell r="CI109">
            <v>1970</v>
          </cell>
          <cell r="CJ109">
            <v>6.2</v>
          </cell>
          <cell r="CK109">
            <v>0</v>
          </cell>
          <cell r="CL109">
            <v>0</v>
          </cell>
          <cell r="CM109">
            <v>0</v>
          </cell>
          <cell r="CN109">
            <v>0</v>
          </cell>
          <cell r="CO109">
            <v>0</v>
          </cell>
          <cell r="CP109">
            <v>129</v>
          </cell>
          <cell r="CQ109">
            <v>0.81799999999999995</v>
          </cell>
          <cell r="CR109">
            <v>0</v>
          </cell>
          <cell r="CS109">
            <v>0.88500000000000001</v>
          </cell>
        </row>
        <row r="110">
          <cell r="C110" t="str">
            <v>WT12X58.5</v>
          </cell>
          <cell r="D110" t="str">
            <v>F</v>
          </cell>
          <cell r="E110">
            <v>58.5</v>
          </cell>
          <cell r="F110">
            <v>17.2</v>
          </cell>
          <cell r="G110">
            <v>12.1</v>
          </cell>
          <cell r="H110">
            <v>0</v>
          </cell>
          <cell r="I110">
            <v>0</v>
          </cell>
          <cell r="J110">
            <v>12.8</v>
          </cell>
          <cell r="K110">
            <v>0</v>
          </cell>
          <cell r="L110">
            <v>0</v>
          </cell>
          <cell r="M110">
            <v>0.55000000000000004</v>
          </cell>
          <cell r="N110">
            <v>0.85</v>
          </cell>
          <cell r="O110">
            <v>0</v>
          </cell>
          <cell r="P110">
            <v>0</v>
          </cell>
          <cell r="Q110">
            <v>0</v>
          </cell>
          <cell r="R110">
            <v>1.35</v>
          </cell>
          <cell r="S110">
            <v>1.75</v>
          </cell>
          <cell r="T110">
            <v>0</v>
          </cell>
          <cell r="U110">
            <v>0</v>
          </cell>
          <cell r="V110">
            <v>2.62</v>
          </cell>
          <cell r="W110">
            <v>0</v>
          </cell>
          <cell r="X110">
            <v>0</v>
          </cell>
          <cell r="Y110">
            <v>0.67200000000000004</v>
          </cell>
          <cell r="Z110">
            <v>7.53</v>
          </cell>
          <cell r="AA110">
            <v>0</v>
          </cell>
          <cell r="AB110">
            <v>19.600000000000001</v>
          </cell>
          <cell r="AC110">
            <v>0</v>
          </cell>
          <cell r="AD110">
            <v>22.1</v>
          </cell>
          <cell r="AE110">
            <v>212</v>
          </cell>
          <cell r="AF110">
            <v>39.200000000000003</v>
          </cell>
          <cell r="AG110">
            <v>22.3</v>
          </cell>
          <cell r="AH110">
            <v>3.51</v>
          </cell>
          <cell r="AI110">
            <v>149</v>
          </cell>
          <cell r="AJ110">
            <v>35.700000000000003</v>
          </cell>
          <cell r="AK110">
            <v>23.2</v>
          </cell>
          <cell r="AL110">
            <v>2.94</v>
          </cell>
          <cell r="AM110">
            <v>0</v>
          </cell>
          <cell r="AN110">
            <v>3.35</v>
          </cell>
          <cell r="AO110">
            <v>16.399999999999999</v>
          </cell>
          <cell r="AP110">
            <v>0</v>
          </cell>
          <cell r="AQ110">
            <v>0</v>
          </cell>
          <cell r="AR110">
            <v>0</v>
          </cell>
          <cell r="AS110">
            <v>0</v>
          </cell>
          <cell r="AT110">
            <v>0</v>
          </cell>
          <cell r="AU110">
            <v>5.08</v>
          </cell>
          <cell r="AV110">
            <v>0.81399999999999995</v>
          </cell>
          <cell r="AW110">
            <v>0</v>
          </cell>
          <cell r="AX110">
            <v>0.79300000000000004</v>
          </cell>
          <cell r="AY110" t="str">
            <v>WT305X87</v>
          </cell>
          <cell r="AZ110" t="str">
            <v>WT305X87</v>
          </cell>
          <cell r="BA110">
            <v>87</v>
          </cell>
          <cell r="BB110">
            <v>11100</v>
          </cell>
          <cell r="BC110">
            <v>307</v>
          </cell>
          <cell r="BD110">
            <v>0</v>
          </cell>
          <cell r="BE110">
            <v>0</v>
          </cell>
          <cell r="BF110">
            <v>325</v>
          </cell>
          <cell r="BG110">
            <v>0</v>
          </cell>
          <cell r="BH110">
            <v>0</v>
          </cell>
          <cell r="BI110">
            <v>14</v>
          </cell>
          <cell r="BJ110">
            <v>21.6</v>
          </cell>
          <cell r="BK110">
            <v>0</v>
          </cell>
          <cell r="BL110">
            <v>0</v>
          </cell>
          <cell r="BM110">
            <v>0</v>
          </cell>
          <cell r="BN110">
            <v>34.299999999999997</v>
          </cell>
          <cell r="BO110">
            <v>44.5</v>
          </cell>
          <cell r="BP110">
            <v>0</v>
          </cell>
          <cell r="BQ110">
            <v>66.5</v>
          </cell>
          <cell r="BR110">
            <v>0</v>
          </cell>
          <cell r="BS110">
            <v>0</v>
          </cell>
          <cell r="BT110">
            <v>17.100000000000001</v>
          </cell>
          <cell r="BU110">
            <v>87</v>
          </cell>
          <cell r="BV110">
            <v>0</v>
          </cell>
          <cell r="BW110">
            <v>0</v>
          </cell>
          <cell r="BX110">
            <v>19.600000000000001</v>
          </cell>
          <cell r="BY110">
            <v>22.1</v>
          </cell>
          <cell r="BZ110">
            <v>88.2</v>
          </cell>
          <cell r="CA110">
            <v>642</v>
          </cell>
          <cell r="CB110">
            <v>365</v>
          </cell>
          <cell r="CC110">
            <v>89.2</v>
          </cell>
          <cell r="CD110">
            <v>62</v>
          </cell>
          <cell r="CE110">
            <v>585</v>
          </cell>
          <cell r="CF110">
            <v>380</v>
          </cell>
          <cell r="CG110">
            <v>74.7</v>
          </cell>
          <cell r="CH110">
            <v>0</v>
          </cell>
          <cell r="CI110">
            <v>1390</v>
          </cell>
          <cell r="CJ110">
            <v>4.4000000000000004</v>
          </cell>
          <cell r="CK110">
            <v>0</v>
          </cell>
          <cell r="CL110">
            <v>0</v>
          </cell>
          <cell r="CM110">
            <v>0</v>
          </cell>
          <cell r="CN110">
            <v>0</v>
          </cell>
          <cell r="CO110">
            <v>0</v>
          </cell>
          <cell r="CP110">
            <v>129</v>
          </cell>
          <cell r="CQ110">
            <v>0.81399999999999995</v>
          </cell>
          <cell r="CR110">
            <v>0</v>
          </cell>
          <cell r="CS110">
            <v>0.79300000000000004</v>
          </cell>
        </row>
        <row r="111">
          <cell r="C111" t="str">
            <v>WT12X52</v>
          </cell>
          <cell r="D111" t="str">
            <v>F</v>
          </cell>
          <cell r="E111">
            <v>52</v>
          </cell>
          <cell r="F111">
            <v>15.3</v>
          </cell>
          <cell r="G111">
            <v>12</v>
          </cell>
          <cell r="H111">
            <v>0</v>
          </cell>
          <cell r="I111">
            <v>0</v>
          </cell>
          <cell r="J111">
            <v>12.8</v>
          </cell>
          <cell r="K111">
            <v>0</v>
          </cell>
          <cell r="L111">
            <v>0</v>
          </cell>
          <cell r="M111">
            <v>0.5</v>
          </cell>
          <cell r="N111">
            <v>0.75</v>
          </cell>
          <cell r="O111">
            <v>0</v>
          </cell>
          <cell r="P111">
            <v>0</v>
          </cell>
          <cell r="Q111">
            <v>0</v>
          </cell>
          <cell r="R111">
            <v>1.25</v>
          </cell>
          <cell r="S111">
            <v>1.625</v>
          </cell>
          <cell r="T111">
            <v>0</v>
          </cell>
          <cell r="U111">
            <v>0</v>
          </cell>
          <cell r="V111">
            <v>2.59</v>
          </cell>
          <cell r="W111">
            <v>0</v>
          </cell>
          <cell r="X111">
            <v>0</v>
          </cell>
          <cell r="Y111">
            <v>0.6</v>
          </cell>
          <cell r="Z111">
            <v>8.5</v>
          </cell>
          <cell r="AA111">
            <v>0</v>
          </cell>
          <cell r="AB111">
            <v>21.6</v>
          </cell>
          <cell r="AC111">
            <v>0</v>
          </cell>
          <cell r="AD111">
            <v>24.1</v>
          </cell>
          <cell r="AE111">
            <v>189</v>
          </cell>
          <cell r="AF111">
            <v>35.1</v>
          </cell>
          <cell r="AG111">
            <v>20</v>
          </cell>
          <cell r="AH111">
            <v>3.51</v>
          </cell>
          <cell r="AI111">
            <v>130</v>
          </cell>
          <cell r="AJ111">
            <v>31.2</v>
          </cell>
          <cell r="AK111">
            <v>20.3</v>
          </cell>
          <cell r="AL111">
            <v>2.91</v>
          </cell>
          <cell r="AM111">
            <v>0</v>
          </cell>
          <cell r="AN111">
            <v>2.35</v>
          </cell>
          <cell r="AO111">
            <v>11.6</v>
          </cell>
          <cell r="AP111">
            <v>0</v>
          </cell>
          <cell r="AQ111">
            <v>0</v>
          </cell>
          <cell r="AR111">
            <v>0</v>
          </cell>
          <cell r="AS111">
            <v>0</v>
          </cell>
          <cell r="AT111">
            <v>0</v>
          </cell>
          <cell r="AU111">
            <v>5.07</v>
          </cell>
          <cell r="AV111">
            <v>0.80900000000000005</v>
          </cell>
          <cell r="AW111">
            <v>0</v>
          </cell>
          <cell r="AX111">
            <v>0.69199999999999995</v>
          </cell>
          <cell r="AY111" t="str">
            <v>WT305X77.5</v>
          </cell>
          <cell r="AZ111" t="str">
            <v>WT305X77.5</v>
          </cell>
          <cell r="BA111">
            <v>77.5</v>
          </cell>
          <cell r="BB111">
            <v>9870</v>
          </cell>
          <cell r="BC111">
            <v>305</v>
          </cell>
          <cell r="BD111">
            <v>0</v>
          </cell>
          <cell r="BE111">
            <v>0</v>
          </cell>
          <cell r="BF111">
            <v>325</v>
          </cell>
          <cell r="BG111">
            <v>0</v>
          </cell>
          <cell r="BH111">
            <v>0</v>
          </cell>
          <cell r="BI111">
            <v>12.7</v>
          </cell>
          <cell r="BJ111">
            <v>19.100000000000001</v>
          </cell>
          <cell r="BK111">
            <v>0</v>
          </cell>
          <cell r="BL111">
            <v>0</v>
          </cell>
          <cell r="BM111">
            <v>0</v>
          </cell>
          <cell r="BN111">
            <v>31.8</v>
          </cell>
          <cell r="BO111">
            <v>41.3</v>
          </cell>
          <cell r="BP111">
            <v>0</v>
          </cell>
          <cell r="BQ111">
            <v>65.8</v>
          </cell>
          <cell r="BR111">
            <v>0</v>
          </cell>
          <cell r="BS111">
            <v>0</v>
          </cell>
          <cell r="BT111">
            <v>15.2</v>
          </cell>
          <cell r="BU111">
            <v>77.5</v>
          </cell>
          <cell r="BV111">
            <v>0</v>
          </cell>
          <cell r="BW111">
            <v>0</v>
          </cell>
          <cell r="BX111">
            <v>21.6</v>
          </cell>
          <cell r="BY111">
            <v>24.1</v>
          </cell>
          <cell r="BZ111">
            <v>78.7</v>
          </cell>
          <cell r="CA111">
            <v>575</v>
          </cell>
          <cell r="CB111">
            <v>328</v>
          </cell>
          <cell r="CC111">
            <v>89.2</v>
          </cell>
          <cell r="CD111">
            <v>54.1</v>
          </cell>
          <cell r="CE111">
            <v>511</v>
          </cell>
          <cell r="CF111">
            <v>333</v>
          </cell>
          <cell r="CG111">
            <v>73.900000000000006</v>
          </cell>
          <cell r="CH111">
            <v>0</v>
          </cell>
          <cell r="CI111">
            <v>978</v>
          </cell>
          <cell r="CJ111">
            <v>3.12</v>
          </cell>
          <cell r="CK111">
            <v>0</v>
          </cell>
          <cell r="CL111">
            <v>0</v>
          </cell>
          <cell r="CM111">
            <v>0</v>
          </cell>
          <cell r="CN111">
            <v>0</v>
          </cell>
          <cell r="CO111">
            <v>0</v>
          </cell>
          <cell r="CP111">
            <v>129</v>
          </cell>
          <cell r="CQ111">
            <v>0.80900000000000005</v>
          </cell>
          <cell r="CR111">
            <v>0</v>
          </cell>
          <cell r="CS111">
            <v>0.69199999999999995</v>
          </cell>
        </row>
        <row r="112">
          <cell r="C112" t="str">
            <v>WT12X51.5</v>
          </cell>
          <cell r="D112" t="str">
            <v>F</v>
          </cell>
          <cell r="E112">
            <v>51.5</v>
          </cell>
          <cell r="F112">
            <v>15.1</v>
          </cell>
          <cell r="G112">
            <v>12.3</v>
          </cell>
          <cell r="H112">
            <v>0</v>
          </cell>
          <cell r="I112">
            <v>0</v>
          </cell>
          <cell r="J112">
            <v>9</v>
          </cell>
          <cell r="K112">
            <v>0</v>
          </cell>
          <cell r="L112">
            <v>0</v>
          </cell>
          <cell r="M112">
            <v>0.55000000000000004</v>
          </cell>
          <cell r="N112">
            <v>0.98</v>
          </cell>
          <cell r="O112">
            <v>0</v>
          </cell>
          <cell r="P112">
            <v>0</v>
          </cell>
          <cell r="Q112">
            <v>0</v>
          </cell>
          <cell r="R112">
            <v>1.48</v>
          </cell>
          <cell r="S112">
            <v>1.875</v>
          </cell>
          <cell r="T112">
            <v>0</v>
          </cell>
          <cell r="U112">
            <v>0</v>
          </cell>
          <cell r="V112">
            <v>3.01</v>
          </cell>
          <cell r="W112">
            <v>0</v>
          </cell>
          <cell r="X112">
            <v>0</v>
          </cell>
          <cell r="Y112">
            <v>0.84099999999999997</v>
          </cell>
          <cell r="Z112">
            <v>4.59</v>
          </cell>
          <cell r="AA112">
            <v>0</v>
          </cell>
          <cell r="AB112">
            <v>19.600000000000001</v>
          </cell>
          <cell r="AC112">
            <v>0</v>
          </cell>
          <cell r="AD112">
            <v>22.3</v>
          </cell>
          <cell r="AE112">
            <v>204</v>
          </cell>
          <cell r="AF112">
            <v>39.200000000000003</v>
          </cell>
          <cell r="AG112">
            <v>22</v>
          </cell>
          <cell r="AH112">
            <v>3.67</v>
          </cell>
          <cell r="AI112">
            <v>59.7</v>
          </cell>
          <cell r="AJ112">
            <v>20.7</v>
          </cell>
          <cell r="AK112">
            <v>13.3</v>
          </cell>
          <cell r="AL112">
            <v>1.99</v>
          </cell>
          <cell r="AM112">
            <v>0</v>
          </cell>
          <cell r="AN112">
            <v>3.53</v>
          </cell>
          <cell r="AO112">
            <v>12.3</v>
          </cell>
          <cell r="AP112">
            <v>0</v>
          </cell>
          <cell r="AQ112">
            <v>0</v>
          </cell>
          <cell r="AR112">
            <v>0</v>
          </cell>
          <cell r="AS112">
            <v>0</v>
          </cell>
          <cell r="AT112">
            <v>0</v>
          </cell>
          <cell r="AU112">
            <v>4.88</v>
          </cell>
          <cell r="AV112">
            <v>0.73299999999999998</v>
          </cell>
          <cell r="AW112">
            <v>0</v>
          </cell>
          <cell r="AX112">
            <v>0.78100000000000003</v>
          </cell>
          <cell r="AY112" t="str">
            <v>WT305X76.5</v>
          </cell>
          <cell r="AZ112" t="str">
            <v>WT305X76.5</v>
          </cell>
          <cell r="BA112">
            <v>76.5</v>
          </cell>
          <cell r="BB112">
            <v>9740</v>
          </cell>
          <cell r="BC112">
            <v>312</v>
          </cell>
          <cell r="BD112">
            <v>0</v>
          </cell>
          <cell r="BE112">
            <v>0</v>
          </cell>
          <cell r="BF112">
            <v>229</v>
          </cell>
          <cell r="BG112">
            <v>0</v>
          </cell>
          <cell r="BH112">
            <v>0</v>
          </cell>
          <cell r="BI112">
            <v>14</v>
          </cell>
          <cell r="BJ112">
            <v>24.9</v>
          </cell>
          <cell r="BK112">
            <v>0</v>
          </cell>
          <cell r="BL112">
            <v>0</v>
          </cell>
          <cell r="BM112">
            <v>0</v>
          </cell>
          <cell r="BN112">
            <v>37.6</v>
          </cell>
          <cell r="BO112">
            <v>47.6</v>
          </cell>
          <cell r="BP112">
            <v>0</v>
          </cell>
          <cell r="BQ112">
            <v>76.5</v>
          </cell>
          <cell r="BR112">
            <v>0</v>
          </cell>
          <cell r="BS112">
            <v>0</v>
          </cell>
          <cell r="BT112">
            <v>21.4</v>
          </cell>
          <cell r="BU112">
            <v>76.5</v>
          </cell>
          <cell r="BV112">
            <v>0</v>
          </cell>
          <cell r="BW112">
            <v>0</v>
          </cell>
          <cell r="BX112">
            <v>19.600000000000001</v>
          </cell>
          <cell r="BY112">
            <v>22.3</v>
          </cell>
          <cell r="BZ112">
            <v>84.9</v>
          </cell>
          <cell r="CA112">
            <v>642</v>
          </cell>
          <cell r="CB112">
            <v>361</v>
          </cell>
          <cell r="CC112">
            <v>93.2</v>
          </cell>
          <cell r="CD112">
            <v>24.8</v>
          </cell>
          <cell r="CE112">
            <v>339</v>
          </cell>
          <cell r="CF112">
            <v>218</v>
          </cell>
          <cell r="CG112">
            <v>50.5</v>
          </cell>
          <cell r="CH112">
            <v>0</v>
          </cell>
          <cell r="CI112">
            <v>1470</v>
          </cell>
          <cell r="CJ112">
            <v>3.3</v>
          </cell>
          <cell r="CK112">
            <v>0</v>
          </cell>
          <cell r="CL112">
            <v>0</v>
          </cell>
          <cell r="CM112">
            <v>0</v>
          </cell>
          <cell r="CN112">
            <v>0</v>
          </cell>
          <cell r="CO112">
            <v>0</v>
          </cell>
          <cell r="CP112">
            <v>124</v>
          </cell>
          <cell r="CQ112">
            <v>0.73299999999999998</v>
          </cell>
          <cell r="CR112">
            <v>0</v>
          </cell>
          <cell r="CS112">
            <v>0.78100000000000003</v>
          </cell>
        </row>
        <row r="113">
          <cell r="C113" t="str">
            <v>WT12X47</v>
          </cell>
          <cell r="D113" t="str">
            <v>F</v>
          </cell>
          <cell r="E113">
            <v>47</v>
          </cell>
          <cell r="F113">
            <v>13.8</v>
          </cell>
          <cell r="G113">
            <v>12.2</v>
          </cell>
          <cell r="H113">
            <v>0</v>
          </cell>
          <cell r="I113">
            <v>0</v>
          </cell>
          <cell r="J113">
            <v>9.07</v>
          </cell>
          <cell r="K113">
            <v>0</v>
          </cell>
          <cell r="L113">
            <v>0</v>
          </cell>
          <cell r="M113">
            <v>0.51500000000000001</v>
          </cell>
          <cell r="N113">
            <v>0.875</v>
          </cell>
          <cell r="O113">
            <v>0</v>
          </cell>
          <cell r="P113">
            <v>0</v>
          </cell>
          <cell r="Q113">
            <v>0</v>
          </cell>
          <cell r="R113">
            <v>1.38</v>
          </cell>
          <cell r="S113">
            <v>1.75</v>
          </cell>
          <cell r="T113">
            <v>0</v>
          </cell>
          <cell r="U113">
            <v>0</v>
          </cell>
          <cell r="V113">
            <v>2.99</v>
          </cell>
          <cell r="W113">
            <v>0</v>
          </cell>
          <cell r="X113">
            <v>0</v>
          </cell>
          <cell r="Y113">
            <v>0.76400000000000001</v>
          </cell>
          <cell r="Z113">
            <v>5.18</v>
          </cell>
          <cell r="AA113">
            <v>0</v>
          </cell>
          <cell r="AB113">
            <v>20.9</v>
          </cell>
          <cell r="AC113">
            <v>0</v>
          </cell>
          <cell r="AD113">
            <v>23.6</v>
          </cell>
          <cell r="AE113">
            <v>186</v>
          </cell>
          <cell r="AF113">
            <v>36.1</v>
          </cell>
          <cell r="AG113">
            <v>20.3</v>
          </cell>
          <cell r="AH113">
            <v>3.67</v>
          </cell>
          <cell r="AI113">
            <v>54.5</v>
          </cell>
          <cell r="AJ113">
            <v>18.7</v>
          </cell>
          <cell r="AK113">
            <v>12</v>
          </cell>
          <cell r="AL113">
            <v>1.98</v>
          </cell>
          <cell r="AM113">
            <v>0</v>
          </cell>
          <cell r="AN113">
            <v>2.62</v>
          </cell>
          <cell r="AO113">
            <v>9.57</v>
          </cell>
          <cell r="AP113">
            <v>0</v>
          </cell>
          <cell r="AQ113">
            <v>0</v>
          </cell>
          <cell r="AR113">
            <v>0</v>
          </cell>
          <cell r="AS113">
            <v>0</v>
          </cell>
          <cell r="AT113">
            <v>0</v>
          </cell>
          <cell r="AU113">
            <v>4.8899999999999997</v>
          </cell>
          <cell r="AV113">
            <v>0.72699999999999998</v>
          </cell>
          <cell r="AW113">
            <v>0</v>
          </cell>
          <cell r="AX113">
            <v>0.71499999999999997</v>
          </cell>
          <cell r="AY113" t="str">
            <v>WT305X70</v>
          </cell>
          <cell r="AZ113" t="str">
            <v>WT305X70</v>
          </cell>
          <cell r="BA113">
            <v>70</v>
          </cell>
          <cell r="BB113">
            <v>8900</v>
          </cell>
          <cell r="BC113">
            <v>310</v>
          </cell>
          <cell r="BD113">
            <v>0</v>
          </cell>
          <cell r="BE113">
            <v>0</v>
          </cell>
          <cell r="BF113">
            <v>230</v>
          </cell>
          <cell r="BG113">
            <v>0</v>
          </cell>
          <cell r="BH113">
            <v>0</v>
          </cell>
          <cell r="BI113">
            <v>13.1</v>
          </cell>
          <cell r="BJ113">
            <v>22.2</v>
          </cell>
          <cell r="BK113">
            <v>0</v>
          </cell>
          <cell r="BL113">
            <v>0</v>
          </cell>
          <cell r="BM113">
            <v>0</v>
          </cell>
          <cell r="BN113">
            <v>35.1</v>
          </cell>
          <cell r="BO113">
            <v>44.5</v>
          </cell>
          <cell r="BP113">
            <v>0</v>
          </cell>
          <cell r="BQ113">
            <v>75.900000000000006</v>
          </cell>
          <cell r="BR113">
            <v>0</v>
          </cell>
          <cell r="BS113">
            <v>0</v>
          </cell>
          <cell r="BT113">
            <v>19.399999999999999</v>
          </cell>
          <cell r="BU113">
            <v>70</v>
          </cell>
          <cell r="BV113">
            <v>0</v>
          </cell>
          <cell r="BW113">
            <v>0</v>
          </cell>
          <cell r="BX113">
            <v>20.9</v>
          </cell>
          <cell r="BY113">
            <v>23.6</v>
          </cell>
          <cell r="BZ113">
            <v>77.400000000000006</v>
          </cell>
          <cell r="CA113">
            <v>592</v>
          </cell>
          <cell r="CB113">
            <v>333</v>
          </cell>
          <cell r="CC113">
            <v>93.2</v>
          </cell>
          <cell r="CD113">
            <v>22.7</v>
          </cell>
          <cell r="CE113">
            <v>306</v>
          </cell>
          <cell r="CF113">
            <v>197</v>
          </cell>
          <cell r="CG113">
            <v>50.3</v>
          </cell>
          <cell r="CH113">
            <v>0</v>
          </cell>
          <cell r="CI113">
            <v>1090</v>
          </cell>
          <cell r="CJ113">
            <v>2.57</v>
          </cell>
          <cell r="CK113">
            <v>0</v>
          </cell>
          <cell r="CL113">
            <v>0</v>
          </cell>
          <cell r="CM113">
            <v>0</v>
          </cell>
          <cell r="CN113">
            <v>0</v>
          </cell>
          <cell r="CO113">
            <v>0</v>
          </cell>
          <cell r="CP113">
            <v>124</v>
          </cell>
          <cell r="CQ113">
            <v>0.72699999999999998</v>
          </cell>
          <cell r="CR113">
            <v>0</v>
          </cell>
          <cell r="CS113">
            <v>0.71499999999999997</v>
          </cell>
        </row>
        <row r="114">
          <cell r="C114" t="str">
            <v>WT12X42</v>
          </cell>
          <cell r="D114" t="str">
            <v>F</v>
          </cell>
          <cell r="E114">
            <v>42</v>
          </cell>
          <cell r="F114">
            <v>12.4</v>
          </cell>
          <cell r="G114">
            <v>12.1</v>
          </cell>
          <cell r="H114">
            <v>0</v>
          </cell>
          <cell r="I114">
            <v>0</v>
          </cell>
          <cell r="J114">
            <v>9.02</v>
          </cell>
          <cell r="K114">
            <v>0</v>
          </cell>
          <cell r="L114">
            <v>0</v>
          </cell>
          <cell r="M114">
            <v>0.47</v>
          </cell>
          <cell r="N114">
            <v>0.77</v>
          </cell>
          <cell r="O114">
            <v>0</v>
          </cell>
          <cell r="P114">
            <v>0</v>
          </cell>
          <cell r="Q114">
            <v>0</v>
          </cell>
          <cell r="R114">
            <v>1.27</v>
          </cell>
          <cell r="S114">
            <v>1.6875</v>
          </cell>
          <cell r="T114">
            <v>0</v>
          </cell>
          <cell r="U114">
            <v>0</v>
          </cell>
          <cell r="V114">
            <v>2.97</v>
          </cell>
          <cell r="W114">
            <v>0</v>
          </cell>
          <cell r="X114">
            <v>0</v>
          </cell>
          <cell r="Y114">
            <v>0.68500000000000005</v>
          </cell>
          <cell r="Z114">
            <v>5.86</v>
          </cell>
          <cell r="AA114">
            <v>0</v>
          </cell>
          <cell r="AB114">
            <v>22.9</v>
          </cell>
          <cell r="AC114">
            <v>0</v>
          </cell>
          <cell r="AD114">
            <v>25.6</v>
          </cell>
          <cell r="AE114">
            <v>166</v>
          </cell>
          <cell r="AF114">
            <v>32.5</v>
          </cell>
          <cell r="AG114">
            <v>18.3</v>
          </cell>
          <cell r="AH114">
            <v>3.67</v>
          </cell>
          <cell r="AI114">
            <v>47.2</v>
          </cell>
          <cell r="AJ114">
            <v>16.3</v>
          </cell>
          <cell r="AK114">
            <v>10.5</v>
          </cell>
          <cell r="AL114">
            <v>1.95</v>
          </cell>
          <cell r="AM114">
            <v>0</v>
          </cell>
          <cell r="AN114">
            <v>1.84</v>
          </cell>
          <cell r="AO114">
            <v>6.9</v>
          </cell>
          <cell r="AP114">
            <v>0</v>
          </cell>
          <cell r="AQ114">
            <v>0</v>
          </cell>
          <cell r="AR114">
            <v>0</v>
          </cell>
          <cell r="AS114">
            <v>0</v>
          </cell>
          <cell r="AT114">
            <v>0</v>
          </cell>
          <cell r="AU114">
            <v>4.9000000000000004</v>
          </cell>
          <cell r="AV114">
            <v>0.72</v>
          </cell>
          <cell r="AW114">
            <v>0</v>
          </cell>
          <cell r="AX114">
            <v>0.60899999999999999</v>
          </cell>
          <cell r="AY114" t="str">
            <v>WT305X62.5</v>
          </cell>
          <cell r="AZ114" t="str">
            <v>WT305X62.5</v>
          </cell>
          <cell r="BA114">
            <v>62.5</v>
          </cell>
          <cell r="BB114">
            <v>8000</v>
          </cell>
          <cell r="BC114">
            <v>307</v>
          </cell>
          <cell r="BD114">
            <v>0</v>
          </cell>
          <cell r="BE114">
            <v>0</v>
          </cell>
          <cell r="BF114">
            <v>229</v>
          </cell>
          <cell r="BG114">
            <v>0</v>
          </cell>
          <cell r="BH114">
            <v>0</v>
          </cell>
          <cell r="BI114">
            <v>11.9</v>
          </cell>
          <cell r="BJ114">
            <v>19.600000000000001</v>
          </cell>
          <cell r="BK114">
            <v>0</v>
          </cell>
          <cell r="BL114">
            <v>0</v>
          </cell>
          <cell r="BM114">
            <v>0</v>
          </cell>
          <cell r="BN114">
            <v>32.299999999999997</v>
          </cell>
          <cell r="BO114">
            <v>42.9</v>
          </cell>
          <cell r="BP114">
            <v>0</v>
          </cell>
          <cell r="BQ114">
            <v>75.400000000000006</v>
          </cell>
          <cell r="BR114">
            <v>0</v>
          </cell>
          <cell r="BS114">
            <v>0</v>
          </cell>
          <cell r="BT114">
            <v>17.399999999999999</v>
          </cell>
          <cell r="BU114">
            <v>62.5</v>
          </cell>
          <cell r="BV114">
            <v>0</v>
          </cell>
          <cell r="BW114">
            <v>0</v>
          </cell>
          <cell r="BX114">
            <v>22.9</v>
          </cell>
          <cell r="BY114">
            <v>25.6</v>
          </cell>
          <cell r="BZ114">
            <v>69.099999999999994</v>
          </cell>
          <cell r="CA114">
            <v>533</v>
          </cell>
          <cell r="CB114">
            <v>300</v>
          </cell>
          <cell r="CC114">
            <v>93.2</v>
          </cell>
          <cell r="CD114">
            <v>19.600000000000001</v>
          </cell>
          <cell r="CE114">
            <v>267</v>
          </cell>
          <cell r="CF114">
            <v>172</v>
          </cell>
          <cell r="CG114">
            <v>49.5</v>
          </cell>
          <cell r="CH114">
            <v>0</v>
          </cell>
          <cell r="CI114">
            <v>766</v>
          </cell>
          <cell r="CJ114">
            <v>1.85</v>
          </cell>
          <cell r="CK114">
            <v>0</v>
          </cell>
          <cell r="CL114">
            <v>0</v>
          </cell>
          <cell r="CM114">
            <v>0</v>
          </cell>
          <cell r="CN114">
            <v>0</v>
          </cell>
          <cell r="CO114">
            <v>0</v>
          </cell>
          <cell r="CP114">
            <v>124</v>
          </cell>
          <cell r="CQ114">
            <v>0.72</v>
          </cell>
          <cell r="CR114">
            <v>0</v>
          </cell>
          <cell r="CS114">
            <v>0.60899999999999999</v>
          </cell>
        </row>
        <row r="115">
          <cell r="C115" t="str">
            <v>WT12X38</v>
          </cell>
          <cell r="D115" t="str">
            <v>F</v>
          </cell>
          <cell r="E115">
            <v>38</v>
          </cell>
          <cell r="F115">
            <v>11.2</v>
          </cell>
          <cell r="G115">
            <v>12</v>
          </cell>
          <cell r="H115">
            <v>0</v>
          </cell>
          <cell r="I115">
            <v>0</v>
          </cell>
          <cell r="J115">
            <v>8.99</v>
          </cell>
          <cell r="K115">
            <v>0</v>
          </cell>
          <cell r="L115">
            <v>0</v>
          </cell>
          <cell r="M115">
            <v>0.44</v>
          </cell>
          <cell r="N115">
            <v>0.68</v>
          </cell>
          <cell r="O115">
            <v>0</v>
          </cell>
          <cell r="P115">
            <v>0</v>
          </cell>
          <cell r="Q115">
            <v>0</v>
          </cell>
          <cell r="R115">
            <v>1.18</v>
          </cell>
          <cell r="S115">
            <v>1.5625</v>
          </cell>
          <cell r="T115">
            <v>0</v>
          </cell>
          <cell r="U115">
            <v>0</v>
          </cell>
          <cell r="V115">
            <v>3</v>
          </cell>
          <cell r="W115">
            <v>0</v>
          </cell>
          <cell r="X115">
            <v>0</v>
          </cell>
          <cell r="Y115">
            <v>0.622</v>
          </cell>
          <cell r="Z115">
            <v>6.61</v>
          </cell>
          <cell r="AA115">
            <v>0</v>
          </cell>
          <cell r="AB115">
            <v>24.5</v>
          </cell>
          <cell r="AC115">
            <v>0</v>
          </cell>
          <cell r="AD115">
            <v>27.2</v>
          </cell>
          <cell r="AE115">
            <v>151</v>
          </cell>
          <cell r="AF115">
            <v>30.1</v>
          </cell>
          <cell r="AG115">
            <v>16.899999999999999</v>
          </cell>
          <cell r="AH115">
            <v>3.68</v>
          </cell>
          <cell r="AI115">
            <v>41.3</v>
          </cell>
          <cell r="AJ115">
            <v>14.3</v>
          </cell>
          <cell r="AK115">
            <v>9.18</v>
          </cell>
          <cell r="AL115">
            <v>1.92</v>
          </cell>
          <cell r="AM115">
            <v>0</v>
          </cell>
          <cell r="AN115">
            <v>1.34</v>
          </cell>
          <cell r="AO115">
            <v>5.3</v>
          </cell>
          <cell r="AP115">
            <v>0</v>
          </cell>
          <cell r="AQ115">
            <v>0</v>
          </cell>
          <cell r="AR115">
            <v>0</v>
          </cell>
          <cell r="AS115">
            <v>0</v>
          </cell>
          <cell r="AT115">
            <v>0</v>
          </cell>
          <cell r="AU115">
            <v>4.93</v>
          </cell>
          <cell r="AV115">
            <v>0.70899999999999996</v>
          </cell>
          <cell r="AW115">
            <v>0</v>
          </cell>
          <cell r="AX115">
            <v>0.54100000000000004</v>
          </cell>
          <cell r="AY115" t="str">
            <v>WT305X56.5</v>
          </cell>
          <cell r="AZ115" t="str">
            <v>WT305X56.5</v>
          </cell>
          <cell r="BA115">
            <v>56.5</v>
          </cell>
          <cell r="BB115">
            <v>7230</v>
          </cell>
          <cell r="BC115">
            <v>305</v>
          </cell>
          <cell r="BD115">
            <v>0</v>
          </cell>
          <cell r="BE115">
            <v>0</v>
          </cell>
          <cell r="BF115">
            <v>228</v>
          </cell>
          <cell r="BG115">
            <v>0</v>
          </cell>
          <cell r="BH115">
            <v>0</v>
          </cell>
          <cell r="BI115">
            <v>11.2</v>
          </cell>
          <cell r="BJ115">
            <v>17.3</v>
          </cell>
          <cell r="BK115">
            <v>0</v>
          </cell>
          <cell r="BL115">
            <v>0</v>
          </cell>
          <cell r="BM115">
            <v>0</v>
          </cell>
          <cell r="BN115">
            <v>30</v>
          </cell>
          <cell r="BO115">
            <v>39.700000000000003</v>
          </cell>
          <cell r="BP115">
            <v>0</v>
          </cell>
          <cell r="BQ115">
            <v>76.2</v>
          </cell>
          <cell r="BR115">
            <v>0</v>
          </cell>
          <cell r="BS115">
            <v>0</v>
          </cell>
          <cell r="BT115">
            <v>15.8</v>
          </cell>
          <cell r="BU115">
            <v>56.5</v>
          </cell>
          <cell r="BV115">
            <v>0</v>
          </cell>
          <cell r="BW115">
            <v>0</v>
          </cell>
          <cell r="BX115">
            <v>24.5</v>
          </cell>
          <cell r="BY115">
            <v>27.2</v>
          </cell>
          <cell r="BZ115">
            <v>62.9</v>
          </cell>
          <cell r="CA115">
            <v>493</v>
          </cell>
          <cell r="CB115">
            <v>277</v>
          </cell>
          <cell r="CC115">
            <v>93.5</v>
          </cell>
          <cell r="CD115">
            <v>17.2</v>
          </cell>
          <cell r="CE115">
            <v>234</v>
          </cell>
          <cell r="CF115">
            <v>150</v>
          </cell>
          <cell r="CG115">
            <v>48.8</v>
          </cell>
          <cell r="CH115">
            <v>0</v>
          </cell>
          <cell r="CI115">
            <v>558</v>
          </cell>
          <cell r="CJ115">
            <v>1.42</v>
          </cell>
          <cell r="CK115">
            <v>0</v>
          </cell>
          <cell r="CL115">
            <v>0</v>
          </cell>
          <cell r="CM115">
            <v>0</v>
          </cell>
          <cell r="CN115">
            <v>0</v>
          </cell>
          <cell r="CO115">
            <v>0</v>
          </cell>
          <cell r="CP115">
            <v>125</v>
          </cell>
          <cell r="CQ115">
            <v>0.70899999999999996</v>
          </cell>
          <cell r="CR115">
            <v>0</v>
          </cell>
          <cell r="CS115">
            <v>0.54100000000000004</v>
          </cell>
        </row>
        <row r="116">
          <cell r="C116" t="str">
            <v>WT12X34</v>
          </cell>
          <cell r="D116" t="str">
            <v>F</v>
          </cell>
          <cell r="E116">
            <v>34</v>
          </cell>
          <cell r="F116">
            <v>10</v>
          </cell>
          <cell r="G116">
            <v>11.9</v>
          </cell>
          <cell r="H116">
            <v>0</v>
          </cell>
          <cell r="I116">
            <v>0</v>
          </cell>
          <cell r="J116">
            <v>8.9700000000000006</v>
          </cell>
          <cell r="K116">
            <v>0</v>
          </cell>
          <cell r="L116">
            <v>0</v>
          </cell>
          <cell r="M116">
            <v>0.41499999999999998</v>
          </cell>
          <cell r="N116">
            <v>0.58499999999999996</v>
          </cell>
          <cell r="O116">
            <v>0</v>
          </cell>
          <cell r="P116">
            <v>0</v>
          </cell>
          <cell r="Q116">
            <v>0</v>
          </cell>
          <cell r="R116">
            <v>1.0900000000000001</v>
          </cell>
          <cell r="S116">
            <v>1.5</v>
          </cell>
          <cell r="T116">
            <v>0</v>
          </cell>
          <cell r="U116">
            <v>0</v>
          </cell>
          <cell r="V116">
            <v>3.06</v>
          </cell>
          <cell r="W116">
            <v>0</v>
          </cell>
          <cell r="X116">
            <v>0</v>
          </cell>
          <cell r="Y116">
            <v>0.56000000000000005</v>
          </cell>
          <cell r="Z116">
            <v>7.66</v>
          </cell>
          <cell r="AA116">
            <v>0</v>
          </cell>
          <cell r="AB116">
            <v>26</v>
          </cell>
          <cell r="AC116">
            <v>0</v>
          </cell>
          <cell r="AD116">
            <v>28.6</v>
          </cell>
          <cell r="AE116">
            <v>137</v>
          </cell>
          <cell r="AF116">
            <v>27.9</v>
          </cell>
          <cell r="AG116">
            <v>15.6</v>
          </cell>
          <cell r="AH116">
            <v>3.7</v>
          </cell>
          <cell r="AI116">
            <v>35.200000000000003</v>
          </cell>
          <cell r="AJ116">
            <v>12.3</v>
          </cell>
          <cell r="AK116">
            <v>7.85</v>
          </cell>
          <cell r="AL116">
            <v>1.87</v>
          </cell>
          <cell r="AM116">
            <v>0</v>
          </cell>
          <cell r="AN116">
            <v>0.93200000000000005</v>
          </cell>
          <cell r="AO116">
            <v>4.08</v>
          </cell>
          <cell r="AP116">
            <v>0</v>
          </cell>
          <cell r="AQ116">
            <v>0</v>
          </cell>
          <cell r="AR116">
            <v>0</v>
          </cell>
          <cell r="AS116">
            <v>0</v>
          </cell>
          <cell r="AT116">
            <v>0</v>
          </cell>
          <cell r="AU116">
            <v>4.99</v>
          </cell>
          <cell r="AV116">
            <v>0.69099999999999995</v>
          </cell>
          <cell r="AW116">
            <v>0</v>
          </cell>
          <cell r="AX116">
            <v>0.48899999999999999</v>
          </cell>
          <cell r="AY116" t="str">
            <v>WT305X50.5</v>
          </cell>
          <cell r="AZ116" t="str">
            <v>WT305X50.5</v>
          </cell>
          <cell r="BA116">
            <v>50.5</v>
          </cell>
          <cell r="BB116">
            <v>6450</v>
          </cell>
          <cell r="BC116">
            <v>302</v>
          </cell>
          <cell r="BD116">
            <v>0</v>
          </cell>
          <cell r="BE116">
            <v>0</v>
          </cell>
          <cell r="BF116">
            <v>228</v>
          </cell>
          <cell r="BG116">
            <v>0</v>
          </cell>
          <cell r="BH116">
            <v>0</v>
          </cell>
          <cell r="BI116">
            <v>10.5</v>
          </cell>
          <cell r="BJ116">
            <v>14.9</v>
          </cell>
          <cell r="BK116">
            <v>0</v>
          </cell>
          <cell r="BL116">
            <v>0</v>
          </cell>
          <cell r="BM116">
            <v>0</v>
          </cell>
          <cell r="BN116">
            <v>27.7</v>
          </cell>
          <cell r="BO116">
            <v>38.1</v>
          </cell>
          <cell r="BP116">
            <v>0</v>
          </cell>
          <cell r="BQ116">
            <v>77.7</v>
          </cell>
          <cell r="BR116">
            <v>0</v>
          </cell>
          <cell r="BS116">
            <v>0</v>
          </cell>
          <cell r="BT116">
            <v>14.2</v>
          </cell>
          <cell r="BU116">
            <v>50.5</v>
          </cell>
          <cell r="BV116">
            <v>0</v>
          </cell>
          <cell r="BW116">
            <v>0</v>
          </cell>
          <cell r="BX116">
            <v>26</v>
          </cell>
          <cell r="BY116">
            <v>28.6</v>
          </cell>
          <cell r="BZ116">
            <v>57</v>
          </cell>
          <cell r="CA116">
            <v>457</v>
          </cell>
          <cell r="CB116">
            <v>256</v>
          </cell>
          <cell r="CC116">
            <v>94</v>
          </cell>
          <cell r="CD116">
            <v>14.7</v>
          </cell>
          <cell r="CE116">
            <v>202</v>
          </cell>
          <cell r="CF116">
            <v>129</v>
          </cell>
          <cell r="CG116">
            <v>47.5</v>
          </cell>
          <cell r="CH116">
            <v>0</v>
          </cell>
          <cell r="CI116">
            <v>388</v>
          </cell>
          <cell r="CJ116">
            <v>1.1000000000000001</v>
          </cell>
          <cell r="CK116">
            <v>0</v>
          </cell>
          <cell r="CL116">
            <v>0</v>
          </cell>
          <cell r="CM116">
            <v>0</v>
          </cell>
          <cell r="CN116">
            <v>0</v>
          </cell>
          <cell r="CO116">
            <v>0</v>
          </cell>
          <cell r="CP116">
            <v>127</v>
          </cell>
          <cell r="CQ116">
            <v>0.69099999999999995</v>
          </cell>
          <cell r="CR116">
            <v>0</v>
          </cell>
          <cell r="CS116">
            <v>0.48899999999999999</v>
          </cell>
        </row>
        <row r="117">
          <cell r="C117" t="str">
            <v>WT12X31</v>
          </cell>
          <cell r="D117" t="str">
            <v>F</v>
          </cell>
          <cell r="E117">
            <v>31</v>
          </cell>
          <cell r="F117">
            <v>9.11</v>
          </cell>
          <cell r="G117">
            <v>11.9</v>
          </cell>
          <cell r="H117">
            <v>0</v>
          </cell>
          <cell r="I117">
            <v>0</v>
          </cell>
          <cell r="J117">
            <v>7.04</v>
          </cell>
          <cell r="K117">
            <v>0</v>
          </cell>
          <cell r="L117">
            <v>0</v>
          </cell>
          <cell r="M117">
            <v>0.43</v>
          </cell>
          <cell r="N117">
            <v>0.59</v>
          </cell>
          <cell r="O117">
            <v>0</v>
          </cell>
          <cell r="P117">
            <v>0</v>
          </cell>
          <cell r="Q117">
            <v>0</v>
          </cell>
          <cell r="R117">
            <v>1.19</v>
          </cell>
          <cell r="S117">
            <v>1.5</v>
          </cell>
          <cell r="T117">
            <v>0</v>
          </cell>
          <cell r="U117">
            <v>0</v>
          </cell>
          <cell r="V117">
            <v>3.46</v>
          </cell>
          <cell r="W117">
            <v>0</v>
          </cell>
          <cell r="X117">
            <v>0</v>
          </cell>
          <cell r="Y117">
            <v>1.28</v>
          </cell>
          <cell r="Z117">
            <v>5.97</v>
          </cell>
          <cell r="AA117">
            <v>0</v>
          </cell>
          <cell r="AB117">
            <v>24.8</v>
          </cell>
          <cell r="AC117">
            <v>0</v>
          </cell>
          <cell r="AD117">
            <v>27.6</v>
          </cell>
          <cell r="AE117">
            <v>131</v>
          </cell>
          <cell r="AF117">
            <v>28.4</v>
          </cell>
          <cell r="AG117">
            <v>15.6</v>
          </cell>
          <cell r="AH117">
            <v>3.79</v>
          </cell>
          <cell r="AI117">
            <v>17.2</v>
          </cell>
          <cell r="AJ117">
            <v>7.85</v>
          </cell>
          <cell r="AK117">
            <v>4.9000000000000004</v>
          </cell>
          <cell r="AL117">
            <v>1.38</v>
          </cell>
          <cell r="AM117">
            <v>0</v>
          </cell>
          <cell r="AN117">
            <v>0.85</v>
          </cell>
          <cell r="AO117">
            <v>3.92</v>
          </cell>
          <cell r="AP117">
            <v>0</v>
          </cell>
          <cell r="AQ117">
            <v>0</v>
          </cell>
          <cell r="AR117">
            <v>0</v>
          </cell>
          <cell r="AS117">
            <v>0</v>
          </cell>
          <cell r="AT117">
            <v>0</v>
          </cell>
          <cell r="AU117">
            <v>5.13</v>
          </cell>
          <cell r="AV117">
            <v>0.61899999999999999</v>
          </cell>
          <cell r="AW117">
            <v>0</v>
          </cell>
          <cell r="AX117">
            <v>0.52500000000000002</v>
          </cell>
          <cell r="AY117" t="str">
            <v>WT305X46</v>
          </cell>
          <cell r="AZ117" t="str">
            <v>WT305X46</v>
          </cell>
          <cell r="BA117">
            <v>46</v>
          </cell>
          <cell r="BB117">
            <v>5880</v>
          </cell>
          <cell r="BC117">
            <v>302</v>
          </cell>
          <cell r="BD117">
            <v>0</v>
          </cell>
          <cell r="BE117">
            <v>0</v>
          </cell>
          <cell r="BF117">
            <v>179</v>
          </cell>
          <cell r="BG117">
            <v>0</v>
          </cell>
          <cell r="BH117">
            <v>0</v>
          </cell>
          <cell r="BI117">
            <v>10.9</v>
          </cell>
          <cell r="BJ117">
            <v>15</v>
          </cell>
          <cell r="BK117">
            <v>0</v>
          </cell>
          <cell r="BL117">
            <v>0</v>
          </cell>
          <cell r="BM117">
            <v>0</v>
          </cell>
          <cell r="BN117">
            <v>30.2</v>
          </cell>
          <cell r="BO117">
            <v>38.1</v>
          </cell>
          <cell r="BP117">
            <v>0</v>
          </cell>
          <cell r="BQ117">
            <v>87.9</v>
          </cell>
          <cell r="BR117">
            <v>0</v>
          </cell>
          <cell r="BS117">
            <v>0</v>
          </cell>
          <cell r="BT117">
            <v>32.5</v>
          </cell>
          <cell r="BU117">
            <v>46</v>
          </cell>
          <cell r="BV117">
            <v>0</v>
          </cell>
          <cell r="BW117">
            <v>0</v>
          </cell>
          <cell r="BX117">
            <v>24.8</v>
          </cell>
          <cell r="BY117">
            <v>27.6</v>
          </cell>
          <cell r="BZ117">
            <v>54.5</v>
          </cell>
          <cell r="CA117">
            <v>465</v>
          </cell>
          <cell r="CB117">
            <v>256</v>
          </cell>
          <cell r="CC117">
            <v>96.3</v>
          </cell>
          <cell r="CD117">
            <v>7.16</v>
          </cell>
          <cell r="CE117">
            <v>129</v>
          </cell>
          <cell r="CF117">
            <v>80.3</v>
          </cell>
          <cell r="CG117">
            <v>35.1</v>
          </cell>
          <cell r="CH117">
            <v>0</v>
          </cell>
          <cell r="CI117">
            <v>354</v>
          </cell>
          <cell r="CJ117">
            <v>1.05</v>
          </cell>
          <cell r="CK117">
            <v>0</v>
          </cell>
          <cell r="CL117">
            <v>0</v>
          </cell>
          <cell r="CM117">
            <v>0</v>
          </cell>
          <cell r="CN117">
            <v>0</v>
          </cell>
          <cell r="CO117">
            <v>0</v>
          </cell>
          <cell r="CP117">
            <v>130</v>
          </cell>
          <cell r="CQ117">
            <v>0.61899999999999999</v>
          </cell>
          <cell r="CR117">
            <v>0</v>
          </cell>
          <cell r="CS117">
            <v>0.52500000000000002</v>
          </cell>
        </row>
        <row r="118">
          <cell r="C118" t="str">
            <v>WT12X27.5</v>
          </cell>
          <cell r="D118" t="str">
            <v>F</v>
          </cell>
          <cell r="E118">
            <v>27.5</v>
          </cell>
          <cell r="F118">
            <v>8.1</v>
          </cell>
          <cell r="G118">
            <v>11.8</v>
          </cell>
          <cell r="H118">
            <v>0</v>
          </cell>
          <cell r="I118">
            <v>0</v>
          </cell>
          <cell r="J118">
            <v>7.01</v>
          </cell>
          <cell r="K118">
            <v>0</v>
          </cell>
          <cell r="L118">
            <v>0</v>
          </cell>
          <cell r="M118">
            <v>0.39500000000000002</v>
          </cell>
          <cell r="N118">
            <v>0.505</v>
          </cell>
          <cell r="O118">
            <v>0</v>
          </cell>
          <cell r="P118">
            <v>0</v>
          </cell>
          <cell r="Q118">
            <v>0</v>
          </cell>
          <cell r="R118">
            <v>1.01</v>
          </cell>
          <cell r="S118">
            <v>1.4375</v>
          </cell>
          <cell r="T118">
            <v>0</v>
          </cell>
          <cell r="U118">
            <v>0</v>
          </cell>
          <cell r="V118">
            <v>3.5</v>
          </cell>
          <cell r="W118">
            <v>0</v>
          </cell>
          <cell r="X118">
            <v>0</v>
          </cell>
          <cell r="Y118">
            <v>1.53</v>
          </cell>
          <cell r="Z118">
            <v>6.94</v>
          </cell>
          <cell r="AA118">
            <v>0</v>
          </cell>
          <cell r="AB118">
            <v>27</v>
          </cell>
          <cell r="AC118">
            <v>0</v>
          </cell>
          <cell r="AD118">
            <v>29.8</v>
          </cell>
          <cell r="AE118">
            <v>117</v>
          </cell>
          <cell r="AF118">
            <v>25.6</v>
          </cell>
          <cell r="AG118">
            <v>14.1</v>
          </cell>
          <cell r="AH118">
            <v>3.8</v>
          </cell>
          <cell r="AI118">
            <v>14.5</v>
          </cell>
          <cell r="AJ118">
            <v>6.65</v>
          </cell>
          <cell r="AK118">
            <v>4.1500000000000004</v>
          </cell>
          <cell r="AL118">
            <v>1.34</v>
          </cell>
          <cell r="AM118">
            <v>0</v>
          </cell>
          <cell r="AN118">
            <v>0.58799999999999997</v>
          </cell>
          <cell r="AO118">
            <v>2.93</v>
          </cell>
          <cell r="AP118">
            <v>0</v>
          </cell>
          <cell r="AQ118">
            <v>0</v>
          </cell>
          <cell r="AR118">
            <v>0</v>
          </cell>
          <cell r="AS118">
            <v>0</v>
          </cell>
          <cell r="AT118">
            <v>0</v>
          </cell>
          <cell r="AU118">
            <v>5.17</v>
          </cell>
          <cell r="AV118">
            <v>0.60599999999999998</v>
          </cell>
          <cell r="AW118">
            <v>0</v>
          </cell>
          <cell r="AX118">
            <v>0.44900000000000001</v>
          </cell>
          <cell r="AY118" t="str">
            <v>WT305X41</v>
          </cell>
          <cell r="AZ118" t="str">
            <v>WT305X41</v>
          </cell>
          <cell r="BA118">
            <v>41</v>
          </cell>
          <cell r="BB118">
            <v>5230</v>
          </cell>
          <cell r="BC118">
            <v>300</v>
          </cell>
          <cell r="BD118">
            <v>0</v>
          </cell>
          <cell r="BE118">
            <v>0</v>
          </cell>
          <cell r="BF118">
            <v>178</v>
          </cell>
          <cell r="BG118">
            <v>0</v>
          </cell>
          <cell r="BH118">
            <v>0</v>
          </cell>
          <cell r="BI118">
            <v>10</v>
          </cell>
          <cell r="BJ118">
            <v>12.8</v>
          </cell>
          <cell r="BK118">
            <v>0</v>
          </cell>
          <cell r="BL118">
            <v>0</v>
          </cell>
          <cell r="BM118">
            <v>0</v>
          </cell>
          <cell r="BN118">
            <v>25.7</v>
          </cell>
          <cell r="BO118">
            <v>36.5</v>
          </cell>
          <cell r="BP118">
            <v>0</v>
          </cell>
          <cell r="BQ118">
            <v>88.9</v>
          </cell>
          <cell r="BR118">
            <v>0</v>
          </cell>
          <cell r="BS118">
            <v>0</v>
          </cell>
          <cell r="BT118">
            <v>38.9</v>
          </cell>
          <cell r="BU118">
            <v>41</v>
          </cell>
          <cell r="BV118">
            <v>0</v>
          </cell>
          <cell r="BW118">
            <v>0</v>
          </cell>
          <cell r="BX118">
            <v>27</v>
          </cell>
          <cell r="BY118">
            <v>29.8</v>
          </cell>
          <cell r="BZ118">
            <v>48.7</v>
          </cell>
          <cell r="CA118">
            <v>420</v>
          </cell>
          <cell r="CB118">
            <v>231</v>
          </cell>
          <cell r="CC118">
            <v>96.5</v>
          </cell>
          <cell r="CD118">
            <v>6.04</v>
          </cell>
          <cell r="CE118">
            <v>109</v>
          </cell>
          <cell r="CF118">
            <v>68</v>
          </cell>
          <cell r="CG118">
            <v>34</v>
          </cell>
          <cell r="CH118">
            <v>0</v>
          </cell>
          <cell r="CI118">
            <v>245</v>
          </cell>
          <cell r="CJ118">
            <v>0.78700000000000003</v>
          </cell>
          <cell r="CK118">
            <v>0</v>
          </cell>
          <cell r="CL118">
            <v>0</v>
          </cell>
          <cell r="CM118">
            <v>0</v>
          </cell>
          <cell r="CN118">
            <v>0</v>
          </cell>
          <cell r="CO118">
            <v>0</v>
          </cell>
          <cell r="CP118">
            <v>131</v>
          </cell>
          <cell r="CQ118">
            <v>0.60599999999999998</v>
          </cell>
          <cell r="CR118">
            <v>0</v>
          </cell>
          <cell r="CS118">
            <v>0.44900000000000001</v>
          </cell>
        </row>
        <row r="119">
          <cell r="C119" t="str">
            <v>WT10.5X100.5</v>
          </cell>
          <cell r="D119" t="str">
            <v>F</v>
          </cell>
          <cell r="E119">
            <v>100</v>
          </cell>
          <cell r="F119">
            <v>29.6</v>
          </cell>
          <cell r="G119">
            <v>11.5</v>
          </cell>
          <cell r="H119">
            <v>0</v>
          </cell>
          <cell r="I119">
            <v>0</v>
          </cell>
          <cell r="J119">
            <v>12.6</v>
          </cell>
          <cell r="K119">
            <v>0</v>
          </cell>
          <cell r="L119">
            <v>0</v>
          </cell>
          <cell r="M119">
            <v>0.91</v>
          </cell>
          <cell r="N119">
            <v>1.63</v>
          </cell>
          <cell r="O119">
            <v>0</v>
          </cell>
          <cell r="P119">
            <v>0</v>
          </cell>
          <cell r="Q119">
            <v>0</v>
          </cell>
          <cell r="R119">
            <v>2.13</v>
          </cell>
          <cell r="S119">
            <v>2.5</v>
          </cell>
          <cell r="T119">
            <v>0</v>
          </cell>
          <cell r="U119">
            <v>0</v>
          </cell>
          <cell r="V119">
            <v>2.57</v>
          </cell>
          <cell r="W119">
            <v>0</v>
          </cell>
          <cell r="X119">
            <v>0</v>
          </cell>
          <cell r="Y119">
            <v>1.18</v>
          </cell>
          <cell r="Z119">
            <v>3.86</v>
          </cell>
          <cell r="AA119">
            <v>0</v>
          </cell>
          <cell r="AB119">
            <v>10.3</v>
          </cell>
          <cell r="AC119">
            <v>0</v>
          </cell>
          <cell r="AD119">
            <v>12.7</v>
          </cell>
          <cell r="AE119">
            <v>285</v>
          </cell>
          <cell r="AF119">
            <v>58.6</v>
          </cell>
          <cell r="AG119">
            <v>31.9</v>
          </cell>
          <cell r="AH119">
            <v>3.1</v>
          </cell>
          <cell r="AI119">
            <v>271</v>
          </cell>
          <cell r="AJ119">
            <v>66.5</v>
          </cell>
          <cell r="AK119">
            <v>43.1</v>
          </cell>
          <cell r="AL119">
            <v>3.02</v>
          </cell>
          <cell r="AM119">
            <v>0</v>
          </cell>
          <cell r="AN119">
            <v>20.399999999999999</v>
          </cell>
          <cell r="AO119">
            <v>85.4</v>
          </cell>
          <cell r="AP119">
            <v>0</v>
          </cell>
          <cell r="AQ119">
            <v>0</v>
          </cell>
          <cell r="AR119">
            <v>0</v>
          </cell>
          <cell r="AS119">
            <v>0</v>
          </cell>
          <cell r="AT119">
            <v>0</v>
          </cell>
          <cell r="AU119">
            <v>4.67</v>
          </cell>
          <cell r="AV119">
            <v>0.85899999999999999</v>
          </cell>
          <cell r="AW119">
            <v>0</v>
          </cell>
          <cell r="AX119">
            <v>1</v>
          </cell>
          <cell r="AY119" t="str">
            <v>WT265X150</v>
          </cell>
          <cell r="AZ119" t="str">
            <v>WT265X150</v>
          </cell>
          <cell r="BA119">
            <v>150</v>
          </cell>
          <cell r="BB119">
            <v>19100</v>
          </cell>
          <cell r="BC119">
            <v>292</v>
          </cell>
          <cell r="BD119">
            <v>0</v>
          </cell>
          <cell r="BE119">
            <v>0</v>
          </cell>
          <cell r="BF119">
            <v>320</v>
          </cell>
          <cell r="BG119">
            <v>0</v>
          </cell>
          <cell r="BH119">
            <v>0</v>
          </cell>
          <cell r="BI119">
            <v>23.1</v>
          </cell>
          <cell r="BJ119">
            <v>41.4</v>
          </cell>
          <cell r="BK119">
            <v>0</v>
          </cell>
          <cell r="BL119">
            <v>0</v>
          </cell>
          <cell r="BM119">
            <v>0</v>
          </cell>
          <cell r="BN119">
            <v>54.1</v>
          </cell>
          <cell r="BO119">
            <v>63.5</v>
          </cell>
          <cell r="BP119">
            <v>0</v>
          </cell>
          <cell r="BQ119">
            <v>65.3</v>
          </cell>
          <cell r="BR119">
            <v>0</v>
          </cell>
          <cell r="BS119">
            <v>0</v>
          </cell>
          <cell r="BT119">
            <v>30</v>
          </cell>
          <cell r="BU119">
            <v>150</v>
          </cell>
          <cell r="BV119">
            <v>0</v>
          </cell>
          <cell r="BW119">
            <v>0</v>
          </cell>
          <cell r="BX119">
            <v>10.3</v>
          </cell>
          <cell r="BY119">
            <v>12.7</v>
          </cell>
          <cell r="BZ119">
            <v>119</v>
          </cell>
          <cell r="CA119">
            <v>960</v>
          </cell>
          <cell r="CB119">
            <v>523</v>
          </cell>
          <cell r="CC119">
            <v>78.7</v>
          </cell>
          <cell r="CD119">
            <v>113</v>
          </cell>
          <cell r="CE119">
            <v>1090</v>
          </cell>
          <cell r="CF119">
            <v>706</v>
          </cell>
          <cell r="CG119">
            <v>76.7</v>
          </cell>
          <cell r="CH119">
            <v>0</v>
          </cell>
          <cell r="CI119">
            <v>8490</v>
          </cell>
          <cell r="CJ119">
            <v>22.9</v>
          </cell>
          <cell r="CK119">
            <v>0</v>
          </cell>
          <cell r="CL119">
            <v>0</v>
          </cell>
          <cell r="CM119">
            <v>0</v>
          </cell>
          <cell r="CN119">
            <v>0</v>
          </cell>
          <cell r="CO119">
            <v>0</v>
          </cell>
          <cell r="CP119">
            <v>119</v>
          </cell>
          <cell r="CQ119">
            <v>0.85899999999999999</v>
          </cell>
          <cell r="CR119">
            <v>0</v>
          </cell>
          <cell r="CS119">
            <v>1</v>
          </cell>
        </row>
        <row r="120">
          <cell r="C120" t="str">
            <v>WT10.5X91</v>
          </cell>
          <cell r="D120" t="str">
            <v>F</v>
          </cell>
          <cell r="E120">
            <v>91</v>
          </cell>
          <cell r="F120">
            <v>26.8</v>
          </cell>
          <cell r="G120">
            <v>11.4</v>
          </cell>
          <cell r="H120">
            <v>0</v>
          </cell>
          <cell r="I120">
            <v>0</v>
          </cell>
          <cell r="J120">
            <v>12.5</v>
          </cell>
          <cell r="K120">
            <v>0</v>
          </cell>
          <cell r="L120">
            <v>0</v>
          </cell>
          <cell r="M120">
            <v>0.83</v>
          </cell>
          <cell r="N120">
            <v>1.48</v>
          </cell>
          <cell r="O120">
            <v>0</v>
          </cell>
          <cell r="P120">
            <v>0</v>
          </cell>
          <cell r="Q120">
            <v>0</v>
          </cell>
          <cell r="R120">
            <v>1.98</v>
          </cell>
          <cell r="S120">
            <v>2.375</v>
          </cell>
          <cell r="T120">
            <v>0</v>
          </cell>
          <cell r="U120">
            <v>0</v>
          </cell>
          <cell r="V120">
            <v>2.48</v>
          </cell>
          <cell r="W120">
            <v>0</v>
          </cell>
          <cell r="X120">
            <v>0</v>
          </cell>
          <cell r="Y120">
            <v>1.07</v>
          </cell>
          <cell r="Z120">
            <v>4.22</v>
          </cell>
          <cell r="AA120">
            <v>0</v>
          </cell>
          <cell r="AB120">
            <v>11.3</v>
          </cell>
          <cell r="AC120">
            <v>0</v>
          </cell>
          <cell r="AD120">
            <v>13.7</v>
          </cell>
          <cell r="AE120">
            <v>253</v>
          </cell>
          <cell r="AF120">
            <v>52.1</v>
          </cell>
          <cell r="AG120">
            <v>28.5</v>
          </cell>
          <cell r="AH120">
            <v>3.07</v>
          </cell>
          <cell r="AI120">
            <v>241</v>
          </cell>
          <cell r="AJ120">
            <v>59.5</v>
          </cell>
          <cell r="AK120">
            <v>38.6</v>
          </cell>
          <cell r="AL120">
            <v>3</v>
          </cell>
          <cell r="AM120">
            <v>0</v>
          </cell>
          <cell r="AN120">
            <v>15.3</v>
          </cell>
          <cell r="AO120">
            <v>63</v>
          </cell>
          <cell r="AP120">
            <v>0</v>
          </cell>
          <cell r="AQ120">
            <v>0</v>
          </cell>
          <cell r="AR120">
            <v>0</v>
          </cell>
          <cell r="AS120">
            <v>0</v>
          </cell>
          <cell r="AT120">
            <v>0</v>
          </cell>
          <cell r="AU120">
            <v>4.6399999999999997</v>
          </cell>
          <cell r="AV120">
            <v>0.85899999999999999</v>
          </cell>
          <cell r="AW120">
            <v>0</v>
          </cell>
          <cell r="AX120">
            <v>1</v>
          </cell>
          <cell r="AY120" t="str">
            <v>WT265X136</v>
          </cell>
          <cell r="AZ120" t="str">
            <v>WT265X136</v>
          </cell>
          <cell r="BA120">
            <v>136</v>
          </cell>
          <cell r="BB120">
            <v>17300</v>
          </cell>
          <cell r="BC120">
            <v>290</v>
          </cell>
          <cell r="BD120">
            <v>0</v>
          </cell>
          <cell r="BE120">
            <v>0</v>
          </cell>
          <cell r="BF120">
            <v>318</v>
          </cell>
          <cell r="BG120">
            <v>0</v>
          </cell>
          <cell r="BH120">
            <v>0</v>
          </cell>
          <cell r="BI120">
            <v>21.1</v>
          </cell>
          <cell r="BJ120">
            <v>37.6</v>
          </cell>
          <cell r="BK120">
            <v>0</v>
          </cell>
          <cell r="BL120">
            <v>0</v>
          </cell>
          <cell r="BM120">
            <v>0</v>
          </cell>
          <cell r="BN120">
            <v>50.3</v>
          </cell>
          <cell r="BO120">
            <v>60.3</v>
          </cell>
          <cell r="BP120">
            <v>0</v>
          </cell>
          <cell r="BQ120">
            <v>63</v>
          </cell>
          <cell r="BR120">
            <v>0</v>
          </cell>
          <cell r="BS120">
            <v>0</v>
          </cell>
          <cell r="BT120">
            <v>27.2</v>
          </cell>
          <cell r="BU120">
            <v>136</v>
          </cell>
          <cell r="BV120">
            <v>0</v>
          </cell>
          <cell r="BW120">
            <v>0</v>
          </cell>
          <cell r="BX120">
            <v>11.3</v>
          </cell>
          <cell r="BY120">
            <v>13.7</v>
          </cell>
          <cell r="BZ120">
            <v>105</v>
          </cell>
          <cell r="CA120">
            <v>854</v>
          </cell>
          <cell r="CB120">
            <v>467</v>
          </cell>
          <cell r="CC120">
            <v>78</v>
          </cell>
          <cell r="CD120">
            <v>100</v>
          </cell>
          <cell r="CE120">
            <v>975</v>
          </cell>
          <cell r="CF120">
            <v>633</v>
          </cell>
          <cell r="CG120">
            <v>76.2</v>
          </cell>
          <cell r="CH120">
            <v>0</v>
          </cell>
          <cell r="CI120">
            <v>6370</v>
          </cell>
          <cell r="CJ120">
            <v>16.899999999999999</v>
          </cell>
          <cell r="CK120">
            <v>0</v>
          </cell>
          <cell r="CL120">
            <v>0</v>
          </cell>
          <cell r="CM120">
            <v>0</v>
          </cell>
          <cell r="CN120">
            <v>0</v>
          </cell>
          <cell r="CO120">
            <v>0</v>
          </cell>
          <cell r="CP120">
            <v>118</v>
          </cell>
          <cell r="CQ120">
            <v>0.85899999999999999</v>
          </cell>
          <cell r="CR120">
            <v>0</v>
          </cell>
          <cell r="CS120">
            <v>1</v>
          </cell>
        </row>
        <row r="121">
          <cell r="C121" t="str">
            <v>WT10.5X83</v>
          </cell>
          <cell r="D121" t="str">
            <v>F</v>
          </cell>
          <cell r="E121">
            <v>83</v>
          </cell>
          <cell r="F121">
            <v>24.4</v>
          </cell>
          <cell r="G121">
            <v>11.2</v>
          </cell>
          <cell r="H121">
            <v>0</v>
          </cell>
          <cell r="I121">
            <v>0</v>
          </cell>
          <cell r="J121">
            <v>12.4</v>
          </cell>
          <cell r="K121">
            <v>0</v>
          </cell>
          <cell r="L121">
            <v>0</v>
          </cell>
          <cell r="M121">
            <v>0.75</v>
          </cell>
          <cell r="N121">
            <v>1.36</v>
          </cell>
          <cell r="O121">
            <v>0</v>
          </cell>
          <cell r="P121">
            <v>0</v>
          </cell>
          <cell r="Q121">
            <v>0</v>
          </cell>
          <cell r="R121">
            <v>1.86</v>
          </cell>
          <cell r="S121">
            <v>2.25</v>
          </cell>
          <cell r="T121">
            <v>0</v>
          </cell>
          <cell r="U121">
            <v>0</v>
          </cell>
          <cell r="V121">
            <v>2.39</v>
          </cell>
          <cell r="W121">
            <v>0</v>
          </cell>
          <cell r="X121">
            <v>0</v>
          </cell>
          <cell r="Y121">
            <v>0.98299999999999998</v>
          </cell>
          <cell r="Z121">
            <v>4.57</v>
          </cell>
          <cell r="AA121">
            <v>0</v>
          </cell>
          <cell r="AB121">
            <v>12.5</v>
          </cell>
          <cell r="AC121">
            <v>0</v>
          </cell>
          <cell r="AD121">
            <v>15</v>
          </cell>
          <cell r="AE121">
            <v>226</v>
          </cell>
          <cell r="AF121">
            <v>46.3</v>
          </cell>
          <cell r="AG121">
            <v>25.5</v>
          </cell>
          <cell r="AH121">
            <v>3.04</v>
          </cell>
          <cell r="AI121">
            <v>217</v>
          </cell>
          <cell r="AJ121">
            <v>53.9</v>
          </cell>
          <cell r="AK121">
            <v>35</v>
          </cell>
          <cell r="AL121">
            <v>2.99</v>
          </cell>
          <cell r="AM121">
            <v>0</v>
          </cell>
          <cell r="AN121">
            <v>11.8</v>
          </cell>
          <cell r="AO121">
            <v>47.3</v>
          </cell>
          <cell r="AP121">
            <v>0</v>
          </cell>
          <cell r="AQ121">
            <v>0</v>
          </cell>
          <cell r="AR121">
            <v>0</v>
          </cell>
          <cell r="AS121">
            <v>0</v>
          </cell>
          <cell r="AT121">
            <v>0</v>
          </cell>
          <cell r="AU121">
            <v>4.59</v>
          </cell>
          <cell r="AV121">
            <v>0.86099999999999999</v>
          </cell>
          <cell r="AW121">
            <v>0</v>
          </cell>
          <cell r="AX121">
            <v>1</v>
          </cell>
          <cell r="AY121" t="str">
            <v>WT265X124</v>
          </cell>
          <cell r="AZ121" t="str">
            <v>WT265X124</v>
          </cell>
          <cell r="BA121">
            <v>124</v>
          </cell>
          <cell r="BB121">
            <v>15700</v>
          </cell>
          <cell r="BC121">
            <v>284</v>
          </cell>
          <cell r="BD121">
            <v>0</v>
          </cell>
          <cell r="BE121">
            <v>0</v>
          </cell>
          <cell r="BF121">
            <v>315</v>
          </cell>
          <cell r="BG121">
            <v>0</v>
          </cell>
          <cell r="BH121">
            <v>0</v>
          </cell>
          <cell r="BI121">
            <v>19.100000000000001</v>
          </cell>
          <cell r="BJ121">
            <v>34.5</v>
          </cell>
          <cell r="BK121">
            <v>0</v>
          </cell>
          <cell r="BL121">
            <v>0</v>
          </cell>
          <cell r="BM121">
            <v>0</v>
          </cell>
          <cell r="BN121">
            <v>47.2</v>
          </cell>
          <cell r="BO121">
            <v>57.2</v>
          </cell>
          <cell r="BP121">
            <v>0</v>
          </cell>
          <cell r="BQ121">
            <v>60.7</v>
          </cell>
          <cell r="BR121">
            <v>0</v>
          </cell>
          <cell r="BS121">
            <v>0</v>
          </cell>
          <cell r="BT121">
            <v>25</v>
          </cell>
          <cell r="BU121">
            <v>124</v>
          </cell>
          <cell r="BV121">
            <v>0</v>
          </cell>
          <cell r="BW121">
            <v>0</v>
          </cell>
          <cell r="BX121">
            <v>12.5</v>
          </cell>
          <cell r="BY121">
            <v>15</v>
          </cell>
          <cell r="BZ121">
            <v>94.1</v>
          </cell>
          <cell r="CA121">
            <v>759</v>
          </cell>
          <cell r="CB121">
            <v>418</v>
          </cell>
          <cell r="CC121">
            <v>77.2</v>
          </cell>
          <cell r="CD121">
            <v>90.3</v>
          </cell>
          <cell r="CE121">
            <v>883</v>
          </cell>
          <cell r="CF121">
            <v>574</v>
          </cell>
          <cell r="CG121">
            <v>75.900000000000006</v>
          </cell>
          <cell r="CH121">
            <v>0</v>
          </cell>
          <cell r="CI121">
            <v>4910</v>
          </cell>
          <cell r="CJ121">
            <v>12.7</v>
          </cell>
          <cell r="CK121">
            <v>0</v>
          </cell>
          <cell r="CL121">
            <v>0</v>
          </cell>
          <cell r="CM121">
            <v>0</v>
          </cell>
          <cell r="CN121">
            <v>0</v>
          </cell>
          <cell r="CO121">
            <v>0</v>
          </cell>
          <cell r="CP121">
            <v>117</v>
          </cell>
          <cell r="CQ121">
            <v>0.86099999999999999</v>
          </cell>
          <cell r="CR121">
            <v>0</v>
          </cell>
          <cell r="CS121">
            <v>1</v>
          </cell>
        </row>
        <row r="122">
          <cell r="C122" t="str">
            <v>WT10.5X73.5</v>
          </cell>
          <cell r="D122" t="str">
            <v>F</v>
          </cell>
          <cell r="E122">
            <v>73.5</v>
          </cell>
          <cell r="F122">
            <v>21.6</v>
          </cell>
          <cell r="G122">
            <v>11</v>
          </cell>
          <cell r="H122">
            <v>0</v>
          </cell>
          <cell r="I122">
            <v>0</v>
          </cell>
          <cell r="J122">
            <v>12.5</v>
          </cell>
          <cell r="K122">
            <v>0</v>
          </cell>
          <cell r="L122">
            <v>0</v>
          </cell>
          <cell r="M122">
            <v>0.72</v>
          </cell>
          <cell r="N122">
            <v>1.1499999999999999</v>
          </cell>
          <cell r="O122">
            <v>0</v>
          </cell>
          <cell r="P122">
            <v>0</v>
          </cell>
          <cell r="Q122">
            <v>0</v>
          </cell>
          <cell r="R122">
            <v>1.65</v>
          </cell>
          <cell r="S122">
            <v>2</v>
          </cell>
          <cell r="T122">
            <v>0</v>
          </cell>
          <cell r="U122">
            <v>0</v>
          </cell>
          <cell r="V122">
            <v>2.39</v>
          </cell>
          <cell r="W122">
            <v>0</v>
          </cell>
          <cell r="X122">
            <v>0</v>
          </cell>
          <cell r="Y122">
            <v>0.86399999999999999</v>
          </cell>
          <cell r="Z122">
            <v>5.44</v>
          </cell>
          <cell r="AA122">
            <v>0</v>
          </cell>
          <cell r="AB122">
            <v>13</v>
          </cell>
          <cell r="AC122">
            <v>0</v>
          </cell>
          <cell r="AD122">
            <v>15.3</v>
          </cell>
          <cell r="AE122">
            <v>204</v>
          </cell>
          <cell r="AF122">
            <v>42.4</v>
          </cell>
          <cell r="AG122">
            <v>23.7</v>
          </cell>
          <cell r="AH122">
            <v>3.08</v>
          </cell>
          <cell r="AI122">
            <v>188</v>
          </cell>
          <cell r="AJ122">
            <v>46.3</v>
          </cell>
          <cell r="AK122">
            <v>30</v>
          </cell>
          <cell r="AL122">
            <v>2.95</v>
          </cell>
          <cell r="AM122">
            <v>0</v>
          </cell>
          <cell r="AN122">
            <v>7.69</v>
          </cell>
          <cell r="AO122">
            <v>32.5</v>
          </cell>
          <cell r="AP122">
            <v>0</v>
          </cell>
          <cell r="AQ122">
            <v>0</v>
          </cell>
          <cell r="AR122">
            <v>0</v>
          </cell>
          <cell r="AS122">
            <v>0</v>
          </cell>
          <cell r="AT122">
            <v>0</v>
          </cell>
          <cell r="AU122">
            <v>4.63</v>
          </cell>
          <cell r="AV122">
            <v>0.84599999999999997</v>
          </cell>
          <cell r="AW122">
            <v>0</v>
          </cell>
          <cell r="AX122">
            <v>1</v>
          </cell>
          <cell r="AY122" t="str">
            <v>WT265X109.5</v>
          </cell>
          <cell r="AZ122" t="str">
            <v>WT265X109.5</v>
          </cell>
          <cell r="BA122">
            <v>110</v>
          </cell>
          <cell r="BB122">
            <v>13900</v>
          </cell>
          <cell r="BC122">
            <v>279</v>
          </cell>
          <cell r="BD122">
            <v>0</v>
          </cell>
          <cell r="BE122">
            <v>0</v>
          </cell>
          <cell r="BF122">
            <v>318</v>
          </cell>
          <cell r="BG122">
            <v>0</v>
          </cell>
          <cell r="BH122">
            <v>0</v>
          </cell>
          <cell r="BI122">
            <v>18.3</v>
          </cell>
          <cell r="BJ122">
            <v>29.2</v>
          </cell>
          <cell r="BK122">
            <v>0</v>
          </cell>
          <cell r="BL122">
            <v>0</v>
          </cell>
          <cell r="BM122">
            <v>0</v>
          </cell>
          <cell r="BN122">
            <v>41.9</v>
          </cell>
          <cell r="BO122">
            <v>50.8</v>
          </cell>
          <cell r="BP122">
            <v>0</v>
          </cell>
          <cell r="BQ122">
            <v>60.7</v>
          </cell>
          <cell r="BR122">
            <v>0</v>
          </cell>
          <cell r="BS122">
            <v>0</v>
          </cell>
          <cell r="BT122">
            <v>21.9</v>
          </cell>
          <cell r="BU122">
            <v>110</v>
          </cell>
          <cell r="BV122">
            <v>0</v>
          </cell>
          <cell r="BW122">
            <v>0</v>
          </cell>
          <cell r="BX122">
            <v>13</v>
          </cell>
          <cell r="BY122">
            <v>15.3</v>
          </cell>
          <cell r="BZ122">
            <v>84.9</v>
          </cell>
          <cell r="CA122">
            <v>695</v>
          </cell>
          <cell r="CB122">
            <v>388</v>
          </cell>
          <cell r="CC122">
            <v>78.2</v>
          </cell>
          <cell r="CD122">
            <v>78.3</v>
          </cell>
          <cell r="CE122">
            <v>759</v>
          </cell>
          <cell r="CF122">
            <v>492</v>
          </cell>
          <cell r="CG122">
            <v>74.900000000000006</v>
          </cell>
          <cell r="CH122">
            <v>0</v>
          </cell>
          <cell r="CI122">
            <v>3200</v>
          </cell>
          <cell r="CJ122">
            <v>8.73</v>
          </cell>
          <cell r="CK122">
            <v>0</v>
          </cell>
          <cell r="CL122">
            <v>0</v>
          </cell>
          <cell r="CM122">
            <v>0</v>
          </cell>
          <cell r="CN122">
            <v>0</v>
          </cell>
          <cell r="CO122">
            <v>0</v>
          </cell>
          <cell r="CP122">
            <v>118</v>
          </cell>
          <cell r="CQ122">
            <v>0.84599999999999997</v>
          </cell>
          <cell r="CR122">
            <v>0</v>
          </cell>
          <cell r="CS122">
            <v>1</v>
          </cell>
        </row>
        <row r="123">
          <cell r="C123" t="str">
            <v>WT10.5X66</v>
          </cell>
          <cell r="D123" t="str">
            <v>F</v>
          </cell>
          <cell r="E123">
            <v>66</v>
          </cell>
          <cell r="F123">
            <v>19.399999999999999</v>
          </cell>
          <cell r="G123">
            <v>10.9</v>
          </cell>
          <cell r="H123">
            <v>0</v>
          </cell>
          <cell r="I123">
            <v>0</v>
          </cell>
          <cell r="J123">
            <v>12.4</v>
          </cell>
          <cell r="K123">
            <v>0</v>
          </cell>
          <cell r="L123">
            <v>0</v>
          </cell>
          <cell r="M123">
            <v>0.65</v>
          </cell>
          <cell r="N123">
            <v>1.04</v>
          </cell>
          <cell r="O123">
            <v>0</v>
          </cell>
          <cell r="P123">
            <v>0</v>
          </cell>
          <cell r="Q123">
            <v>0</v>
          </cell>
          <cell r="R123">
            <v>1.54</v>
          </cell>
          <cell r="S123">
            <v>1.9375</v>
          </cell>
          <cell r="T123">
            <v>0</v>
          </cell>
          <cell r="U123">
            <v>0</v>
          </cell>
          <cell r="V123">
            <v>2.33</v>
          </cell>
          <cell r="W123">
            <v>0</v>
          </cell>
          <cell r="X123">
            <v>0</v>
          </cell>
          <cell r="Y123">
            <v>0.78</v>
          </cell>
          <cell r="Z123">
            <v>6.01</v>
          </cell>
          <cell r="AA123">
            <v>0</v>
          </cell>
          <cell r="AB123">
            <v>14.4</v>
          </cell>
          <cell r="AC123">
            <v>0</v>
          </cell>
          <cell r="AD123">
            <v>16.8</v>
          </cell>
          <cell r="AE123">
            <v>181</v>
          </cell>
          <cell r="AF123">
            <v>37.6</v>
          </cell>
          <cell r="AG123">
            <v>21.1</v>
          </cell>
          <cell r="AH123">
            <v>3.06</v>
          </cell>
          <cell r="AI123">
            <v>166</v>
          </cell>
          <cell r="AJ123">
            <v>41.1</v>
          </cell>
          <cell r="AK123">
            <v>26.7</v>
          </cell>
          <cell r="AL123">
            <v>2.93</v>
          </cell>
          <cell r="AM123">
            <v>0</v>
          </cell>
          <cell r="AN123">
            <v>5.62</v>
          </cell>
          <cell r="AO123">
            <v>23.4</v>
          </cell>
          <cell r="AP123">
            <v>0</v>
          </cell>
          <cell r="AQ123">
            <v>0</v>
          </cell>
          <cell r="AR123">
            <v>0</v>
          </cell>
          <cell r="AS123">
            <v>0</v>
          </cell>
          <cell r="AT123">
            <v>0</v>
          </cell>
          <cell r="AU123">
            <v>4.5999999999999996</v>
          </cell>
          <cell r="AV123">
            <v>0.84499999999999997</v>
          </cell>
          <cell r="AW123">
            <v>0</v>
          </cell>
          <cell r="AX123">
            <v>1</v>
          </cell>
          <cell r="AY123" t="str">
            <v>WT265X98</v>
          </cell>
          <cell r="AZ123" t="str">
            <v>WT265X98</v>
          </cell>
          <cell r="BA123">
            <v>98</v>
          </cell>
          <cell r="BB123">
            <v>12500</v>
          </cell>
          <cell r="BC123">
            <v>277</v>
          </cell>
          <cell r="BD123">
            <v>0</v>
          </cell>
          <cell r="BE123">
            <v>0</v>
          </cell>
          <cell r="BF123">
            <v>315</v>
          </cell>
          <cell r="BG123">
            <v>0</v>
          </cell>
          <cell r="BH123">
            <v>0</v>
          </cell>
          <cell r="BI123">
            <v>16.5</v>
          </cell>
          <cell r="BJ123">
            <v>26.4</v>
          </cell>
          <cell r="BK123">
            <v>0</v>
          </cell>
          <cell r="BL123">
            <v>0</v>
          </cell>
          <cell r="BM123">
            <v>0</v>
          </cell>
          <cell r="BN123">
            <v>39.1</v>
          </cell>
          <cell r="BO123">
            <v>49.2</v>
          </cell>
          <cell r="BP123">
            <v>0</v>
          </cell>
          <cell r="BQ123">
            <v>59.2</v>
          </cell>
          <cell r="BR123">
            <v>0</v>
          </cell>
          <cell r="BS123">
            <v>0</v>
          </cell>
          <cell r="BT123">
            <v>19.8</v>
          </cell>
          <cell r="BU123">
            <v>98</v>
          </cell>
          <cell r="BV123">
            <v>0</v>
          </cell>
          <cell r="BW123">
            <v>0</v>
          </cell>
          <cell r="BX123">
            <v>14.4</v>
          </cell>
          <cell r="BY123">
            <v>16.8</v>
          </cell>
          <cell r="BZ123">
            <v>75.3</v>
          </cell>
          <cell r="CA123">
            <v>616</v>
          </cell>
          <cell r="CB123">
            <v>346</v>
          </cell>
          <cell r="CC123">
            <v>77.7</v>
          </cell>
          <cell r="CD123">
            <v>69.099999999999994</v>
          </cell>
          <cell r="CE123">
            <v>674</v>
          </cell>
          <cell r="CF123">
            <v>438</v>
          </cell>
          <cell r="CG123">
            <v>74.400000000000006</v>
          </cell>
          <cell r="CH123">
            <v>0</v>
          </cell>
          <cell r="CI123">
            <v>2340</v>
          </cell>
          <cell r="CJ123">
            <v>6.28</v>
          </cell>
          <cell r="CK123">
            <v>0</v>
          </cell>
          <cell r="CL123">
            <v>0</v>
          </cell>
          <cell r="CM123">
            <v>0</v>
          </cell>
          <cell r="CN123">
            <v>0</v>
          </cell>
          <cell r="CO123">
            <v>0</v>
          </cell>
          <cell r="CP123">
            <v>117</v>
          </cell>
          <cell r="CQ123">
            <v>0.84499999999999997</v>
          </cell>
          <cell r="CR123">
            <v>0</v>
          </cell>
          <cell r="CS123">
            <v>1</v>
          </cell>
        </row>
        <row r="124">
          <cell r="C124" t="str">
            <v>WT10.5X61</v>
          </cell>
          <cell r="D124" t="str">
            <v>F</v>
          </cell>
          <cell r="E124">
            <v>61</v>
          </cell>
          <cell r="F124">
            <v>17.899999999999999</v>
          </cell>
          <cell r="G124">
            <v>10.8</v>
          </cell>
          <cell r="H124">
            <v>0</v>
          </cell>
          <cell r="I124">
            <v>0</v>
          </cell>
          <cell r="J124">
            <v>12.4</v>
          </cell>
          <cell r="K124">
            <v>0</v>
          </cell>
          <cell r="L124">
            <v>0</v>
          </cell>
          <cell r="M124">
            <v>0.6</v>
          </cell>
          <cell r="N124">
            <v>0.96</v>
          </cell>
          <cell r="O124">
            <v>0</v>
          </cell>
          <cell r="P124">
            <v>0</v>
          </cell>
          <cell r="Q124">
            <v>0</v>
          </cell>
          <cell r="R124">
            <v>1.46</v>
          </cell>
          <cell r="S124">
            <v>1.8125</v>
          </cell>
          <cell r="T124">
            <v>0</v>
          </cell>
          <cell r="U124">
            <v>0</v>
          </cell>
          <cell r="V124">
            <v>2.2799999999999998</v>
          </cell>
          <cell r="W124">
            <v>0</v>
          </cell>
          <cell r="X124">
            <v>0</v>
          </cell>
          <cell r="Y124">
            <v>0.72399999999999998</v>
          </cell>
          <cell r="Z124">
            <v>6.45</v>
          </cell>
          <cell r="AA124">
            <v>0</v>
          </cell>
          <cell r="AB124">
            <v>15.6</v>
          </cell>
          <cell r="AC124">
            <v>0</v>
          </cell>
          <cell r="AD124">
            <v>18.100000000000001</v>
          </cell>
          <cell r="AE124">
            <v>166</v>
          </cell>
          <cell r="AF124">
            <v>34.299999999999997</v>
          </cell>
          <cell r="AG124">
            <v>19.3</v>
          </cell>
          <cell r="AH124">
            <v>3.04</v>
          </cell>
          <cell r="AI124">
            <v>152</v>
          </cell>
          <cell r="AJ124">
            <v>37.799999999999997</v>
          </cell>
          <cell r="AK124">
            <v>24.6</v>
          </cell>
          <cell r="AL124">
            <v>2.91</v>
          </cell>
          <cell r="AM124">
            <v>0</v>
          </cell>
          <cell r="AN124">
            <v>4.47</v>
          </cell>
          <cell r="AO124">
            <v>18.399999999999999</v>
          </cell>
          <cell r="AP124">
            <v>0</v>
          </cell>
          <cell r="AQ124">
            <v>0</v>
          </cell>
          <cell r="AR124">
            <v>0</v>
          </cell>
          <cell r="AS124">
            <v>0</v>
          </cell>
          <cell r="AT124">
            <v>0</v>
          </cell>
          <cell r="AU124">
            <v>4.58</v>
          </cell>
          <cell r="AV124">
            <v>0.84599999999999997</v>
          </cell>
          <cell r="AW124">
            <v>0</v>
          </cell>
          <cell r="AX124">
            <v>0.995</v>
          </cell>
          <cell r="AY124" t="str">
            <v>WT265X91</v>
          </cell>
          <cell r="AZ124" t="str">
            <v>WT265X91</v>
          </cell>
          <cell r="BA124">
            <v>91</v>
          </cell>
          <cell r="BB124">
            <v>11500</v>
          </cell>
          <cell r="BC124">
            <v>274</v>
          </cell>
          <cell r="BD124">
            <v>0</v>
          </cell>
          <cell r="BE124">
            <v>0</v>
          </cell>
          <cell r="BF124">
            <v>315</v>
          </cell>
          <cell r="BG124">
            <v>0</v>
          </cell>
          <cell r="BH124">
            <v>0</v>
          </cell>
          <cell r="BI124">
            <v>15.2</v>
          </cell>
          <cell r="BJ124">
            <v>24.4</v>
          </cell>
          <cell r="BK124">
            <v>0</v>
          </cell>
          <cell r="BL124">
            <v>0</v>
          </cell>
          <cell r="BM124">
            <v>0</v>
          </cell>
          <cell r="BN124">
            <v>37.1</v>
          </cell>
          <cell r="BO124">
            <v>46</v>
          </cell>
          <cell r="BP124">
            <v>0</v>
          </cell>
          <cell r="BQ124">
            <v>57.9</v>
          </cell>
          <cell r="BR124">
            <v>0</v>
          </cell>
          <cell r="BS124">
            <v>0</v>
          </cell>
          <cell r="BT124">
            <v>18.399999999999999</v>
          </cell>
          <cell r="BU124">
            <v>91</v>
          </cell>
          <cell r="BV124">
            <v>0</v>
          </cell>
          <cell r="BW124">
            <v>0</v>
          </cell>
          <cell r="BX124">
            <v>15.6</v>
          </cell>
          <cell r="BY124">
            <v>18.100000000000001</v>
          </cell>
          <cell r="BZ124">
            <v>69.099999999999994</v>
          </cell>
          <cell r="CA124">
            <v>562</v>
          </cell>
          <cell r="CB124">
            <v>316</v>
          </cell>
          <cell r="CC124">
            <v>77.2</v>
          </cell>
          <cell r="CD124">
            <v>63.3</v>
          </cell>
          <cell r="CE124">
            <v>619</v>
          </cell>
          <cell r="CF124">
            <v>403</v>
          </cell>
          <cell r="CG124">
            <v>73.900000000000006</v>
          </cell>
          <cell r="CH124">
            <v>0</v>
          </cell>
          <cell r="CI124">
            <v>1860</v>
          </cell>
          <cell r="CJ124">
            <v>4.9400000000000004</v>
          </cell>
          <cell r="CK124">
            <v>0</v>
          </cell>
          <cell r="CL124">
            <v>0</v>
          </cell>
          <cell r="CM124">
            <v>0</v>
          </cell>
          <cell r="CN124">
            <v>0</v>
          </cell>
          <cell r="CO124">
            <v>0</v>
          </cell>
          <cell r="CP124">
            <v>116</v>
          </cell>
          <cell r="CQ124">
            <v>0.84599999999999997</v>
          </cell>
          <cell r="CR124">
            <v>0</v>
          </cell>
          <cell r="CS124">
            <v>0.995</v>
          </cell>
        </row>
        <row r="125">
          <cell r="C125" t="str">
            <v>WT10.5X55.5</v>
          </cell>
          <cell r="D125" t="str">
            <v>F</v>
          </cell>
          <cell r="E125">
            <v>55.5</v>
          </cell>
          <cell r="F125">
            <v>16.3</v>
          </cell>
          <cell r="G125">
            <v>10.8</v>
          </cell>
          <cell r="H125">
            <v>0</v>
          </cell>
          <cell r="I125">
            <v>0</v>
          </cell>
          <cell r="J125">
            <v>12.3</v>
          </cell>
          <cell r="K125">
            <v>0</v>
          </cell>
          <cell r="L125">
            <v>0</v>
          </cell>
          <cell r="M125">
            <v>0.55000000000000004</v>
          </cell>
          <cell r="N125">
            <v>0.875</v>
          </cell>
          <cell r="O125">
            <v>0</v>
          </cell>
          <cell r="P125">
            <v>0</v>
          </cell>
          <cell r="Q125">
            <v>0</v>
          </cell>
          <cell r="R125">
            <v>1.38</v>
          </cell>
          <cell r="S125">
            <v>1.75</v>
          </cell>
          <cell r="T125">
            <v>0</v>
          </cell>
          <cell r="U125">
            <v>0</v>
          </cell>
          <cell r="V125">
            <v>2.23</v>
          </cell>
          <cell r="W125">
            <v>0</v>
          </cell>
          <cell r="X125">
            <v>0</v>
          </cell>
          <cell r="Y125">
            <v>0.66200000000000003</v>
          </cell>
          <cell r="Z125">
            <v>7.05</v>
          </cell>
          <cell r="AA125">
            <v>0</v>
          </cell>
          <cell r="AB125">
            <v>17.100000000000001</v>
          </cell>
          <cell r="AC125">
            <v>0</v>
          </cell>
          <cell r="AD125">
            <v>19.600000000000001</v>
          </cell>
          <cell r="AE125">
            <v>150</v>
          </cell>
          <cell r="AF125">
            <v>31</v>
          </cell>
          <cell r="AG125">
            <v>17.5</v>
          </cell>
          <cell r="AH125">
            <v>3.03</v>
          </cell>
          <cell r="AI125">
            <v>137</v>
          </cell>
          <cell r="AJ125">
            <v>34.1</v>
          </cell>
          <cell r="AK125">
            <v>22.2</v>
          </cell>
          <cell r="AL125">
            <v>2.9</v>
          </cell>
          <cell r="AM125">
            <v>0</v>
          </cell>
          <cell r="AN125">
            <v>3.4</v>
          </cell>
          <cell r="AO125">
            <v>13.8</v>
          </cell>
          <cell r="AP125">
            <v>0</v>
          </cell>
          <cell r="AQ125">
            <v>0</v>
          </cell>
          <cell r="AR125">
            <v>0</v>
          </cell>
          <cell r="AS125">
            <v>0</v>
          </cell>
          <cell r="AT125">
            <v>0</v>
          </cell>
          <cell r="AU125">
            <v>4.5599999999999996</v>
          </cell>
          <cell r="AV125">
            <v>0.84499999999999997</v>
          </cell>
          <cell r="AW125">
            <v>0</v>
          </cell>
          <cell r="AX125">
            <v>0.91900000000000004</v>
          </cell>
          <cell r="AY125" t="str">
            <v>WT265X82.5</v>
          </cell>
          <cell r="AZ125" t="str">
            <v>WT265X82.5</v>
          </cell>
          <cell r="BA125">
            <v>82.5</v>
          </cell>
          <cell r="BB125">
            <v>10500</v>
          </cell>
          <cell r="BC125">
            <v>274</v>
          </cell>
          <cell r="BD125">
            <v>0</v>
          </cell>
          <cell r="BE125">
            <v>0</v>
          </cell>
          <cell r="BF125">
            <v>312</v>
          </cell>
          <cell r="BG125">
            <v>0</v>
          </cell>
          <cell r="BH125">
            <v>0</v>
          </cell>
          <cell r="BI125">
            <v>14</v>
          </cell>
          <cell r="BJ125">
            <v>22.2</v>
          </cell>
          <cell r="BK125">
            <v>0</v>
          </cell>
          <cell r="BL125">
            <v>0</v>
          </cell>
          <cell r="BM125">
            <v>0</v>
          </cell>
          <cell r="BN125">
            <v>35.1</v>
          </cell>
          <cell r="BO125">
            <v>44.5</v>
          </cell>
          <cell r="BP125">
            <v>0</v>
          </cell>
          <cell r="BQ125">
            <v>56.6</v>
          </cell>
          <cell r="BR125">
            <v>0</v>
          </cell>
          <cell r="BS125">
            <v>0</v>
          </cell>
          <cell r="BT125">
            <v>16.8</v>
          </cell>
          <cell r="BU125">
            <v>82.5</v>
          </cell>
          <cell r="BV125">
            <v>0</v>
          </cell>
          <cell r="BW125">
            <v>0</v>
          </cell>
          <cell r="BX125">
            <v>17.100000000000001</v>
          </cell>
          <cell r="BY125">
            <v>19.600000000000001</v>
          </cell>
          <cell r="BZ125">
            <v>62.4</v>
          </cell>
          <cell r="CA125">
            <v>508</v>
          </cell>
          <cell r="CB125">
            <v>287</v>
          </cell>
          <cell r="CC125">
            <v>77</v>
          </cell>
          <cell r="CD125">
            <v>57</v>
          </cell>
          <cell r="CE125">
            <v>559</v>
          </cell>
          <cell r="CF125">
            <v>364</v>
          </cell>
          <cell r="CG125">
            <v>73.7</v>
          </cell>
          <cell r="CH125">
            <v>0</v>
          </cell>
          <cell r="CI125">
            <v>1420</v>
          </cell>
          <cell r="CJ125">
            <v>3.71</v>
          </cell>
          <cell r="CK125">
            <v>0</v>
          </cell>
          <cell r="CL125">
            <v>0</v>
          </cell>
          <cell r="CM125">
            <v>0</v>
          </cell>
          <cell r="CN125">
            <v>0</v>
          </cell>
          <cell r="CO125">
            <v>0</v>
          </cell>
          <cell r="CP125">
            <v>116</v>
          </cell>
          <cell r="CQ125">
            <v>0.84499999999999997</v>
          </cell>
          <cell r="CR125">
            <v>0</v>
          </cell>
          <cell r="CS125">
            <v>0.91900000000000004</v>
          </cell>
        </row>
        <row r="126">
          <cell r="C126" t="str">
            <v>WT10.5X50.5</v>
          </cell>
          <cell r="D126" t="str">
            <v>F</v>
          </cell>
          <cell r="E126">
            <v>50.5</v>
          </cell>
          <cell r="F126">
            <v>14.9</v>
          </cell>
          <cell r="G126">
            <v>10.7</v>
          </cell>
          <cell r="H126">
            <v>0</v>
          </cell>
          <cell r="I126">
            <v>0</v>
          </cell>
          <cell r="J126">
            <v>12.3</v>
          </cell>
          <cell r="K126">
            <v>0</v>
          </cell>
          <cell r="L126">
            <v>0</v>
          </cell>
          <cell r="M126">
            <v>0.5</v>
          </cell>
          <cell r="N126">
            <v>0.8</v>
          </cell>
          <cell r="O126">
            <v>0</v>
          </cell>
          <cell r="P126">
            <v>0</v>
          </cell>
          <cell r="Q126">
            <v>0</v>
          </cell>
          <cell r="R126">
            <v>1.3</v>
          </cell>
          <cell r="S126">
            <v>1.6875</v>
          </cell>
          <cell r="T126">
            <v>0</v>
          </cell>
          <cell r="U126">
            <v>0</v>
          </cell>
          <cell r="V126">
            <v>2.1800000000000002</v>
          </cell>
          <cell r="W126">
            <v>0</v>
          </cell>
          <cell r="X126">
            <v>0</v>
          </cell>
          <cell r="Y126">
            <v>0.60499999999999998</v>
          </cell>
          <cell r="Z126">
            <v>7.68</v>
          </cell>
          <cell r="AA126">
            <v>0</v>
          </cell>
          <cell r="AB126">
            <v>18.8</v>
          </cell>
          <cell r="AC126">
            <v>0</v>
          </cell>
          <cell r="AD126">
            <v>21.4</v>
          </cell>
          <cell r="AE126">
            <v>135</v>
          </cell>
          <cell r="AF126">
            <v>27.9</v>
          </cell>
          <cell r="AG126">
            <v>15.8</v>
          </cell>
          <cell r="AH126">
            <v>3.01</v>
          </cell>
          <cell r="AI126">
            <v>124</v>
          </cell>
          <cell r="AJ126">
            <v>30.8</v>
          </cell>
          <cell r="AK126">
            <v>20.2</v>
          </cell>
          <cell r="AL126">
            <v>2.89</v>
          </cell>
          <cell r="AM126">
            <v>0</v>
          </cell>
          <cell r="AN126">
            <v>2.6</v>
          </cell>
          <cell r="AO126">
            <v>10.4</v>
          </cell>
          <cell r="AP126">
            <v>0</v>
          </cell>
          <cell r="AQ126">
            <v>0</v>
          </cell>
          <cell r="AR126">
            <v>0</v>
          </cell>
          <cell r="AS126">
            <v>0</v>
          </cell>
          <cell r="AT126">
            <v>0</v>
          </cell>
          <cell r="AU126">
            <v>4.53</v>
          </cell>
          <cell r="AV126">
            <v>0.84599999999999997</v>
          </cell>
          <cell r="AW126">
            <v>0</v>
          </cell>
          <cell r="AX126">
            <v>0.82799999999999996</v>
          </cell>
          <cell r="AY126" t="str">
            <v>WT265X75</v>
          </cell>
          <cell r="AZ126" t="str">
            <v>WT265X75</v>
          </cell>
          <cell r="BA126">
            <v>75</v>
          </cell>
          <cell r="BB126">
            <v>9610</v>
          </cell>
          <cell r="BC126">
            <v>272</v>
          </cell>
          <cell r="BD126">
            <v>0</v>
          </cell>
          <cell r="BE126">
            <v>0</v>
          </cell>
          <cell r="BF126">
            <v>312</v>
          </cell>
          <cell r="BG126">
            <v>0</v>
          </cell>
          <cell r="BH126">
            <v>0</v>
          </cell>
          <cell r="BI126">
            <v>12.7</v>
          </cell>
          <cell r="BJ126">
            <v>20.3</v>
          </cell>
          <cell r="BK126">
            <v>0</v>
          </cell>
          <cell r="BL126">
            <v>0</v>
          </cell>
          <cell r="BM126">
            <v>0</v>
          </cell>
          <cell r="BN126">
            <v>33</v>
          </cell>
          <cell r="BO126">
            <v>42.9</v>
          </cell>
          <cell r="BP126">
            <v>0</v>
          </cell>
          <cell r="BQ126">
            <v>55.4</v>
          </cell>
          <cell r="BR126">
            <v>0</v>
          </cell>
          <cell r="BS126">
            <v>0</v>
          </cell>
          <cell r="BT126">
            <v>15.4</v>
          </cell>
          <cell r="BU126">
            <v>75</v>
          </cell>
          <cell r="BV126">
            <v>0</v>
          </cell>
          <cell r="BW126">
            <v>0</v>
          </cell>
          <cell r="BX126">
            <v>18.8</v>
          </cell>
          <cell r="BY126">
            <v>21.4</v>
          </cell>
          <cell r="BZ126">
            <v>56.2</v>
          </cell>
          <cell r="CA126">
            <v>457</v>
          </cell>
          <cell r="CB126">
            <v>259</v>
          </cell>
          <cell r="CC126">
            <v>76.5</v>
          </cell>
          <cell r="CD126">
            <v>51.6</v>
          </cell>
          <cell r="CE126">
            <v>505</v>
          </cell>
          <cell r="CF126">
            <v>331</v>
          </cell>
          <cell r="CG126">
            <v>73.400000000000006</v>
          </cell>
          <cell r="CH126">
            <v>0</v>
          </cell>
          <cell r="CI126">
            <v>1080</v>
          </cell>
          <cell r="CJ126">
            <v>2.79</v>
          </cell>
          <cell r="CK126">
            <v>0</v>
          </cell>
          <cell r="CL126">
            <v>0</v>
          </cell>
          <cell r="CM126">
            <v>0</v>
          </cell>
          <cell r="CN126">
            <v>0</v>
          </cell>
          <cell r="CO126">
            <v>0</v>
          </cell>
          <cell r="CP126">
            <v>115</v>
          </cell>
          <cell r="CQ126">
            <v>0.84599999999999997</v>
          </cell>
          <cell r="CR126">
            <v>0</v>
          </cell>
          <cell r="CS126">
            <v>0.82799999999999996</v>
          </cell>
        </row>
        <row r="127">
          <cell r="C127" t="str">
            <v>WT10.5X46.5</v>
          </cell>
          <cell r="D127" t="str">
            <v>F</v>
          </cell>
          <cell r="E127">
            <v>46.5</v>
          </cell>
          <cell r="F127">
            <v>13.7</v>
          </cell>
          <cell r="G127">
            <v>10.8</v>
          </cell>
          <cell r="H127">
            <v>0</v>
          </cell>
          <cell r="I127">
            <v>0</v>
          </cell>
          <cell r="J127">
            <v>8.42</v>
          </cell>
          <cell r="K127">
            <v>0</v>
          </cell>
          <cell r="L127">
            <v>0</v>
          </cell>
          <cell r="M127">
            <v>0.57999999999999996</v>
          </cell>
          <cell r="N127">
            <v>0.93</v>
          </cell>
          <cell r="O127">
            <v>0</v>
          </cell>
          <cell r="P127">
            <v>0</v>
          </cell>
          <cell r="Q127">
            <v>0</v>
          </cell>
          <cell r="R127">
            <v>1.43</v>
          </cell>
          <cell r="S127">
            <v>1.625</v>
          </cell>
          <cell r="T127">
            <v>0</v>
          </cell>
          <cell r="U127">
            <v>0</v>
          </cell>
          <cell r="V127">
            <v>2.74</v>
          </cell>
          <cell r="W127">
            <v>0</v>
          </cell>
          <cell r="X127">
            <v>0</v>
          </cell>
          <cell r="Y127">
            <v>0.81200000000000006</v>
          </cell>
          <cell r="Z127">
            <v>4.53</v>
          </cell>
          <cell r="AA127">
            <v>0</v>
          </cell>
          <cell r="AB127">
            <v>16.2</v>
          </cell>
          <cell r="AC127">
            <v>0</v>
          </cell>
          <cell r="AD127">
            <v>18.600000000000001</v>
          </cell>
          <cell r="AE127">
            <v>144</v>
          </cell>
          <cell r="AF127">
            <v>31.8</v>
          </cell>
          <cell r="AG127">
            <v>17.899999999999999</v>
          </cell>
          <cell r="AH127">
            <v>3.25</v>
          </cell>
          <cell r="AI127">
            <v>46.4</v>
          </cell>
          <cell r="AJ127">
            <v>17.3</v>
          </cell>
          <cell r="AK127">
            <v>11</v>
          </cell>
          <cell r="AL127">
            <v>1.84</v>
          </cell>
          <cell r="AM127">
            <v>0</v>
          </cell>
          <cell r="AN127">
            <v>3.01</v>
          </cell>
          <cell r="AO127">
            <v>9.33</v>
          </cell>
          <cell r="AP127">
            <v>0</v>
          </cell>
          <cell r="AQ127">
            <v>0</v>
          </cell>
          <cell r="AR127">
            <v>0</v>
          </cell>
          <cell r="AS127">
            <v>0</v>
          </cell>
          <cell r="AT127">
            <v>0</v>
          </cell>
          <cell r="AU127">
            <v>4.37</v>
          </cell>
          <cell r="AV127">
            <v>0.73</v>
          </cell>
          <cell r="AW127">
            <v>0</v>
          </cell>
          <cell r="AX127">
            <v>0.96599999999999997</v>
          </cell>
          <cell r="AY127" t="str">
            <v>WT265X69</v>
          </cell>
          <cell r="AZ127" t="str">
            <v>WT265X69</v>
          </cell>
          <cell r="BA127">
            <v>69</v>
          </cell>
          <cell r="BB127">
            <v>8840</v>
          </cell>
          <cell r="BC127">
            <v>274</v>
          </cell>
          <cell r="BD127">
            <v>0</v>
          </cell>
          <cell r="BE127">
            <v>0</v>
          </cell>
          <cell r="BF127">
            <v>214</v>
          </cell>
          <cell r="BG127">
            <v>0</v>
          </cell>
          <cell r="BH127">
            <v>0</v>
          </cell>
          <cell r="BI127">
            <v>14.7</v>
          </cell>
          <cell r="BJ127">
            <v>23.6</v>
          </cell>
          <cell r="BK127">
            <v>0</v>
          </cell>
          <cell r="BL127">
            <v>0</v>
          </cell>
          <cell r="BM127">
            <v>0</v>
          </cell>
          <cell r="BN127">
            <v>36.299999999999997</v>
          </cell>
          <cell r="BO127">
            <v>41.3</v>
          </cell>
          <cell r="BP127">
            <v>0</v>
          </cell>
          <cell r="BQ127">
            <v>69.599999999999994</v>
          </cell>
          <cell r="BR127">
            <v>0</v>
          </cell>
          <cell r="BS127">
            <v>0</v>
          </cell>
          <cell r="BT127">
            <v>20.6</v>
          </cell>
          <cell r="BU127">
            <v>69</v>
          </cell>
          <cell r="BV127">
            <v>0</v>
          </cell>
          <cell r="BW127">
            <v>0</v>
          </cell>
          <cell r="BX127">
            <v>16.2</v>
          </cell>
          <cell r="BY127">
            <v>18.600000000000001</v>
          </cell>
          <cell r="BZ127">
            <v>59.9</v>
          </cell>
          <cell r="CA127">
            <v>521</v>
          </cell>
          <cell r="CB127">
            <v>293</v>
          </cell>
          <cell r="CC127">
            <v>82.6</v>
          </cell>
          <cell r="CD127">
            <v>19.3</v>
          </cell>
          <cell r="CE127">
            <v>283</v>
          </cell>
          <cell r="CF127">
            <v>180</v>
          </cell>
          <cell r="CG127">
            <v>46.7</v>
          </cell>
          <cell r="CH127">
            <v>0</v>
          </cell>
          <cell r="CI127">
            <v>1250</v>
          </cell>
          <cell r="CJ127">
            <v>2.5099999999999998</v>
          </cell>
          <cell r="CK127">
            <v>0</v>
          </cell>
          <cell r="CL127">
            <v>0</v>
          </cell>
          <cell r="CM127">
            <v>0</v>
          </cell>
          <cell r="CN127">
            <v>0</v>
          </cell>
          <cell r="CO127">
            <v>0</v>
          </cell>
          <cell r="CP127">
            <v>111</v>
          </cell>
          <cell r="CQ127">
            <v>0.73</v>
          </cell>
          <cell r="CR127">
            <v>0</v>
          </cell>
          <cell r="CS127">
            <v>0.96599999999999997</v>
          </cell>
        </row>
        <row r="128">
          <cell r="C128" t="str">
            <v>WT10.5X41.5</v>
          </cell>
          <cell r="D128" t="str">
            <v>F</v>
          </cell>
          <cell r="E128">
            <v>41.5</v>
          </cell>
          <cell r="F128">
            <v>12.2</v>
          </cell>
          <cell r="G128">
            <v>10.7</v>
          </cell>
          <cell r="H128">
            <v>0</v>
          </cell>
          <cell r="I128">
            <v>0</v>
          </cell>
          <cell r="J128">
            <v>8.36</v>
          </cell>
          <cell r="K128">
            <v>0</v>
          </cell>
          <cell r="L128">
            <v>0</v>
          </cell>
          <cell r="M128">
            <v>0.51500000000000001</v>
          </cell>
          <cell r="N128">
            <v>0.83499999999999996</v>
          </cell>
          <cell r="O128">
            <v>0</v>
          </cell>
          <cell r="P128">
            <v>0</v>
          </cell>
          <cell r="Q128">
            <v>0</v>
          </cell>
          <cell r="R128">
            <v>1.34</v>
          </cell>
          <cell r="S128">
            <v>1.5</v>
          </cell>
          <cell r="T128">
            <v>0</v>
          </cell>
          <cell r="U128">
            <v>0</v>
          </cell>
          <cell r="V128">
            <v>2.66</v>
          </cell>
          <cell r="W128">
            <v>0</v>
          </cell>
          <cell r="X128">
            <v>0</v>
          </cell>
          <cell r="Y128">
            <v>0.72799999999999998</v>
          </cell>
          <cell r="Z128">
            <v>5</v>
          </cell>
          <cell r="AA128">
            <v>0</v>
          </cell>
          <cell r="AB128">
            <v>18.2</v>
          </cell>
          <cell r="AC128">
            <v>0</v>
          </cell>
          <cell r="AD128">
            <v>20.8</v>
          </cell>
          <cell r="AE128">
            <v>127</v>
          </cell>
          <cell r="AF128">
            <v>28</v>
          </cell>
          <cell r="AG128">
            <v>15.7</v>
          </cell>
          <cell r="AH128">
            <v>3.22</v>
          </cell>
          <cell r="AI128">
            <v>40.700000000000003</v>
          </cell>
          <cell r="AJ128">
            <v>15.2</v>
          </cell>
          <cell r="AK128">
            <v>9.74</v>
          </cell>
          <cell r="AL128">
            <v>1.83</v>
          </cell>
          <cell r="AM128">
            <v>0</v>
          </cell>
          <cell r="AN128">
            <v>2.16</v>
          </cell>
          <cell r="AO128">
            <v>6.5</v>
          </cell>
          <cell r="AP128">
            <v>0</v>
          </cell>
          <cell r="AQ128">
            <v>0</v>
          </cell>
          <cell r="AR128">
            <v>0</v>
          </cell>
          <cell r="AS128">
            <v>0</v>
          </cell>
          <cell r="AT128">
            <v>0</v>
          </cell>
          <cell r="AU128">
            <v>4.33</v>
          </cell>
          <cell r="AV128">
            <v>0.73199999999999998</v>
          </cell>
          <cell r="AW128">
            <v>0</v>
          </cell>
          <cell r="AX128">
            <v>0.85599999999999998</v>
          </cell>
          <cell r="AY128" t="str">
            <v>WT265X61.5</v>
          </cell>
          <cell r="AZ128" t="str">
            <v>WT265X61.5</v>
          </cell>
          <cell r="BA128">
            <v>61.5</v>
          </cell>
          <cell r="BB128">
            <v>7870</v>
          </cell>
          <cell r="BC128">
            <v>272</v>
          </cell>
          <cell r="BD128">
            <v>0</v>
          </cell>
          <cell r="BE128">
            <v>0</v>
          </cell>
          <cell r="BF128">
            <v>212</v>
          </cell>
          <cell r="BG128">
            <v>0</v>
          </cell>
          <cell r="BH128">
            <v>0</v>
          </cell>
          <cell r="BI128">
            <v>13.1</v>
          </cell>
          <cell r="BJ128">
            <v>21.2</v>
          </cell>
          <cell r="BK128">
            <v>0</v>
          </cell>
          <cell r="BL128">
            <v>0</v>
          </cell>
          <cell r="BM128">
            <v>0</v>
          </cell>
          <cell r="BN128">
            <v>34</v>
          </cell>
          <cell r="BO128">
            <v>38.1</v>
          </cell>
          <cell r="BP128">
            <v>0</v>
          </cell>
          <cell r="BQ128">
            <v>67.599999999999994</v>
          </cell>
          <cell r="BR128">
            <v>0</v>
          </cell>
          <cell r="BS128">
            <v>0</v>
          </cell>
          <cell r="BT128">
            <v>18.5</v>
          </cell>
          <cell r="BU128">
            <v>61.5</v>
          </cell>
          <cell r="BV128">
            <v>0</v>
          </cell>
          <cell r="BW128">
            <v>0</v>
          </cell>
          <cell r="BX128">
            <v>18.2</v>
          </cell>
          <cell r="BY128">
            <v>20.8</v>
          </cell>
          <cell r="BZ128">
            <v>52.9</v>
          </cell>
          <cell r="CA128">
            <v>459</v>
          </cell>
          <cell r="CB128">
            <v>257</v>
          </cell>
          <cell r="CC128">
            <v>81.8</v>
          </cell>
          <cell r="CD128">
            <v>16.899999999999999</v>
          </cell>
          <cell r="CE128">
            <v>249</v>
          </cell>
          <cell r="CF128">
            <v>160</v>
          </cell>
          <cell r="CG128">
            <v>46.5</v>
          </cell>
          <cell r="CH128">
            <v>0</v>
          </cell>
          <cell r="CI128">
            <v>899</v>
          </cell>
          <cell r="CJ128">
            <v>1.75</v>
          </cell>
          <cell r="CK128">
            <v>0</v>
          </cell>
          <cell r="CL128">
            <v>0</v>
          </cell>
          <cell r="CM128">
            <v>0</v>
          </cell>
          <cell r="CN128">
            <v>0</v>
          </cell>
          <cell r="CO128">
            <v>0</v>
          </cell>
          <cell r="CP128">
            <v>110</v>
          </cell>
          <cell r="CQ128">
            <v>0.73199999999999998</v>
          </cell>
          <cell r="CR128">
            <v>0</v>
          </cell>
          <cell r="CS128">
            <v>0.85599999999999998</v>
          </cell>
        </row>
        <row r="129">
          <cell r="C129" t="str">
            <v>WT10.5X36.5</v>
          </cell>
          <cell r="D129" t="str">
            <v>F</v>
          </cell>
          <cell r="E129">
            <v>36.5</v>
          </cell>
          <cell r="F129">
            <v>10.7</v>
          </cell>
          <cell r="G129">
            <v>10.6</v>
          </cell>
          <cell r="H129">
            <v>0</v>
          </cell>
          <cell r="I129">
            <v>0</v>
          </cell>
          <cell r="J129">
            <v>8.3000000000000007</v>
          </cell>
          <cell r="K129">
            <v>0</v>
          </cell>
          <cell r="L129">
            <v>0</v>
          </cell>
          <cell r="M129">
            <v>0.45500000000000002</v>
          </cell>
          <cell r="N129">
            <v>0.74</v>
          </cell>
          <cell r="O129">
            <v>0</v>
          </cell>
          <cell r="P129">
            <v>0</v>
          </cell>
          <cell r="Q129">
            <v>0</v>
          </cell>
          <cell r="R129">
            <v>1.24</v>
          </cell>
          <cell r="S129">
            <v>1.4375</v>
          </cell>
          <cell r="T129">
            <v>0</v>
          </cell>
          <cell r="U129">
            <v>0</v>
          </cell>
          <cell r="V129">
            <v>2.6</v>
          </cell>
          <cell r="W129">
            <v>0</v>
          </cell>
          <cell r="X129">
            <v>0</v>
          </cell>
          <cell r="Y129">
            <v>0.64700000000000002</v>
          </cell>
          <cell r="Z129">
            <v>5.6</v>
          </cell>
          <cell r="AA129">
            <v>0</v>
          </cell>
          <cell r="AB129">
            <v>20.6</v>
          </cell>
          <cell r="AC129">
            <v>0</v>
          </cell>
          <cell r="AD129">
            <v>23.3</v>
          </cell>
          <cell r="AE129">
            <v>110</v>
          </cell>
          <cell r="AF129">
            <v>24.4</v>
          </cell>
          <cell r="AG129">
            <v>13.8</v>
          </cell>
          <cell r="AH129">
            <v>3.21</v>
          </cell>
          <cell r="AI129">
            <v>35.299999999999997</v>
          </cell>
          <cell r="AJ129">
            <v>13.3</v>
          </cell>
          <cell r="AK129">
            <v>8.51</v>
          </cell>
          <cell r="AL129">
            <v>1.81</v>
          </cell>
          <cell r="AM129">
            <v>0</v>
          </cell>
          <cell r="AN129">
            <v>1.51</v>
          </cell>
          <cell r="AO129">
            <v>4.42</v>
          </cell>
          <cell r="AP129">
            <v>0</v>
          </cell>
          <cell r="AQ129">
            <v>0</v>
          </cell>
          <cell r="AR129">
            <v>0</v>
          </cell>
          <cell r="AS129">
            <v>0</v>
          </cell>
          <cell r="AT129">
            <v>0</v>
          </cell>
          <cell r="AU129">
            <v>4.3</v>
          </cell>
          <cell r="AV129">
            <v>0.73199999999999998</v>
          </cell>
          <cell r="AW129">
            <v>0</v>
          </cell>
          <cell r="AX129">
            <v>0.72799999999999998</v>
          </cell>
          <cell r="AY129" t="str">
            <v>WT265X54.5</v>
          </cell>
          <cell r="AZ129" t="str">
            <v>WT265X54.5</v>
          </cell>
          <cell r="BA129">
            <v>54.5</v>
          </cell>
          <cell r="BB129">
            <v>6900</v>
          </cell>
          <cell r="BC129">
            <v>269</v>
          </cell>
          <cell r="BD129">
            <v>0</v>
          </cell>
          <cell r="BE129">
            <v>0</v>
          </cell>
          <cell r="BF129">
            <v>211</v>
          </cell>
          <cell r="BG129">
            <v>0</v>
          </cell>
          <cell r="BH129">
            <v>0</v>
          </cell>
          <cell r="BI129">
            <v>11.6</v>
          </cell>
          <cell r="BJ129">
            <v>18.8</v>
          </cell>
          <cell r="BK129">
            <v>0</v>
          </cell>
          <cell r="BL129">
            <v>0</v>
          </cell>
          <cell r="BM129">
            <v>0</v>
          </cell>
          <cell r="BN129">
            <v>31.5</v>
          </cell>
          <cell r="BO129">
            <v>36.5</v>
          </cell>
          <cell r="BP129">
            <v>0</v>
          </cell>
          <cell r="BQ129">
            <v>66</v>
          </cell>
          <cell r="BR129">
            <v>0</v>
          </cell>
          <cell r="BS129">
            <v>0</v>
          </cell>
          <cell r="BT129">
            <v>16.399999999999999</v>
          </cell>
          <cell r="BU129">
            <v>54.5</v>
          </cell>
          <cell r="BV129">
            <v>0</v>
          </cell>
          <cell r="BW129">
            <v>0</v>
          </cell>
          <cell r="BX129">
            <v>20.6</v>
          </cell>
          <cell r="BY129">
            <v>23.3</v>
          </cell>
          <cell r="BZ129">
            <v>45.8</v>
          </cell>
          <cell r="CA129">
            <v>400</v>
          </cell>
          <cell r="CB129">
            <v>226</v>
          </cell>
          <cell r="CC129">
            <v>81.5</v>
          </cell>
          <cell r="CD129">
            <v>14.7</v>
          </cell>
          <cell r="CE129">
            <v>218</v>
          </cell>
          <cell r="CF129">
            <v>139</v>
          </cell>
          <cell r="CG129">
            <v>46</v>
          </cell>
          <cell r="CH129">
            <v>0</v>
          </cell>
          <cell r="CI129">
            <v>629</v>
          </cell>
          <cell r="CJ129">
            <v>1.19</v>
          </cell>
          <cell r="CK129">
            <v>0</v>
          </cell>
          <cell r="CL129">
            <v>0</v>
          </cell>
          <cell r="CM129">
            <v>0</v>
          </cell>
          <cell r="CN129">
            <v>0</v>
          </cell>
          <cell r="CO129">
            <v>0</v>
          </cell>
          <cell r="CP129">
            <v>109</v>
          </cell>
          <cell r="CQ129">
            <v>0.73199999999999998</v>
          </cell>
          <cell r="CR129">
            <v>0</v>
          </cell>
          <cell r="CS129">
            <v>0.72799999999999998</v>
          </cell>
        </row>
        <row r="130">
          <cell r="C130" t="str">
            <v>WT10.5X34</v>
          </cell>
          <cell r="D130" t="str">
            <v>F</v>
          </cell>
          <cell r="E130">
            <v>34</v>
          </cell>
          <cell r="F130">
            <v>10</v>
          </cell>
          <cell r="G130">
            <v>10.6</v>
          </cell>
          <cell r="H130">
            <v>0</v>
          </cell>
          <cell r="I130">
            <v>0</v>
          </cell>
          <cell r="J130">
            <v>8.27</v>
          </cell>
          <cell r="K130">
            <v>0</v>
          </cell>
          <cell r="L130">
            <v>0</v>
          </cell>
          <cell r="M130">
            <v>0.43</v>
          </cell>
          <cell r="N130">
            <v>0.68500000000000005</v>
          </cell>
          <cell r="O130">
            <v>0</v>
          </cell>
          <cell r="P130">
            <v>0</v>
          </cell>
          <cell r="Q130">
            <v>0</v>
          </cell>
          <cell r="R130">
            <v>1.19</v>
          </cell>
          <cell r="S130">
            <v>1.375</v>
          </cell>
          <cell r="T130">
            <v>0</v>
          </cell>
          <cell r="U130">
            <v>0</v>
          </cell>
          <cell r="V130">
            <v>2.59</v>
          </cell>
          <cell r="W130">
            <v>0</v>
          </cell>
          <cell r="X130">
            <v>0</v>
          </cell>
          <cell r="Y130">
            <v>0.60599999999999998</v>
          </cell>
          <cell r="Z130">
            <v>6.04</v>
          </cell>
          <cell r="AA130">
            <v>0</v>
          </cell>
          <cell r="AB130">
            <v>21.8</v>
          </cell>
          <cell r="AC130">
            <v>0</v>
          </cell>
          <cell r="AD130">
            <v>24.6</v>
          </cell>
          <cell r="AE130">
            <v>103</v>
          </cell>
          <cell r="AF130">
            <v>22.9</v>
          </cell>
          <cell r="AG130">
            <v>12.9</v>
          </cell>
          <cell r="AH130">
            <v>3.2</v>
          </cell>
          <cell r="AI130">
            <v>32.4</v>
          </cell>
          <cell r="AJ130">
            <v>12.2</v>
          </cell>
          <cell r="AK130">
            <v>7.83</v>
          </cell>
          <cell r="AL130">
            <v>1.8</v>
          </cell>
          <cell r="AM130">
            <v>0</v>
          </cell>
          <cell r="AN130">
            <v>1.22</v>
          </cell>
          <cell r="AO130">
            <v>3.62</v>
          </cell>
          <cell r="AP130">
            <v>0</v>
          </cell>
          <cell r="AQ130">
            <v>0</v>
          </cell>
          <cell r="AR130">
            <v>0</v>
          </cell>
          <cell r="AS130">
            <v>0</v>
          </cell>
          <cell r="AT130">
            <v>0</v>
          </cell>
          <cell r="AU130">
            <v>4.3</v>
          </cell>
          <cell r="AV130">
            <v>0.72799999999999998</v>
          </cell>
          <cell r="AW130">
            <v>0</v>
          </cell>
          <cell r="AX130">
            <v>0.66600000000000004</v>
          </cell>
          <cell r="AY130" t="str">
            <v>WT265X50.5</v>
          </cell>
          <cell r="AZ130" t="str">
            <v>WT265X50.5</v>
          </cell>
          <cell r="BA130">
            <v>50.5</v>
          </cell>
          <cell r="BB130">
            <v>6450</v>
          </cell>
          <cell r="BC130">
            <v>269</v>
          </cell>
          <cell r="BD130">
            <v>0</v>
          </cell>
          <cell r="BE130">
            <v>0</v>
          </cell>
          <cell r="BF130">
            <v>210</v>
          </cell>
          <cell r="BG130">
            <v>0</v>
          </cell>
          <cell r="BH130">
            <v>0</v>
          </cell>
          <cell r="BI130">
            <v>10.9</v>
          </cell>
          <cell r="BJ130">
            <v>17.399999999999999</v>
          </cell>
          <cell r="BK130">
            <v>0</v>
          </cell>
          <cell r="BL130">
            <v>0</v>
          </cell>
          <cell r="BM130">
            <v>0</v>
          </cell>
          <cell r="BN130">
            <v>30.2</v>
          </cell>
          <cell r="BO130">
            <v>34.9</v>
          </cell>
          <cell r="BP130">
            <v>0</v>
          </cell>
          <cell r="BQ130">
            <v>65.8</v>
          </cell>
          <cell r="BR130">
            <v>0</v>
          </cell>
          <cell r="BS130">
            <v>0</v>
          </cell>
          <cell r="BT130">
            <v>15.4</v>
          </cell>
          <cell r="BU130">
            <v>50.5</v>
          </cell>
          <cell r="BV130">
            <v>0</v>
          </cell>
          <cell r="BW130">
            <v>0</v>
          </cell>
          <cell r="BX130">
            <v>21.8</v>
          </cell>
          <cell r="BY130">
            <v>24.6</v>
          </cell>
          <cell r="BZ130">
            <v>42.9</v>
          </cell>
          <cell r="CA130">
            <v>375</v>
          </cell>
          <cell r="CB130">
            <v>211</v>
          </cell>
          <cell r="CC130">
            <v>81.3</v>
          </cell>
          <cell r="CD130">
            <v>13.5</v>
          </cell>
          <cell r="CE130">
            <v>200</v>
          </cell>
          <cell r="CF130">
            <v>128</v>
          </cell>
          <cell r="CG130">
            <v>45.7</v>
          </cell>
          <cell r="CH130">
            <v>0</v>
          </cell>
          <cell r="CI130">
            <v>508</v>
          </cell>
          <cell r="CJ130">
            <v>0.97199999999999998</v>
          </cell>
          <cell r="CK130">
            <v>0</v>
          </cell>
          <cell r="CL130">
            <v>0</v>
          </cell>
          <cell r="CM130">
            <v>0</v>
          </cell>
          <cell r="CN130">
            <v>0</v>
          </cell>
          <cell r="CO130">
            <v>0</v>
          </cell>
          <cell r="CP130">
            <v>109</v>
          </cell>
          <cell r="CQ130">
            <v>0.72799999999999998</v>
          </cell>
          <cell r="CR130">
            <v>0</v>
          </cell>
          <cell r="CS130">
            <v>0.66600000000000004</v>
          </cell>
        </row>
        <row r="131">
          <cell r="C131" t="str">
            <v>WT10.5X31</v>
          </cell>
          <cell r="D131" t="str">
            <v>F</v>
          </cell>
          <cell r="E131">
            <v>31</v>
          </cell>
          <cell r="F131">
            <v>9.1300000000000008</v>
          </cell>
          <cell r="G131">
            <v>10.5</v>
          </cell>
          <cell r="H131">
            <v>0</v>
          </cell>
          <cell r="I131">
            <v>0</v>
          </cell>
          <cell r="J131">
            <v>8.24</v>
          </cell>
          <cell r="K131">
            <v>0</v>
          </cell>
          <cell r="L131">
            <v>0</v>
          </cell>
          <cell r="M131">
            <v>0.4</v>
          </cell>
          <cell r="N131">
            <v>0.61499999999999999</v>
          </cell>
          <cell r="O131">
            <v>0</v>
          </cell>
          <cell r="P131">
            <v>0</v>
          </cell>
          <cell r="Q131">
            <v>0</v>
          </cell>
          <cell r="R131">
            <v>1.1200000000000001</v>
          </cell>
          <cell r="S131">
            <v>1.3125</v>
          </cell>
          <cell r="T131">
            <v>0</v>
          </cell>
          <cell r="U131">
            <v>0</v>
          </cell>
          <cell r="V131">
            <v>2.58</v>
          </cell>
          <cell r="W131">
            <v>0</v>
          </cell>
          <cell r="X131">
            <v>0</v>
          </cell>
          <cell r="Y131">
            <v>0.55400000000000005</v>
          </cell>
          <cell r="Z131">
            <v>6.7</v>
          </cell>
          <cell r="AA131">
            <v>0</v>
          </cell>
          <cell r="AB131">
            <v>23.4</v>
          </cell>
          <cell r="AC131">
            <v>0</v>
          </cell>
          <cell r="AD131">
            <v>26.2</v>
          </cell>
          <cell r="AE131">
            <v>93.8</v>
          </cell>
          <cell r="AF131">
            <v>21.1</v>
          </cell>
          <cell r="AG131">
            <v>11.9</v>
          </cell>
          <cell r="AH131">
            <v>3.21</v>
          </cell>
          <cell r="AI131">
            <v>28.7</v>
          </cell>
          <cell r="AJ131">
            <v>10.9</v>
          </cell>
          <cell r="AK131">
            <v>6.97</v>
          </cell>
          <cell r="AL131">
            <v>1.77</v>
          </cell>
          <cell r="AM131">
            <v>0</v>
          </cell>
          <cell r="AN131">
            <v>0.91300000000000003</v>
          </cell>
          <cell r="AO131">
            <v>2.78</v>
          </cell>
          <cell r="AP131">
            <v>0</v>
          </cell>
          <cell r="AQ131">
            <v>0</v>
          </cell>
          <cell r="AR131">
            <v>0</v>
          </cell>
          <cell r="AS131">
            <v>0</v>
          </cell>
          <cell r="AT131">
            <v>0</v>
          </cell>
          <cell r="AU131">
            <v>4.3099999999999996</v>
          </cell>
          <cell r="AV131">
            <v>0.72099999999999997</v>
          </cell>
          <cell r="AW131">
            <v>0</v>
          </cell>
          <cell r="AX131">
            <v>0.58099999999999996</v>
          </cell>
          <cell r="AY131" t="str">
            <v>WT265X46</v>
          </cell>
          <cell r="AZ131" t="str">
            <v>WT265X46</v>
          </cell>
          <cell r="BA131">
            <v>46</v>
          </cell>
          <cell r="BB131">
            <v>5890</v>
          </cell>
          <cell r="BC131">
            <v>267</v>
          </cell>
          <cell r="BD131">
            <v>0</v>
          </cell>
          <cell r="BE131">
            <v>0</v>
          </cell>
          <cell r="BF131">
            <v>209</v>
          </cell>
          <cell r="BG131">
            <v>0</v>
          </cell>
          <cell r="BH131">
            <v>0</v>
          </cell>
          <cell r="BI131">
            <v>10.199999999999999</v>
          </cell>
          <cell r="BJ131">
            <v>15.6</v>
          </cell>
          <cell r="BK131">
            <v>0</v>
          </cell>
          <cell r="BL131">
            <v>0</v>
          </cell>
          <cell r="BM131">
            <v>0</v>
          </cell>
          <cell r="BN131">
            <v>28.4</v>
          </cell>
          <cell r="BO131">
            <v>33.299999999999997</v>
          </cell>
          <cell r="BP131">
            <v>0</v>
          </cell>
          <cell r="BQ131">
            <v>65.5</v>
          </cell>
          <cell r="BR131">
            <v>0</v>
          </cell>
          <cell r="BS131">
            <v>0</v>
          </cell>
          <cell r="BT131">
            <v>14.1</v>
          </cell>
          <cell r="BU131">
            <v>46</v>
          </cell>
          <cell r="BV131">
            <v>0</v>
          </cell>
          <cell r="BW131">
            <v>0</v>
          </cell>
          <cell r="BX131">
            <v>23.4</v>
          </cell>
          <cell r="BY131">
            <v>26.2</v>
          </cell>
          <cell r="BZ131">
            <v>39</v>
          </cell>
          <cell r="CA131">
            <v>346</v>
          </cell>
          <cell r="CB131">
            <v>195</v>
          </cell>
          <cell r="CC131">
            <v>81.5</v>
          </cell>
          <cell r="CD131">
            <v>11.9</v>
          </cell>
          <cell r="CE131">
            <v>179</v>
          </cell>
          <cell r="CF131">
            <v>114</v>
          </cell>
          <cell r="CG131">
            <v>45</v>
          </cell>
          <cell r="CH131">
            <v>0</v>
          </cell>
          <cell r="CI131">
            <v>380</v>
          </cell>
          <cell r="CJ131">
            <v>0.747</v>
          </cell>
          <cell r="CK131">
            <v>0</v>
          </cell>
          <cell r="CL131">
            <v>0</v>
          </cell>
          <cell r="CM131">
            <v>0</v>
          </cell>
          <cell r="CN131">
            <v>0</v>
          </cell>
          <cell r="CO131">
            <v>0</v>
          </cell>
          <cell r="CP131">
            <v>109</v>
          </cell>
          <cell r="CQ131">
            <v>0.72099999999999997</v>
          </cell>
          <cell r="CR131">
            <v>0</v>
          </cell>
          <cell r="CS131">
            <v>0.58099999999999996</v>
          </cell>
        </row>
        <row r="132">
          <cell r="C132" t="str">
            <v>WT10.5X27.5</v>
          </cell>
          <cell r="D132" t="str">
            <v>F</v>
          </cell>
          <cell r="E132">
            <v>27.5</v>
          </cell>
          <cell r="F132">
            <v>8.1</v>
          </cell>
          <cell r="G132">
            <v>10.4</v>
          </cell>
          <cell r="H132">
            <v>0</v>
          </cell>
          <cell r="I132">
            <v>0</v>
          </cell>
          <cell r="J132">
            <v>8.2200000000000006</v>
          </cell>
          <cell r="K132">
            <v>0</v>
          </cell>
          <cell r="L132">
            <v>0</v>
          </cell>
          <cell r="M132">
            <v>0.375</v>
          </cell>
          <cell r="N132">
            <v>0.52200000000000002</v>
          </cell>
          <cell r="O132">
            <v>0</v>
          </cell>
          <cell r="P132">
            <v>0</v>
          </cell>
          <cell r="Q132">
            <v>0</v>
          </cell>
          <cell r="R132">
            <v>1.02</v>
          </cell>
          <cell r="S132">
            <v>1.1875</v>
          </cell>
          <cell r="T132">
            <v>0</v>
          </cell>
          <cell r="U132">
            <v>0</v>
          </cell>
          <cell r="V132">
            <v>2.64</v>
          </cell>
          <cell r="W132">
            <v>0</v>
          </cell>
          <cell r="X132">
            <v>0</v>
          </cell>
          <cell r="Y132">
            <v>0.49299999999999999</v>
          </cell>
          <cell r="Z132">
            <v>7.87</v>
          </cell>
          <cell r="AA132">
            <v>0</v>
          </cell>
          <cell r="AB132">
            <v>25</v>
          </cell>
          <cell r="AC132">
            <v>0</v>
          </cell>
          <cell r="AD132">
            <v>27.7</v>
          </cell>
          <cell r="AE132">
            <v>84.4</v>
          </cell>
          <cell r="AF132">
            <v>19.399999999999999</v>
          </cell>
          <cell r="AG132">
            <v>10.9</v>
          </cell>
          <cell r="AH132">
            <v>3.23</v>
          </cell>
          <cell r="AI132">
            <v>24.2</v>
          </cell>
          <cell r="AJ132">
            <v>9.18</v>
          </cell>
          <cell r="AK132">
            <v>5.89</v>
          </cell>
          <cell r="AL132">
            <v>1.73</v>
          </cell>
          <cell r="AM132">
            <v>0</v>
          </cell>
          <cell r="AN132">
            <v>0.61699999999999999</v>
          </cell>
          <cell r="AO132">
            <v>2.08</v>
          </cell>
          <cell r="AP132">
            <v>0</v>
          </cell>
          <cell r="AQ132">
            <v>0</v>
          </cell>
          <cell r="AR132">
            <v>0</v>
          </cell>
          <cell r="AS132">
            <v>0</v>
          </cell>
          <cell r="AT132">
            <v>0</v>
          </cell>
          <cell r="AU132">
            <v>4.37</v>
          </cell>
          <cell r="AV132">
            <v>0.70299999999999996</v>
          </cell>
          <cell r="AW132">
            <v>0</v>
          </cell>
          <cell r="AX132">
            <v>0.52</v>
          </cell>
          <cell r="AY132" t="str">
            <v>WT265X41</v>
          </cell>
          <cell r="AZ132" t="str">
            <v>WT265X41</v>
          </cell>
          <cell r="BA132">
            <v>41</v>
          </cell>
          <cell r="BB132">
            <v>5230</v>
          </cell>
          <cell r="BC132">
            <v>264</v>
          </cell>
          <cell r="BD132">
            <v>0</v>
          </cell>
          <cell r="BE132">
            <v>0</v>
          </cell>
          <cell r="BF132">
            <v>209</v>
          </cell>
          <cell r="BG132">
            <v>0</v>
          </cell>
          <cell r="BH132">
            <v>0</v>
          </cell>
          <cell r="BI132">
            <v>9.5299999999999994</v>
          </cell>
          <cell r="BJ132">
            <v>13.3</v>
          </cell>
          <cell r="BK132">
            <v>0</v>
          </cell>
          <cell r="BL132">
            <v>0</v>
          </cell>
          <cell r="BM132">
            <v>0</v>
          </cell>
          <cell r="BN132">
            <v>25.9</v>
          </cell>
          <cell r="BO132">
            <v>30.2</v>
          </cell>
          <cell r="BP132">
            <v>0</v>
          </cell>
          <cell r="BQ132">
            <v>67.099999999999994</v>
          </cell>
          <cell r="BR132">
            <v>0</v>
          </cell>
          <cell r="BS132">
            <v>0</v>
          </cell>
          <cell r="BT132">
            <v>12.5</v>
          </cell>
          <cell r="BU132">
            <v>41</v>
          </cell>
          <cell r="BV132">
            <v>0</v>
          </cell>
          <cell r="BW132">
            <v>0</v>
          </cell>
          <cell r="BX132">
            <v>25</v>
          </cell>
          <cell r="BY132">
            <v>27.7</v>
          </cell>
          <cell r="BZ132">
            <v>35.1</v>
          </cell>
          <cell r="CA132">
            <v>318</v>
          </cell>
          <cell r="CB132">
            <v>179</v>
          </cell>
          <cell r="CC132">
            <v>82</v>
          </cell>
          <cell r="CD132">
            <v>10.1</v>
          </cell>
          <cell r="CE132">
            <v>150</v>
          </cell>
          <cell r="CF132">
            <v>96.5</v>
          </cell>
          <cell r="CG132">
            <v>43.9</v>
          </cell>
          <cell r="CH132">
            <v>0</v>
          </cell>
          <cell r="CI132">
            <v>257</v>
          </cell>
          <cell r="CJ132">
            <v>0.55900000000000005</v>
          </cell>
          <cell r="CK132">
            <v>0</v>
          </cell>
          <cell r="CL132">
            <v>0</v>
          </cell>
          <cell r="CM132">
            <v>0</v>
          </cell>
          <cell r="CN132">
            <v>0</v>
          </cell>
          <cell r="CO132">
            <v>0</v>
          </cell>
          <cell r="CP132">
            <v>111</v>
          </cell>
          <cell r="CQ132">
            <v>0.70299999999999996</v>
          </cell>
          <cell r="CR132">
            <v>0</v>
          </cell>
          <cell r="CS132">
            <v>0.52</v>
          </cell>
        </row>
        <row r="133">
          <cell r="C133" t="str">
            <v>WT10.5X24</v>
          </cell>
          <cell r="D133" t="str">
            <v>F</v>
          </cell>
          <cell r="E133">
            <v>24</v>
          </cell>
          <cell r="F133">
            <v>7.07</v>
          </cell>
          <cell r="G133">
            <v>10.3</v>
          </cell>
          <cell r="H133">
            <v>0</v>
          </cell>
          <cell r="I133">
            <v>0</v>
          </cell>
          <cell r="J133">
            <v>8.14</v>
          </cell>
          <cell r="K133">
            <v>0</v>
          </cell>
          <cell r="L133">
            <v>0</v>
          </cell>
          <cell r="M133">
            <v>0.35</v>
          </cell>
          <cell r="N133">
            <v>0.43</v>
          </cell>
          <cell r="O133">
            <v>0</v>
          </cell>
          <cell r="P133">
            <v>0</v>
          </cell>
          <cell r="Q133">
            <v>0</v>
          </cell>
          <cell r="R133">
            <v>0.93</v>
          </cell>
          <cell r="S133">
            <v>1.125</v>
          </cell>
          <cell r="T133">
            <v>0</v>
          </cell>
          <cell r="U133">
            <v>0</v>
          </cell>
          <cell r="V133">
            <v>2.74</v>
          </cell>
          <cell r="W133">
            <v>0</v>
          </cell>
          <cell r="X133">
            <v>0</v>
          </cell>
          <cell r="Y133">
            <v>0.45900000000000002</v>
          </cell>
          <cell r="Z133">
            <v>9.4700000000000006</v>
          </cell>
          <cell r="AA133">
            <v>0</v>
          </cell>
          <cell r="AB133">
            <v>26.8</v>
          </cell>
          <cell r="AC133">
            <v>0</v>
          </cell>
          <cell r="AD133">
            <v>29.5</v>
          </cell>
          <cell r="AE133">
            <v>74.900000000000006</v>
          </cell>
          <cell r="AF133">
            <v>17.8</v>
          </cell>
          <cell r="AG133">
            <v>9.9</v>
          </cell>
          <cell r="AH133">
            <v>3.26</v>
          </cell>
          <cell r="AI133">
            <v>19.399999999999999</v>
          </cell>
          <cell r="AJ133">
            <v>7.44</v>
          </cell>
          <cell r="AK133">
            <v>4.76</v>
          </cell>
          <cell r="AL133">
            <v>1.66</v>
          </cell>
          <cell r="AM133">
            <v>0</v>
          </cell>
          <cell r="AN133">
            <v>0.4</v>
          </cell>
          <cell r="AO133">
            <v>1.52</v>
          </cell>
          <cell r="AP133">
            <v>0</v>
          </cell>
          <cell r="AQ133">
            <v>0</v>
          </cell>
          <cell r="AR133">
            <v>0</v>
          </cell>
          <cell r="AS133">
            <v>0</v>
          </cell>
          <cell r="AT133">
            <v>0</v>
          </cell>
          <cell r="AU133">
            <v>4.4400000000000004</v>
          </cell>
          <cell r="AV133">
            <v>0.67600000000000005</v>
          </cell>
          <cell r="AW133">
            <v>0</v>
          </cell>
          <cell r="AX133">
            <v>0.46100000000000002</v>
          </cell>
          <cell r="AY133" t="str">
            <v>WT265X36</v>
          </cell>
          <cell r="AZ133" t="str">
            <v>WT265X36</v>
          </cell>
          <cell r="BA133">
            <v>36</v>
          </cell>
          <cell r="BB133">
            <v>4560</v>
          </cell>
          <cell r="BC133">
            <v>262</v>
          </cell>
          <cell r="BD133">
            <v>0</v>
          </cell>
          <cell r="BE133">
            <v>0</v>
          </cell>
          <cell r="BF133">
            <v>207</v>
          </cell>
          <cell r="BG133">
            <v>0</v>
          </cell>
          <cell r="BH133">
            <v>0</v>
          </cell>
          <cell r="BI133">
            <v>8.89</v>
          </cell>
          <cell r="BJ133">
            <v>10.9</v>
          </cell>
          <cell r="BK133">
            <v>0</v>
          </cell>
          <cell r="BL133">
            <v>0</v>
          </cell>
          <cell r="BM133">
            <v>0</v>
          </cell>
          <cell r="BN133">
            <v>23.6</v>
          </cell>
          <cell r="BO133">
            <v>28.6</v>
          </cell>
          <cell r="BP133">
            <v>0</v>
          </cell>
          <cell r="BQ133">
            <v>69.599999999999994</v>
          </cell>
          <cell r="BR133">
            <v>0</v>
          </cell>
          <cell r="BS133">
            <v>0</v>
          </cell>
          <cell r="BT133">
            <v>11.7</v>
          </cell>
          <cell r="BU133">
            <v>36</v>
          </cell>
          <cell r="BV133">
            <v>0</v>
          </cell>
          <cell r="BW133">
            <v>0</v>
          </cell>
          <cell r="BX133">
            <v>26.8</v>
          </cell>
          <cell r="BY133">
            <v>29.5</v>
          </cell>
          <cell r="BZ133">
            <v>31.2</v>
          </cell>
          <cell r="CA133">
            <v>292</v>
          </cell>
          <cell r="CB133">
            <v>162</v>
          </cell>
          <cell r="CC133">
            <v>82.8</v>
          </cell>
          <cell r="CD133">
            <v>8.07</v>
          </cell>
          <cell r="CE133">
            <v>122</v>
          </cell>
          <cell r="CF133">
            <v>78</v>
          </cell>
          <cell r="CG133">
            <v>42.2</v>
          </cell>
          <cell r="CH133">
            <v>0</v>
          </cell>
          <cell r="CI133">
            <v>166</v>
          </cell>
          <cell r="CJ133">
            <v>0.40799999999999997</v>
          </cell>
          <cell r="CK133">
            <v>0</v>
          </cell>
          <cell r="CL133">
            <v>0</v>
          </cell>
          <cell r="CM133">
            <v>0</v>
          </cell>
          <cell r="CN133">
            <v>0</v>
          </cell>
          <cell r="CO133">
            <v>0</v>
          </cell>
          <cell r="CP133">
            <v>113</v>
          </cell>
          <cell r="CQ133">
            <v>0.67600000000000005</v>
          </cell>
          <cell r="CR133">
            <v>0</v>
          </cell>
          <cell r="CS133">
            <v>0.46100000000000002</v>
          </cell>
        </row>
        <row r="134">
          <cell r="C134" t="str">
            <v>WT10.5X28.5</v>
          </cell>
          <cell r="D134" t="str">
            <v>F</v>
          </cell>
          <cell r="E134">
            <v>28.5</v>
          </cell>
          <cell r="F134">
            <v>8.3699999999999992</v>
          </cell>
          <cell r="G134">
            <v>10.5</v>
          </cell>
          <cell r="H134">
            <v>0</v>
          </cell>
          <cell r="I134">
            <v>0</v>
          </cell>
          <cell r="J134">
            <v>6.56</v>
          </cell>
          <cell r="K134">
            <v>0</v>
          </cell>
          <cell r="L134">
            <v>0</v>
          </cell>
          <cell r="M134">
            <v>0.40500000000000003</v>
          </cell>
          <cell r="N134">
            <v>0.65</v>
          </cell>
          <cell r="O134">
            <v>0</v>
          </cell>
          <cell r="P134">
            <v>0</v>
          </cell>
          <cell r="Q134">
            <v>0</v>
          </cell>
          <cell r="R134">
            <v>1.1499999999999999</v>
          </cell>
          <cell r="S134">
            <v>1.3125</v>
          </cell>
          <cell r="T134">
            <v>0</v>
          </cell>
          <cell r="U134">
            <v>0</v>
          </cell>
          <cell r="V134">
            <v>2.85</v>
          </cell>
          <cell r="W134">
            <v>0</v>
          </cell>
          <cell r="X134">
            <v>0</v>
          </cell>
          <cell r="Y134">
            <v>0.63800000000000001</v>
          </cell>
          <cell r="Z134">
            <v>5.04</v>
          </cell>
          <cell r="AA134">
            <v>0</v>
          </cell>
          <cell r="AB134">
            <v>23.2</v>
          </cell>
          <cell r="AC134">
            <v>0</v>
          </cell>
          <cell r="AD134">
            <v>26</v>
          </cell>
          <cell r="AE134">
            <v>90.4</v>
          </cell>
          <cell r="AF134">
            <v>21.2</v>
          </cell>
          <cell r="AG134">
            <v>11.8</v>
          </cell>
          <cell r="AH134">
            <v>3.29</v>
          </cell>
          <cell r="AI134">
            <v>15.3</v>
          </cell>
          <cell r="AJ134">
            <v>7.4</v>
          </cell>
          <cell r="AK134">
            <v>4.67</v>
          </cell>
          <cell r="AL134">
            <v>1.35</v>
          </cell>
          <cell r="AM134">
            <v>0</v>
          </cell>
          <cell r="AN134">
            <v>0.88400000000000001</v>
          </cell>
          <cell r="AO134">
            <v>2.5</v>
          </cell>
          <cell r="AP134">
            <v>0</v>
          </cell>
          <cell r="AQ134">
            <v>0</v>
          </cell>
          <cell r="AR134">
            <v>0</v>
          </cell>
          <cell r="AS134">
            <v>0</v>
          </cell>
          <cell r="AT134">
            <v>0</v>
          </cell>
          <cell r="AU134">
            <v>4.3600000000000003</v>
          </cell>
          <cell r="AV134">
            <v>0.66500000000000004</v>
          </cell>
          <cell r="AW134">
            <v>0</v>
          </cell>
          <cell r="AX134">
            <v>0.59199999999999997</v>
          </cell>
          <cell r="AY134" t="str">
            <v>WT265X42.5</v>
          </cell>
          <cell r="AZ134" t="str">
            <v>WT265X42.5</v>
          </cell>
          <cell r="BA134">
            <v>42.5</v>
          </cell>
          <cell r="BB134">
            <v>5400</v>
          </cell>
          <cell r="BC134">
            <v>267</v>
          </cell>
          <cell r="BD134">
            <v>0</v>
          </cell>
          <cell r="BE134">
            <v>0</v>
          </cell>
          <cell r="BF134">
            <v>167</v>
          </cell>
          <cell r="BG134">
            <v>0</v>
          </cell>
          <cell r="BH134">
            <v>0</v>
          </cell>
          <cell r="BI134">
            <v>10.3</v>
          </cell>
          <cell r="BJ134">
            <v>16.5</v>
          </cell>
          <cell r="BK134">
            <v>0</v>
          </cell>
          <cell r="BL134">
            <v>0</v>
          </cell>
          <cell r="BM134">
            <v>0</v>
          </cell>
          <cell r="BN134">
            <v>29.2</v>
          </cell>
          <cell r="BO134">
            <v>33.299999999999997</v>
          </cell>
          <cell r="BP134">
            <v>0</v>
          </cell>
          <cell r="BQ134">
            <v>72.400000000000006</v>
          </cell>
          <cell r="BR134">
            <v>0</v>
          </cell>
          <cell r="BS134">
            <v>0</v>
          </cell>
          <cell r="BT134">
            <v>16.2</v>
          </cell>
          <cell r="BU134">
            <v>42.5</v>
          </cell>
          <cell r="BV134">
            <v>0</v>
          </cell>
          <cell r="BW134">
            <v>0</v>
          </cell>
          <cell r="BX134">
            <v>23.2</v>
          </cell>
          <cell r="BY134">
            <v>26</v>
          </cell>
          <cell r="BZ134">
            <v>37.6</v>
          </cell>
          <cell r="CA134">
            <v>347</v>
          </cell>
          <cell r="CB134">
            <v>193</v>
          </cell>
          <cell r="CC134">
            <v>83.6</v>
          </cell>
          <cell r="CD134">
            <v>6.37</v>
          </cell>
          <cell r="CE134">
            <v>121</v>
          </cell>
          <cell r="CF134">
            <v>76.5</v>
          </cell>
          <cell r="CG134">
            <v>34.299999999999997</v>
          </cell>
          <cell r="CH134">
            <v>0</v>
          </cell>
          <cell r="CI134">
            <v>368</v>
          </cell>
          <cell r="CJ134">
            <v>0.67100000000000004</v>
          </cell>
          <cell r="CK134">
            <v>0</v>
          </cell>
          <cell r="CL134">
            <v>0</v>
          </cell>
          <cell r="CM134">
            <v>0</v>
          </cell>
          <cell r="CN134">
            <v>0</v>
          </cell>
          <cell r="CO134">
            <v>0</v>
          </cell>
          <cell r="CP134">
            <v>111</v>
          </cell>
          <cell r="CQ134">
            <v>0.66500000000000004</v>
          </cell>
          <cell r="CR134">
            <v>0</v>
          </cell>
          <cell r="CS134">
            <v>0.59199999999999997</v>
          </cell>
        </row>
        <row r="135">
          <cell r="C135" t="str">
            <v>WT10.5X25</v>
          </cell>
          <cell r="D135" t="str">
            <v>F</v>
          </cell>
          <cell r="E135">
            <v>25</v>
          </cell>
          <cell r="F135">
            <v>7.36</v>
          </cell>
          <cell r="G135">
            <v>10.4</v>
          </cell>
          <cell r="H135">
            <v>0</v>
          </cell>
          <cell r="I135">
            <v>0</v>
          </cell>
          <cell r="J135">
            <v>6.53</v>
          </cell>
          <cell r="K135">
            <v>0</v>
          </cell>
          <cell r="L135">
            <v>0</v>
          </cell>
          <cell r="M135">
            <v>0.38</v>
          </cell>
          <cell r="N135">
            <v>0.53500000000000003</v>
          </cell>
          <cell r="O135">
            <v>0</v>
          </cell>
          <cell r="P135">
            <v>0</v>
          </cell>
          <cell r="Q135">
            <v>0</v>
          </cell>
          <cell r="R135">
            <v>1.04</v>
          </cell>
          <cell r="S135">
            <v>1.25</v>
          </cell>
          <cell r="T135">
            <v>0</v>
          </cell>
          <cell r="U135">
            <v>0</v>
          </cell>
          <cell r="V135">
            <v>2.93</v>
          </cell>
          <cell r="W135">
            <v>0</v>
          </cell>
          <cell r="X135">
            <v>0</v>
          </cell>
          <cell r="Y135">
            <v>0.77100000000000002</v>
          </cell>
          <cell r="Z135">
            <v>6.1</v>
          </cell>
          <cell r="AA135">
            <v>0</v>
          </cell>
          <cell r="AB135">
            <v>24.7</v>
          </cell>
          <cell r="AC135">
            <v>0</v>
          </cell>
          <cell r="AD135">
            <v>27.4</v>
          </cell>
          <cell r="AE135">
            <v>80.3</v>
          </cell>
          <cell r="AF135">
            <v>19.399999999999999</v>
          </cell>
          <cell r="AG135">
            <v>10.7</v>
          </cell>
          <cell r="AH135">
            <v>3.3</v>
          </cell>
          <cell r="AI135">
            <v>12.5</v>
          </cell>
          <cell r="AJ135">
            <v>6.08</v>
          </cell>
          <cell r="AK135">
            <v>3.82</v>
          </cell>
          <cell r="AL135">
            <v>1.3</v>
          </cell>
          <cell r="AM135">
            <v>0</v>
          </cell>
          <cell r="AN135">
            <v>0.56999999999999995</v>
          </cell>
          <cell r="AO135">
            <v>1.89</v>
          </cell>
          <cell r="AP135">
            <v>0</v>
          </cell>
          <cell r="AQ135">
            <v>0</v>
          </cell>
          <cell r="AR135">
            <v>0</v>
          </cell>
          <cell r="AS135">
            <v>0</v>
          </cell>
          <cell r="AT135">
            <v>0</v>
          </cell>
          <cell r="AU135">
            <v>4.4400000000000004</v>
          </cell>
          <cell r="AV135">
            <v>0.64</v>
          </cell>
          <cell r="AW135">
            <v>0</v>
          </cell>
          <cell r="AX135">
            <v>0.53200000000000003</v>
          </cell>
          <cell r="AY135" t="str">
            <v>WT265X37</v>
          </cell>
          <cell r="AZ135" t="str">
            <v>WT265X37</v>
          </cell>
          <cell r="BA135">
            <v>37</v>
          </cell>
          <cell r="BB135">
            <v>4750</v>
          </cell>
          <cell r="BC135">
            <v>264</v>
          </cell>
          <cell r="BD135">
            <v>0</v>
          </cell>
          <cell r="BE135">
            <v>0</v>
          </cell>
          <cell r="BF135">
            <v>166</v>
          </cell>
          <cell r="BG135">
            <v>0</v>
          </cell>
          <cell r="BH135">
            <v>0</v>
          </cell>
          <cell r="BI135">
            <v>9.65</v>
          </cell>
          <cell r="BJ135">
            <v>13.6</v>
          </cell>
          <cell r="BK135">
            <v>0</v>
          </cell>
          <cell r="BL135">
            <v>0</v>
          </cell>
          <cell r="BM135">
            <v>0</v>
          </cell>
          <cell r="BN135">
            <v>26.4</v>
          </cell>
          <cell r="BO135">
            <v>31.8</v>
          </cell>
          <cell r="BP135">
            <v>0</v>
          </cell>
          <cell r="BQ135">
            <v>74.400000000000006</v>
          </cell>
          <cell r="BR135">
            <v>0</v>
          </cell>
          <cell r="BS135">
            <v>0</v>
          </cell>
          <cell r="BT135">
            <v>19.600000000000001</v>
          </cell>
          <cell r="BU135">
            <v>37</v>
          </cell>
          <cell r="BV135">
            <v>0</v>
          </cell>
          <cell r="BW135">
            <v>0</v>
          </cell>
          <cell r="BX135">
            <v>24.7</v>
          </cell>
          <cell r="BY135">
            <v>27.4</v>
          </cell>
          <cell r="BZ135">
            <v>33.4</v>
          </cell>
          <cell r="CA135">
            <v>318</v>
          </cell>
          <cell r="CB135">
            <v>175</v>
          </cell>
          <cell r="CC135">
            <v>83.8</v>
          </cell>
          <cell r="CD135">
            <v>5.2</v>
          </cell>
          <cell r="CE135">
            <v>100</v>
          </cell>
          <cell r="CF135">
            <v>62.6</v>
          </cell>
          <cell r="CG135">
            <v>33</v>
          </cell>
          <cell r="CH135">
            <v>0</v>
          </cell>
          <cell r="CI135">
            <v>237</v>
          </cell>
          <cell r="CJ135">
            <v>0.50800000000000001</v>
          </cell>
          <cell r="CK135">
            <v>0</v>
          </cell>
          <cell r="CL135">
            <v>0</v>
          </cell>
          <cell r="CM135">
            <v>0</v>
          </cell>
          <cell r="CN135">
            <v>0</v>
          </cell>
          <cell r="CO135">
            <v>0</v>
          </cell>
          <cell r="CP135">
            <v>113</v>
          </cell>
          <cell r="CQ135">
            <v>0.64</v>
          </cell>
          <cell r="CR135">
            <v>0</v>
          </cell>
          <cell r="CS135">
            <v>0.53200000000000003</v>
          </cell>
        </row>
        <row r="136">
          <cell r="C136" t="str">
            <v>WT10.5X22</v>
          </cell>
          <cell r="D136" t="str">
            <v>F</v>
          </cell>
          <cell r="E136">
            <v>22</v>
          </cell>
          <cell r="F136">
            <v>6.49</v>
          </cell>
          <cell r="G136">
            <v>10.3</v>
          </cell>
          <cell r="H136">
            <v>0</v>
          </cell>
          <cell r="I136">
            <v>0</v>
          </cell>
          <cell r="J136">
            <v>6.5</v>
          </cell>
          <cell r="K136">
            <v>0</v>
          </cell>
          <cell r="L136">
            <v>0</v>
          </cell>
          <cell r="M136">
            <v>0.35</v>
          </cell>
          <cell r="N136">
            <v>0.45</v>
          </cell>
          <cell r="O136">
            <v>0</v>
          </cell>
          <cell r="P136">
            <v>0</v>
          </cell>
          <cell r="Q136">
            <v>0</v>
          </cell>
          <cell r="R136">
            <v>0.95</v>
          </cell>
          <cell r="S136">
            <v>1.125</v>
          </cell>
          <cell r="T136">
            <v>0</v>
          </cell>
          <cell r="U136">
            <v>0</v>
          </cell>
          <cell r="V136">
            <v>2.98</v>
          </cell>
          <cell r="W136">
            <v>0</v>
          </cell>
          <cell r="X136">
            <v>0</v>
          </cell>
          <cell r="Y136">
            <v>1.06</v>
          </cell>
          <cell r="Z136">
            <v>7.22</v>
          </cell>
          <cell r="AA136">
            <v>0</v>
          </cell>
          <cell r="AB136">
            <v>26.8</v>
          </cell>
          <cell r="AC136">
            <v>0</v>
          </cell>
          <cell r="AD136">
            <v>29.5</v>
          </cell>
          <cell r="AE136">
            <v>71.099999999999994</v>
          </cell>
          <cell r="AF136">
            <v>17.600000000000001</v>
          </cell>
          <cell r="AG136">
            <v>9.68</v>
          </cell>
          <cell r="AH136">
            <v>3.31</v>
          </cell>
          <cell r="AI136">
            <v>10.3</v>
          </cell>
          <cell r="AJ136">
            <v>5.07</v>
          </cell>
          <cell r="AK136">
            <v>3.18</v>
          </cell>
          <cell r="AL136">
            <v>1.26</v>
          </cell>
          <cell r="AM136">
            <v>0</v>
          </cell>
          <cell r="AN136">
            <v>0.38300000000000001</v>
          </cell>
          <cell r="AO136">
            <v>1.4</v>
          </cell>
          <cell r="AP136">
            <v>0</v>
          </cell>
          <cell r="AQ136">
            <v>0</v>
          </cell>
          <cell r="AR136">
            <v>0</v>
          </cell>
          <cell r="AS136">
            <v>0</v>
          </cell>
          <cell r="AT136">
            <v>0</v>
          </cell>
          <cell r="AU136">
            <v>4.49</v>
          </cell>
          <cell r="AV136">
            <v>0.623</v>
          </cell>
          <cell r="AW136">
            <v>0</v>
          </cell>
          <cell r="AX136">
            <v>0.45900000000000002</v>
          </cell>
          <cell r="AY136" t="str">
            <v>WT265X33</v>
          </cell>
          <cell r="AZ136" t="str">
            <v>WT265X33</v>
          </cell>
          <cell r="BA136">
            <v>3</v>
          </cell>
          <cell r="BB136">
            <v>4190</v>
          </cell>
          <cell r="BC136">
            <v>262</v>
          </cell>
          <cell r="BD136">
            <v>0</v>
          </cell>
          <cell r="BE136">
            <v>0</v>
          </cell>
          <cell r="BF136">
            <v>165</v>
          </cell>
          <cell r="BG136">
            <v>0</v>
          </cell>
          <cell r="BH136">
            <v>0</v>
          </cell>
          <cell r="BI136">
            <v>8.89</v>
          </cell>
          <cell r="BJ136">
            <v>11.4</v>
          </cell>
          <cell r="BK136">
            <v>0</v>
          </cell>
          <cell r="BL136">
            <v>0</v>
          </cell>
          <cell r="BM136">
            <v>0</v>
          </cell>
          <cell r="BN136">
            <v>24.1</v>
          </cell>
          <cell r="BO136">
            <v>28.6</v>
          </cell>
          <cell r="BP136">
            <v>0</v>
          </cell>
          <cell r="BQ136">
            <v>75.7</v>
          </cell>
          <cell r="BR136">
            <v>0</v>
          </cell>
          <cell r="BS136">
            <v>0</v>
          </cell>
          <cell r="BT136">
            <v>26.9</v>
          </cell>
          <cell r="BU136">
            <v>3</v>
          </cell>
          <cell r="BV136">
            <v>0</v>
          </cell>
          <cell r="BW136">
            <v>0</v>
          </cell>
          <cell r="BX136">
            <v>26.8</v>
          </cell>
          <cell r="BY136">
            <v>29.5</v>
          </cell>
          <cell r="BZ136">
            <v>29.6</v>
          </cell>
          <cell r="CA136">
            <v>288</v>
          </cell>
          <cell r="CB136">
            <v>159</v>
          </cell>
          <cell r="CC136">
            <v>84.1</v>
          </cell>
          <cell r="CD136">
            <v>4.29</v>
          </cell>
          <cell r="CE136">
            <v>83.1</v>
          </cell>
          <cell r="CF136">
            <v>52.1</v>
          </cell>
          <cell r="CG136">
            <v>32</v>
          </cell>
          <cell r="CH136">
            <v>0</v>
          </cell>
          <cell r="CI136">
            <v>159</v>
          </cell>
          <cell r="CJ136">
            <v>0.376</v>
          </cell>
          <cell r="CK136">
            <v>0</v>
          </cell>
          <cell r="CL136">
            <v>0</v>
          </cell>
          <cell r="CM136">
            <v>0</v>
          </cell>
          <cell r="CN136">
            <v>0</v>
          </cell>
          <cell r="CO136">
            <v>0</v>
          </cell>
          <cell r="CP136">
            <v>114</v>
          </cell>
          <cell r="CQ136">
            <v>0.623</v>
          </cell>
          <cell r="CR136">
            <v>0</v>
          </cell>
          <cell r="CS136">
            <v>0.45900000000000002</v>
          </cell>
        </row>
        <row r="137">
          <cell r="C137" t="str">
            <v>WT9X155.5</v>
          </cell>
          <cell r="D137" t="str">
            <v>F</v>
          </cell>
          <cell r="E137">
            <v>156</v>
          </cell>
          <cell r="F137">
            <v>45.8</v>
          </cell>
          <cell r="G137">
            <v>11.2</v>
          </cell>
          <cell r="H137">
            <v>0</v>
          </cell>
          <cell r="I137">
            <v>0</v>
          </cell>
          <cell r="J137">
            <v>12</v>
          </cell>
          <cell r="K137">
            <v>0</v>
          </cell>
          <cell r="L137">
            <v>0</v>
          </cell>
          <cell r="M137">
            <v>1.52</v>
          </cell>
          <cell r="N137">
            <v>2.74</v>
          </cell>
          <cell r="O137">
            <v>0</v>
          </cell>
          <cell r="P137">
            <v>0</v>
          </cell>
          <cell r="Q137">
            <v>0</v>
          </cell>
          <cell r="R137">
            <v>3.24</v>
          </cell>
          <cell r="S137">
            <v>3.4375</v>
          </cell>
          <cell r="T137">
            <v>0</v>
          </cell>
          <cell r="U137">
            <v>0</v>
          </cell>
          <cell r="V137">
            <v>2.93</v>
          </cell>
          <cell r="W137">
            <v>0</v>
          </cell>
          <cell r="X137">
            <v>0</v>
          </cell>
          <cell r="Y137">
            <v>1.91</v>
          </cell>
          <cell r="Z137">
            <v>2.19</v>
          </cell>
          <cell r="AA137">
            <v>0</v>
          </cell>
          <cell r="AB137">
            <v>5.21</v>
          </cell>
          <cell r="AC137">
            <v>0</v>
          </cell>
          <cell r="AD137">
            <v>7.34</v>
          </cell>
          <cell r="AE137">
            <v>383</v>
          </cell>
          <cell r="AF137">
            <v>90.6</v>
          </cell>
          <cell r="AG137">
            <v>46.6</v>
          </cell>
          <cell r="AH137">
            <v>2.89</v>
          </cell>
          <cell r="AI137">
            <v>398</v>
          </cell>
          <cell r="AJ137">
            <v>104</v>
          </cell>
          <cell r="AK137">
            <v>66.2</v>
          </cell>
          <cell r="AL137">
            <v>2.95</v>
          </cell>
          <cell r="AM137">
            <v>0</v>
          </cell>
          <cell r="AN137">
            <v>87.2</v>
          </cell>
          <cell r="AO137">
            <v>339</v>
          </cell>
          <cell r="AP137">
            <v>0</v>
          </cell>
          <cell r="AQ137">
            <v>0</v>
          </cell>
          <cell r="AR137">
            <v>0</v>
          </cell>
          <cell r="AS137">
            <v>0</v>
          </cell>
          <cell r="AT137">
            <v>0</v>
          </cell>
          <cell r="AU137">
            <v>4.41</v>
          </cell>
          <cell r="AV137">
            <v>0.875</v>
          </cell>
          <cell r="AW137">
            <v>0</v>
          </cell>
          <cell r="AX137">
            <v>1</v>
          </cell>
          <cell r="AY137" t="str">
            <v>WT230X232</v>
          </cell>
          <cell r="AZ137" t="str">
            <v>WT230X232</v>
          </cell>
          <cell r="BA137">
            <v>232</v>
          </cell>
          <cell r="BB137">
            <v>29500</v>
          </cell>
          <cell r="BC137">
            <v>284</v>
          </cell>
          <cell r="BD137">
            <v>0</v>
          </cell>
          <cell r="BE137">
            <v>0</v>
          </cell>
          <cell r="BF137">
            <v>305</v>
          </cell>
          <cell r="BG137">
            <v>0</v>
          </cell>
          <cell r="BH137">
            <v>0</v>
          </cell>
          <cell r="BI137">
            <v>38.6</v>
          </cell>
          <cell r="BJ137">
            <v>69.599999999999994</v>
          </cell>
          <cell r="BK137">
            <v>0</v>
          </cell>
          <cell r="BL137">
            <v>0</v>
          </cell>
          <cell r="BM137">
            <v>0</v>
          </cell>
          <cell r="BN137">
            <v>82.3</v>
          </cell>
          <cell r="BO137">
            <v>87.3</v>
          </cell>
          <cell r="BP137">
            <v>0</v>
          </cell>
          <cell r="BQ137">
            <v>74.400000000000006</v>
          </cell>
          <cell r="BR137">
            <v>0</v>
          </cell>
          <cell r="BS137">
            <v>0</v>
          </cell>
          <cell r="BT137">
            <v>48.5</v>
          </cell>
          <cell r="BU137">
            <v>232</v>
          </cell>
          <cell r="BV137">
            <v>0</v>
          </cell>
          <cell r="BW137">
            <v>0</v>
          </cell>
          <cell r="BX137">
            <v>5.21</v>
          </cell>
          <cell r="BY137">
            <v>7.34</v>
          </cell>
          <cell r="BZ137">
            <v>159</v>
          </cell>
          <cell r="CA137">
            <v>1480</v>
          </cell>
          <cell r="CB137">
            <v>764</v>
          </cell>
          <cell r="CC137">
            <v>73.400000000000006</v>
          </cell>
          <cell r="CD137">
            <v>166</v>
          </cell>
          <cell r="CE137">
            <v>1700</v>
          </cell>
          <cell r="CF137">
            <v>1080</v>
          </cell>
          <cell r="CG137">
            <v>74.900000000000006</v>
          </cell>
          <cell r="CH137">
            <v>0</v>
          </cell>
          <cell r="CI137">
            <v>36300</v>
          </cell>
          <cell r="CJ137">
            <v>91</v>
          </cell>
          <cell r="CK137">
            <v>0</v>
          </cell>
          <cell r="CL137">
            <v>0</v>
          </cell>
          <cell r="CM137">
            <v>0</v>
          </cell>
          <cell r="CN137">
            <v>0</v>
          </cell>
          <cell r="CO137">
            <v>0</v>
          </cell>
          <cell r="CP137">
            <v>112</v>
          </cell>
          <cell r="CQ137">
            <v>0.875</v>
          </cell>
          <cell r="CR137">
            <v>0</v>
          </cell>
          <cell r="CS137">
            <v>1</v>
          </cell>
        </row>
        <row r="138">
          <cell r="C138" t="str">
            <v>WT9X141.5</v>
          </cell>
          <cell r="D138" t="str">
            <v>F</v>
          </cell>
          <cell r="E138">
            <v>142</v>
          </cell>
          <cell r="F138">
            <v>41.6</v>
          </cell>
          <cell r="G138">
            <v>10.9</v>
          </cell>
          <cell r="H138">
            <v>0</v>
          </cell>
          <cell r="I138">
            <v>0</v>
          </cell>
          <cell r="J138">
            <v>11.9</v>
          </cell>
          <cell r="K138">
            <v>0</v>
          </cell>
          <cell r="L138">
            <v>0</v>
          </cell>
          <cell r="M138">
            <v>1.4</v>
          </cell>
          <cell r="N138">
            <v>2.5</v>
          </cell>
          <cell r="O138">
            <v>0</v>
          </cell>
          <cell r="P138">
            <v>0</v>
          </cell>
          <cell r="Q138">
            <v>0</v>
          </cell>
          <cell r="R138">
            <v>3</v>
          </cell>
          <cell r="S138">
            <v>0.1875</v>
          </cell>
          <cell r="T138">
            <v>0</v>
          </cell>
          <cell r="U138">
            <v>0</v>
          </cell>
          <cell r="V138">
            <v>2.8</v>
          </cell>
          <cell r="W138">
            <v>0</v>
          </cell>
          <cell r="X138">
            <v>0</v>
          </cell>
          <cell r="Y138">
            <v>1.75</v>
          </cell>
          <cell r="Z138">
            <v>2.38</v>
          </cell>
          <cell r="AA138">
            <v>0</v>
          </cell>
          <cell r="AB138">
            <v>5.66</v>
          </cell>
          <cell r="AC138">
            <v>0</v>
          </cell>
          <cell r="AD138">
            <v>7.8</v>
          </cell>
          <cell r="AE138">
            <v>337</v>
          </cell>
          <cell r="AF138">
            <v>80.2</v>
          </cell>
          <cell r="AG138">
            <v>41.5</v>
          </cell>
          <cell r="AH138">
            <v>2.85</v>
          </cell>
          <cell r="AI138">
            <v>352</v>
          </cell>
          <cell r="AJ138">
            <v>92.5</v>
          </cell>
          <cell r="AK138">
            <v>59.2</v>
          </cell>
          <cell r="AL138">
            <v>2.91</v>
          </cell>
          <cell r="AM138">
            <v>0</v>
          </cell>
          <cell r="AN138">
            <v>66.5</v>
          </cell>
          <cell r="AO138">
            <v>251</v>
          </cell>
          <cell r="AP138">
            <v>0</v>
          </cell>
          <cell r="AQ138">
            <v>0</v>
          </cell>
          <cell r="AR138">
            <v>0</v>
          </cell>
          <cell r="AS138">
            <v>0</v>
          </cell>
          <cell r="AT138">
            <v>0</v>
          </cell>
          <cell r="AU138">
            <v>4.3600000000000003</v>
          </cell>
          <cell r="AV138">
            <v>0.873</v>
          </cell>
          <cell r="AW138">
            <v>0</v>
          </cell>
          <cell r="AX138">
            <v>1</v>
          </cell>
          <cell r="AY138" t="str">
            <v>WT230X210.5</v>
          </cell>
          <cell r="AZ138" t="str">
            <v>WT230X210.5</v>
          </cell>
          <cell r="BA138">
            <v>210</v>
          </cell>
          <cell r="BB138">
            <v>26800</v>
          </cell>
          <cell r="BC138">
            <v>277</v>
          </cell>
          <cell r="BD138">
            <v>0</v>
          </cell>
          <cell r="BE138">
            <v>0</v>
          </cell>
          <cell r="BF138">
            <v>302</v>
          </cell>
          <cell r="BG138">
            <v>0</v>
          </cell>
          <cell r="BH138">
            <v>0</v>
          </cell>
          <cell r="BI138">
            <v>35.6</v>
          </cell>
          <cell r="BJ138">
            <v>63.5</v>
          </cell>
          <cell r="BK138">
            <v>0</v>
          </cell>
          <cell r="BL138">
            <v>0</v>
          </cell>
          <cell r="BM138">
            <v>0</v>
          </cell>
          <cell r="BN138">
            <v>76.2</v>
          </cell>
          <cell r="BO138">
            <v>4.76</v>
          </cell>
          <cell r="BP138">
            <v>0</v>
          </cell>
          <cell r="BQ138">
            <v>71.099999999999994</v>
          </cell>
          <cell r="BR138">
            <v>0</v>
          </cell>
          <cell r="BS138">
            <v>0</v>
          </cell>
          <cell r="BT138">
            <v>44.5</v>
          </cell>
          <cell r="BU138">
            <v>211</v>
          </cell>
          <cell r="BV138">
            <v>0</v>
          </cell>
          <cell r="BW138">
            <v>0</v>
          </cell>
          <cell r="BX138">
            <v>5.66</v>
          </cell>
          <cell r="BY138">
            <v>7.8</v>
          </cell>
          <cell r="BZ138">
            <v>140</v>
          </cell>
          <cell r="CA138">
            <v>1310</v>
          </cell>
          <cell r="CB138">
            <v>680</v>
          </cell>
          <cell r="CC138">
            <v>72.400000000000006</v>
          </cell>
          <cell r="CD138">
            <v>147</v>
          </cell>
          <cell r="CE138">
            <v>1520</v>
          </cell>
          <cell r="CF138">
            <v>970</v>
          </cell>
          <cell r="CG138">
            <v>73.900000000000006</v>
          </cell>
          <cell r="CH138">
            <v>0</v>
          </cell>
          <cell r="CI138">
            <v>27700</v>
          </cell>
          <cell r="CJ138">
            <v>67.400000000000006</v>
          </cell>
          <cell r="CK138">
            <v>0</v>
          </cell>
          <cell r="CL138">
            <v>0</v>
          </cell>
          <cell r="CM138">
            <v>0</v>
          </cell>
          <cell r="CN138">
            <v>0</v>
          </cell>
          <cell r="CO138">
            <v>0</v>
          </cell>
          <cell r="CP138">
            <v>111</v>
          </cell>
          <cell r="CQ138">
            <v>0.873</v>
          </cell>
          <cell r="CR138">
            <v>0</v>
          </cell>
          <cell r="CS138">
            <v>1</v>
          </cell>
        </row>
        <row r="139">
          <cell r="C139" t="str">
            <v>WT9X129</v>
          </cell>
          <cell r="D139" t="str">
            <v>F</v>
          </cell>
          <cell r="E139">
            <v>129</v>
          </cell>
          <cell r="F139">
            <v>37.9</v>
          </cell>
          <cell r="G139">
            <v>10.7</v>
          </cell>
          <cell r="H139">
            <v>0</v>
          </cell>
          <cell r="I139">
            <v>0</v>
          </cell>
          <cell r="J139">
            <v>11.8</v>
          </cell>
          <cell r="K139">
            <v>0</v>
          </cell>
          <cell r="L139">
            <v>0</v>
          </cell>
          <cell r="M139">
            <v>1.28</v>
          </cell>
          <cell r="N139">
            <v>2.2999999999999998</v>
          </cell>
          <cell r="O139">
            <v>0</v>
          </cell>
          <cell r="P139">
            <v>0</v>
          </cell>
          <cell r="Q139">
            <v>0</v>
          </cell>
          <cell r="R139">
            <v>2.7</v>
          </cell>
          <cell r="S139">
            <v>3</v>
          </cell>
          <cell r="T139">
            <v>0</v>
          </cell>
          <cell r="U139">
            <v>0</v>
          </cell>
          <cell r="V139">
            <v>2.68</v>
          </cell>
          <cell r="W139">
            <v>0</v>
          </cell>
          <cell r="X139">
            <v>0</v>
          </cell>
          <cell r="Y139">
            <v>1.61</v>
          </cell>
          <cell r="Z139">
            <v>2.56</v>
          </cell>
          <cell r="AA139">
            <v>0</v>
          </cell>
          <cell r="AB139">
            <v>6.27</v>
          </cell>
          <cell r="AC139">
            <v>0</v>
          </cell>
          <cell r="AD139">
            <v>8.3800000000000008</v>
          </cell>
          <cell r="AE139">
            <v>298</v>
          </cell>
          <cell r="AF139">
            <v>71</v>
          </cell>
          <cell r="AG139">
            <v>37</v>
          </cell>
          <cell r="AH139">
            <v>2.8</v>
          </cell>
          <cell r="AI139">
            <v>314</v>
          </cell>
          <cell r="AJ139">
            <v>83.1</v>
          </cell>
          <cell r="AK139">
            <v>53.4</v>
          </cell>
          <cell r="AL139">
            <v>2.88</v>
          </cell>
          <cell r="AM139">
            <v>0</v>
          </cell>
          <cell r="AN139">
            <v>51.1</v>
          </cell>
          <cell r="AO139">
            <v>189</v>
          </cell>
          <cell r="AP139">
            <v>0</v>
          </cell>
          <cell r="AQ139">
            <v>0</v>
          </cell>
          <cell r="AR139">
            <v>0</v>
          </cell>
          <cell r="AS139">
            <v>0</v>
          </cell>
          <cell r="AT139">
            <v>0</v>
          </cell>
          <cell r="AU139">
            <v>4.3</v>
          </cell>
          <cell r="AV139">
            <v>0.874</v>
          </cell>
          <cell r="AW139">
            <v>0</v>
          </cell>
          <cell r="AX139">
            <v>1</v>
          </cell>
          <cell r="AY139" t="str">
            <v>WT230X192</v>
          </cell>
          <cell r="AZ139" t="str">
            <v>WT230X192</v>
          </cell>
          <cell r="BA139">
            <v>192</v>
          </cell>
          <cell r="BB139">
            <v>24500</v>
          </cell>
          <cell r="BC139">
            <v>272</v>
          </cell>
          <cell r="BD139">
            <v>0</v>
          </cell>
          <cell r="BE139">
            <v>0</v>
          </cell>
          <cell r="BF139">
            <v>300</v>
          </cell>
          <cell r="BG139">
            <v>0</v>
          </cell>
          <cell r="BH139">
            <v>0</v>
          </cell>
          <cell r="BI139">
            <v>32.5</v>
          </cell>
          <cell r="BJ139">
            <v>58.4</v>
          </cell>
          <cell r="BK139">
            <v>0</v>
          </cell>
          <cell r="BL139">
            <v>0</v>
          </cell>
          <cell r="BM139">
            <v>0</v>
          </cell>
          <cell r="BN139">
            <v>68.599999999999994</v>
          </cell>
          <cell r="BO139">
            <v>76.2</v>
          </cell>
          <cell r="BP139">
            <v>0</v>
          </cell>
          <cell r="BQ139">
            <v>68.099999999999994</v>
          </cell>
          <cell r="BR139">
            <v>0</v>
          </cell>
          <cell r="BS139">
            <v>0</v>
          </cell>
          <cell r="BT139">
            <v>40.9</v>
          </cell>
          <cell r="BU139">
            <v>192</v>
          </cell>
          <cell r="BV139">
            <v>0</v>
          </cell>
          <cell r="BW139">
            <v>0</v>
          </cell>
          <cell r="BX139">
            <v>6.27</v>
          </cell>
          <cell r="BY139">
            <v>8.3800000000000008</v>
          </cell>
          <cell r="BZ139">
            <v>124</v>
          </cell>
          <cell r="CA139">
            <v>1160</v>
          </cell>
          <cell r="CB139">
            <v>606</v>
          </cell>
          <cell r="CC139">
            <v>71.099999999999994</v>
          </cell>
          <cell r="CD139">
            <v>131</v>
          </cell>
          <cell r="CE139">
            <v>1360</v>
          </cell>
          <cell r="CF139">
            <v>875</v>
          </cell>
          <cell r="CG139">
            <v>73.2</v>
          </cell>
          <cell r="CH139">
            <v>0</v>
          </cell>
          <cell r="CI139">
            <v>21300</v>
          </cell>
          <cell r="CJ139">
            <v>50.8</v>
          </cell>
          <cell r="CK139">
            <v>0</v>
          </cell>
          <cell r="CL139">
            <v>0</v>
          </cell>
          <cell r="CM139">
            <v>0</v>
          </cell>
          <cell r="CN139">
            <v>0</v>
          </cell>
          <cell r="CO139">
            <v>0</v>
          </cell>
          <cell r="CP139">
            <v>109</v>
          </cell>
          <cell r="CQ139">
            <v>0.874</v>
          </cell>
          <cell r="CR139">
            <v>0</v>
          </cell>
          <cell r="CS139">
            <v>1</v>
          </cell>
        </row>
        <row r="140">
          <cell r="C140" t="str">
            <v>WT9X117</v>
          </cell>
          <cell r="D140" t="str">
            <v>F</v>
          </cell>
          <cell r="E140">
            <v>117</v>
          </cell>
          <cell r="F140">
            <v>34.4</v>
          </cell>
          <cell r="G140">
            <v>10.5</v>
          </cell>
          <cell r="H140">
            <v>0</v>
          </cell>
          <cell r="I140">
            <v>0</v>
          </cell>
          <cell r="J140">
            <v>11.7</v>
          </cell>
          <cell r="K140">
            <v>0</v>
          </cell>
          <cell r="L140">
            <v>0</v>
          </cell>
          <cell r="M140">
            <v>1.1599999999999999</v>
          </cell>
          <cell r="N140">
            <v>2.11</v>
          </cell>
          <cell r="O140">
            <v>0</v>
          </cell>
          <cell r="P140">
            <v>0</v>
          </cell>
          <cell r="Q140">
            <v>0</v>
          </cell>
          <cell r="R140">
            <v>2.5099999999999998</v>
          </cell>
          <cell r="S140">
            <v>2.75</v>
          </cell>
          <cell r="T140">
            <v>0</v>
          </cell>
          <cell r="U140">
            <v>0</v>
          </cell>
          <cell r="V140">
            <v>2.5499999999999998</v>
          </cell>
          <cell r="W140">
            <v>0</v>
          </cell>
          <cell r="X140">
            <v>0</v>
          </cell>
          <cell r="Y140">
            <v>1.48</v>
          </cell>
          <cell r="Z140">
            <v>2.76</v>
          </cell>
          <cell r="AA140">
            <v>0</v>
          </cell>
          <cell r="AB140">
            <v>6.91</v>
          </cell>
          <cell r="AC140">
            <v>0</v>
          </cell>
          <cell r="AD140">
            <v>9.08</v>
          </cell>
          <cell r="AE140">
            <v>261</v>
          </cell>
          <cell r="AF140">
            <v>62.4</v>
          </cell>
          <cell r="AG140">
            <v>32.700000000000003</v>
          </cell>
          <cell r="AH140">
            <v>2.75</v>
          </cell>
          <cell r="AI140">
            <v>279</v>
          </cell>
          <cell r="AJ140">
            <v>74.400000000000006</v>
          </cell>
          <cell r="AK140">
            <v>47.9</v>
          </cell>
          <cell r="AL140">
            <v>2.85</v>
          </cell>
          <cell r="AM140">
            <v>0</v>
          </cell>
          <cell r="AN140">
            <v>39.1</v>
          </cell>
          <cell r="AO140">
            <v>140</v>
          </cell>
          <cell r="AP140">
            <v>0</v>
          </cell>
          <cell r="AQ140">
            <v>0</v>
          </cell>
          <cell r="AR140">
            <v>0</v>
          </cell>
          <cell r="AS140">
            <v>0</v>
          </cell>
          <cell r="AT140">
            <v>0</v>
          </cell>
          <cell r="AU140">
            <v>4.2300000000000004</v>
          </cell>
          <cell r="AV140">
            <v>0.875</v>
          </cell>
          <cell r="AW140">
            <v>0</v>
          </cell>
          <cell r="AX140">
            <v>1</v>
          </cell>
          <cell r="AY140" t="str">
            <v>WT230X174.5</v>
          </cell>
          <cell r="AZ140" t="str">
            <v>WT230X174.5</v>
          </cell>
          <cell r="BA140">
            <v>174</v>
          </cell>
          <cell r="BB140">
            <v>22200</v>
          </cell>
          <cell r="BC140">
            <v>267</v>
          </cell>
          <cell r="BD140">
            <v>0</v>
          </cell>
          <cell r="BE140">
            <v>0</v>
          </cell>
          <cell r="BF140">
            <v>297</v>
          </cell>
          <cell r="BG140">
            <v>0</v>
          </cell>
          <cell r="BH140">
            <v>0</v>
          </cell>
          <cell r="BI140">
            <v>29.5</v>
          </cell>
          <cell r="BJ140">
            <v>53.6</v>
          </cell>
          <cell r="BK140">
            <v>0</v>
          </cell>
          <cell r="BL140">
            <v>0</v>
          </cell>
          <cell r="BM140">
            <v>0</v>
          </cell>
          <cell r="BN140">
            <v>63.8</v>
          </cell>
          <cell r="BO140">
            <v>69.900000000000006</v>
          </cell>
          <cell r="BP140">
            <v>0</v>
          </cell>
          <cell r="BQ140">
            <v>64.8</v>
          </cell>
          <cell r="BR140">
            <v>0</v>
          </cell>
          <cell r="BS140">
            <v>0</v>
          </cell>
          <cell r="BT140">
            <v>37.6</v>
          </cell>
          <cell r="BU140">
            <v>175</v>
          </cell>
          <cell r="BV140">
            <v>0</v>
          </cell>
          <cell r="BW140">
            <v>0</v>
          </cell>
          <cell r="BX140">
            <v>6.91</v>
          </cell>
          <cell r="BY140">
            <v>9.08</v>
          </cell>
          <cell r="BZ140">
            <v>109</v>
          </cell>
          <cell r="CA140">
            <v>1020</v>
          </cell>
          <cell r="CB140">
            <v>536</v>
          </cell>
          <cell r="CC140">
            <v>69.900000000000006</v>
          </cell>
          <cell r="CD140">
            <v>116</v>
          </cell>
          <cell r="CE140">
            <v>1220</v>
          </cell>
          <cell r="CF140">
            <v>785</v>
          </cell>
          <cell r="CG140">
            <v>72.400000000000006</v>
          </cell>
          <cell r="CH140">
            <v>0</v>
          </cell>
          <cell r="CI140">
            <v>16300</v>
          </cell>
          <cell r="CJ140">
            <v>37.6</v>
          </cell>
          <cell r="CK140">
            <v>0</v>
          </cell>
          <cell r="CL140">
            <v>0</v>
          </cell>
          <cell r="CM140">
            <v>0</v>
          </cell>
          <cell r="CN140">
            <v>0</v>
          </cell>
          <cell r="CO140">
            <v>0</v>
          </cell>
          <cell r="CP140">
            <v>107</v>
          </cell>
          <cell r="CQ140">
            <v>0.875</v>
          </cell>
          <cell r="CR140">
            <v>0</v>
          </cell>
          <cell r="CS140">
            <v>1</v>
          </cell>
        </row>
        <row r="141">
          <cell r="C141" t="str">
            <v>WT9X105.5</v>
          </cell>
          <cell r="D141" t="str">
            <v>F</v>
          </cell>
          <cell r="E141">
            <v>106</v>
          </cell>
          <cell r="F141">
            <v>31.1</v>
          </cell>
          <cell r="G141">
            <v>10.3</v>
          </cell>
          <cell r="H141">
            <v>0</v>
          </cell>
          <cell r="I141">
            <v>0</v>
          </cell>
          <cell r="J141">
            <v>11.6</v>
          </cell>
          <cell r="K141">
            <v>0</v>
          </cell>
          <cell r="L141">
            <v>0</v>
          </cell>
          <cell r="M141">
            <v>1.06</v>
          </cell>
          <cell r="N141">
            <v>1.91</v>
          </cell>
          <cell r="O141">
            <v>0</v>
          </cell>
          <cell r="P141">
            <v>0</v>
          </cell>
          <cell r="Q141">
            <v>0</v>
          </cell>
          <cell r="R141">
            <v>2.31</v>
          </cell>
          <cell r="S141">
            <v>0.5625</v>
          </cell>
          <cell r="T141">
            <v>0</v>
          </cell>
          <cell r="U141">
            <v>0</v>
          </cell>
          <cell r="V141">
            <v>2.44</v>
          </cell>
          <cell r="W141">
            <v>0</v>
          </cell>
          <cell r="X141">
            <v>0</v>
          </cell>
          <cell r="Y141">
            <v>1.34</v>
          </cell>
          <cell r="Z141">
            <v>3.02</v>
          </cell>
          <cell r="AA141">
            <v>0</v>
          </cell>
          <cell r="AB141">
            <v>7.57</v>
          </cell>
          <cell r="AC141">
            <v>0</v>
          </cell>
          <cell r="AD141">
            <v>9.75</v>
          </cell>
          <cell r="AE141">
            <v>229</v>
          </cell>
          <cell r="AF141">
            <v>55</v>
          </cell>
          <cell r="AG141">
            <v>29.1</v>
          </cell>
          <cell r="AH141">
            <v>2.72</v>
          </cell>
          <cell r="AI141">
            <v>246</v>
          </cell>
          <cell r="AJ141">
            <v>66.099999999999994</v>
          </cell>
          <cell r="AK141">
            <v>42.7</v>
          </cell>
          <cell r="AL141">
            <v>2.82</v>
          </cell>
          <cell r="AM141">
            <v>0</v>
          </cell>
          <cell r="AN141">
            <v>29.1</v>
          </cell>
          <cell r="AO141">
            <v>102</v>
          </cell>
          <cell r="AP141">
            <v>0</v>
          </cell>
          <cell r="AQ141">
            <v>0</v>
          </cell>
          <cell r="AR141">
            <v>0</v>
          </cell>
          <cell r="AS141">
            <v>0</v>
          </cell>
          <cell r="AT141">
            <v>0</v>
          </cell>
          <cell r="AU141">
            <v>4.1900000000000004</v>
          </cell>
          <cell r="AV141">
            <v>0.874</v>
          </cell>
          <cell r="AW141">
            <v>0</v>
          </cell>
          <cell r="AX141">
            <v>1</v>
          </cell>
          <cell r="AY141" t="str">
            <v>WT230X157.5</v>
          </cell>
          <cell r="AZ141" t="str">
            <v>WT230X157.5</v>
          </cell>
          <cell r="BA141">
            <v>158</v>
          </cell>
          <cell r="BB141">
            <v>20100</v>
          </cell>
          <cell r="BC141">
            <v>262</v>
          </cell>
          <cell r="BD141">
            <v>0</v>
          </cell>
          <cell r="BE141">
            <v>0</v>
          </cell>
          <cell r="BF141">
            <v>295</v>
          </cell>
          <cell r="BG141">
            <v>0</v>
          </cell>
          <cell r="BH141">
            <v>0</v>
          </cell>
          <cell r="BI141">
            <v>26.9</v>
          </cell>
          <cell r="BJ141">
            <v>48.5</v>
          </cell>
          <cell r="BK141">
            <v>0</v>
          </cell>
          <cell r="BL141">
            <v>0</v>
          </cell>
          <cell r="BM141">
            <v>0</v>
          </cell>
          <cell r="BN141">
            <v>58.7</v>
          </cell>
          <cell r="BO141">
            <v>14.3</v>
          </cell>
          <cell r="BP141">
            <v>0</v>
          </cell>
          <cell r="BQ141">
            <v>62</v>
          </cell>
          <cell r="BR141">
            <v>0</v>
          </cell>
          <cell r="BS141">
            <v>0</v>
          </cell>
          <cell r="BT141">
            <v>34</v>
          </cell>
          <cell r="BU141">
            <v>158</v>
          </cell>
          <cell r="BV141">
            <v>0</v>
          </cell>
          <cell r="BW141">
            <v>0</v>
          </cell>
          <cell r="BX141">
            <v>7.57</v>
          </cell>
          <cell r="BY141">
            <v>9.75</v>
          </cell>
          <cell r="BZ141">
            <v>95.3</v>
          </cell>
          <cell r="CA141">
            <v>901</v>
          </cell>
          <cell r="CB141">
            <v>477</v>
          </cell>
          <cell r="CC141">
            <v>69.099999999999994</v>
          </cell>
          <cell r="CD141">
            <v>102</v>
          </cell>
          <cell r="CE141">
            <v>1080</v>
          </cell>
          <cell r="CF141">
            <v>700</v>
          </cell>
          <cell r="CG141">
            <v>71.599999999999994</v>
          </cell>
          <cell r="CH141">
            <v>0</v>
          </cell>
          <cell r="CI141">
            <v>12100</v>
          </cell>
          <cell r="CJ141">
            <v>27.4</v>
          </cell>
          <cell r="CK141">
            <v>0</v>
          </cell>
          <cell r="CL141">
            <v>0</v>
          </cell>
          <cell r="CM141">
            <v>0</v>
          </cell>
          <cell r="CN141">
            <v>0</v>
          </cell>
          <cell r="CO141">
            <v>0</v>
          </cell>
          <cell r="CP141">
            <v>106</v>
          </cell>
          <cell r="CQ141">
            <v>0.874</v>
          </cell>
          <cell r="CR141">
            <v>0</v>
          </cell>
          <cell r="CS141">
            <v>1</v>
          </cell>
        </row>
        <row r="142">
          <cell r="C142" t="str">
            <v>WT9X96</v>
          </cell>
          <cell r="D142" t="str">
            <v>F</v>
          </cell>
          <cell r="E142">
            <v>97</v>
          </cell>
          <cell r="F142">
            <v>28.2</v>
          </cell>
          <cell r="G142">
            <v>10.199999999999999</v>
          </cell>
          <cell r="H142">
            <v>0</v>
          </cell>
          <cell r="I142">
            <v>0</v>
          </cell>
          <cell r="J142">
            <v>11.5</v>
          </cell>
          <cell r="K142">
            <v>0</v>
          </cell>
          <cell r="L142">
            <v>0</v>
          </cell>
          <cell r="M142">
            <v>0.96</v>
          </cell>
          <cell r="N142">
            <v>1.75</v>
          </cell>
          <cell r="O142">
            <v>0</v>
          </cell>
          <cell r="P142">
            <v>0</v>
          </cell>
          <cell r="Q142">
            <v>0</v>
          </cell>
          <cell r="R142">
            <v>2.15</v>
          </cell>
          <cell r="S142">
            <v>2.4375</v>
          </cell>
          <cell r="T142">
            <v>0</v>
          </cell>
          <cell r="U142">
            <v>0</v>
          </cell>
          <cell r="V142">
            <v>2.34</v>
          </cell>
          <cell r="W142">
            <v>0</v>
          </cell>
          <cell r="X142">
            <v>0</v>
          </cell>
          <cell r="Y142">
            <v>1.23</v>
          </cell>
          <cell r="Z142">
            <v>3.27</v>
          </cell>
          <cell r="AA142">
            <v>0</v>
          </cell>
          <cell r="AB142">
            <v>8.36</v>
          </cell>
          <cell r="AC142">
            <v>0</v>
          </cell>
          <cell r="AD142">
            <v>10.6</v>
          </cell>
          <cell r="AE142">
            <v>202</v>
          </cell>
          <cell r="AF142">
            <v>48.5</v>
          </cell>
          <cell r="AG142">
            <v>25.8</v>
          </cell>
          <cell r="AH142">
            <v>2.68</v>
          </cell>
          <cell r="AI142">
            <v>220</v>
          </cell>
          <cell r="AJ142">
            <v>59.4</v>
          </cell>
          <cell r="AK142">
            <v>38.4</v>
          </cell>
          <cell r="AL142">
            <v>2.79</v>
          </cell>
          <cell r="AM142">
            <v>0</v>
          </cell>
          <cell r="AN142">
            <v>22.3</v>
          </cell>
          <cell r="AO142">
            <v>75.7</v>
          </cell>
          <cell r="AP142">
            <v>0</v>
          </cell>
          <cell r="AQ142">
            <v>0</v>
          </cell>
          <cell r="AR142">
            <v>0</v>
          </cell>
          <cell r="AS142">
            <v>0</v>
          </cell>
          <cell r="AT142">
            <v>0</v>
          </cell>
          <cell r="AU142">
            <v>4.13</v>
          </cell>
          <cell r="AV142">
            <v>0.875</v>
          </cell>
          <cell r="AW142">
            <v>0</v>
          </cell>
          <cell r="AX142">
            <v>1</v>
          </cell>
          <cell r="AY142" t="str">
            <v>WT230X143</v>
          </cell>
          <cell r="AZ142" t="str">
            <v>WT230X143</v>
          </cell>
          <cell r="BA142">
            <v>143</v>
          </cell>
          <cell r="BB142">
            <v>18200</v>
          </cell>
          <cell r="BC142">
            <v>259</v>
          </cell>
          <cell r="BD142">
            <v>0</v>
          </cell>
          <cell r="BE142">
            <v>0</v>
          </cell>
          <cell r="BF142">
            <v>292</v>
          </cell>
          <cell r="BG142">
            <v>0</v>
          </cell>
          <cell r="BH142">
            <v>0</v>
          </cell>
          <cell r="BI142">
            <v>24.4</v>
          </cell>
          <cell r="BJ142">
            <v>44.5</v>
          </cell>
          <cell r="BK142">
            <v>0</v>
          </cell>
          <cell r="BL142">
            <v>0</v>
          </cell>
          <cell r="BM142">
            <v>0</v>
          </cell>
          <cell r="BN142">
            <v>54.6</v>
          </cell>
          <cell r="BO142">
            <v>61.9</v>
          </cell>
          <cell r="BP142">
            <v>0</v>
          </cell>
          <cell r="BQ142">
            <v>59.4</v>
          </cell>
          <cell r="BR142">
            <v>0</v>
          </cell>
          <cell r="BS142">
            <v>0</v>
          </cell>
          <cell r="BT142">
            <v>31.2</v>
          </cell>
          <cell r="BU142">
            <v>143</v>
          </cell>
          <cell r="BV142">
            <v>0</v>
          </cell>
          <cell r="BW142">
            <v>0</v>
          </cell>
          <cell r="BX142">
            <v>8.36</v>
          </cell>
          <cell r="BY142">
            <v>10.6</v>
          </cell>
          <cell r="BZ142">
            <v>84.1</v>
          </cell>
          <cell r="CA142">
            <v>795</v>
          </cell>
          <cell r="CB142">
            <v>423</v>
          </cell>
          <cell r="CC142">
            <v>68.099999999999994</v>
          </cell>
          <cell r="CD142">
            <v>91.6</v>
          </cell>
          <cell r="CE142">
            <v>973</v>
          </cell>
          <cell r="CF142">
            <v>629</v>
          </cell>
          <cell r="CG142">
            <v>70.900000000000006</v>
          </cell>
          <cell r="CH142">
            <v>0</v>
          </cell>
          <cell r="CI142">
            <v>9280</v>
          </cell>
          <cell r="CJ142">
            <v>20.3</v>
          </cell>
          <cell r="CK142">
            <v>0</v>
          </cell>
          <cell r="CL142">
            <v>0</v>
          </cell>
          <cell r="CM142">
            <v>0</v>
          </cell>
          <cell r="CN142">
            <v>0</v>
          </cell>
          <cell r="CO142">
            <v>0</v>
          </cell>
          <cell r="CP142">
            <v>105</v>
          </cell>
          <cell r="CQ142">
            <v>0.875</v>
          </cell>
          <cell r="CR142">
            <v>0</v>
          </cell>
          <cell r="CS142">
            <v>1</v>
          </cell>
        </row>
        <row r="143">
          <cell r="C143" t="str">
            <v>WT9X87.5</v>
          </cell>
          <cell r="D143" t="str">
            <v>F</v>
          </cell>
          <cell r="E143">
            <v>87.5</v>
          </cell>
          <cell r="F143">
            <v>25.7</v>
          </cell>
          <cell r="G143">
            <v>10</v>
          </cell>
          <cell r="H143">
            <v>0</v>
          </cell>
          <cell r="I143">
            <v>0</v>
          </cell>
          <cell r="J143">
            <v>11.4</v>
          </cell>
          <cell r="K143">
            <v>0</v>
          </cell>
          <cell r="L143">
            <v>0</v>
          </cell>
          <cell r="M143">
            <v>0.89</v>
          </cell>
          <cell r="N143">
            <v>1.59</v>
          </cell>
          <cell r="O143">
            <v>0</v>
          </cell>
          <cell r="P143">
            <v>0</v>
          </cell>
          <cell r="Q143">
            <v>0</v>
          </cell>
          <cell r="R143">
            <v>1.99</v>
          </cell>
          <cell r="S143">
            <v>2.4375</v>
          </cell>
          <cell r="T143">
            <v>0</v>
          </cell>
          <cell r="U143">
            <v>0</v>
          </cell>
          <cell r="V143">
            <v>2.2599999999999998</v>
          </cell>
          <cell r="W143">
            <v>0</v>
          </cell>
          <cell r="X143">
            <v>0</v>
          </cell>
          <cell r="Y143">
            <v>1.1299999999999999</v>
          </cell>
          <cell r="Z143">
            <v>3.58</v>
          </cell>
          <cell r="AA143">
            <v>0</v>
          </cell>
          <cell r="AB143">
            <v>9.02</v>
          </cell>
          <cell r="AC143">
            <v>0</v>
          </cell>
          <cell r="AD143">
            <v>11.3</v>
          </cell>
          <cell r="AE143">
            <v>181</v>
          </cell>
          <cell r="AF143">
            <v>43.6</v>
          </cell>
          <cell r="AG143">
            <v>23.4</v>
          </cell>
          <cell r="AH143">
            <v>2.66</v>
          </cell>
          <cell r="AI143">
            <v>196</v>
          </cell>
          <cell r="AJ143">
            <v>53.1</v>
          </cell>
          <cell r="AK143">
            <v>34.4</v>
          </cell>
          <cell r="AL143">
            <v>2.76</v>
          </cell>
          <cell r="AM143">
            <v>0</v>
          </cell>
          <cell r="AN143">
            <v>16.8</v>
          </cell>
          <cell r="AO143">
            <v>56.5</v>
          </cell>
          <cell r="AP143">
            <v>0</v>
          </cell>
          <cell r="AQ143">
            <v>0</v>
          </cell>
          <cell r="AR143">
            <v>0</v>
          </cell>
          <cell r="AS143">
            <v>0</v>
          </cell>
          <cell r="AT143">
            <v>0</v>
          </cell>
          <cell r="AU143">
            <v>4.0999999999999996</v>
          </cell>
          <cell r="AV143">
            <v>0.872</v>
          </cell>
          <cell r="AW143">
            <v>0</v>
          </cell>
          <cell r="AX143">
            <v>1</v>
          </cell>
          <cell r="AY143" t="str">
            <v>WT230X130</v>
          </cell>
          <cell r="AZ143" t="str">
            <v>WT230X130</v>
          </cell>
          <cell r="BA143">
            <v>130</v>
          </cell>
          <cell r="BB143">
            <v>16600</v>
          </cell>
          <cell r="BC143">
            <v>254</v>
          </cell>
          <cell r="BD143">
            <v>0</v>
          </cell>
          <cell r="BE143">
            <v>0</v>
          </cell>
          <cell r="BF143">
            <v>290</v>
          </cell>
          <cell r="BG143">
            <v>0</v>
          </cell>
          <cell r="BH143">
            <v>0</v>
          </cell>
          <cell r="BI143">
            <v>22.6</v>
          </cell>
          <cell r="BJ143">
            <v>40.4</v>
          </cell>
          <cell r="BK143">
            <v>0</v>
          </cell>
          <cell r="BL143">
            <v>0</v>
          </cell>
          <cell r="BM143">
            <v>0</v>
          </cell>
          <cell r="BN143">
            <v>50.5</v>
          </cell>
          <cell r="BO143">
            <v>61.9</v>
          </cell>
          <cell r="BP143">
            <v>0</v>
          </cell>
          <cell r="BQ143">
            <v>57.4</v>
          </cell>
          <cell r="BR143">
            <v>0</v>
          </cell>
          <cell r="BS143">
            <v>0</v>
          </cell>
          <cell r="BT143">
            <v>28.7</v>
          </cell>
          <cell r="BU143">
            <v>130</v>
          </cell>
          <cell r="BV143">
            <v>0</v>
          </cell>
          <cell r="BW143">
            <v>0</v>
          </cell>
          <cell r="BX143">
            <v>9.02</v>
          </cell>
          <cell r="BY143">
            <v>11.3</v>
          </cell>
          <cell r="BZ143">
            <v>75.3</v>
          </cell>
          <cell r="CA143">
            <v>714</v>
          </cell>
          <cell r="CB143">
            <v>383</v>
          </cell>
          <cell r="CC143">
            <v>67.599999999999994</v>
          </cell>
          <cell r="CD143">
            <v>81.599999999999994</v>
          </cell>
          <cell r="CE143">
            <v>870</v>
          </cell>
          <cell r="CF143">
            <v>564</v>
          </cell>
          <cell r="CG143">
            <v>70.099999999999994</v>
          </cell>
          <cell r="CH143">
            <v>0</v>
          </cell>
          <cell r="CI143">
            <v>6990</v>
          </cell>
          <cell r="CJ143">
            <v>15.2</v>
          </cell>
          <cell r="CK143">
            <v>0</v>
          </cell>
          <cell r="CL143">
            <v>0</v>
          </cell>
          <cell r="CM143">
            <v>0</v>
          </cell>
          <cell r="CN143">
            <v>0</v>
          </cell>
          <cell r="CO143">
            <v>0</v>
          </cell>
          <cell r="CP143">
            <v>104</v>
          </cell>
          <cell r="CQ143">
            <v>0.872</v>
          </cell>
          <cell r="CR143">
            <v>0</v>
          </cell>
          <cell r="CS143">
            <v>1</v>
          </cell>
        </row>
        <row r="144">
          <cell r="C144" t="str">
            <v>WT9X79</v>
          </cell>
          <cell r="D144" t="str">
            <v>F</v>
          </cell>
          <cell r="E144">
            <v>79</v>
          </cell>
          <cell r="F144">
            <v>23.2</v>
          </cell>
          <cell r="G144">
            <v>9.86</v>
          </cell>
          <cell r="H144">
            <v>0</v>
          </cell>
          <cell r="I144">
            <v>0</v>
          </cell>
          <cell r="J144">
            <v>11.3</v>
          </cell>
          <cell r="K144">
            <v>0</v>
          </cell>
          <cell r="L144">
            <v>0</v>
          </cell>
          <cell r="M144">
            <v>0.81</v>
          </cell>
          <cell r="N144">
            <v>1.44</v>
          </cell>
          <cell r="O144">
            <v>0</v>
          </cell>
          <cell r="P144">
            <v>0</v>
          </cell>
          <cell r="Q144">
            <v>0</v>
          </cell>
          <cell r="R144">
            <v>1.84</v>
          </cell>
          <cell r="S144">
            <v>2.375</v>
          </cell>
          <cell r="T144">
            <v>0</v>
          </cell>
          <cell r="U144">
            <v>0</v>
          </cell>
          <cell r="V144">
            <v>2.17</v>
          </cell>
          <cell r="W144">
            <v>0</v>
          </cell>
          <cell r="X144">
            <v>0</v>
          </cell>
          <cell r="Y144">
            <v>1.02</v>
          </cell>
          <cell r="Z144">
            <v>3.92</v>
          </cell>
          <cell r="AA144">
            <v>0</v>
          </cell>
          <cell r="AB144">
            <v>9.9</v>
          </cell>
          <cell r="AC144">
            <v>0</v>
          </cell>
          <cell r="AD144">
            <v>12.2</v>
          </cell>
          <cell r="AE144">
            <v>160</v>
          </cell>
          <cell r="AF144">
            <v>38.5</v>
          </cell>
          <cell r="AG144">
            <v>20.8</v>
          </cell>
          <cell r="AH144">
            <v>2.63</v>
          </cell>
          <cell r="AI144">
            <v>174</v>
          </cell>
          <cell r="AJ144">
            <v>47.4</v>
          </cell>
          <cell r="AK144">
            <v>30.7</v>
          </cell>
          <cell r="AL144">
            <v>2.74</v>
          </cell>
          <cell r="AM144">
            <v>0</v>
          </cell>
          <cell r="AN144">
            <v>12.5</v>
          </cell>
          <cell r="AO144">
            <v>41.2</v>
          </cell>
          <cell r="AP144">
            <v>0</v>
          </cell>
          <cell r="AQ144">
            <v>0</v>
          </cell>
          <cell r="AR144">
            <v>0</v>
          </cell>
          <cell r="AS144">
            <v>0</v>
          </cell>
          <cell r="AT144">
            <v>0</v>
          </cell>
          <cell r="AU144">
            <v>4.0599999999999996</v>
          </cell>
          <cell r="AV144">
            <v>0.872</v>
          </cell>
          <cell r="AW144">
            <v>0</v>
          </cell>
          <cell r="AX144">
            <v>1</v>
          </cell>
          <cell r="AY144" t="str">
            <v>WT230X117.5</v>
          </cell>
          <cell r="AZ144" t="str">
            <v>WT230X117.5</v>
          </cell>
          <cell r="BA144">
            <v>118</v>
          </cell>
          <cell r="BB144">
            <v>15000</v>
          </cell>
          <cell r="BC144">
            <v>250</v>
          </cell>
          <cell r="BD144">
            <v>0</v>
          </cell>
          <cell r="BE144">
            <v>0</v>
          </cell>
          <cell r="BF144">
            <v>287</v>
          </cell>
          <cell r="BG144">
            <v>0</v>
          </cell>
          <cell r="BH144">
            <v>0</v>
          </cell>
          <cell r="BI144">
            <v>20.6</v>
          </cell>
          <cell r="BJ144">
            <v>36.6</v>
          </cell>
          <cell r="BK144">
            <v>0</v>
          </cell>
          <cell r="BL144">
            <v>0</v>
          </cell>
          <cell r="BM144">
            <v>0</v>
          </cell>
          <cell r="BN144">
            <v>46.7</v>
          </cell>
          <cell r="BO144">
            <v>60.3</v>
          </cell>
          <cell r="BP144">
            <v>0</v>
          </cell>
          <cell r="BQ144">
            <v>55.1</v>
          </cell>
          <cell r="BR144">
            <v>0</v>
          </cell>
          <cell r="BS144">
            <v>0</v>
          </cell>
          <cell r="BT144">
            <v>25.9</v>
          </cell>
          <cell r="BU144">
            <v>118</v>
          </cell>
          <cell r="BV144">
            <v>0</v>
          </cell>
          <cell r="BW144">
            <v>0</v>
          </cell>
          <cell r="BX144">
            <v>9.9</v>
          </cell>
          <cell r="BY144">
            <v>12.2</v>
          </cell>
          <cell r="BZ144">
            <v>66.599999999999994</v>
          </cell>
          <cell r="CA144">
            <v>631</v>
          </cell>
          <cell r="CB144">
            <v>341</v>
          </cell>
          <cell r="CC144">
            <v>66.8</v>
          </cell>
          <cell r="CD144">
            <v>72.400000000000006</v>
          </cell>
          <cell r="CE144">
            <v>777</v>
          </cell>
          <cell r="CF144">
            <v>503</v>
          </cell>
          <cell r="CG144">
            <v>69.599999999999994</v>
          </cell>
          <cell r="CH144">
            <v>0</v>
          </cell>
          <cell r="CI144">
            <v>5200</v>
          </cell>
          <cell r="CJ144">
            <v>11.1</v>
          </cell>
          <cell r="CK144">
            <v>0</v>
          </cell>
          <cell r="CL144">
            <v>0</v>
          </cell>
          <cell r="CM144">
            <v>0</v>
          </cell>
          <cell r="CN144">
            <v>0</v>
          </cell>
          <cell r="CO144">
            <v>0</v>
          </cell>
          <cell r="CP144">
            <v>103</v>
          </cell>
          <cell r="CQ144">
            <v>0.872</v>
          </cell>
          <cell r="CR144">
            <v>0</v>
          </cell>
          <cell r="CS144">
            <v>1</v>
          </cell>
        </row>
        <row r="145">
          <cell r="C145" t="str">
            <v>WT9X71.5</v>
          </cell>
          <cell r="D145" t="str">
            <v>F</v>
          </cell>
          <cell r="E145">
            <v>71.5</v>
          </cell>
          <cell r="F145">
            <v>21</v>
          </cell>
          <cell r="G145">
            <v>9.75</v>
          </cell>
          <cell r="H145">
            <v>0</v>
          </cell>
          <cell r="I145">
            <v>0</v>
          </cell>
          <cell r="J145">
            <v>11.2</v>
          </cell>
          <cell r="K145">
            <v>0</v>
          </cell>
          <cell r="L145">
            <v>0</v>
          </cell>
          <cell r="M145">
            <v>0.73</v>
          </cell>
          <cell r="N145">
            <v>1.32</v>
          </cell>
          <cell r="O145">
            <v>0</v>
          </cell>
          <cell r="P145">
            <v>0</v>
          </cell>
          <cell r="Q145">
            <v>0</v>
          </cell>
          <cell r="R145">
            <v>1.72</v>
          </cell>
          <cell r="S145">
            <v>2.1875</v>
          </cell>
          <cell r="T145">
            <v>0</v>
          </cell>
          <cell r="U145">
            <v>0</v>
          </cell>
          <cell r="V145">
            <v>2.09</v>
          </cell>
          <cell r="W145">
            <v>0</v>
          </cell>
          <cell r="X145">
            <v>0</v>
          </cell>
          <cell r="Y145">
            <v>0.93700000000000006</v>
          </cell>
          <cell r="Z145">
            <v>4.25</v>
          </cell>
          <cell r="AA145">
            <v>0</v>
          </cell>
          <cell r="AB145">
            <v>11</v>
          </cell>
          <cell r="AC145">
            <v>0</v>
          </cell>
          <cell r="AD145">
            <v>13.3</v>
          </cell>
          <cell r="AE145">
            <v>142</v>
          </cell>
          <cell r="AF145">
            <v>34</v>
          </cell>
          <cell r="AG145">
            <v>18.5</v>
          </cell>
          <cell r="AH145">
            <v>2.6</v>
          </cell>
          <cell r="AI145">
            <v>156</v>
          </cell>
          <cell r="AJ145">
            <v>42.7</v>
          </cell>
          <cell r="AK145">
            <v>27.7</v>
          </cell>
          <cell r="AL145">
            <v>2.72</v>
          </cell>
          <cell r="AM145">
            <v>0</v>
          </cell>
          <cell r="AN145">
            <v>9.58</v>
          </cell>
          <cell r="AO145">
            <v>30.7</v>
          </cell>
          <cell r="AP145">
            <v>0</v>
          </cell>
          <cell r="AQ145">
            <v>0</v>
          </cell>
          <cell r="AR145">
            <v>0</v>
          </cell>
          <cell r="AS145">
            <v>0</v>
          </cell>
          <cell r="AT145">
            <v>0</v>
          </cell>
          <cell r="AU145">
            <v>4.0199999999999996</v>
          </cell>
          <cell r="AV145">
            <v>0.874</v>
          </cell>
          <cell r="AW145">
            <v>0</v>
          </cell>
          <cell r="AX145">
            <v>1</v>
          </cell>
          <cell r="AY145" t="str">
            <v>WT230X106.5</v>
          </cell>
          <cell r="AZ145" t="str">
            <v>WT230X106.5</v>
          </cell>
          <cell r="BA145">
            <v>106</v>
          </cell>
          <cell r="BB145">
            <v>13500</v>
          </cell>
          <cell r="BC145">
            <v>248</v>
          </cell>
          <cell r="BD145">
            <v>0</v>
          </cell>
          <cell r="BE145">
            <v>0</v>
          </cell>
          <cell r="BF145">
            <v>284</v>
          </cell>
          <cell r="BG145">
            <v>0</v>
          </cell>
          <cell r="BH145">
            <v>0</v>
          </cell>
          <cell r="BI145">
            <v>18.5</v>
          </cell>
          <cell r="BJ145">
            <v>33.5</v>
          </cell>
          <cell r="BK145">
            <v>0</v>
          </cell>
          <cell r="BL145">
            <v>0</v>
          </cell>
          <cell r="BM145">
            <v>0</v>
          </cell>
          <cell r="BN145">
            <v>43.7</v>
          </cell>
          <cell r="BO145">
            <v>55.6</v>
          </cell>
          <cell r="BP145">
            <v>0</v>
          </cell>
          <cell r="BQ145">
            <v>53.1</v>
          </cell>
          <cell r="BR145">
            <v>0</v>
          </cell>
          <cell r="BS145">
            <v>0</v>
          </cell>
          <cell r="BT145">
            <v>23.8</v>
          </cell>
          <cell r="BU145">
            <v>107</v>
          </cell>
          <cell r="BV145">
            <v>0</v>
          </cell>
          <cell r="BW145">
            <v>0</v>
          </cell>
          <cell r="BX145">
            <v>11</v>
          </cell>
          <cell r="BY145">
            <v>13.3</v>
          </cell>
          <cell r="BZ145">
            <v>59.1</v>
          </cell>
          <cell r="CA145">
            <v>557</v>
          </cell>
          <cell r="CB145">
            <v>303</v>
          </cell>
          <cell r="CC145">
            <v>66</v>
          </cell>
          <cell r="CD145">
            <v>64.900000000000006</v>
          </cell>
          <cell r="CE145">
            <v>700</v>
          </cell>
          <cell r="CF145">
            <v>454</v>
          </cell>
          <cell r="CG145">
            <v>69.099999999999994</v>
          </cell>
          <cell r="CH145">
            <v>0</v>
          </cell>
          <cell r="CI145">
            <v>3990</v>
          </cell>
          <cell r="CJ145">
            <v>8.24</v>
          </cell>
          <cell r="CK145">
            <v>0</v>
          </cell>
          <cell r="CL145">
            <v>0</v>
          </cell>
          <cell r="CM145">
            <v>0</v>
          </cell>
          <cell r="CN145">
            <v>0</v>
          </cell>
          <cell r="CO145">
            <v>0</v>
          </cell>
          <cell r="CP145">
            <v>102</v>
          </cell>
          <cell r="CQ145">
            <v>0.874</v>
          </cell>
          <cell r="CR145">
            <v>0</v>
          </cell>
          <cell r="CS145">
            <v>1</v>
          </cell>
        </row>
        <row r="146">
          <cell r="C146" t="str">
            <v>WT9X65</v>
          </cell>
          <cell r="D146" t="str">
            <v>F</v>
          </cell>
          <cell r="E146">
            <v>65</v>
          </cell>
          <cell r="F146">
            <v>19.100000000000001</v>
          </cell>
          <cell r="G146">
            <v>9.6300000000000008</v>
          </cell>
          <cell r="H146">
            <v>0</v>
          </cell>
          <cell r="I146">
            <v>0</v>
          </cell>
          <cell r="J146">
            <v>11.2</v>
          </cell>
          <cell r="K146">
            <v>0</v>
          </cell>
          <cell r="L146">
            <v>0</v>
          </cell>
          <cell r="M146">
            <v>0.67</v>
          </cell>
          <cell r="N146">
            <v>1.2</v>
          </cell>
          <cell r="O146">
            <v>0</v>
          </cell>
          <cell r="P146">
            <v>0</v>
          </cell>
          <cell r="Q146">
            <v>0</v>
          </cell>
          <cell r="R146">
            <v>1.6</v>
          </cell>
          <cell r="S146">
            <v>2.0625</v>
          </cell>
          <cell r="T146">
            <v>0</v>
          </cell>
          <cell r="U146">
            <v>0</v>
          </cell>
          <cell r="V146">
            <v>2.02</v>
          </cell>
          <cell r="W146">
            <v>0</v>
          </cell>
          <cell r="X146">
            <v>0</v>
          </cell>
          <cell r="Y146">
            <v>0.85599999999999998</v>
          </cell>
          <cell r="Z146">
            <v>4.6500000000000004</v>
          </cell>
          <cell r="AA146">
            <v>0</v>
          </cell>
          <cell r="AB146">
            <v>12</v>
          </cell>
          <cell r="AC146">
            <v>0</v>
          </cell>
          <cell r="AD146">
            <v>14.4</v>
          </cell>
          <cell r="AE146">
            <v>127</v>
          </cell>
          <cell r="AF146">
            <v>30.5</v>
          </cell>
          <cell r="AG146">
            <v>16.7</v>
          </cell>
          <cell r="AH146">
            <v>2.58</v>
          </cell>
          <cell r="AI146">
            <v>139</v>
          </cell>
          <cell r="AJ146">
            <v>38.299999999999997</v>
          </cell>
          <cell r="AK146">
            <v>24.9</v>
          </cell>
          <cell r="AL146">
            <v>2.7</v>
          </cell>
          <cell r="AM146">
            <v>0</v>
          </cell>
          <cell r="AN146">
            <v>7.23</v>
          </cell>
          <cell r="AO146">
            <v>22.8</v>
          </cell>
          <cell r="AP146">
            <v>0</v>
          </cell>
          <cell r="AQ146">
            <v>0</v>
          </cell>
          <cell r="AR146">
            <v>0</v>
          </cell>
          <cell r="AS146">
            <v>0</v>
          </cell>
          <cell r="AT146">
            <v>0</v>
          </cell>
          <cell r="AU146">
            <v>4</v>
          </cell>
          <cell r="AV146">
            <v>0.873</v>
          </cell>
          <cell r="AW146">
            <v>0</v>
          </cell>
          <cell r="AX146">
            <v>1</v>
          </cell>
          <cell r="AY146" t="str">
            <v>WT230X96.5</v>
          </cell>
          <cell r="AZ146" t="str">
            <v>WT230X96.5</v>
          </cell>
          <cell r="BA146">
            <v>96.5</v>
          </cell>
          <cell r="BB146">
            <v>12300</v>
          </cell>
          <cell r="BC146">
            <v>245</v>
          </cell>
          <cell r="BD146">
            <v>0</v>
          </cell>
          <cell r="BE146">
            <v>0</v>
          </cell>
          <cell r="BF146">
            <v>284</v>
          </cell>
          <cell r="BG146">
            <v>0</v>
          </cell>
          <cell r="BH146">
            <v>0</v>
          </cell>
          <cell r="BI146">
            <v>17</v>
          </cell>
          <cell r="BJ146">
            <v>30.5</v>
          </cell>
          <cell r="BK146">
            <v>0</v>
          </cell>
          <cell r="BL146">
            <v>0</v>
          </cell>
          <cell r="BM146">
            <v>0</v>
          </cell>
          <cell r="BN146">
            <v>40.6</v>
          </cell>
          <cell r="BO146">
            <v>52.4</v>
          </cell>
          <cell r="BP146">
            <v>0</v>
          </cell>
          <cell r="BQ146">
            <v>51.3</v>
          </cell>
          <cell r="BR146">
            <v>0</v>
          </cell>
          <cell r="BS146">
            <v>0</v>
          </cell>
          <cell r="BT146">
            <v>21.7</v>
          </cell>
          <cell r="BU146">
            <v>96.5</v>
          </cell>
          <cell r="BV146">
            <v>0</v>
          </cell>
          <cell r="BW146">
            <v>0</v>
          </cell>
          <cell r="BX146">
            <v>12</v>
          </cell>
          <cell r="BY146">
            <v>14.4</v>
          </cell>
          <cell r="BZ146">
            <v>52.9</v>
          </cell>
          <cell r="CA146">
            <v>500</v>
          </cell>
          <cell r="CB146">
            <v>274</v>
          </cell>
          <cell r="CC146">
            <v>65.5</v>
          </cell>
          <cell r="CD146">
            <v>57.9</v>
          </cell>
          <cell r="CE146">
            <v>628</v>
          </cell>
          <cell r="CF146">
            <v>408</v>
          </cell>
          <cell r="CG146">
            <v>68.599999999999994</v>
          </cell>
          <cell r="CH146">
            <v>0</v>
          </cell>
          <cell r="CI146">
            <v>3010</v>
          </cell>
          <cell r="CJ146">
            <v>6.12</v>
          </cell>
          <cell r="CK146">
            <v>0</v>
          </cell>
          <cell r="CL146">
            <v>0</v>
          </cell>
          <cell r="CM146">
            <v>0</v>
          </cell>
          <cell r="CN146">
            <v>0</v>
          </cell>
          <cell r="CO146">
            <v>0</v>
          </cell>
          <cell r="CP146">
            <v>102</v>
          </cell>
          <cell r="CQ146">
            <v>0.873</v>
          </cell>
          <cell r="CR146">
            <v>0</v>
          </cell>
          <cell r="CS146">
            <v>1</v>
          </cell>
        </row>
        <row r="147">
          <cell r="C147" t="str">
            <v>WT9X59.5</v>
          </cell>
          <cell r="D147" t="str">
            <v>F</v>
          </cell>
          <cell r="E147">
            <v>59.5</v>
          </cell>
          <cell r="F147">
            <v>17.5</v>
          </cell>
          <cell r="G147">
            <v>9.49</v>
          </cell>
          <cell r="H147">
            <v>0</v>
          </cell>
          <cell r="I147">
            <v>0</v>
          </cell>
          <cell r="J147">
            <v>11.3</v>
          </cell>
          <cell r="K147">
            <v>0</v>
          </cell>
          <cell r="L147">
            <v>0</v>
          </cell>
          <cell r="M147">
            <v>0.65500000000000003</v>
          </cell>
          <cell r="N147">
            <v>1.06</v>
          </cell>
          <cell r="O147">
            <v>0</v>
          </cell>
          <cell r="P147">
            <v>0</v>
          </cell>
          <cell r="Q147">
            <v>0</v>
          </cell>
          <cell r="R147">
            <v>1.46</v>
          </cell>
          <cell r="S147">
            <v>1.9375</v>
          </cell>
          <cell r="T147">
            <v>0</v>
          </cell>
          <cell r="U147">
            <v>0</v>
          </cell>
          <cell r="V147">
            <v>2.0299999999999998</v>
          </cell>
          <cell r="W147">
            <v>0</v>
          </cell>
          <cell r="X147">
            <v>0</v>
          </cell>
          <cell r="Y147">
            <v>0.77800000000000002</v>
          </cell>
          <cell r="Z147">
            <v>5.31</v>
          </cell>
          <cell r="AA147">
            <v>0</v>
          </cell>
          <cell r="AB147">
            <v>12.2</v>
          </cell>
          <cell r="AC147">
            <v>0</v>
          </cell>
          <cell r="AD147">
            <v>14.5</v>
          </cell>
          <cell r="AE147">
            <v>119</v>
          </cell>
          <cell r="AF147">
            <v>28.7</v>
          </cell>
          <cell r="AG147">
            <v>15.9</v>
          </cell>
          <cell r="AH147">
            <v>2.6</v>
          </cell>
          <cell r="AI147">
            <v>126</v>
          </cell>
          <cell r="AJ147">
            <v>34.5</v>
          </cell>
          <cell r="AK147">
            <v>22.5</v>
          </cell>
          <cell r="AL147">
            <v>2.69</v>
          </cell>
          <cell r="AM147">
            <v>0</v>
          </cell>
          <cell r="AN147">
            <v>5.3</v>
          </cell>
          <cell r="AO147">
            <v>17.399999999999999</v>
          </cell>
          <cell r="AP147">
            <v>0</v>
          </cell>
          <cell r="AQ147">
            <v>0</v>
          </cell>
          <cell r="AR147">
            <v>0</v>
          </cell>
          <cell r="AS147">
            <v>0</v>
          </cell>
          <cell r="AT147">
            <v>0</v>
          </cell>
          <cell r="AU147">
            <v>4.03</v>
          </cell>
          <cell r="AV147">
            <v>0.86199999999999999</v>
          </cell>
          <cell r="AW147">
            <v>0</v>
          </cell>
          <cell r="AX147">
            <v>1</v>
          </cell>
          <cell r="AY147" t="str">
            <v>WT230X88.5</v>
          </cell>
          <cell r="AZ147" t="str">
            <v>WT230X88.5</v>
          </cell>
          <cell r="BA147">
            <v>88.5</v>
          </cell>
          <cell r="BB147">
            <v>11300</v>
          </cell>
          <cell r="BC147">
            <v>241</v>
          </cell>
          <cell r="BD147">
            <v>0</v>
          </cell>
          <cell r="BE147">
            <v>0</v>
          </cell>
          <cell r="BF147">
            <v>287</v>
          </cell>
          <cell r="BG147">
            <v>0</v>
          </cell>
          <cell r="BH147">
            <v>0</v>
          </cell>
          <cell r="BI147">
            <v>16.600000000000001</v>
          </cell>
          <cell r="BJ147">
            <v>26.9</v>
          </cell>
          <cell r="BK147">
            <v>0</v>
          </cell>
          <cell r="BL147">
            <v>0</v>
          </cell>
          <cell r="BM147">
            <v>0</v>
          </cell>
          <cell r="BN147">
            <v>37.1</v>
          </cell>
          <cell r="BO147">
            <v>49.2</v>
          </cell>
          <cell r="BP147">
            <v>0</v>
          </cell>
          <cell r="BQ147">
            <v>51.6</v>
          </cell>
          <cell r="BR147">
            <v>0</v>
          </cell>
          <cell r="BS147">
            <v>0</v>
          </cell>
          <cell r="BT147">
            <v>19.8</v>
          </cell>
          <cell r="BU147">
            <v>88.5</v>
          </cell>
          <cell r="BV147">
            <v>0</v>
          </cell>
          <cell r="BW147">
            <v>0</v>
          </cell>
          <cell r="BX147">
            <v>12.2</v>
          </cell>
          <cell r="BY147">
            <v>14.5</v>
          </cell>
          <cell r="BZ147">
            <v>49.5</v>
          </cell>
          <cell r="CA147">
            <v>470</v>
          </cell>
          <cell r="CB147">
            <v>261</v>
          </cell>
          <cell r="CC147">
            <v>66</v>
          </cell>
          <cell r="CD147">
            <v>52.4</v>
          </cell>
          <cell r="CE147">
            <v>565</v>
          </cell>
          <cell r="CF147">
            <v>369</v>
          </cell>
          <cell r="CG147">
            <v>68.3</v>
          </cell>
          <cell r="CH147">
            <v>0</v>
          </cell>
          <cell r="CI147">
            <v>2210</v>
          </cell>
          <cell r="CJ147">
            <v>4.67</v>
          </cell>
          <cell r="CK147">
            <v>0</v>
          </cell>
          <cell r="CL147">
            <v>0</v>
          </cell>
          <cell r="CM147">
            <v>0</v>
          </cell>
          <cell r="CN147">
            <v>0</v>
          </cell>
          <cell r="CO147">
            <v>0</v>
          </cell>
          <cell r="CP147">
            <v>102</v>
          </cell>
          <cell r="CQ147">
            <v>0.86199999999999999</v>
          </cell>
          <cell r="CR147">
            <v>0</v>
          </cell>
          <cell r="CS147">
            <v>1</v>
          </cell>
        </row>
        <row r="148">
          <cell r="C148" t="str">
            <v>WT9X53</v>
          </cell>
          <cell r="D148" t="str">
            <v>F</v>
          </cell>
          <cell r="E148">
            <v>53</v>
          </cell>
          <cell r="F148">
            <v>15.6</v>
          </cell>
          <cell r="G148">
            <v>9.3699999999999992</v>
          </cell>
          <cell r="H148">
            <v>0</v>
          </cell>
          <cell r="I148">
            <v>0</v>
          </cell>
          <cell r="J148">
            <v>11.2</v>
          </cell>
          <cell r="K148">
            <v>0</v>
          </cell>
          <cell r="L148">
            <v>0</v>
          </cell>
          <cell r="M148">
            <v>0.59</v>
          </cell>
          <cell r="N148">
            <v>0.94</v>
          </cell>
          <cell r="O148">
            <v>0</v>
          </cell>
          <cell r="P148">
            <v>0</v>
          </cell>
          <cell r="Q148">
            <v>0</v>
          </cell>
          <cell r="R148">
            <v>1.34</v>
          </cell>
          <cell r="S148">
            <v>1.8125</v>
          </cell>
          <cell r="T148">
            <v>0</v>
          </cell>
          <cell r="U148">
            <v>0</v>
          </cell>
          <cell r="V148">
            <v>1.97</v>
          </cell>
          <cell r="W148">
            <v>0</v>
          </cell>
          <cell r="X148">
            <v>0</v>
          </cell>
          <cell r="Y148">
            <v>0.69499999999999995</v>
          </cell>
          <cell r="Z148">
            <v>5.96</v>
          </cell>
          <cell r="AA148">
            <v>0</v>
          </cell>
          <cell r="AB148">
            <v>13.6</v>
          </cell>
          <cell r="AC148">
            <v>0</v>
          </cell>
          <cell r="AD148">
            <v>15.9</v>
          </cell>
          <cell r="AE148">
            <v>104</v>
          </cell>
          <cell r="AF148">
            <v>25.2</v>
          </cell>
          <cell r="AG148">
            <v>14.1</v>
          </cell>
          <cell r="AH148">
            <v>2.59</v>
          </cell>
          <cell r="AI148">
            <v>110</v>
          </cell>
          <cell r="AJ148">
            <v>30.2</v>
          </cell>
          <cell r="AK148">
            <v>19.7</v>
          </cell>
          <cell r="AL148">
            <v>2.66</v>
          </cell>
          <cell r="AM148">
            <v>0</v>
          </cell>
          <cell r="AN148">
            <v>3.73</v>
          </cell>
          <cell r="AO148">
            <v>12.1</v>
          </cell>
          <cell r="AP148">
            <v>0</v>
          </cell>
          <cell r="AQ148">
            <v>0</v>
          </cell>
          <cell r="AR148">
            <v>0</v>
          </cell>
          <cell r="AS148">
            <v>0</v>
          </cell>
          <cell r="AT148">
            <v>0</v>
          </cell>
          <cell r="AU148">
            <v>4</v>
          </cell>
          <cell r="AV148">
            <v>0.86</v>
          </cell>
          <cell r="AW148">
            <v>0</v>
          </cell>
          <cell r="AX148">
            <v>1</v>
          </cell>
          <cell r="AY148" t="str">
            <v>WT230X79</v>
          </cell>
          <cell r="AZ148" t="str">
            <v>WT230X79</v>
          </cell>
          <cell r="BA148">
            <v>79</v>
          </cell>
          <cell r="BB148">
            <v>10100</v>
          </cell>
          <cell r="BC148">
            <v>238</v>
          </cell>
          <cell r="BD148">
            <v>0</v>
          </cell>
          <cell r="BE148">
            <v>0</v>
          </cell>
          <cell r="BF148">
            <v>284</v>
          </cell>
          <cell r="BG148">
            <v>0</v>
          </cell>
          <cell r="BH148">
            <v>0</v>
          </cell>
          <cell r="BI148">
            <v>15</v>
          </cell>
          <cell r="BJ148">
            <v>23.9</v>
          </cell>
          <cell r="BK148">
            <v>0</v>
          </cell>
          <cell r="BL148">
            <v>0</v>
          </cell>
          <cell r="BM148">
            <v>0</v>
          </cell>
          <cell r="BN148">
            <v>34</v>
          </cell>
          <cell r="BO148">
            <v>46</v>
          </cell>
          <cell r="BP148">
            <v>0</v>
          </cell>
          <cell r="BQ148">
            <v>50</v>
          </cell>
          <cell r="BR148">
            <v>0</v>
          </cell>
          <cell r="BS148">
            <v>0</v>
          </cell>
          <cell r="BT148">
            <v>17.7</v>
          </cell>
          <cell r="BU148">
            <v>79</v>
          </cell>
          <cell r="BV148">
            <v>0</v>
          </cell>
          <cell r="BW148">
            <v>0</v>
          </cell>
          <cell r="BX148">
            <v>13.6</v>
          </cell>
          <cell r="BY148">
            <v>15.9</v>
          </cell>
          <cell r="BZ148">
            <v>43.3</v>
          </cell>
          <cell r="CA148">
            <v>413</v>
          </cell>
          <cell r="CB148">
            <v>231</v>
          </cell>
          <cell r="CC148">
            <v>65.8</v>
          </cell>
          <cell r="CD148">
            <v>45.8</v>
          </cell>
          <cell r="CE148">
            <v>495</v>
          </cell>
          <cell r="CF148">
            <v>323</v>
          </cell>
          <cell r="CG148">
            <v>67.599999999999994</v>
          </cell>
          <cell r="CH148">
            <v>0</v>
          </cell>
          <cell r="CI148">
            <v>1550</v>
          </cell>
          <cell r="CJ148">
            <v>3.25</v>
          </cell>
          <cell r="CK148">
            <v>0</v>
          </cell>
          <cell r="CL148">
            <v>0</v>
          </cell>
          <cell r="CM148">
            <v>0</v>
          </cell>
          <cell r="CN148">
            <v>0</v>
          </cell>
          <cell r="CO148">
            <v>0</v>
          </cell>
          <cell r="CP148">
            <v>102</v>
          </cell>
          <cell r="CQ148">
            <v>0.86</v>
          </cell>
          <cell r="CR148">
            <v>0</v>
          </cell>
          <cell r="CS148">
            <v>1</v>
          </cell>
        </row>
        <row r="149">
          <cell r="C149" t="str">
            <v>WT9X48.5</v>
          </cell>
          <cell r="D149" t="str">
            <v>F</v>
          </cell>
          <cell r="E149">
            <v>48.5</v>
          </cell>
          <cell r="F149">
            <v>14.3</v>
          </cell>
          <cell r="G149">
            <v>9.3000000000000007</v>
          </cell>
          <cell r="H149">
            <v>0</v>
          </cell>
          <cell r="I149">
            <v>0</v>
          </cell>
          <cell r="J149">
            <v>11.1</v>
          </cell>
          <cell r="K149">
            <v>0</v>
          </cell>
          <cell r="L149">
            <v>0</v>
          </cell>
          <cell r="M149">
            <v>0.53500000000000003</v>
          </cell>
          <cell r="N149">
            <v>0.87</v>
          </cell>
          <cell r="O149">
            <v>0</v>
          </cell>
          <cell r="P149">
            <v>0</v>
          </cell>
          <cell r="Q149">
            <v>0</v>
          </cell>
          <cell r="R149">
            <v>1.27</v>
          </cell>
          <cell r="S149">
            <v>1.75</v>
          </cell>
          <cell r="T149">
            <v>0</v>
          </cell>
          <cell r="U149">
            <v>0</v>
          </cell>
          <cell r="V149">
            <v>1.91</v>
          </cell>
          <cell r="W149">
            <v>0</v>
          </cell>
          <cell r="X149">
            <v>0</v>
          </cell>
          <cell r="Y149">
            <v>0.64</v>
          </cell>
          <cell r="Z149">
            <v>6.41</v>
          </cell>
          <cell r="AA149">
            <v>0</v>
          </cell>
          <cell r="AB149">
            <v>15</v>
          </cell>
          <cell r="AC149">
            <v>0</v>
          </cell>
          <cell r="AD149">
            <v>17.399999999999999</v>
          </cell>
          <cell r="AE149">
            <v>93.8</v>
          </cell>
          <cell r="AF149">
            <v>22.6</v>
          </cell>
          <cell r="AG149">
            <v>12.7</v>
          </cell>
          <cell r="AH149">
            <v>2.56</v>
          </cell>
          <cell r="AI149">
            <v>100</v>
          </cell>
          <cell r="AJ149">
            <v>27.6</v>
          </cell>
          <cell r="AK149">
            <v>18</v>
          </cell>
          <cell r="AL149">
            <v>2.65</v>
          </cell>
          <cell r="AM149">
            <v>0</v>
          </cell>
          <cell r="AN149">
            <v>2.92</v>
          </cell>
          <cell r="AO149">
            <v>9.2899999999999991</v>
          </cell>
          <cell r="AP149">
            <v>0</v>
          </cell>
          <cell r="AQ149">
            <v>0</v>
          </cell>
          <cell r="AR149">
            <v>0</v>
          </cell>
          <cell r="AS149">
            <v>0</v>
          </cell>
          <cell r="AT149">
            <v>0</v>
          </cell>
          <cell r="AU149">
            <v>3.97</v>
          </cell>
          <cell r="AV149">
            <v>0.86299999999999999</v>
          </cell>
          <cell r="AW149">
            <v>0</v>
          </cell>
          <cell r="AX149">
            <v>1</v>
          </cell>
          <cell r="AY149" t="str">
            <v>WT230X72</v>
          </cell>
          <cell r="AZ149" t="str">
            <v>WT230X72</v>
          </cell>
          <cell r="BA149">
            <v>72</v>
          </cell>
          <cell r="BB149">
            <v>9230</v>
          </cell>
          <cell r="BC149">
            <v>236</v>
          </cell>
          <cell r="BD149">
            <v>0</v>
          </cell>
          <cell r="BE149">
            <v>0</v>
          </cell>
          <cell r="BF149">
            <v>282</v>
          </cell>
          <cell r="BG149">
            <v>0</v>
          </cell>
          <cell r="BH149">
            <v>0</v>
          </cell>
          <cell r="BI149">
            <v>13.6</v>
          </cell>
          <cell r="BJ149">
            <v>22.1</v>
          </cell>
          <cell r="BK149">
            <v>0</v>
          </cell>
          <cell r="BL149">
            <v>0</v>
          </cell>
          <cell r="BM149">
            <v>0</v>
          </cell>
          <cell r="BN149">
            <v>32.299999999999997</v>
          </cell>
          <cell r="BO149">
            <v>44.5</v>
          </cell>
          <cell r="BP149">
            <v>0</v>
          </cell>
          <cell r="BQ149">
            <v>48.5</v>
          </cell>
          <cell r="BR149">
            <v>0</v>
          </cell>
          <cell r="BS149">
            <v>0</v>
          </cell>
          <cell r="BT149">
            <v>16.3</v>
          </cell>
          <cell r="BU149">
            <v>72</v>
          </cell>
          <cell r="BV149">
            <v>0</v>
          </cell>
          <cell r="BW149">
            <v>0</v>
          </cell>
          <cell r="BX149">
            <v>15</v>
          </cell>
          <cell r="BY149">
            <v>17.399999999999999</v>
          </cell>
          <cell r="BZ149">
            <v>39</v>
          </cell>
          <cell r="CA149">
            <v>370</v>
          </cell>
          <cell r="CB149">
            <v>208</v>
          </cell>
          <cell r="CC149">
            <v>65</v>
          </cell>
          <cell r="CD149">
            <v>41.6</v>
          </cell>
          <cell r="CE149">
            <v>452</v>
          </cell>
          <cell r="CF149">
            <v>295</v>
          </cell>
          <cell r="CG149">
            <v>67.3</v>
          </cell>
          <cell r="CH149">
            <v>0</v>
          </cell>
          <cell r="CI149">
            <v>1220</v>
          </cell>
          <cell r="CJ149">
            <v>2.4900000000000002</v>
          </cell>
          <cell r="CK149">
            <v>0</v>
          </cell>
          <cell r="CL149">
            <v>0</v>
          </cell>
          <cell r="CM149">
            <v>0</v>
          </cell>
          <cell r="CN149">
            <v>0</v>
          </cell>
          <cell r="CO149">
            <v>0</v>
          </cell>
          <cell r="CP149">
            <v>101</v>
          </cell>
          <cell r="CQ149">
            <v>0.86299999999999999</v>
          </cell>
          <cell r="CR149">
            <v>0</v>
          </cell>
          <cell r="CS149">
            <v>1</v>
          </cell>
        </row>
        <row r="150">
          <cell r="C150" t="str">
            <v>WT9X43</v>
          </cell>
          <cell r="D150" t="str">
            <v>F</v>
          </cell>
          <cell r="E150">
            <v>43</v>
          </cell>
          <cell r="F150">
            <v>12.7</v>
          </cell>
          <cell r="G150">
            <v>9.1999999999999993</v>
          </cell>
          <cell r="H150">
            <v>0</v>
          </cell>
          <cell r="I150">
            <v>0</v>
          </cell>
          <cell r="J150">
            <v>11.1</v>
          </cell>
          <cell r="K150">
            <v>0</v>
          </cell>
          <cell r="L150">
            <v>0</v>
          </cell>
          <cell r="M150">
            <v>0.48</v>
          </cell>
          <cell r="N150">
            <v>0.77</v>
          </cell>
          <cell r="O150">
            <v>0</v>
          </cell>
          <cell r="P150">
            <v>0</v>
          </cell>
          <cell r="Q150">
            <v>0</v>
          </cell>
          <cell r="R150">
            <v>1.17</v>
          </cell>
          <cell r="S150">
            <v>1.625</v>
          </cell>
          <cell r="T150">
            <v>0</v>
          </cell>
          <cell r="U150">
            <v>0</v>
          </cell>
          <cell r="V150">
            <v>1.86</v>
          </cell>
          <cell r="W150">
            <v>0</v>
          </cell>
          <cell r="X150">
            <v>0</v>
          </cell>
          <cell r="Y150">
            <v>0.56999999999999995</v>
          </cell>
          <cell r="Z150">
            <v>7.2</v>
          </cell>
          <cell r="AA150">
            <v>0</v>
          </cell>
          <cell r="AB150">
            <v>16.7</v>
          </cell>
          <cell r="AC150">
            <v>0</v>
          </cell>
          <cell r="AD150">
            <v>19.2</v>
          </cell>
          <cell r="AE150">
            <v>82.4</v>
          </cell>
          <cell r="AF150">
            <v>19.899999999999999</v>
          </cell>
          <cell r="AG150">
            <v>11.2</v>
          </cell>
          <cell r="AH150">
            <v>2.5499999999999998</v>
          </cell>
          <cell r="AI150">
            <v>87.6</v>
          </cell>
          <cell r="AJ150">
            <v>24.2</v>
          </cell>
          <cell r="AK150">
            <v>15.8</v>
          </cell>
          <cell r="AL150">
            <v>2.63</v>
          </cell>
          <cell r="AM150">
            <v>0</v>
          </cell>
          <cell r="AN150">
            <v>2.04</v>
          </cell>
          <cell r="AO150">
            <v>6.42</v>
          </cell>
          <cell r="AP150">
            <v>0</v>
          </cell>
          <cell r="AQ150">
            <v>0</v>
          </cell>
          <cell r="AR150">
            <v>0</v>
          </cell>
          <cell r="AS150">
            <v>0</v>
          </cell>
          <cell r="AT150">
            <v>0</v>
          </cell>
          <cell r="AU150">
            <v>3.95</v>
          </cell>
          <cell r="AV150">
            <v>0.86099999999999999</v>
          </cell>
          <cell r="AW150">
            <v>0</v>
          </cell>
          <cell r="AX150">
            <v>0.93899999999999995</v>
          </cell>
          <cell r="AY150" t="str">
            <v>WT230X64</v>
          </cell>
          <cell r="AZ150" t="str">
            <v>WT230X64</v>
          </cell>
          <cell r="BA150">
            <v>64</v>
          </cell>
          <cell r="BB150">
            <v>8190</v>
          </cell>
          <cell r="BC150">
            <v>234</v>
          </cell>
          <cell r="BD150">
            <v>0</v>
          </cell>
          <cell r="BE150">
            <v>0</v>
          </cell>
          <cell r="BF150">
            <v>282</v>
          </cell>
          <cell r="BG150">
            <v>0</v>
          </cell>
          <cell r="BH150">
            <v>0</v>
          </cell>
          <cell r="BI150">
            <v>12.2</v>
          </cell>
          <cell r="BJ150">
            <v>19.600000000000001</v>
          </cell>
          <cell r="BK150">
            <v>0</v>
          </cell>
          <cell r="BL150">
            <v>0</v>
          </cell>
          <cell r="BM150">
            <v>0</v>
          </cell>
          <cell r="BN150">
            <v>29.7</v>
          </cell>
          <cell r="BO150">
            <v>41.3</v>
          </cell>
          <cell r="BP150">
            <v>0</v>
          </cell>
          <cell r="BQ150">
            <v>47.2</v>
          </cell>
          <cell r="BR150">
            <v>0</v>
          </cell>
          <cell r="BS150">
            <v>0</v>
          </cell>
          <cell r="BT150">
            <v>14.5</v>
          </cell>
          <cell r="BU150">
            <v>64</v>
          </cell>
          <cell r="BV150">
            <v>0</v>
          </cell>
          <cell r="BW150">
            <v>0</v>
          </cell>
          <cell r="BX150">
            <v>16.7</v>
          </cell>
          <cell r="BY150">
            <v>19.2</v>
          </cell>
          <cell r="BZ150">
            <v>34.299999999999997</v>
          </cell>
          <cell r="CA150">
            <v>326</v>
          </cell>
          <cell r="CB150">
            <v>184</v>
          </cell>
          <cell r="CC150">
            <v>64.8</v>
          </cell>
          <cell r="CD150">
            <v>36.5</v>
          </cell>
          <cell r="CE150">
            <v>397</v>
          </cell>
          <cell r="CF150">
            <v>259</v>
          </cell>
          <cell r="CG150">
            <v>66.8</v>
          </cell>
          <cell r="CH150">
            <v>0</v>
          </cell>
          <cell r="CI150">
            <v>849</v>
          </cell>
          <cell r="CJ150">
            <v>1.72</v>
          </cell>
          <cell r="CK150">
            <v>0</v>
          </cell>
          <cell r="CL150">
            <v>0</v>
          </cell>
          <cell r="CM150">
            <v>0</v>
          </cell>
          <cell r="CN150">
            <v>0</v>
          </cell>
          <cell r="CO150">
            <v>0</v>
          </cell>
          <cell r="CP150">
            <v>100</v>
          </cell>
          <cell r="CQ150">
            <v>0.86099999999999999</v>
          </cell>
          <cell r="CR150">
            <v>0</v>
          </cell>
          <cell r="CS150">
            <v>0.93899999999999995</v>
          </cell>
        </row>
        <row r="151">
          <cell r="C151" t="str">
            <v>WT9X38</v>
          </cell>
          <cell r="D151" t="str">
            <v>F</v>
          </cell>
          <cell r="E151">
            <v>38</v>
          </cell>
          <cell r="F151">
            <v>11.2</v>
          </cell>
          <cell r="G151">
            <v>9.11</v>
          </cell>
          <cell r="H151">
            <v>0</v>
          </cell>
          <cell r="I151">
            <v>0</v>
          </cell>
          <cell r="J151">
            <v>11</v>
          </cell>
          <cell r="K151">
            <v>0</v>
          </cell>
          <cell r="L151">
            <v>0</v>
          </cell>
          <cell r="M151">
            <v>0.42499999999999999</v>
          </cell>
          <cell r="N151">
            <v>0.68</v>
          </cell>
          <cell r="O151">
            <v>0</v>
          </cell>
          <cell r="P151">
            <v>0</v>
          </cell>
          <cell r="Q151">
            <v>0</v>
          </cell>
          <cell r="R151">
            <v>1.08</v>
          </cell>
          <cell r="S151">
            <v>1.5625</v>
          </cell>
          <cell r="T151">
            <v>0</v>
          </cell>
          <cell r="U151">
            <v>0</v>
          </cell>
          <cell r="V151">
            <v>1.8</v>
          </cell>
          <cell r="W151">
            <v>0</v>
          </cell>
          <cell r="X151">
            <v>0</v>
          </cell>
          <cell r="Y151">
            <v>0.505</v>
          </cell>
          <cell r="Z151">
            <v>8.11</v>
          </cell>
          <cell r="AA151">
            <v>0</v>
          </cell>
          <cell r="AB151">
            <v>18.899999999999999</v>
          </cell>
          <cell r="AC151">
            <v>0</v>
          </cell>
          <cell r="AD151">
            <v>21.4</v>
          </cell>
          <cell r="AE151">
            <v>71.8</v>
          </cell>
          <cell r="AF151">
            <v>17.3</v>
          </cell>
          <cell r="AG151">
            <v>9.83</v>
          </cell>
          <cell r="AH151">
            <v>2.54</v>
          </cell>
          <cell r="AI151">
            <v>76.2</v>
          </cell>
          <cell r="AJ151">
            <v>21.1</v>
          </cell>
          <cell r="AK151">
            <v>13.8</v>
          </cell>
          <cell r="AL151">
            <v>2.61</v>
          </cell>
          <cell r="AM151">
            <v>0</v>
          </cell>
          <cell r="AN151">
            <v>1.41</v>
          </cell>
          <cell r="AO151">
            <v>4.37</v>
          </cell>
          <cell r="AP151">
            <v>0</v>
          </cell>
          <cell r="AQ151">
            <v>0</v>
          </cell>
          <cell r="AR151">
            <v>0</v>
          </cell>
          <cell r="AS151">
            <v>0</v>
          </cell>
          <cell r="AT151">
            <v>0</v>
          </cell>
          <cell r="AU151">
            <v>3.93</v>
          </cell>
          <cell r="AV151">
            <v>0.86099999999999999</v>
          </cell>
          <cell r="AW151">
            <v>0</v>
          </cell>
          <cell r="AX151">
            <v>0.82499999999999996</v>
          </cell>
          <cell r="AY151" t="str">
            <v>WT230X56.5</v>
          </cell>
          <cell r="AZ151" t="str">
            <v>WT230X56.5</v>
          </cell>
          <cell r="BA151">
            <v>56.5</v>
          </cell>
          <cell r="BB151">
            <v>7230</v>
          </cell>
          <cell r="BC151">
            <v>231</v>
          </cell>
          <cell r="BD151">
            <v>0</v>
          </cell>
          <cell r="BE151">
            <v>0</v>
          </cell>
          <cell r="BF151">
            <v>279</v>
          </cell>
          <cell r="BG151">
            <v>0</v>
          </cell>
          <cell r="BH151">
            <v>0</v>
          </cell>
          <cell r="BI151">
            <v>10.8</v>
          </cell>
          <cell r="BJ151">
            <v>17.3</v>
          </cell>
          <cell r="BK151">
            <v>0</v>
          </cell>
          <cell r="BL151">
            <v>0</v>
          </cell>
          <cell r="BM151">
            <v>0</v>
          </cell>
          <cell r="BN151">
            <v>27.4</v>
          </cell>
          <cell r="BO151">
            <v>39.700000000000003</v>
          </cell>
          <cell r="BP151">
            <v>0</v>
          </cell>
          <cell r="BQ151">
            <v>45.7</v>
          </cell>
          <cell r="BR151">
            <v>0</v>
          </cell>
          <cell r="BS151">
            <v>0</v>
          </cell>
          <cell r="BT151">
            <v>12.8</v>
          </cell>
          <cell r="BU151">
            <v>56.5</v>
          </cell>
          <cell r="BV151">
            <v>0</v>
          </cell>
          <cell r="BW151">
            <v>0</v>
          </cell>
          <cell r="BX151">
            <v>18.899999999999999</v>
          </cell>
          <cell r="BY151">
            <v>21.4</v>
          </cell>
          <cell r="BZ151">
            <v>29.9</v>
          </cell>
          <cell r="CA151">
            <v>283</v>
          </cell>
          <cell r="CB151">
            <v>161</v>
          </cell>
          <cell r="CC151">
            <v>64.5</v>
          </cell>
          <cell r="CD151">
            <v>31.7</v>
          </cell>
          <cell r="CE151">
            <v>346</v>
          </cell>
          <cell r="CF151">
            <v>226</v>
          </cell>
          <cell r="CG151">
            <v>66.3</v>
          </cell>
          <cell r="CH151">
            <v>0</v>
          </cell>
          <cell r="CI151">
            <v>587</v>
          </cell>
          <cell r="CJ151">
            <v>1.17</v>
          </cell>
          <cell r="CK151">
            <v>0</v>
          </cell>
          <cell r="CL151">
            <v>0</v>
          </cell>
          <cell r="CM151">
            <v>0</v>
          </cell>
          <cell r="CN151">
            <v>0</v>
          </cell>
          <cell r="CO151">
            <v>0</v>
          </cell>
          <cell r="CP151">
            <v>100</v>
          </cell>
          <cell r="CQ151">
            <v>0.86099999999999999</v>
          </cell>
          <cell r="CR151">
            <v>0</v>
          </cell>
          <cell r="CS151">
            <v>0.82499999999999996</v>
          </cell>
        </row>
        <row r="152">
          <cell r="C152" t="str">
            <v>WT9X35.5</v>
          </cell>
          <cell r="D152" t="str">
            <v>F</v>
          </cell>
          <cell r="E152">
            <v>35.5</v>
          </cell>
          <cell r="F152">
            <v>10.4</v>
          </cell>
          <cell r="G152">
            <v>9.24</v>
          </cell>
          <cell r="H152">
            <v>0</v>
          </cell>
          <cell r="I152">
            <v>0</v>
          </cell>
          <cell r="J152">
            <v>7.64</v>
          </cell>
          <cell r="K152">
            <v>0</v>
          </cell>
          <cell r="L152">
            <v>0</v>
          </cell>
          <cell r="M152">
            <v>0.495</v>
          </cell>
          <cell r="N152">
            <v>0.81</v>
          </cell>
          <cell r="O152">
            <v>0</v>
          </cell>
          <cell r="P152">
            <v>0</v>
          </cell>
          <cell r="Q152">
            <v>0</v>
          </cell>
          <cell r="R152">
            <v>1.21</v>
          </cell>
          <cell r="S152">
            <v>1.5</v>
          </cell>
          <cell r="T152">
            <v>0</v>
          </cell>
          <cell r="U152">
            <v>0</v>
          </cell>
          <cell r="V152">
            <v>2.2599999999999998</v>
          </cell>
          <cell r="W152">
            <v>0</v>
          </cell>
          <cell r="X152">
            <v>0</v>
          </cell>
          <cell r="Y152">
            <v>0.68300000000000005</v>
          </cell>
          <cell r="Z152">
            <v>4.71</v>
          </cell>
          <cell r="AA152">
            <v>0</v>
          </cell>
          <cell r="AB152">
            <v>16.2</v>
          </cell>
          <cell r="AC152">
            <v>0</v>
          </cell>
          <cell r="AD152">
            <v>18.7</v>
          </cell>
          <cell r="AE152">
            <v>78.2</v>
          </cell>
          <cell r="AF152">
            <v>20</v>
          </cell>
          <cell r="AG152">
            <v>11.2</v>
          </cell>
          <cell r="AH152">
            <v>2.74</v>
          </cell>
          <cell r="AI152">
            <v>30.1</v>
          </cell>
          <cell r="AJ152">
            <v>12.3</v>
          </cell>
          <cell r="AK152">
            <v>7.89</v>
          </cell>
          <cell r="AL152">
            <v>1.7</v>
          </cell>
          <cell r="AM152">
            <v>0</v>
          </cell>
          <cell r="AN152">
            <v>1.74</v>
          </cell>
          <cell r="AO152">
            <v>3.96</v>
          </cell>
          <cell r="AP152">
            <v>0</v>
          </cell>
          <cell r="AQ152">
            <v>0</v>
          </cell>
          <cell r="AR152">
            <v>0</v>
          </cell>
          <cell r="AS152">
            <v>0</v>
          </cell>
          <cell r="AT152">
            <v>0</v>
          </cell>
          <cell r="AU152">
            <v>3.72</v>
          </cell>
          <cell r="AV152">
            <v>0.752</v>
          </cell>
          <cell r="AW152">
            <v>0</v>
          </cell>
          <cell r="AX152">
            <v>0.96499999999999997</v>
          </cell>
          <cell r="AY152" t="str">
            <v>WT230X53</v>
          </cell>
          <cell r="AZ152" t="str">
            <v>WT230X53</v>
          </cell>
          <cell r="BA152">
            <v>53</v>
          </cell>
          <cell r="BB152">
            <v>6710</v>
          </cell>
          <cell r="BC152">
            <v>235</v>
          </cell>
          <cell r="BD152">
            <v>0</v>
          </cell>
          <cell r="BE152">
            <v>0</v>
          </cell>
          <cell r="BF152">
            <v>194</v>
          </cell>
          <cell r="BG152">
            <v>0</v>
          </cell>
          <cell r="BH152">
            <v>0</v>
          </cell>
          <cell r="BI152">
            <v>12.6</v>
          </cell>
          <cell r="BJ152">
            <v>20.6</v>
          </cell>
          <cell r="BK152">
            <v>0</v>
          </cell>
          <cell r="BL152">
            <v>0</v>
          </cell>
          <cell r="BM152">
            <v>0</v>
          </cell>
          <cell r="BN152">
            <v>30.7</v>
          </cell>
          <cell r="BO152">
            <v>38.1</v>
          </cell>
          <cell r="BP152">
            <v>0</v>
          </cell>
          <cell r="BQ152">
            <v>57.4</v>
          </cell>
          <cell r="BR152">
            <v>0</v>
          </cell>
          <cell r="BS152">
            <v>0</v>
          </cell>
          <cell r="BT152">
            <v>17.3</v>
          </cell>
          <cell r="BU152">
            <v>53</v>
          </cell>
          <cell r="BV152">
            <v>0</v>
          </cell>
          <cell r="BW152">
            <v>0</v>
          </cell>
          <cell r="BX152">
            <v>16.2</v>
          </cell>
          <cell r="BY152">
            <v>18.7</v>
          </cell>
          <cell r="BZ152">
            <v>32.5</v>
          </cell>
          <cell r="CA152">
            <v>328</v>
          </cell>
          <cell r="CB152">
            <v>184</v>
          </cell>
          <cell r="CC152">
            <v>69.599999999999994</v>
          </cell>
          <cell r="CD152">
            <v>12.5</v>
          </cell>
          <cell r="CE152">
            <v>202</v>
          </cell>
          <cell r="CF152">
            <v>129</v>
          </cell>
          <cell r="CG152">
            <v>43.2</v>
          </cell>
          <cell r="CH152">
            <v>0</v>
          </cell>
          <cell r="CI152">
            <v>724</v>
          </cell>
          <cell r="CJ152">
            <v>1.06</v>
          </cell>
          <cell r="CK152">
            <v>0</v>
          </cell>
          <cell r="CL152">
            <v>0</v>
          </cell>
          <cell r="CM152">
            <v>0</v>
          </cell>
          <cell r="CN152">
            <v>0</v>
          </cell>
          <cell r="CO152">
            <v>0</v>
          </cell>
          <cell r="CP152">
            <v>94.5</v>
          </cell>
          <cell r="CQ152">
            <v>0.752</v>
          </cell>
          <cell r="CR152">
            <v>0</v>
          </cell>
          <cell r="CS152">
            <v>0.96499999999999997</v>
          </cell>
        </row>
        <row r="153">
          <cell r="C153" t="str">
            <v>WT9X32.5</v>
          </cell>
          <cell r="D153" t="str">
            <v>F</v>
          </cell>
          <cell r="E153">
            <v>32.5</v>
          </cell>
          <cell r="F153">
            <v>9.5500000000000007</v>
          </cell>
          <cell r="G153">
            <v>9.18</v>
          </cell>
          <cell r="H153">
            <v>0</v>
          </cell>
          <cell r="I153">
            <v>0</v>
          </cell>
          <cell r="J153">
            <v>7.59</v>
          </cell>
          <cell r="K153">
            <v>0</v>
          </cell>
          <cell r="L153">
            <v>0</v>
          </cell>
          <cell r="M153">
            <v>0.45</v>
          </cell>
          <cell r="N153">
            <v>0.75</v>
          </cell>
          <cell r="O153">
            <v>0</v>
          </cell>
          <cell r="P153">
            <v>0</v>
          </cell>
          <cell r="Q153">
            <v>0</v>
          </cell>
          <cell r="R153">
            <v>1.1499999999999999</v>
          </cell>
          <cell r="S153">
            <v>1.4375</v>
          </cell>
          <cell r="T153">
            <v>0</v>
          </cell>
          <cell r="U153">
            <v>0</v>
          </cell>
          <cell r="V153">
            <v>2.2000000000000002</v>
          </cell>
          <cell r="W153">
            <v>0</v>
          </cell>
          <cell r="X153">
            <v>0</v>
          </cell>
          <cell r="Y153">
            <v>0.629</v>
          </cell>
          <cell r="Z153">
            <v>5.0599999999999996</v>
          </cell>
          <cell r="AA153">
            <v>0</v>
          </cell>
          <cell r="AB153">
            <v>17.8</v>
          </cell>
          <cell r="AC153">
            <v>0</v>
          </cell>
          <cell r="AD153">
            <v>20.399999999999999</v>
          </cell>
          <cell r="AE153">
            <v>70.7</v>
          </cell>
          <cell r="AF153">
            <v>18</v>
          </cell>
          <cell r="AG153">
            <v>10.1</v>
          </cell>
          <cell r="AH153">
            <v>2.72</v>
          </cell>
          <cell r="AI153">
            <v>27.4</v>
          </cell>
          <cell r="AJ153">
            <v>11.2</v>
          </cell>
          <cell r="AK153">
            <v>7.22</v>
          </cell>
          <cell r="AL153">
            <v>1.69</v>
          </cell>
          <cell r="AM153">
            <v>0</v>
          </cell>
          <cell r="AN153">
            <v>1.36</v>
          </cell>
          <cell r="AO153">
            <v>3.01</v>
          </cell>
          <cell r="AP153">
            <v>0</v>
          </cell>
          <cell r="AQ153">
            <v>0</v>
          </cell>
          <cell r="AR153">
            <v>0</v>
          </cell>
          <cell r="AS153">
            <v>0</v>
          </cell>
          <cell r="AT153">
            <v>0</v>
          </cell>
          <cell r="AU153">
            <v>3.69</v>
          </cell>
          <cell r="AV153">
            <v>0.755</v>
          </cell>
          <cell r="AW153">
            <v>0</v>
          </cell>
          <cell r="AX153">
            <v>0.877</v>
          </cell>
          <cell r="AY153" t="str">
            <v>WT230X48.5</v>
          </cell>
          <cell r="AZ153" t="str">
            <v>WT230X48.5</v>
          </cell>
          <cell r="BA153">
            <v>48.5</v>
          </cell>
          <cell r="BB153">
            <v>6160</v>
          </cell>
          <cell r="BC153">
            <v>233</v>
          </cell>
          <cell r="BD153">
            <v>0</v>
          </cell>
          <cell r="BE153">
            <v>0</v>
          </cell>
          <cell r="BF153">
            <v>193</v>
          </cell>
          <cell r="BG153">
            <v>0</v>
          </cell>
          <cell r="BH153">
            <v>0</v>
          </cell>
          <cell r="BI153">
            <v>11.4</v>
          </cell>
          <cell r="BJ153">
            <v>19.100000000000001</v>
          </cell>
          <cell r="BK153">
            <v>0</v>
          </cell>
          <cell r="BL153">
            <v>0</v>
          </cell>
          <cell r="BM153">
            <v>0</v>
          </cell>
          <cell r="BN153">
            <v>29.2</v>
          </cell>
          <cell r="BO153">
            <v>36.5</v>
          </cell>
          <cell r="BP153">
            <v>0</v>
          </cell>
          <cell r="BQ153">
            <v>55.9</v>
          </cell>
          <cell r="BR153">
            <v>0</v>
          </cell>
          <cell r="BS153">
            <v>0</v>
          </cell>
          <cell r="BT153">
            <v>16</v>
          </cell>
          <cell r="BU153">
            <v>48.5</v>
          </cell>
          <cell r="BV153">
            <v>0</v>
          </cell>
          <cell r="BW153">
            <v>0</v>
          </cell>
          <cell r="BX153">
            <v>17.8</v>
          </cell>
          <cell r="BY153">
            <v>20.399999999999999</v>
          </cell>
          <cell r="BZ153">
            <v>29.4</v>
          </cell>
          <cell r="CA153">
            <v>295</v>
          </cell>
          <cell r="CB153">
            <v>166</v>
          </cell>
          <cell r="CC153">
            <v>69.099999999999994</v>
          </cell>
          <cell r="CD153">
            <v>11.4</v>
          </cell>
          <cell r="CE153">
            <v>184</v>
          </cell>
          <cell r="CF153">
            <v>118</v>
          </cell>
          <cell r="CG153">
            <v>42.9</v>
          </cell>
          <cell r="CH153">
            <v>0</v>
          </cell>
          <cell r="CI153">
            <v>566</v>
          </cell>
          <cell r="CJ153">
            <v>0.80800000000000005</v>
          </cell>
          <cell r="CK153">
            <v>0</v>
          </cell>
          <cell r="CL153">
            <v>0</v>
          </cell>
          <cell r="CM153">
            <v>0</v>
          </cell>
          <cell r="CN153">
            <v>0</v>
          </cell>
          <cell r="CO153">
            <v>0</v>
          </cell>
          <cell r="CP153">
            <v>93.7</v>
          </cell>
          <cell r="CQ153">
            <v>0.755</v>
          </cell>
          <cell r="CR153">
            <v>0</v>
          </cell>
          <cell r="CS153">
            <v>0.877</v>
          </cell>
        </row>
        <row r="154">
          <cell r="C154" t="str">
            <v>WT9X30</v>
          </cell>
          <cell r="D154" t="str">
            <v>F</v>
          </cell>
          <cell r="E154">
            <v>30</v>
          </cell>
          <cell r="F154">
            <v>8.82</v>
          </cell>
          <cell r="G154">
            <v>9.1199999999999992</v>
          </cell>
          <cell r="H154">
            <v>0</v>
          </cell>
          <cell r="I154">
            <v>0</v>
          </cell>
          <cell r="J154">
            <v>7.56</v>
          </cell>
          <cell r="K154">
            <v>0</v>
          </cell>
          <cell r="L154">
            <v>0</v>
          </cell>
          <cell r="M154">
            <v>0.41499999999999998</v>
          </cell>
          <cell r="N154">
            <v>0.69499999999999995</v>
          </cell>
          <cell r="O154">
            <v>0</v>
          </cell>
          <cell r="P154">
            <v>0</v>
          </cell>
          <cell r="Q154">
            <v>0</v>
          </cell>
          <cell r="R154">
            <v>1.1000000000000001</v>
          </cell>
          <cell r="S154">
            <v>1.375</v>
          </cell>
          <cell r="T154">
            <v>0</v>
          </cell>
          <cell r="U154">
            <v>0</v>
          </cell>
          <cell r="V154">
            <v>2.16</v>
          </cell>
          <cell r="W154">
            <v>0</v>
          </cell>
          <cell r="X154">
            <v>0</v>
          </cell>
          <cell r="Y154">
            <v>0.58299999999999996</v>
          </cell>
          <cell r="Z154">
            <v>5.44</v>
          </cell>
          <cell r="AA154">
            <v>0</v>
          </cell>
          <cell r="AB154">
            <v>19.3</v>
          </cell>
          <cell r="AC154">
            <v>0</v>
          </cell>
          <cell r="AD154">
            <v>22</v>
          </cell>
          <cell r="AE154">
            <v>64.7</v>
          </cell>
          <cell r="AF154">
            <v>16.5</v>
          </cell>
          <cell r="AG154">
            <v>9.2899999999999991</v>
          </cell>
          <cell r="AH154">
            <v>2.71</v>
          </cell>
          <cell r="AI154">
            <v>25</v>
          </cell>
          <cell r="AJ154">
            <v>10.3</v>
          </cell>
          <cell r="AK154">
            <v>6.63</v>
          </cell>
          <cell r="AL154">
            <v>1.68</v>
          </cell>
          <cell r="AM154">
            <v>0</v>
          </cell>
          <cell r="AN154">
            <v>1.08</v>
          </cell>
          <cell r="AO154">
            <v>2.35</v>
          </cell>
          <cell r="AP154">
            <v>0</v>
          </cell>
          <cell r="AQ154">
            <v>0</v>
          </cell>
          <cell r="AR154">
            <v>0</v>
          </cell>
          <cell r="AS154">
            <v>0</v>
          </cell>
          <cell r="AT154">
            <v>0</v>
          </cell>
          <cell r="AU154">
            <v>3.67</v>
          </cell>
          <cell r="AV154">
            <v>0.75600000000000001</v>
          </cell>
          <cell r="AW154">
            <v>0</v>
          </cell>
          <cell r="AX154">
            <v>0.79700000000000004</v>
          </cell>
          <cell r="AY154" t="str">
            <v>WT230X44.5</v>
          </cell>
          <cell r="AZ154" t="str">
            <v>WT230X44.5</v>
          </cell>
          <cell r="BA154">
            <v>44.5</v>
          </cell>
          <cell r="BB154">
            <v>5690</v>
          </cell>
          <cell r="BC154">
            <v>232</v>
          </cell>
          <cell r="BD154">
            <v>0</v>
          </cell>
          <cell r="BE154">
            <v>0</v>
          </cell>
          <cell r="BF154">
            <v>192</v>
          </cell>
          <cell r="BG154">
            <v>0</v>
          </cell>
          <cell r="BH154">
            <v>0</v>
          </cell>
          <cell r="BI154">
            <v>10.5</v>
          </cell>
          <cell r="BJ154">
            <v>17.7</v>
          </cell>
          <cell r="BK154">
            <v>0</v>
          </cell>
          <cell r="BL154">
            <v>0</v>
          </cell>
          <cell r="BM154">
            <v>0</v>
          </cell>
          <cell r="BN154">
            <v>27.9</v>
          </cell>
          <cell r="BO154">
            <v>34.9</v>
          </cell>
          <cell r="BP154">
            <v>0</v>
          </cell>
          <cell r="BQ154">
            <v>54.9</v>
          </cell>
          <cell r="BR154">
            <v>0</v>
          </cell>
          <cell r="BS154">
            <v>0</v>
          </cell>
          <cell r="BT154">
            <v>14.8</v>
          </cell>
          <cell r="BU154">
            <v>44.5</v>
          </cell>
          <cell r="BV154">
            <v>0</v>
          </cell>
          <cell r="BW154">
            <v>0</v>
          </cell>
          <cell r="BX154">
            <v>19.3</v>
          </cell>
          <cell r="BY154">
            <v>22</v>
          </cell>
          <cell r="BZ154">
            <v>26.9</v>
          </cell>
          <cell r="CA154">
            <v>270</v>
          </cell>
          <cell r="CB154">
            <v>152</v>
          </cell>
          <cell r="CC154">
            <v>68.8</v>
          </cell>
          <cell r="CD154">
            <v>10.4</v>
          </cell>
          <cell r="CE154">
            <v>169</v>
          </cell>
          <cell r="CF154">
            <v>109</v>
          </cell>
          <cell r="CG154">
            <v>42.7</v>
          </cell>
          <cell r="CH154">
            <v>0</v>
          </cell>
          <cell r="CI154">
            <v>450</v>
          </cell>
          <cell r="CJ154">
            <v>0.63100000000000001</v>
          </cell>
          <cell r="CK154">
            <v>0</v>
          </cell>
          <cell r="CL154">
            <v>0</v>
          </cell>
          <cell r="CM154">
            <v>0</v>
          </cell>
          <cell r="CN154">
            <v>0</v>
          </cell>
          <cell r="CO154">
            <v>0</v>
          </cell>
          <cell r="CP154">
            <v>93.2</v>
          </cell>
          <cell r="CQ154">
            <v>0.75600000000000001</v>
          </cell>
          <cell r="CR154">
            <v>0</v>
          </cell>
          <cell r="CS154">
            <v>0.79700000000000004</v>
          </cell>
        </row>
        <row r="155">
          <cell r="C155" t="str">
            <v>WT9X27.5</v>
          </cell>
          <cell r="D155" t="str">
            <v>F</v>
          </cell>
          <cell r="E155">
            <v>27.5</v>
          </cell>
          <cell r="F155">
            <v>8.1</v>
          </cell>
          <cell r="G155">
            <v>9.06</v>
          </cell>
          <cell r="H155">
            <v>0</v>
          </cell>
          <cell r="I155">
            <v>0</v>
          </cell>
          <cell r="J155">
            <v>7.53</v>
          </cell>
          <cell r="K155">
            <v>0</v>
          </cell>
          <cell r="L155">
            <v>0</v>
          </cell>
          <cell r="M155">
            <v>0.39</v>
          </cell>
          <cell r="N155">
            <v>0.63</v>
          </cell>
          <cell r="O155">
            <v>0</v>
          </cell>
          <cell r="P155">
            <v>0</v>
          </cell>
          <cell r="Q155">
            <v>0</v>
          </cell>
          <cell r="R155">
            <v>1.03</v>
          </cell>
          <cell r="S155">
            <v>1.3125</v>
          </cell>
          <cell r="T155">
            <v>0</v>
          </cell>
          <cell r="U155">
            <v>0</v>
          </cell>
          <cell r="V155">
            <v>2.16</v>
          </cell>
          <cell r="W155">
            <v>0</v>
          </cell>
          <cell r="X155">
            <v>0</v>
          </cell>
          <cell r="Y155">
            <v>0.53800000000000003</v>
          </cell>
          <cell r="Z155">
            <v>5.98</v>
          </cell>
          <cell r="AA155">
            <v>0</v>
          </cell>
          <cell r="AB155">
            <v>20.6</v>
          </cell>
          <cell r="AC155">
            <v>0</v>
          </cell>
          <cell r="AD155">
            <v>23.2</v>
          </cell>
          <cell r="AE155">
            <v>59.5</v>
          </cell>
          <cell r="AF155">
            <v>15.3</v>
          </cell>
          <cell r="AG155">
            <v>8.6300000000000008</v>
          </cell>
          <cell r="AH155">
            <v>2.71</v>
          </cell>
          <cell r="AI155">
            <v>22.5</v>
          </cell>
          <cell r="AJ155">
            <v>9.26</v>
          </cell>
          <cell r="AK155">
            <v>5.97</v>
          </cell>
          <cell r="AL155">
            <v>1.67</v>
          </cell>
          <cell r="AM155">
            <v>0</v>
          </cell>
          <cell r="AN155">
            <v>0.83</v>
          </cell>
          <cell r="AO155">
            <v>1.84</v>
          </cell>
          <cell r="AP155">
            <v>0</v>
          </cell>
          <cell r="AQ155">
            <v>0</v>
          </cell>
          <cell r="AR155">
            <v>0</v>
          </cell>
          <cell r="AS155">
            <v>0</v>
          </cell>
          <cell r="AT155">
            <v>0</v>
          </cell>
          <cell r="AU155">
            <v>3.68</v>
          </cell>
          <cell r="AV155">
            <v>0.749</v>
          </cell>
          <cell r="AW155">
            <v>0</v>
          </cell>
          <cell r="AX155">
            <v>0.73399999999999999</v>
          </cell>
          <cell r="AY155" t="str">
            <v>WT230X41</v>
          </cell>
          <cell r="AZ155" t="str">
            <v>WT230X41</v>
          </cell>
          <cell r="BA155">
            <v>41</v>
          </cell>
          <cell r="BB155">
            <v>5230</v>
          </cell>
          <cell r="BC155">
            <v>230</v>
          </cell>
          <cell r="BD155">
            <v>0</v>
          </cell>
          <cell r="BE155">
            <v>0</v>
          </cell>
          <cell r="BF155">
            <v>191</v>
          </cell>
          <cell r="BG155">
            <v>0</v>
          </cell>
          <cell r="BH155">
            <v>0</v>
          </cell>
          <cell r="BI155">
            <v>9.91</v>
          </cell>
          <cell r="BJ155">
            <v>16</v>
          </cell>
          <cell r="BK155">
            <v>0</v>
          </cell>
          <cell r="BL155">
            <v>0</v>
          </cell>
          <cell r="BM155">
            <v>0</v>
          </cell>
          <cell r="BN155">
            <v>26.2</v>
          </cell>
          <cell r="BO155">
            <v>33.299999999999997</v>
          </cell>
          <cell r="BP155">
            <v>0</v>
          </cell>
          <cell r="BQ155">
            <v>54.9</v>
          </cell>
          <cell r="BR155">
            <v>0</v>
          </cell>
          <cell r="BS155">
            <v>0</v>
          </cell>
          <cell r="BT155">
            <v>13.7</v>
          </cell>
          <cell r="BU155">
            <v>41</v>
          </cell>
          <cell r="BV155">
            <v>0</v>
          </cell>
          <cell r="BW155">
            <v>0</v>
          </cell>
          <cell r="BX155">
            <v>20.6</v>
          </cell>
          <cell r="BY155">
            <v>23.2</v>
          </cell>
          <cell r="BZ155">
            <v>24.8</v>
          </cell>
          <cell r="CA155">
            <v>251</v>
          </cell>
          <cell r="CB155">
            <v>141</v>
          </cell>
          <cell r="CC155">
            <v>68.8</v>
          </cell>
          <cell r="CD155">
            <v>9.3699999999999992</v>
          </cell>
          <cell r="CE155">
            <v>152</v>
          </cell>
          <cell r="CF155">
            <v>97.8</v>
          </cell>
          <cell r="CG155">
            <v>42.4</v>
          </cell>
          <cell r="CH155">
            <v>0</v>
          </cell>
          <cell r="CI155">
            <v>345</v>
          </cell>
          <cell r="CJ155">
            <v>0.49399999999999999</v>
          </cell>
          <cell r="CK155">
            <v>0</v>
          </cell>
          <cell r="CL155">
            <v>0</v>
          </cell>
          <cell r="CM155">
            <v>0</v>
          </cell>
          <cell r="CN155">
            <v>0</v>
          </cell>
          <cell r="CO155">
            <v>0</v>
          </cell>
          <cell r="CP155">
            <v>93.5</v>
          </cell>
          <cell r="CQ155">
            <v>0.749</v>
          </cell>
          <cell r="CR155">
            <v>0</v>
          </cell>
          <cell r="CS155">
            <v>0.73399999999999999</v>
          </cell>
        </row>
        <row r="156">
          <cell r="C156" t="str">
            <v>WT9X25</v>
          </cell>
          <cell r="D156" t="str">
            <v>F</v>
          </cell>
          <cell r="E156">
            <v>25</v>
          </cell>
          <cell r="F156">
            <v>7.33</v>
          </cell>
          <cell r="G156">
            <v>9</v>
          </cell>
          <cell r="H156">
            <v>0</v>
          </cell>
          <cell r="I156">
            <v>0</v>
          </cell>
          <cell r="J156">
            <v>7.5</v>
          </cell>
          <cell r="K156">
            <v>0</v>
          </cell>
          <cell r="L156">
            <v>0</v>
          </cell>
          <cell r="M156">
            <v>0.35499999999999998</v>
          </cell>
          <cell r="N156">
            <v>0.56999999999999995</v>
          </cell>
          <cell r="O156">
            <v>0</v>
          </cell>
          <cell r="P156">
            <v>0</v>
          </cell>
          <cell r="Q156">
            <v>0</v>
          </cell>
          <cell r="R156">
            <v>0.97199999999999998</v>
          </cell>
          <cell r="S156">
            <v>1.25</v>
          </cell>
          <cell r="T156">
            <v>0</v>
          </cell>
          <cell r="U156">
            <v>0</v>
          </cell>
          <cell r="V156">
            <v>2.12</v>
          </cell>
          <cell r="W156">
            <v>0</v>
          </cell>
          <cell r="X156">
            <v>0</v>
          </cell>
          <cell r="Y156">
            <v>0.48899999999999999</v>
          </cell>
          <cell r="Z156">
            <v>6.57</v>
          </cell>
          <cell r="AA156">
            <v>0</v>
          </cell>
          <cell r="AB156">
            <v>22.6</v>
          </cell>
          <cell r="AC156">
            <v>0</v>
          </cell>
          <cell r="AD156">
            <v>25.3</v>
          </cell>
          <cell r="AE156">
            <v>53.5</v>
          </cell>
          <cell r="AF156">
            <v>13.8</v>
          </cell>
          <cell r="AG156">
            <v>7.79</v>
          </cell>
          <cell r="AH156">
            <v>2.7</v>
          </cell>
          <cell r="AI156">
            <v>20</v>
          </cell>
          <cell r="AJ156">
            <v>8.2799999999999994</v>
          </cell>
          <cell r="AK156">
            <v>5.35</v>
          </cell>
          <cell r="AL156">
            <v>1.65</v>
          </cell>
          <cell r="AM156">
            <v>0</v>
          </cell>
          <cell r="AN156">
            <v>0.61899999999999999</v>
          </cell>
          <cell r="AO156">
            <v>1.36</v>
          </cell>
          <cell r="AP156">
            <v>0</v>
          </cell>
          <cell r="AQ156">
            <v>0</v>
          </cell>
          <cell r="AR156">
            <v>0</v>
          </cell>
          <cell r="AS156">
            <v>0</v>
          </cell>
          <cell r="AT156">
            <v>0</v>
          </cell>
          <cell r="AU156">
            <v>3.66</v>
          </cell>
          <cell r="AV156">
            <v>0.748</v>
          </cell>
          <cell r="AW156">
            <v>0</v>
          </cell>
          <cell r="AX156">
            <v>0.623</v>
          </cell>
          <cell r="AY156" t="str">
            <v>WT230X37</v>
          </cell>
          <cell r="AZ156" t="str">
            <v>WT230X37</v>
          </cell>
          <cell r="BA156">
            <v>37</v>
          </cell>
          <cell r="BB156">
            <v>4730</v>
          </cell>
          <cell r="BC156">
            <v>229</v>
          </cell>
          <cell r="BD156">
            <v>0</v>
          </cell>
          <cell r="BE156">
            <v>0</v>
          </cell>
          <cell r="BF156">
            <v>191</v>
          </cell>
          <cell r="BG156">
            <v>0</v>
          </cell>
          <cell r="BH156">
            <v>0</v>
          </cell>
          <cell r="BI156">
            <v>9.02</v>
          </cell>
          <cell r="BJ156">
            <v>14.5</v>
          </cell>
          <cell r="BK156">
            <v>0</v>
          </cell>
          <cell r="BL156">
            <v>0</v>
          </cell>
          <cell r="BM156">
            <v>0</v>
          </cell>
          <cell r="BN156">
            <v>24.7</v>
          </cell>
          <cell r="BO156">
            <v>31.8</v>
          </cell>
          <cell r="BP156">
            <v>0</v>
          </cell>
          <cell r="BQ156">
            <v>53.8</v>
          </cell>
          <cell r="BR156">
            <v>0</v>
          </cell>
          <cell r="BS156">
            <v>0</v>
          </cell>
          <cell r="BT156">
            <v>12.4</v>
          </cell>
          <cell r="BU156">
            <v>37</v>
          </cell>
          <cell r="BV156">
            <v>0</v>
          </cell>
          <cell r="BW156">
            <v>0</v>
          </cell>
          <cell r="BX156">
            <v>22.6</v>
          </cell>
          <cell r="BY156">
            <v>25.3</v>
          </cell>
          <cell r="BZ156">
            <v>22.3</v>
          </cell>
          <cell r="CA156">
            <v>226</v>
          </cell>
          <cell r="CB156">
            <v>128</v>
          </cell>
          <cell r="CC156">
            <v>68.599999999999994</v>
          </cell>
          <cell r="CD156">
            <v>8.32</v>
          </cell>
          <cell r="CE156">
            <v>136</v>
          </cell>
          <cell r="CF156">
            <v>87.7</v>
          </cell>
          <cell r="CG156">
            <v>41.9</v>
          </cell>
          <cell r="CH156">
            <v>0</v>
          </cell>
          <cell r="CI156">
            <v>258</v>
          </cell>
          <cell r="CJ156">
            <v>0.36499999999999999</v>
          </cell>
          <cell r="CK156">
            <v>0</v>
          </cell>
          <cell r="CL156">
            <v>0</v>
          </cell>
          <cell r="CM156">
            <v>0</v>
          </cell>
          <cell r="CN156">
            <v>0</v>
          </cell>
          <cell r="CO156">
            <v>0</v>
          </cell>
          <cell r="CP156">
            <v>93</v>
          </cell>
          <cell r="CQ156">
            <v>0.748</v>
          </cell>
          <cell r="CR156">
            <v>0</v>
          </cell>
          <cell r="CS156">
            <v>0.623</v>
          </cell>
        </row>
        <row r="157">
          <cell r="C157" t="str">
            <v>WT9X23</v>
          </cell>
          <cell r="D157" t="str">
            <v>F</v>
          </cell>
          <cell r="E157">
            <v>23</v>
          </cell>
          <cell r="F157">
            <v>6.77</v>
          </cell>
          <cell r="G157">
            <v>9.0299999999999994</v>
          </cell>
          <cell r="H157">
            <v>0</v>
          </cell>
          <cell r="I157">
            <v>0</v>
          </cell>
          <cell r="J157">
            <v>6.06</v>
          </cell>
          <cell r="K157">
            <v>0</v>
          </cell>
          <cell r="L157">
            <v>0</v>
          </cell>
          <cell r="M157">
            <v>0.36</v>
          </cell>
          <cell r="N157">
            <v>0.60499999999999998</v>
          </cell>
          <cell r="O157">
            <v>0</v>
          </cell>
          <cell r="P157">
            <v>0</v>
          </cell>
          <cell r="Q157">
            <v>0</v>
          </cell>
          <cell r="R157">
            <v>1.01</v>
          </cell>
          <cell r="S157">
            <v>1.25</v>
          </cell>
          <cell r="T157">
            <v>0</v>
          </cell>
          <cell r="U157">
            <v>0</v>
          </cell>
          <cell r="V157">
            <v>2.33</v>
          </cell>
          <cell r="W157">
            <v>0</v>
          </cell>
          <cell r="X157">
            <v>0</v>
          </cell>
          <cell r="Y157">
            <v>0.55800000000000005</v>
          </cell>
          <cell r="Z157">
            <v>5.01</v>
          </cell>
          <cell r="AA157">
            <v>0</v>
          </cell>
          <cell r="AB157">
            <v>22.3</v>
          </cell>
          <cell r="AC157">
            <v>0</v>
          </cell>
          <cell r="AD157">
            <v>25.1</v>
          </cell>
          <cell r="AE157">
            <v>52.1</v>
          </cell>
          <cell r="AF157">
            <v>13.9</v>
          </cell>
          <cell r="AG157">
            <v>7.77</v>
          </cell>
          <cell r="AH157">
            <v>2.77</v>
          </cell>
          <cell r="AI157">
            <v>11.3</v>
          </cell>
          <cell r="AJ157">
            <v>5.84</v>
          </cell>
          <cell r="AK157">
            <v>3.71</v>
          </cell>
          <cell r="AL157">
            <v>1.29</v>
          </cell>
          <cell r="AM157">
            <v>0</v>
          </cell>
          <cell r="AN157">
            <v>0.60899999999999999</v>
          </cell>
          <cell r="AO157">
            <v>1.2</v>
          </cell>
          <cell r="AP157">
            <v>0</v>
          </cell>
          <cell r="AQ157">
            <v>0</v>
          </cell>
          <cell r="AR157">
            <v>0</v>
          </cell>
          <cell r="AS157">
            <v>0</v>
          </cell>
          <cell r="AT157">
            <v>0</v>
          </cell>
          <cell r="AU157">
            <v>3.67</v>
          </cell>
          <cell r="AV157">
            <v>0.69499999999999995</v>
          </cell>
          <cell r="AW157">
            <v>0</v>
          </cell>
          <cell r="AX157">
            <v>0.63600000000000001</v>
          </cell>
          <cell r="AY157" t="str">
            <v>WT230X34</v>
          </cell>
          <cell r="AZ157" t="str">
            <v>WT230X34</v>
          </cell>
          <cell r="BA157">
            <v>34</v>
          </cell>
          <cell r="BB157">
            <v>4370</v>
          </cell>
          <cell r="BC157">
            <v>229</v>
          </cell>
          <cell r="BD157">
            <v>0</v>
          </cell>
          <cell r="BE157">
            <v>0</v>
          </cell>
          <cell r="BF157">
            <v>154</v>
          </cell>
          <cell r="BG157">
            <v>0</v>
          </cell>
          <cell r="BH157">
            <v>0</v>
          </cell>
          <cell r="BI157">
            <v>9.14</v>
          </cell>
          <cell r="BJ157">
            <v>15.4</v>
          </cell>
          <cell r="BK157">
            <v>0</v>
          </cell>
          <cell r="BL157">
            <v>0</v>
          </cell>
          <cell r="BM157">
            <v>0</v>
          </cell>
          <cell r="BN157">
            <v>25.7</v>
          </cell>
          <cell r="BO157">
            <v>31.8</v>
          </cell>
          <cell r="BP157">
            <v>0</v>
          </cell>
          <cell r="BQ157">
            <v>59.2</v>
          </cell>
          <cell r="BR157">
            <v>0</v>
          </cell>
          <cell r="BS157">
            <v>0</v>
          </cell>
          <cell r="BT157">
            <v>14.2</v>
          </cell>
          <cell r="BU157">
            <v>34</v>
          </cell>
          <cell r="BV157">
            <v>0</v>
          </cell>
          <cell r="BW157">
            <v>0</v>
          </cell>
          <cell r="BX157">
            <v>22.3</v>
          </cell>
          <cell r="BY157">
            <v>25.1</v>
          </cell>
          <cell r="BZ157">
            <v>21.7</v>
          </cell>
          <cell r="CA157">
            <v>228</v>
          </cell>
          <cell r="CB157">
            <v>127</v>
          </cell>
          <cell r="CC157">
            <v>70.400000000000006</v>
          </cell>
          <cell r="CD157">
            <v>4.7</v>
          </cell>
          <cell r="CE157">
            <v>95.7</v>
          </cell>
          <cell r="CF157">
            <v>60.8</v>
          </cell>
          <cell r="CG157">
            <v>32.799999999999997</v>
          </cell>
          <cell r="CH157">
            <v>0</v>
          </cell>
          <cell r="CI157">
            <v>253</v>
          </cell>
          <cell r="CJ157">
            <v>0.32200000000000001</v>
          </cell>
          <cell r="CK157">
            <v>0</v>
          </cell>
          <cell r="CL157">
            <v>0</v>
          </cell>
          <cell r="CM157">
            <v>0</v>
          </cell>
          <cell r="CN157">
            <v>0</v>
          </cell>
          <cell r="CO157">
            <v>0</v>
          </cell>
          <cell r="CP157">
            <v>93.2</v>
          </cell>
          <cell r="CQ157">
            <v>0.69499999999999995</v>
          </cell>
          <cell r="CR157">
            <v>0</v>
          </cell>
          <cell r="CS157">
            <v>0.63600000000000001</v>
          </cell>
        </row>
        <row r="158">
          <cell r="C158" t="str">
            <v>WT9X20</v>
          </cell>
          <cell r="D158" t="str">
            <v>F</v>
          </cell>
          <cell r="E158">
            <v>20</v>
          </cell>
          <cell r="F158">
            <v>5.88</v>
          </cell>
          <cell r="G158">
            <v>8.9499999999999993</v>
          </cell>
          <cell r="H158">
            <v>0</v>
          </cell>
          <cell r="I158">
            <v>0</v>
          </cell>
          <cell r="J158">
            <v>6.02</v>
          </cell>
          <cell r="K158">
            <v>0</v>
          </cell>
          <cell r="L158">
            <v>0</v>
          </cell>
          <cell r="M158">
            <v>0.315</v>
          </cell>
          <cell r="N158">
            <v>0.52500000000000002</v>
          </cell>
          <cell r="O158">
            <v>0</v>
          </cell>
          <cell r="P158">
            <v>0</v>
          </cell>
          <cell r="Q158">
            <v>0</v>
          </cell>
          <cell r="R158">
            <v>0.92700000000000005</v>
          </cell>
          <cell r="S158">
            <v>1.1875</v>
          </cell>
          <cell r="T158">
            <v>0</v>
          </cell>
          <cell r="U158">
            <v>0</v>
          </cell>
          <cell r="V158">
            <v>2.29</v>
          </cell>
          <cell r="W158">
            <v>0</v>
          </cell>
          <cell r="X158">
            <v>0</v>
          </cell>
          <cell r="Y158">
            <v>0.48899999999999999</v>
          </cell>
          <cell r="Z158">
            <v>5.73</v>
          </cell>
          <cell r="AA158">
            <v>0</v>
          </cell>
          <cell r="AB158">
            <v>25.5</v>
          </cell>
          <cell r="AC158">
            <v>0</v>
          </cell>
          <cell r="AD158">
            <v>28.4</v>
          </cell>
          <cell r="AE158">
            <v>44.8</v>
          </cell>
          <cell r="AF158">
            <v>12</v>
          </cell>
          <cell r="AG158">
            <v>6.73</v>
          </cell>
          <cell r="AH158">
            <v>2.76</v>
          </cell>
          <cell r="AI158">
            <v>9.5500000000000007</v>
          </cell>
          <cell r="AJ158">
            <v>4.97</v>
          </cell>
          <cell r="AK158">
            <v>3.17</v>
          </cell>
          <cell r="AL158">
            <v>1.27</v>
          </cell>
          <cell r="AM158">
            <v>0</v>
          </cell>
          <cell r="AN158">
            <v>0.40400000000000003</v>
          </cell>
          <cell r="AO158">
            <v>0.78800000000000003</v>
          </cell>
          <cell r="AP158">
            <v>0</v>
          </cell>
          <cell r="AQ158">
            <v>0</v>
          </cell>
          <cell r="AR158">
            <v>0</v>
          </cell>
          <cell r="AS158">
            <v>0</v>
          </cell>
          <cell r="AT158">
            <v>0</v>
          </cell>
          <cell r="AU158">
            <v>3.65</v>
          </cell>
          <cell r="AV158">
            <v>0.69299999999999995</v>
          </cell>
          <cell r="AW158">
            <v>0</v>
          </cell>
          <cell r="AX158">
            <v>0.495</v>
          </cell>
          <cell r="AY158" t="str">
            <v>WT230X30</v>
          </cell>
          <cell r="AZ158" t="str">
            <v>WT230X30</v>
          </cell>
          <cell r="BA158">
            <v>30</v>
          </cell>
          <cell r="BB158">
            <v>3790</v>
          </cell>
          <cell r="BC158">
            <v>227</v>
          </cell>
          <cell r="BD158">
            <v>0</v>
          </cell>
          <cell r="BE158">
            <v>0</v>
          </cell>
          <cell r="BF158">
            <v>153</v>
          </cell>
          <cell r="BG158">
            <v>0</v>
          </cell>
          <cell r="BH158">
            <v>0</v>
          </cell>
          <cell r="BI158">
            <v>8</v>
          </cell>
          <cell r="BJ158">
            <v>13.3</v>
          </cell>
          <cell r="BK158">
            <v>0</v>
          </cell>
          <cell r="BL158">
            <v>0</v>
          </cell>
          <cell r="BM158">
            <v>0</v>
          </cell>
          <cell r="BN158">
            <v>23.5</v>
          </cell>
          <cell r="BO158">
            <v>30.2</v>
          </cell>
          <cell r="BP158">
            <v>0</v>
          </cell>
          <cell r="BQ158">
            <v>58.2</v>
          </cell>
          <cell r="BR158">
            <v>0</v>
          </cell>
          <cell r="BS158">
            <v>0</v>
          </cell>
          <cell r="BT158">
            <v>12.4</v>
          </cell>
          <cell r="BU158">
            <v>30</v>
          </cell>
          <cell r="BV158">
            <v>0</v>
          </cell>
          <cell r="BW158">
            <v>0</v>
          </cell>
          <cell r="BX158">
            <v>25.5</v>
          </cell>
          <cell r="BY158">
            <v>28.4</v>
          </cell>
          <cell r="BZ158">
            <v>18.600000000000001</v>
          </cell>
          <cell r="CA158">
            <v>197</v>
          </cell>
          <cell r="CB158">
            <v>110</v>
          </cell>
          <cell r="CC158">
            <v>70.099999999999994</v>
          </cell>
          <cell r="CD158">
            <v>3.98</v>
          </cell>
          <cell r="CE158">
            <v>81.400000000000006</v>
          </cell>
          <cell r="CF158">
            <v>51.9</v>
          </cell>
          <cell r="CG158">
            <v>32.299999999999997</v>
          </cell>
          <cell r="CH158">
            <v>0</v>
          </cell>
          <cell r="CI158">
            <v>168</v>
          </cell>
          <cell r="CJ158">
            <v>0.21199999999999999</v>
          </cell>
          <cell r="CK158">
            <v>0</v>
          </cell>
          <cell r="CL158">
            <v>0</v>
          </cell>
          <cell r="CM158">
            <v>0</v>
          </cell>
          <cell r="CN158">
            <v>0</v>
          </cell>
          <cell r="CO158">
            <v>0</v>
          </cell>
          <cell r="CP158">
            <v>92.7</v>
          </cell>
          <cell r="CQ158">
            <v>0.69299999999999995</v>
          </cell>
          <cell r="CR158">
            <v>0</v>
          </cell>
          <cell r="CS158">
            <v>0.495</v>
          </cell>
        </row>
        <row r="159">
          <cell r="C159" t="str">
            <v>WT9X17.5</v>
          </cell>
          <cell r="D159" t="str">
            <v>F</v>
          </cell>
          <cell r="E159">
            <v>17.5</v>
          </cell>
          <cell r="F159">
            <v>5.15</v>
          </cell>
          <cell r="G159">
            <v>8.85</v>
          </cell>
          <cell r="H159">
            <v>0</v>
          </cell>
          <cell r="I159">
            <v>0</v>
          </cell>
          <cell r="J159">
            <v>6</v>
          </cell>
          <cell r="K159">
            <v>0</v>
          </cell>
          <cell r="L159">
            <v>0</v>
          </cell>
          <cell r="M159">
            <v>0.3</v>
          </cell>
          <cell r="N159">
            <v>0.42499999999999999</v>
          </cell>
          <cell r="O159">
            <v>0</v>
          </cell>
          <cell r="P159">
            <v>0</v>
          </cell>
          <cell r="Q159">
            <v>0</v>
          </cell>
          <cell r="R159">
            <v>0.82699999999999996</v>
          </cell>
          <cell r="S159">
            <v>1.125</v>
          </cell>
          <cell r="T159">
            <v>0</v>
          </cell>
          <cell r="U159">
            <v>0</v>
          </cell>
          <cell r="V159">
            <v>2.39</v>
          </cell>
          <cell r="W159">
            <v>0</v>
          </cell>
          <cell r="X159">
            <v>0</v>
          </cell>
          <cell r="Y159">
            <v>0.45</v>
          </cell>
          <cell r="Z159">
            <v>7.06</v>
          </cell>
          <cell r="AA159">
            <v>0</v>
          </cell>
          <cell r="AB159">
            <v>26.7</v>
          </cell>
          <cell r="AC159">
            <v>0</v>
          </cell>
          <cell r="AD159">
            <v>29.5</v>
          </cell>
          <cell r="AE159">
            <v>40.1</v>
          </cell>
          <cell r="AF159">
            <v>11.2</v>
          </cell>
          <cell r="AG159">
            <v>6.21</v>
          </cell>
          <cell r="AH159">
            <v>2.79</v>
          </cell>
          <cell r="AI159">
            <v>7.67</v>
          </cell>
          <cell r="AJ159">
            <v>4.0199999999999996</v>
          </cell>
          <cell r="AK159">
            <v>2.56</v>
          </cell>
          <cell r="AL159">
            <v>1.22</v>
          </cell>
          <cell r="AM159">
            <v>0</v>
          </cell>
          <cell r="AN159">
            <v>0.252</v>
          </cell>
          <cell r="AO159">
            <v>0.59799999999999998</v>
          </cell>
          <cell r="AP159">
            <v>0</v>
          </cell>
          <cell r="AQ159">
            <v>0</v>
          </cell>
          <cell r="AR159">
            <v>0</v>
          </cell>
          <cell r="AS159">
            <v>0</v>
          </cell>
          <cell r="AT159">
            <v>0</v>
          </cell>
          <cell r="AU159">
            <v>3.74</v>
          </cell>
          <cell r="AV159">
            <v>0.66200000000000003</v>
          </cell>
          <cell r="AW159">
            <v>0</v>
          </cell>
          <cell r="AX159">
            <v>0.46</v>
          </cell>
          <cell r="AY159" t="str">
            <v>WT230X26</v>
          </cell>
          <cell r="AZ159" t="str">
            <v>WT230X26</v>
          </cell>
          <cell r="BA159">
            <v>2</v>
          </cell>
          <cell r="BB159">
            <v>3320</v>
          </cell>
          <cell r="BC159">
            <v>225</v>
          </cell>
          <cell r="BD159">
            <v>0</v>
          </cell>
          <cell r="BE159">
            <v>0</v>
          </cell>
          <cell r="BF159">
            <v>152</v>
          </cell>
          <cell r="BG159">
            <v>0</v>
          </cell>
          <cell r="BH159">
            <v>0</v>
          </cell>
          <cell r="BI159">
            <v>7.62</v>
          </cell>
          <cell r="BJ159">
            <v>10.8</v>
          </cell>
          <cell r="BK159">
            <v>0</v>
          </cell>
          <cell r="BL159">
            <v>0</v>
          </cell>
          <cell r="BM159">
            <v>0</v>
          </cell>
          <cell r="BN159">
            <v>21</v>
          </cell>
          <cell r="BO159">
            <v>28.6</v>
          </cell>
          <cell r="BP159">
            <v>0</v>
          </cell>
          <cell r="BQ159">
            <v>60.7</v>
          </cell>
          <cell r="BR159">
            <v>0</v>
          </cell>
          <cell r="BS159">
            <v>0</v>
          </cell>
          <cell r="BT159">
            <v>11.4</v>
          </cell>
          <cell r="BU159">
            <v>2</v>
          </cell>
          <cell r="BV159">
            <v>0</v>
          </cell>
          <cell r="BW159">
            <v>0</v>
          </cell>
          <cell r="BX159">
            <v>26.7</v>
          </cell>
          <cell r="BY159">
            <v>29.5</v>
          </cell>
          <cell r="BZ159">
            <v>16.7</v>
          </cell>
          <cell r="CA159">
            <v>184</v>
          </cell>
          <cell r="CB159">
            <v>102</v>
          </cell>
          <cell r="CC159">
            <v>70.900000000000006</v>
          </cell>
          <cell r="CD159">
            <v>3.19</v>
          </cell>
          <cell r="CE159">
            <v>65.900000000000006</v>
          </cell>
          <cell r="CF159">
            <v>42</v>
          </cell>
          <cell r="CG159">
            <v>31</v>
          </cell>
          <cell r="CH159">
            <v>0</v>
          </cell>
          <cell r="CI159">
            <v>105</v>
          </cell>
          <cell r="CJ159">
            <v>0.161</v>
          </cell>
          <cell r="CK159">
            <v>0</v>
          </cell>
          <cell r="CL159">
            <v>0</v>
          </cell>
          <cell r="CM159">
            <v>0</v>
          </cell>
          <cell r="CN159">
            <v>0</v>
          </cell>
          <cell r="CO159">
            <v>0</v>
          </cell>
          <cell r="CP159">
            <v>95</v>
          </cell>
          <cell r="CQ159">
            <v>0.66200000000000003</v>
          </cell>
          <cell r="CR159">
            <v>0</v>
          </cell>
          <cell r="CS159">
            <v>0.46</v>
          </cell>
        </row>
        <row r="160">
          <cell r="C160" t="str">
            <v>WT8X50</v>
          </cell>
          <cell r="D160" t="str">
            <v>F</v>
          </cell>
          <cell r="E160">
            <v>50</v>
          </cell>
          <cell r="F160">
            <v>14.7</v>
          </cell>
          <cell r="G160">
            <v>8.49</v>
          </cell>
          <cell r="H160">
            <v>0</v>
          </cell>
          <cell r="I160">
            <v>0</v>
          </cell>
          <cell r="J160">
            <v>10.4</v>
          </cell>
          <cell r="K160">
            <v>0</v>
          </cell>
          <cell r="L160">
            <v>0</v>
          </cell>
          <cell r="M160">
            <v>0.58499999999999996</v>
          </cell>
          <cell r="N160">
            <v>0.98499999999999999</v>
          </cell>
          <cell r="O160">
            <v>0</v>
          </cell>
          <cell r="P160">
            <v>0</v>
          </cell>
          <cell r="Q160">
            <v>0</v>
          </cell>
          <cell r="R160">
            <v>1.39</v>
          </cell>
          <cell r="S160">
            <v>1.875</v>
          </cell>
          <cell r="T160">
            <v>0</v>
          </cell>
          <cell r="U160">
            <v>0</v>
          </cell>
          <cell r="V160">
            <v>1.76</v>
          </cell>
          <cell r="W160">
            <v>0</v>
          </cell>
          <cell r="X160">
            <v>0</v>
          </cell>
          <cell r="Y160">
            <v>0.70599999999999996</v>
          </cell>
          <cell r="Z160">
            <v>5.29</v>
          </cell>
          <cell r="AA160">
            <v>0</v>
          </cell>
          <cell r="AB160">
            <v>11.6</v>
          </cell>
          <cell r="AC160">
            <v>0</v>
          </cell>
          <cell r="AD160">
            <v>14.5</v>
          </cell>
          <cell r="AE160">
            <v>76.8</v>
          </cell>
          <cell r="AF160">
            <v>20.7</v>
          </cell>
          <cell r="AG160">
            <v>11.4</v>
          </cell>
          <cell r="AH160">
            <v>2.2799999999999998</v>
          </cell>
          <cell r="AI160">
            <v>93.1</v>
          </cell>
          <cell r="AJ160">
            <v>27.4</v>
          </cell>
          <cell r="AK160">
            <v>17.899999999999999</v>
          </cell>
          <cell r="AL160">
            <v>2.5099999999999998</v>
          </cell>
          <cell r="AM160">
            <v>0</v>
          </cell>
          <cell r="AN160">
            <v>3.85</v>
          </cell>
          <cell r="AO160">
            <v>10.4</v>
          </cell>
          <cell r="AP160">
            <v>0</v>
          </cell>
          <cell r="AQ160">
            <v>0</v>
          </cell>
          <cell r="AR160">
            <v>0</v>
          </cell>
          <cell r="AS160">
            <v>0</v>
          </cell>
          <cell r="AT160">
            <v>0</v>
          </cell>
          <cell r="AU160">
            <v>3.63</v>
          </cell>
          <cell r="AV160">
            <v>0.878</v>
          </cell>
          <cell r="AW160">
            <v>0</v>
          </cell>
          <cell r="AX160">
            <v>1</v>
          </cell>
          <cell r="AY160" t="str">
            <v>WT205X74.5</v>
          </cell>
          <cell r="AZ160" t="str">
            <v>WT205X74.5</v>
          </cell>
          <cell r="BA160">
            <v>74.5</v>
          </cell>
          <cell r="BB160">
            <v>9480</v>
          </cell>
          <cell r="BC160">
            <v>216</v>
          </cell>
          <cell r="BD160">
            <v>0</v>
          </cell>
          <cell r="BE160">
            <v>0</v>
          </cell>
          <cell r="BF160">
            <v>264</v>
          </cell>
          <cell r="BG160">
            <v>0</v>
          </cell>
          <cell r="BH160">
            <v>0</v>
          </cell>
          <cell r="BI160">
            <v>14.9</v>
          </cell>
          <cell r="BJ160">
            <v>25</v>
          </cell>
          <cell r="BK160">
            <v>0</v>
          </cell>
          <cell r="BL160">
            <v>0</v>
          </cell>
          <cell r="BM160">
            <v>0</v>
          </cell>
          <cell r="BN160">
            <v>35.299999999999997</v>
          </cell>
          <cell r="BO160">
            <v>47.6</v>
          </cell>
          <cell r="BP160">
            <v>0</v>
          </cell>
          <cell r="BQ160">
            <v>44.7</v>
          </cell>
          <cell r="BR160">
            <v>0</v>
          </cell>
          <cell r="BS160">
            <v>0</v>
          </cell>
          <cell r="BT160">
            <v>17.899999999999999</v>
          </cell>
          <cell r="BU160">
            <v>74.5</v>
          </cell>
          <cell r="BV160">
            <v>0</v>
          </cell>
          <cell r="BW160">
            <v>0</v>
          </cell>
          <cell r="BX160">
            <v>11.6</v>
          </cell>
          <cell r="BY160">
            <v>14.5</v>
          </cell>
          <cell r="BZ160">
            <v>32</v>
          </cell>
          <cell r="CA160">
            <v>339</v>
          </cell>
          <cell r="CB160">
            <v>187</v>
          </cell>
          <cell r="CC160">
            <v>57.9</v>
          </cell>
          <cell r="CD160">
            <v>38.799999999999997</v>
          </cell>
          <cell r="CE160">
            <v>449</v>
          </cell>
          <cell r="CF160">
            <v>293</v>
          </cell>
          <cell r="CG160">
            <v>63.8</v>
          </cell>
          <cell r="CH160">
            <v>0</v>
          </cell>
          <cell r="CI160">
            <v>1600</v>
          </cell>
          <cell r="CJ160">
            <v>2.79</v>
          </cell>
          <cell r="CK160">
            <v>0</v>
          </cell>
          <cell r="CL160">
            <v>0</v>
          </cell>
          <cell r="CM160">
            <v>0</v>
          </cell>
          <cell r="CN160">
            <v>0</v>
          </cell>
          <cell r="CO160">
            <v>0</v>
          </cell>
          <cell r="CP160">
            <v>92.2</v>
          </cell>
          <cell r="CQ160">
            <v>0.878</v>
          </cell>
          <cell r="CR160">
            <v>0</v>
          </cell>
          <cell r="CS160">
            <v>1</v>
          </cell>
        </row>
        <row r="161">
          <cell r="C161" t="str">
            <v>WT8X44.5</v>
          </cell>
          <cell r="D161" t="str">
            <v>F</v>
          </cell>
          <cell r="E161">
            <v>44.5</v>
          </cell>
          <cell r="F161">
            <v>13.1</v>
          </cell>
          <cell r="G161">
            <v>8.3800000000000008</v>
          </cell>
          <cell r="H161">
            <v>0</v>
          </cell>
          <cell r="I161">
            <v>0</v>
          </cell>
          <cell r="J161">
            <v>10.4</v>
          </cell>
          <cell r="K161">
            <v>0</v>
          </cell>
          <cell r="L161">
            <v>0</v>
          </cell>
          <cell r="M161">
            <v>0.52500000000000002</v>
          </cell>
          <cell r="N161">
            <v>0.875</v>
          </cell>
          <cell r="O161">
            <v>0</v>
          </cell>
          <cell r="P161">
            <v>0</v>
          </cell>
          <cell r="Q161">
            <v>0</v>
          </cell>
          <cell r="R161">
            <v>1.58</v>
          </cell>
          <cell r="S161">
            <v>1.75</v>
          </cell>
          <cell r="T161">
            <v>0</v>
          </cell>
          <cell r="U161">
            <v>0</v>
          </cell>
          <cell r="V161">
            <v>1.7</v>
          </cell>
          <cell r="W161">
            <v>0</v>
          </cell>
          <cell r="X161">
            <v>0</v>
          </cell>
          <cell r="Y161">
            <v>0.63100000000000001</v>
          </cell>
          <cell r="Z161">
            <v>5.92</v>
          </cell>
          <cell r="AA161">
            <v>0</v>
          </cell>
          <cell r="AB161">
            <v>12.9</v>
          </cell>
          <cell r="AC161">
            <v>0</v>
          </cell>
          <cell r="AD161">
            <v>16</v>
          </cell>
          <cell r="AE161">
            <v>67.2</v>
          </cell>
          <cell r="AF161">
            <v>18.100000000000001</v>
          </cell>
          <cell r="AG161">
            <v>10.1</v>
          </cell>
          <cell r="AH161">
            <v>2.27</v>
          </cell>
          <cell r="AI161">
            <v>81.3</v>
          </cell>
          <cell r="AJ161">
            <v>24</v>
          </cell>
          <cell r="AK161">
            <v>15.7</v>
          </cell>
          <cell r="AL161">
            <v>2.4900000000000002</v>
          </cell>
          <cell r="AM161">
            <v>0</v>
          </cell>
          <cell r="AN161">
            <v>2.72</v>
          </cell>
          <cell r="AO161">
            <v>7.19</v>
          </cell>
          <cell r="AP161">
            <v>0</v>
          </cell>
          <cell r="AQ161">
            <v>0</v>
          </cell>
          <cell r="AR161">
            <v>0</v>
          </cell>
          <cell r="AS161">
            <v>0</v>
          </cell>
          <cell r="AT161">
            <v>0</v>
          </cell>
          <cell r="AU161">
            <v>3.6</v>
          </cell>
          <cell r="AV161">
            <v>0.877</v>
          </cell>
          <cell r="AW161">
            <v>0</v>
          </cell>
          <cell r="AX161">
            <v>1</v>
          </cell>
          <cell r="AY161" t="str">
            <v>WT205X66</v>
          </cell>
          <cell r="AZ161" t="str">
            <v>WT205X66</v>
          </cell>
          <cell r="BA161">
            <v>66</v>
          </cell>
          <cell r="BB161">
            <v>8450</v>
          </cell>
          <cell r="BC161">
            <v>213</v>
          </cell>
          <cell r="BD161">
            <v>0</v>
          </cell>
          <cell r="BE161">
            <v>0</v>
          </cell>
          <cell r="BF161">
            <v>264</v>
          </cell>
          <cell r="BG161">
            <v>0</v>
          </cell>
          <cell r="BH161">
            <v>0</v>
          </cell>
          <cell r="BI161">
            <v>13.3</v>
          </cell>
          <cell r="BJ161">
            <v>22.2</v>
          </cell>
          <cell r="BK161">
            <v>0</v>
          </cell>
          <cell r="BL161">
            <v>0</v>
          </cell>
          <cell r="BM161">
            <v>0</v>
          </cell>
          <cell r="BN161">
            <v>40.1</v>
          </cell>
          <cell r="BO161">
            <v>44.5</v>
          </cell>
          <cell r="BP161">
            <v>0</v>
          </cell>
          <cell r="BQ161">
            <v>43.2</v>
          </cell>
          <cell r="BR161">
            <v>0</v>
          </cell>
          <cell r="BS161">
            <v>0</v>
          </cell>
          <cell r="BT161">
            <v>16</v>
          </cell>
          <cell r="BU161">
            <v>66</v>
          </cell>
          <cell r="BV161">
            <v>0</v>
          </cell>
          <cell r="BW161">
            <v>0</v>
          </cell>
          <cell r="BX161">
            <v>12.9</v>
          </cell>
          <cell r="BY161">
            <v>16</v>
          </cell>
          <cell r="BZ161">
            <v>28</v>
          </cell>
          <cell r="CA161">
            <v>297</v>
          </cell>
          <cell r="CB161">
            <v>166</v>
          </cell>
          <cell r="CC161">
            <v>57.7</v>
          </cell>
          <cell r="CD161">
            <v>33.799999999999997</v>
          </cell>
          <cell r="CE161">
            <v>393</v>
          </cell>
          <cell r="CF161">
            <v>257</v>
          </cell>
          <cell r="CG161">
            <v>63.2</v>
          </cell>
          <cell r="CH161">
            <v>0</v>
          </cell>
          <cell r="CI161">
            <v>1130</v>
          </cell>
          <cell r="CJ161">
            <v>1.93</v>
          </cell>
          <cell r="CK161">
            <v>0</v>
          </cell>
          <cell r="CL161">
            <v>0</v>
          </cell>
          <cell r="CM161">
            <v>0</v>
          </cell>
          <cell r="CN161">
            <v>0</v>
          </cell>
          <cell r="CO161">
            <v>0</v>
          </cell>
          <cell r="CP161">
            <v>91.4</v>
          </cell>
          <cell r="CQ161">
            <v>0.877</v>
          </cell>
          <cell r="CR161">
            <v>0</v>
          </cell>
          <cell r="CS161">
            <v>1</v>
          </cell>
        </row>
        <row r="162">
          <cell r="C162" t="str">
            <v>WT8X38.5</v>
          </cell>
          <cell r="D162" t="str">
            <v>F</v>
          </cell>
          <cell r="E162">
            <v>38.5</v>
          </cell>
          <cell r="F162">
            <v>11.3</v>
          </cell>
          <cell r="G162">
            <v>8.26</v>
          </cell>
          <cell r="H162">
            <v>0</v>
          </cell>
          <cell r="I162">
            <v>0</v>
          </cell>
          <cell r="J162">
            <v>10.3</v>
          </cell>
          <cell r="K162">
            <v>0</v>
          </cell>
          <cell r="L162">
            <v>0</v>
          </cell>
          <cell r="M162">
            <v>0.45500000000000002</v>
          </cell>
          <cell r="N162">
            <v>0.76</v>
          </cell>
          <cell r="O162">
            <v>0</v>
          </cell>
          <cell r="P162">
            <v>0</v>
          </cell>
          <cell r="Q162">
            <v>0</v>
          </cell>
          <cell r="R162">
            <v>1.47</v>
          </cell>
          <cell r="S162">
            <v>1.625</v>
          </cell>
          <cell r="T162">
            <v>0</v>
          </cell>
          <cell r="U162">
            <v>0</v>
          </cell>
          <cell r="V162">
            <v>1.63</v>
          </cell>
          <cell r="W162">
            <v>0</v>
          </cell>
          <cell r="X162">
            <v>0</v>
          </cell>
          <cell r="Y162">
            <v>0.54900000000000004</v>
          </cell>
          <cell r="Z162">
            <v>6.77</v>
          </cell>
          <cell r="AA162">
            <v>0</v>
          </cell>
          <cell r="AB162">
            <v>14.9</v>
          </cell>
          <cell r="AC162">
            <v>0</v>
          </cell>
          <cell r="AD162">
            <v>18.2</v>
          </cell>
          <cell r="AE162">
            <v>56.9</v>
          </cell>
          <cell r="AF162">
            <v>15.3</v>
          </cell>
          <cell r="AG162">
            <v>8.59</v>
          </cell>
          <cell r="AH162">
            <v>2.2400000000000002</v>
          </cell>
          <cell r="AI162">
            <v>69.2</v>
          </cell>
          <cell r="AJ162">
            <v>20.5</v>
          </cell>
          <cell r="AK162">
            <v>13.4</v>
          </cell>
          <cell r="AL162">
            <v>2.4700000000000002</v>
          </cell>
          <cell r="AM162">
            <v>0</v>
          </cell>
          <cell r="AN162">
            <v>1.78</v>
          </cell>
          <cell r="AO162">
            <v>4.6100000000000003</v>
          </cell>
          <cell r="AP162">
            <v>0</v>
          </cell>
          <cell r="AQ162">
            <v>0</v>
          </cell>
          <cell r="AR162">
            <v>0</v>
          </cell>
          <cell r="AS162">
            <v>0</v>
          </cell>
          <cell r="AT162">
            <v>0</v>
          </cell>
          <cell r="AU162">
            <v>3.57</v>
          </cell>
          <cell r="AV162">
            <v>0.877</v>
          </cell>
          <cell r="AW162">
            <v>0</v>
          </cell>
          <cell r="AX162">
            <v>0.99</v>
          </cell>
          <cell r="AY162" t="str">
            <v>WT205X57</v>
          </cell>
          <cell r="AZ162" t="str">
            <v>WT205X57</v>
          </cell>
          <cell r="BA162">
            <v>57</v>
          </cell>
          <cell r="BB162">
            <v>7290</v>
          </cell>
          <cell r="BC162">
            <v>210</v>
          </cell>
          <cell r="BD162">
            <v>0</v>
          </cell>
          <cell r="BE162">
            <v>0</v>
          </cell>
          <cell r="BF162">
            <v>262</v>
          </cell>
          <cell r="BG162">
            <v>0</v>
          </cell>
          <cell r="BH162">
            <v>0</v>
          </cell>
          <cell r="BI162">
            <v>11.6</v>
          </cell>
          <cell r="BJ162">
            <v>19.3</v>
          </cell>
          <cell r="BK162">
            <v>0</v>
          </cell>
          <cell r="BL162">
            <v>0</v>
          </cell>
          <cell r="BM162">
            <v>0</v>
          </cell>
          <cell r="BN162">
            <v>37.299999999999997</v>
          </cell>
          <cell r="BO162">
            <v>41.3</v>
          </cell>
          <cell r="BP162">
            <v>0</v>
          </cell>
          <cell r="BQ162">
            <v>41.4</v>
          </cell>
          <cell r="BR162">
            <v>0</v>
          </cell>
          <cell r="BS162">
            <v>0</v>
          </cell>
          <cell r="BT162">
            <v>13.9</v>
          </cell>
          <cell r="BU162">
            <v>57</v>
          </cell>
          <cell r="BV162">
            <v>0</v>
          </cell>
          <cell r="BW162">
            <v>0</v>
          </cell>
          <cell r="BX162">
            <v>14.9</v>
          </cell>
          <cell r="BY162">
            <v>18.2</v>
          </cell>
          <cell r="BZ162">
            <v>23.7</v>
          </cell>
          <cell r="CA162">
            <v>251</v>
          </cell>
          <cell r="CB162">
            <v>141</v>
          </cell>
          <cell r="CC162">
            <v>56.9</v>
          </cell>
          <cell r="CD162">
            <v>28.8</v>
          </cell>
          <cell r="CE162">
            <v>336</v>
          </cell>
          <cell r="CF162">
            <v>220</v>
          </cell>
          <cell r="CG162">
            <v>62.7</v>
          </cell>
          <cell r="CH162">
            <v>0</v>
          </cell>
          <cell r="CI162">
            <v>741</v>
          </cell>
          <cell r="CJ162">
            <v>1.24</v>
          </cell>
          <cell r="CK162">
            <v>0</v>
          </cell>
          <cell r="CL162">
            <v>0</v>
          </cell>
          <cell r="CM162">
            <v>0</v>
          </cell>
          <cell r="CN162">
            <v>0</v>
          </cell>
          <cell r="CO162">
            <v>0</v>
          </cell>
          <cell r="CP162">
            <v>90.7</v>
          </cell>
          <cell r="CQ162">
            <v>0.877</v>
          </cell>
          <cell r="CR162">
            <v>0</v>
          </cell>
          <cell r="CS162">
            <v>0.99</v>
          </cell>
        </row>
        <row r="163">
          <cell r="C163" t="str">
            <v>WT8X33.5</v>
          </cell>
          <cell r="D163" t="str">
            <v>F</v>
          </cell>
          <cell r="E163">
            <v>33.5</v>
          </cell>
          <cell r="F163">
            <v>9.84</v>
          </cell>
          <cell r="G163">
            <v>8.17</v>
          </cell>
          <cell r="H163">
            <v>0</v>
          </cell>
          <cell r="I163">
            <v>0</v>
          </cell>
          <cell r="J163">
            <v>10.199999999999999</v>
          </cell>
          <cell r="K163">
            <v>0</v>
          </cell>
          <cell r="L163">
            <v>0</v>
          </cell>
          <cell r="M163">
            <v>0.39500000000000002</v>
          </cell>
          <cell r="N163">
            <v>0.66500000000000004</v>
          </cell>
          <cell r="O163">
            <v>0</v>
          </cell>
          <cell r="P163">
            <v>0</v>
          </cell>
          <cell r="Q163">
            <v>0</v>
          </cell>
          <cell r="R163">
            <v>1.37</v>
          </cell>
          <cell r="S163">
            <v>1.5625</v>
          </cell>
          <cell r="T163">
            <v>0</v>
          </cell>
          <cell r="U163">
            <v>0</v>
          </cell>
          <cell r="V163">
            <v>1.56</v>
          </cell>
          <cell r="W163">
            <v>0</v>
          </cell>
          <cell r="X163">
            <v>0</v>
          </cell>
          <cell r="Y163">
            <v>0.48099999999999998</v>
          </cell>
          <cell r="Z163">
            <v>7.7</v>
          </cell>
          <cell r="AA163">
            <v>0</v>
          </cell>
          <cell r="AB163">
            <v>17.2</v>
          </cell>
          <cell r="AC163">
            <v>0</v>
          </cell>
          <cell r="AD163">
            <v>20.7</v>
          </cell>
          <cell r="AE163">
            <v>48.6</v>
          </cell>
          <cell r="AF163">
            <v>13</v>
          </cell>
          <cell r="AG163">
            <v>7.36</v>
          </cell>
          <cell r="AH163">
            <v>2.2200000000000002</v>
          </cell>
          <cell r="AI163">
            <v>59.5</v>
          </cell>
          <cell r="AJ163">
            <v>17.7</v>
          </cell>
          <cell r="AK163">
            <v>11.6</v>
          </cell>
          <cell r="AL163">
            <v>2.46</v>
          </cell>
          <cell r="AM163">
            <v>0</v>
          </cell>
          <cell r="AN163">
            <v>1.19</v>
          </cell>
          <cell r="AO163">
            <v>3.01</v>
          </cell>
          <cell r="AP163">
            <v>0</v>
          </cell>
          <cell r="AQ163">
            <v>0</v>
          </cell>
          <cell r="AR163">
            <v>0</v>
          </cell>
          <cell r="AS163">
            <v>0</v>
          </cell>
          <cell r="AT163">
            <v>0</v>
          </cell>
          <cell r="AU163">
            <v>3.54</v>
          </cell>
          <cell r="AV163">
            <v>0.879</v>
          </cell>
          <cell r="AW163">
            <v>0</v>
          </cell>
          <cell r="AX163">
            <v>0.86299999999999999</v>
          </cell>
          <cell r="AY163" t="str">
            <v>WT205X50</v>
          </cell>
          <cell r="AZ163" t="str">
            <v>WT205X50</v>
          </cell>
          <cell r="BA163">
            <v>50</v>
          </cell>
          <cell r="BB163">
            <v>6350</v>
          </cell>
          <cell r="BC163">
            <v>208</v>
          </cell>
          <cell r="BD163">
            <v>0</v>
          </cell>
          <cell r="BE163">
            <v>0</v>
          </cell>
          <cell r="BF163">
            <v>259</v>
          </cell>
          <cell r="BG163">
            <v>0</v>
          </cell>
          <cell r="BH163">
            <v>0</v>
          </cell>
          <cell r="BI163">
            <v>10</v>
          </cell>
          <cell r="BJ163">
            <v>16.899999999999999</v>
          </cell>
          <cell r="BK163">
            <v>0</v>
          </cell>
          <cell r="BL163">
            <v>0</v>
          </cell>
          <cell r="BM163">
            <v>0</v>
          </cell>
          <cell r="BN163">
            <v>34.799999999999997</v>
          </cell>
          <cell r="BO163">
            <v>39.700000000000003</v>
          </cell>
          <cell r="BP163">
            <v>0</v>
          </cell>
          <cell r="BQ163">
            <v>39.6</v>
          </cell>
          <cell r="BR163">
            <v>0</v>
          </cell>
          <cell r="BS163">
            <v>0</v>
          </cell>
          <cell r="BT163">
            <v>12.2</v>
          </cell>
          <cell r="BU163">
            <v>50</v>
          </cell>
          <cell r="BV163">
            <v>0</v>
          </cell>
          <cell r="BW163">
            <v>0</v>
          </cell>
          <cell r="BX163">
            <v>17.2</v>
          </cell>
          <cell r="BY163">
            <v>20.7</v>
          </cell>
          <cell r="BZ163">
            <v>20.2</v>
          </cell>
          <cell r="CA163">
            <v>213</v>
          </cell>
          <cell r="CB163">
            <v>121</v>
          </cell>
          <cell r="CC163">
            <v>56.4</v>
          </cell>
          <cell r="CD163">
            <v>24.8</v>
          </cell>
          <cell r="CE163">
            <v>290</v>
          </cell>
          <cell r="CF163">
            <v>190</v>
          </cell>
          <cell r="CG163">
            <v>62.5</v>
          </cell>
          <cell r="CH163">
            <v>0</v>
          </cell>
          <cell r="CI163">
            <v>495</v>
          </cell>
          <cell r="CJ163">
            <v>0.80800000000000005</v>
          </cell>
          <cell r="CK163">
            <v>0</v>
          </cell>
          <cell r="CL163">
            <v>0</v>
          </cell>
          <cell r="CM163">
            <v>0</v>
          </cell>
          <cell r="CN163">
            <v>0</v>
          </cell>
          <cell r="CO163">
            <v>0</v>
          </cell>
          <cell r="CP163">
            <v>89.9</v>
          </cell>
          <cell r="CQ163">
            <v>0.879</v>
          </cell>
          <cell r="CR163">
            <v>0</v>
          </cell>
          <cell r="CS163">
            <v>0.86299999999999999</v>
          </cell>
        </row>
        <row r="164">
          <cell r="C164" t="str">
            <v>WT8X28.5</v>
          </cell>
          <cell r="D164" t="str">
            <v>F</v>
          </cell>
          <cell r="E164">
            <v>28.5</v>
          </cell>
          <cell r="F164">
            <v>8.39</v>
          </cell>
          <cell r="G164">
            <v>8.2200000000000006</v>
          </cell>
          <cell r="H164">
            <v>0</v>
          </cell>
          <cell r="I164">
            <v>0</v>
          </cell>
          <cell r="J164">
            <v>7.12</v>
          </cell>
          <cell r="K164">
            <v>0</v>
          </cell>
          <cell r="L164">
            <v>0</v>
          </cell>
          <cell r="M164">
            <v>0.43</v>
          </cell>
          <cell r="N164">
            <v>0.71499999999999997</v>
          </cell>
          <cell r="O164">
            <v>0</v>
          </cell>
          <cell r="P164">
            <v>0</v>
          </cell>
          <cell r="Q164">
            <v>0</v>
          </cell>
          <cell r="R164">
            <v>1.1200000000000001</v>
          </cell>
          <cell r="S164">
            <v>1.375</v>
          </cell>
          <cell r="T164">
            <v>0</v>
          </cell>
          <cell r="U164">
            <v>0</v>
          </cell>
          <cell r="V164">
            <v>1.94</v>
          </cell>
          <cell r="W164">
            <v>0</v>
          </cell>
          <cell r="X164">
            <v>0</v>
          </cell>
          <cell r="Y164">
            <v>0.58899999999999997</v>
          </cell>
          <cell r="Z164">
            <v>4.9800000000000004</v>
          </cell>
          <cell r="AA164">
            <v>0</v>
          </cell>
          <cell r="AB164">
            <v>16.5</v>
          </cell>
          <cell r="AC164">
            <v>0</v>
          </cell>
          <cell r="AD164">
            <v>19.100000000000001</v>
          </cell>
          <cell r="AE164">
            <v>48.7</v>
          </cell>
          <cell r="AF164">
            <v>13.8</v>
          </cell>
          <cell r="AG164">
            <v>7.77</v>
          </cell>
          <cell r="AH164">
            <v>2.41</v>
          </cell>
          <cell r="AI164">
            <v>21.6</v>
          </cell>
          <cell r="AJ164">
            <v>9.42</v>
          </cell>
          <cell r="AK164">
            <v>6.06</v>
          </cell>
          <cell r="AL164">
            <v>1.6</v>
          </cell>
          <cell r="AM164">
            <v>0</v>
          </cell>
          <cell r="AN164">
            <v>1.1000000000000001</v>
          </cell>
          <cell r="AO164">
            <v>1.99</v>
          </cell>
          <cell r="AP164">
            <v>0</v>
          </cell>
          <cell r="AQ164">
            <v>0</v>
          </cell>
          <cell r="AR164">
            <v>0</v>
          </cell>
          <cell r="AS164">
            <v>0</v>
          </cell>
          <cell r="AT164">
            <v>0</v>
          </cell>
          <cell r="AU164">
            <v>3.3</v>
          </cell>
          <cell r="AV164">
            <v>0.77</v>
          </cell>
          <cell r="AW164">
            <v>0</v>
          </cell>
          <cell r="AX164">
            <v>0.94199999999999995</v>
          </cell>
          <cell r="AY164" t="str">
            <v>WT205X42.5</v>
          </cell>
          <cell r="AZ164" t="str">
            <v>WT205X42.5</v>
          </cell>
          <cell r="BA164">
            <v>42.5</v>
          </cell>
          <cell r="BB164">
            <v>5410</v>
          </cell>
          <cell r="BC164">
            <v>209</v>
          </cell>
          <cell r="BD164">
            <v>0</v>
          </cell>
          <cell r="BE164">
            <v>0</v>
          </cell>
          <cell r="BF164">
            <v>181</v>
          </cell>
          <cell r="BG164">
            <v>0</v>
          </cell>
          <cell r="BH164">
            <v>0</v>
          </cell>
          <cell r="BI164">
            <v>10.9</v>
          </cell>
          <cell r="BJ164">
            <v>18.2</v>
          </cell>
          <cell r="BK164">
            <v>0</v>
          </cell>
          <cell r="BL164">
            <v>0</v>
          </cell>
          <cell r="BM164">
            <v>0</v>
          </cell>
          <cell r="BN164">
            <v>28.4</v>
          </cell>
          <cell r="BO164">
            <v>34.9</v>
          </cell>
          <cell r="BP164">
            <v>0</v>
          </cell>
          <cell r="BQ164">
            <v>49.3</v>
          </cell>
          <cell r="BR164">
            <v>0</v>
          </cell>
          <cell r="BS164">
            <v>0</v>
          </cell>
          <cell r="BT164">
            <v>15</v>
          </cell>
          <cell r="BU164">
            <v>42.5</v>
          </cell>
          <cell r="BV164">
            <v>0</v>
          </cell>
          <cell r="BW164">
            <v>0</v>
          </cell>
          <cell r="BX164">
            <v>16.5</v>
          </cell>
          <cell r="BY164">
            <v>19.100000000000001</v>
          </cell>
          <cell r="BZ164">
            <v>20.3</v>
          </cell>
          <cell r="CA164">
            <v>226</v>
          </cell>
          <cell r="CB164">
            <v>127</v>
          </cell>
          <cell r="CC164">
            <v>61.2</v>
          </cell>
          <cell r="CD164">
            <v>8.99</v>
          </cell>
          <cell r="CE164">
            <v>154</v>
          </cell>
          <cell r="CF164">
            <v>99.3</v>
          </cell>
          <cell r="CG164">
            <v>40.6</v>
          </cell>
          <cell r="CH164">
            <v>0</v>
          </cell>
          <cell r="CI164">
            <v>458</v>
          </cell>
          <cell r="CJ164">
            <v>0.53400000000000003</v>
          </cell>
          <cell r="CK164">
            <v>0</v>
          </cell>
          <cell r="CL164">
            <v>0</v>
          </cell>
          <cell r="CM164">
            <v>0</v>
          </cell>
          <cell r="CN164">
            <v>0</v>
          </cell>
          <cell r="CO164">
            <v>0</v>
          </cell>
          <cell r="CP164">
            <v>83.8</v>
          </cell>
          <cell r="CQ164">
            <v>0.77</v>
          </cell>
          <cell r="CR164">
            <v>0</v>
          </cell>
          <cell r="CS164">
            <v>0.94199999999999995</v>
          </cell>
        </row>
        <row r="165">
          <cell r="C165" t="str">
            <v>WT8X25</v>
          </cell>
          <cell r="D165" t="str">
            <v>F</v>
          </cell>
          <cell r="E165">
            <v>25</v>
          </cell>
          <cell r="F165">
            <v>7.37</v>
          </cell>
          <cell r="G165">
            <v>8.1300000000000008</v>
          </cell>
          <cell r="H165">
            <v>0</v>
          </cell>
          <cell r="I165">
            <v>0</v>
          </cell>
          <cell r="J165">
            <v>7.07</v>
          </cell>
          <cell r="K165">
            <v>0</v>
          </cell>
          <cell r="L165">
            <v>0</v>
          </cell>
          <cell r="M165">
            <v>0.38</v>
          </cell>
          <cell r="N165">
            <v>0.63</v>
          </cell>
          <cell r="O165">
            <v>0</v>
          </cell>
          <cell r="P165">
            <v>0</v>
          </cell>
          <cell r="Q165">
            <v>0</v>
          </cell>
          <cell r="R165">
            <v>1.03</v>
          </cell>
          <cell r="S165">
            <v>1.3125</v>
          </cell>
          <cell r="T165">
            <v>0</v>
          </cell>
          <cell r="U165">
            <v>0</v>
          </cell>
          <cell r="V165">
            <v>1.89</v>
          </cell>
          <cell r="W165">
            <v>0</v>
          </cell>
          <cell r="X165">
            <v>0</v>
          </cell>
          <cell r="Y165">
            <v>0.52100000000000002</v>
          </cell>
          <cell r="Z165">
            <v>5.61</v>
          </cell>
          <cell r="AA165">
            <v>0</v>
          </cell>
          <cell r="AB165">
            <v>18.7</v>
          </cell>
          <cell r="AC165">
            <v>0</v>
          </cell>
          <cell r="AD165">
            <v>21.4</v>
          </cell>
          <cell r="AE165">
            <v>42.3</v>
          </cell>
          <cell r="AF165">
            <v>12</v>
          </cell>
          <cell r="AG165">
            <v>6.78</v>
          </cell>
          <cell r="AH165">
            <v>2.4</v>
          </cell>
          <cell r="AI165">
            <v>18.600000000000001</v>
          </cell>
          <cell r="AJ165">
            <v>8.15</v>
          </cell>
          <cell r="AK165">
            <v>5.26</v>
          </cell>
          <cell r="AL165">
            <v>1.59</v>
          </cell>
          <cell r="AM165">
            <v>0</v>
          </cell>
          <cell r="AN165">
            <v>0.76</v>
          </cell>
          <cell r="AO165">
            <v>1.34</v>
          </cell>
          <cell r="AP165">
            <v>0</v>
          </cell>
          <cell r="AQ165">
            <v>0</v>
          </cell>
          <cell r="AR165">
            <v>0</v>
          </cell>
          <cell r="AS165">
            <v>0</v>
          </cell>
          <cell r="AT165">
            <v>0</v>
          </cell>
          <cell r="AU165">
            <v>3.28</v>
          </cell>
          <cell r="AV165">
            <v>0.76900000000000002</v>
          </cell>
          <cell r="AW165">
            <v>0</v>
          </cell>
          <cell r="AX165">
            <v>0.82599999999999996</v>
          </cell>
          <cell r="AY165" t="str">
            <v>WT205X37.5</v>
          </cell>
          <cell r="AZ165" t="str">
            <v>WT205X37.5</v>
          </cell>
          <cell r="BA165">
            <v>37.5</v>
          </cell>
          <cell r="BB165">
            <v>4750</v>
          </cell>
          <cell r="BC165">
            <v>207</v>
          </cell>
          <cell r="BD165">
            <v>0</v>
          </cell>
          <cell r="BE165">
            <v>0</v>
          </cell>
          <cell r="BF165">
            <v>180</v>
          </cell>
          <cell r="BG165">
            <v>0</v>
          </cell>
          <cell r="BH165">
            <v>0</v>
          </cell>
          <cell r="BI165">
            <v>9.65</v>
          </cell>
          <cell r="BJ165">
            <v>16</v>
          </cell>
          <cell r="BK165">
            <v>0</v>
          </cell>
          <cell r="BL165">
            <v>0</v>
          </cell>
          <cell r="BM165">
            <v>0</v>
          </cell>
          <cell r="BN165">
            <v>26.2</v>
          </cell>
          <cell r="BO165">
            <v>33.299999999999997</v>
          </cell>
          <cell r="BP165">
            <v>0</v>
          </cell>
          <cell r="BQ165">
            <v>48</v>
          </cell>
          <cell r="BR165">
            <v>0</v>
          </cell>
          <cell r="BS165">
            <v>0</v>
          </cell>
          <cell r="BT165">
            <v>13.2</v>
          </cell>
          <cell r="BU165">
            <v>37.5</v>
          </cell>
          <cell r="BV165">
            <v>0</v>
          </cell>
          <cell r="BW165">
            <v>0</v>
          </cell>
          <cell r="BX165">
            <v>18.7</v>
          </cell>
          <cell r="BY165">
            <v>21.4</v>
          </cell>
          <cell r="BZ165">
            <v>17.600000000000001</v>
          </cell>
          <cell r="CA165">
            <v>197</v>
          </cell>
          <cell r="CB165">
            <v>111</v>
          </cell>
          <cell r="CC165">
            <v>61</v>
          </cell>
          <cell r="CD165">
            <v>7.74</v>
          </cell>
          <cell r="CE165">
            <v>134</v>
          </cell>
          <cell r="CF165">
            <v>86.2</v>
          </cell>
          <cell r="CG165">
            <v>40.4</v>
          </cell>
          <cell r="CH165">
            <v>0</v>
          </cell>
          <cell r="CI165">
            <v>316</v>
          </cell>
          <cell r="CJ165">
            <v>0.36</v>
          </cell>
          <cell r="CK165">
            <v>0</v>
          </cell>
          <cell r="CL165">
            <v>0</v>
          </cell>
          <cell r="CM165">
            <v>0</v>
          </cell>
          <cell r="CN165">
            <v>0</v>
          </cell>
          <cell r="CO165">
            <v>0</v>
          </cell>
          <cell r="CP165">
            <v>83.3</v>
          </cell>
          <cell r="CQ165">
            <v>0.76900000000000002</v>
          </cell>
          <cell r="CR165">
            <v>0</v>
          </cell>
          <cell r="CS165">
            <v>0.82599999999999996</v>
          </cell>
        </row>
        <row r="166">
          <cell r="C166" t="str">
            <v>WT8X22.5</v>
          </cell>
          <cell r="D166" t="str">
            <v>F</v>
          </cell>
          <cell r="E166">
            <v>22.5</v>
          </cell>
          <cell r="F166">
            <v>6.63</v>
          </cell>
          <cell r="G166">
            <v>8.07</v>
          </cell>
          <cell r="H166">
            <v>0</v>
          </cell>
          <cell r="I166">
            <v>0</v>
          </cell>
          <cell r="J166">
            <v>7.04</v>
          </cell>
          <cell r="K166">
            <v>0</v>
          </cell>
          <cell r="L166">
            <v>0</v>
          </cell>
          <cell r="M166">
            <v>0.34499999999999997</v>
          </cell>
          <cell r="N166">
            <v>0.56499999999999995</v>
          </cell>
          <cell r="O166">
            <v>0</v>
          </cell>
          <cell r="P166">
            <v>0</v>
          </cell>
          <cell r="Q166">
            <v>0</v>
          </cell>
          <cell r="R166">
            <v>0.96699999999999997</v>
          </cell>
          <cell r="S166">
            <v>1.25</v>
          </cell>
          <cell r="T166">
            <v>0</v>
          </cell>
          <cell r="U166">
            <v>0</v>
          </cell>
          <cell r="V166">
            <v>1.86</v>
          </cell>
          <cell r="W166">
            <v>0</v>
          </cell>
          <cell r="X166">
            <v>0</v>
          </cell>
          <cell r="Y166">
            <v>0.47099999999999997</v>
          </cell>
          <cell r="Z166">
            <v>6.23</v>
          </cell>
          <cell r="AA166">
            <v>0</v>
          </cell>
          <cell r="AB166">
            <v>20.6</v>
          </cell>
          <cell r="AC166">
            <v>0</v>
          </cell>
          <cell r="AD166">
            <v>23.4</v>
          </cell>
          <cell r="AE166">
            <v>37.799999999999997</v>
          </cell>
          <cell r="AF166">
            <v>10.8</v>
          </cell>
          <cell r="AG166">
            <v>6.1</v>
          </cell>
          <cell r="AH166">
            <v>2.39</v>
          </cell>
          <cell r="AI166">
            <v>16.399999999999999</v>
          </cell>
          <cell r="AJ166">
            <v>7.22</v>
          </cell>
          <cell r="AK166">
            <v>4.67</v>
          </cell>
          <cell r="AL166">
            <v>1.57</v>
          </cell>
          <cell r="AM166">
            <v>0</v>
          </cell>
          <cell r="AN166">
            <v>0.55500000000000005</v>
          </cell>
          <cell r="AO166">
            <v>0.97399999999999998</v>
          </cell>
          <cell r="AP166">
            <v>0</v>
          </cell>
          <cell r="AQ166">
            <v>0</v>
          </cell>
          <cell r="AR166">
            <v>0</v>
          </cell>
          <cell r="AS166">
            <v>0</v>
          </cell>
          <cell r="AT166">
            <v>0</v>
          </cell>
          <cell r="AU166">
            <v>3.27</v>
          </cell>
          <cell r="AV166">
            <v>0.76700000000000002</v>
          </cell>
          <cell r="AW166">
            <v>0</v>
          </cell>
          <cell r="AX166">
            <v>0.72599999999999998</v>
          </cell>
          <cell r="AY166" t="str">
            <v>WT205X33.5</v>
          </cell>
          <cell r="AZ166" t="str">
            <v>WT205X33.5</v>
          </cell>
          <cell r="BA166">
            <v>33.5</v>
          </cell>
          <cell r="BB166">
            <v>4280</v>
          </cell>
          <cell r="BC166">
            <v>205</v>
          </cell>
          <cell r="BD166">
            <v>0</v>
          </cell>
          <cell r="BE166">
            <v>0</v>
          </cell>
          <cell r="BF166">
            <v>179</v>
          </cell>
          <cell r="BG166">
            <v>0</v>
          </cell>
          <cell r="BH166">
            <v>0</v>
          </cell>
          <cell r="BI166">
            <v>8.76</v>
          </cell>
          <cell r="BJ166">
            <v>14.4</v>
          </cell>
          <cell r="BK166">
            <v>0</v>
          </cell>
          <cell r="BL166">
            <v>0</v>
          </cell>
          <cell r="BM166">
            <v>0</v>
          </cell>
          <cell r="BN166">
            <v>24.6</v>
          </cell>
          <cell r="BO166">
            <v>31.8</v>
          </cell>
          <cell r="BP166">
            <v>0</v>
          </cell>
          <cell r="BQ166">
            <v>47.2</v>
          </cell>
          <cell r="BR166">
            <v>0</v>
          </cell>
          <cell r="BS166">
            <v>0</v>
          </cell>
          <cell r="BT166">
            <v>12</v>
          </cell>
          <cell r="BU166">
            <v>33.5</v>
          </cell>
          <cell r="BV166">
            <v>0</v>
          </cell>
          <cell r="BW166">
            <v>0</v>
          </cell>
          <cell r="BX166">
            <v>20.6</v>
          </cell>
          <cell r="BY166">
            <v>23.4</v>
          </cell>
          <cell r="BZ166">
            <v>15.7</v>
          </cell>
          <cell r="CA166">
            <v>177</v>
          </cell>
          <cell r="CB166">
            <v>100</v>
          </cell>
          <cell r="CC166">
            <v>60.7</v>
          </cell>
          <cell r="CD166">
            <v>6.83</v>
          </cell>
          <cell r="CE166">
            <v>118</v>
          </cell>
          <cell r="CF166">
            <v>76.5</v>
          </cell>
          <cell r="CG166">
            <v>39.9</v>
          </cell>
          <cell r="CH166">
            <v>0</v>
          </cell>
          <cell r="CI166">
            <v>231</v>
          </cell>
          <cell r="CJ166">
            <v>0.26200000000000001</v>
          </cell>
          <cell r="CK166">
            <v>0</v>
          </cell>
          <cell r="CL166">
            <v>0</v>
          </cell>
          <cell r="CM166">
            <v>0</v>
          </cell>
          <cell r="CN166">
            <v>0</v>
          </cell>
          <cell r="CO166">
            <v>0</v>
          </cell>
          <cell r="CP166">
            <v>83.1</v>
          </cell>
          <cell r="CQ166">
            <v>0.76700000000000002</v>
          </cell>
          <cell r="CR166">
            <v>0</v>
          </cell>
          <cell r="CS166">
            <v>0.72599999999999998</v>
          </cell>
        </row>
        <row r="167">
          <cell r="C167" t="str">
            <v>WT8X20</v>
          </cell>
          <cell r="D167" t="str">
            <v>F</v>
          </cell>
          <cell r="E167">
            <v>20</v>
          </cell>
          <cell r="F167">
            <v>5.89</v>
          </cell>
          <cell r="G167">
            <v>8.01</v>
          </cell>
          <cell r="H167">
            <v>0</v>
          </cell>
          <cell r="I167">
            <v>0</v>
          </cell>
          <cell r="J167">
            <v>7</v>
          </cell>
          <cell r="K167">
            <v>0</v>
          </cell>
          <cell r="L167">
            <v>0</v>
          </cell>
          <cell r="M167">
            <v>0.30499999999999999</v>
          </cell>
          <cell r="N167">
            <v>0.505</v>
          </cell>
          <cell r="O167">
            <v>0</v>
          </cell>
          <cell r="P167">
            <v>0</v>
          </cell>
          <cell r="Q167">
            <v>0</v>
          </cell>
          <cell r="R167">
            <v>0.90700000000000003</v>
          </cell>
          <cell r="S167">
            <v>1.1875</v>
          </cell>
          <cell r="T167">
            <v>0</v>
          </cell>
          <cell r="U167">
            <v>0</v>
          </cell>
          <cell r="V167">
            <v>1.81</v>
          </cell>
          <cell r="W167">
            <v>0</v>
          </cell>
          <cell r="X167">
            <v>0</v>
          </cell>
          <cell r="Y167">
            <v>0.42099999999999999</v>
          </cell>
          <cell r="Z167">
            <v>6.93</v>
          </cell>
          <cell r="AA167">
            <v>0</v>
          </cell>
          <cell r="AB167">
            <v>23.3</v>
          </cell>
          <cell r="AC167">
            <v>0</v>
          </cell>
          <cell r="AD167">
            <v>26.2</v>
          </cell>
          <cell r="AE167">
            <v>33.1</v>
          </cell>
          <cell r="AF167">
            <v>9.43</v>
          </cell>
          <cell r="AG167">
            <v>5.35</v>
          </cell>
          <cell r="AH167">
            <v>2.37</v>
          </cell>
          <cell r="AI167">
            <v>14.4</v>
          </cell>
          <cell r="AJ167">
            <v>6.36</v>
          </cell>
          <cell r="AK167">
            <v>4.12</v>
          </cell>
          <cell r="AL167">
            <v>1.56</v>
          </cell>
          <cell r="AM167">
            <v>0</v>
          </cell>
          <cell r="AN167">
            <v>0.39600000000000002</v>
          </cell>
          <cell r="AO167">
            <v>0.67300000000000004</v>
          </cell>
          <cell r="AP167">
            <v>0</v>
          </cell>
          <cell r="AQ167">
            <v>0</v>
          </cell>
          <cell r="AR167">
            <v>0</v>
          </cell>
          <cell r="AS167">
            <v>0</v>
          </cell>
          <cell r="AT167">
            <v>0</v>
          </cell>
          <cell r="AU167">
            <v>3.24</v>
          </cell>
          <cell r="AV167">
            <v>0.76900000000000002</v>
          </cell>
          <cell r="AW167">
            <v>0</v>
          </cell>
          <cell r="AX167">
            <v>0.58099999999999996</v>
          </cell>
          <cell r="AY167" t="str">
            <v>WT205X30</v>
          </cell>
          <cell r="AZ167" t="str">
            <v>WT205X30</v>
          </cell>
          <cell r="BA167">
            <v>30</v>
          </cell>
          <cell r="BB167">
            <v>3800</v>
          </cell>
          <cell r="BC167">
            <v>203</v>
          </cell>
          <cell r="BD167">
            <v>0</v>
          </cell>
          <cell r="BE167">
            <v>0</v>
          </cell>
          <cell r="BF167">
            <v>178</v>
          </cell>
          <cell r="BG167">
            <v>0</v>
          </cell>
          <cell r="BH167">
            <v>0</v>
          </cell>
          <cell r="BI167">
            <v>7.75</v>
          </cell>
          <cell r="BJ167">
            <v>12.8</v>
          </cell>
          <cell r="BK167">
            <v>0</v>
          </cell>
          <cell r="BL167">
            <v>0</v>
          </cell>
          <cell r="BM167">
            <v>0</v>
          </cell>
          <cell r="BN167">
            <v>23</v>
          </cell>
          <cell r="BO167">
            <v>30.2</v>
          </cell>
          <cell r="BP167">
            <v>0</v>
          </cell>
          <cell r="BQ167">
            <v>46</v>
          </cell>
          <cell r="BR167">
            <v>0</v>
          </cell>
          <cell r="BS167">
            <v>0</v>
          </cell>
          <cell r="BT167">
            <v>10.7</v>
          </cell>
          <cell r="BU167">
            <v>30</v>
          </cell>
          <cell r="BV167">
            <v>0</v>
          </cell>
          <cell r="BW167">
            <v>0</v>
          </cell>
          <cell r="BX167">
            <v>23.3</v>
          </cell>
          <cell r="BY167">
            <v>26.2</v>
          </cell>
          <cell r="BZ167">
            <v>13.8</v>
          </cell>
          <cell r="CA167">
            <v>155</v>
          </cell>
          <cell r="CB167">
            <v>87.7</v>
          </cell>
          <cell r="CC167">
            <v>60.2</v>
          </cell>
          <cell r="CD167">
            <v>5.99</v>
          </cell>
          <cell r="CE167">
            <v>104</v>
          </cell>
          <cell r="CF167">
            <v>67.5</v>
          </cell>
          <cell r="CG167">
            <v>39.6</v>
          </cell>
          <cell r="CH167">
            <v>0</v>
          </cell>
          <cell r="CI167">
            <v>165</v>
          </cell>
          <cell r="CJ167">
            <v>0.18099999999999999</v>
          </cell>
          <cell r="CK167">
            <v>0</v>
          </cell>
          <cell r="CL167">
            <v>0</v>
          </cell>
          <cell r="CM167">
            <v>0</v>
          </cell>
          <cell r="CN167">
            <v>0</v>
          </cell>
          <cell r="CO167">
            <v>0</v>
          </cell>
          <cell r="CP167">
            <v>82.3</v>
          </cell>
          <cell r="CQ167">
            <v>0.76900000000000002</v>
          </cell>
          <cell r="CR167">
            <v>0</v>
          </cell>
          <cell r="CS167">
            <v>0.58099999999999996</v>
          </cell>
        </row>
        <row r="168">
          <cell r="C168" t="str">
            <v>WT8X18</v>
          </cell>
          <cell r="D168" t="str">
            <v>F</v>
          </cell>
          <cell r="E168">
            <v>18</v>
          </cell>
          <cell r="F168">
            <v>5.29</v>
          </cell>
          <cell r="G168">
            <v>7.93</v>
          </cell>
          <cell r="H168">
            <v>0</v>
          </cell>
          <cell r="I168">
            <v>0</v>
          </cell>
          <cell r="J168">
            <v>6.99</v>
          </cell>
          <cell r="K168">
            <v>0</v>
          </cell>
          <cell r="L168">
            <v>0</v>
          </cell>
          <cell r="M168">
            <v>0.29499999999999998</v>
          </cell>
          <cell r="N168">
            <v>0.43</v>
          </cell>
          <cell r="O168">
            <v>0</v>
          </cell>
          <cell r="P168">
            <v>0</v>
          </cell>
          <cell r="Q168">
            <v>0</v>
          </cell>
          <cell r="R168">
            <v>0.83199999999999996</v>
          </cell>
          <cell r="S168">
            <v>1.125</v>
          </cell>
          <cell r="T168">
            <v>0</v>
          </cell>
          <cell r="U168">
            <v>0</v>
          </cell>
          <cell r="V168">
            <v>1.88</v>
          </cell>
          <cell r="W168">
            <v>0</v>
          </cell>
          <cell r="X168">
            <v>0</v>
          </cell>
          <cell r="Y168">
            <v>0.378</v>
          </cell>
          <cell r="Z168">
            <v>8.1199999999999992</v>
          </cell>
          <cell r="AA168">
            <v>0</v>
          </cell>
          <cell r="AB168">
            <v>24.1</v>
          </cell>
          <cell r="AC168">
            <v>0</v>
          </cell>
          <cell r="AD168">
            <v>26.9</v>
          </cell>
          <cell r="AE168">
            <v>30.6</v>
          </cell>
          <cell r="AF168">
            <v>8.93</v>
          </cell>
          <cell r="AG168">
            <v>5.05</v>
          </cell>
          <cell r="AH168">
            <v>2.41</v>
          </cell>
          <cell r="AI168">
            <v>12.2</v>
          </cell>
          <cell r="AJ168">
            <v>5.42</v>
          </cell>
          <cell r="AK168">
            <v>3.5</v>
          </cell>
          <cell r="AL168">
            <v>1.52</v>
          </cell>
          <cell r="AM168">
            <v>0</v>
          </cell>
          <cell r="AN168">
            <v>0.27200000000000002</v>
          </cell>
          <cell r="AO168">
            <v>0.51600000000000001</v>
          </cell>
          <cell r="AP168">
            <v>0</v>
          </cell>
          <cell r="AQ168">
            <v>0</v>
          </cell>
          <cell r="AR168">
            <v>0</v>
          </cell>
          <cell r="AS168">
            <v>0</v>
          </cell>
          <cell r="AT168">
            <v>0</v>
          </cell>
          <cell r="AU168">
            <v>3.3</v>
          </cell>
          <cell r="AV168">
            <v>0.745</v>
          </cell>
          <cell r="AW168">
            <v>0</v>
          </cell>
          <cell r="AX168">
            <v>0.55400000000000005</v>
          </cell>
          <cell r="AY168" t="str">
            <v>WT205X26.5</v>
          </cell>
          <cell r="AZ168" t="str">
            <v>WT205X26.5</v>
          </cell>
          <cell r="BA168">
            <v>26.5</v>
          </cell>
          <cell r="BB168">
            <v>3410</v>
          </cell>
          <cell r="BC168">
            <v>201</v>
          </cell>
          <cell r="BD168">
            <v>0</v>
          </cell>
          <cell r="BE168">
            <v>0</v>
          </cell>
          <cell r="BF168">
            <v>178</v>
          </cell>
          <cell r="BG168">
            <v>0</v>
          </cell>
          <cell r="BH168">
            <v>0</v>
          </cell>
          <cell r="BI168">
            <v>7.49</v>
          </cell>
          <cell r="BJ168">
            <v>10.9</v>
          </cell>
          <cell r="BK168">
            <v>0</v>
          </cell>
          <cell r="BL168">
            <v>0</v>
          </cell>
          <cell r="BM168">
            <v>0</v>
          </cell>
          <cell r="BN168">
            <v>21.1</v>
          </cell>
          <cell r="BO168">
            <v>28.6</v>
          </cell>
          <cell r="BP168">
            <v>0</v>
          </cell>
          <cell r="BQ168">
            <v>47.8</v>
          </cell>
          <cell r="BR168">
            <v>0</v>
          </cell>
          <cell r="BS168">
            <v>0</v>
          </cell>
          <cell r="BT168">
            <v>9.6</v>
          </cell>
          <cell r="BU168">
            <v>26.5</v>
          </cell>
          <cell r="BV168">
            <v>0</v>
          </cell>
          <cell r="BW168">
            <v>0</v>
          </cell>
          <cell r="BX168">
            <v>24.1</v>
          </cell>
          <cell r="BY168">
            <v>26.9</v>
          </cell>
          <cell r="BZ168">
            <v>12.7</v>
          </cell>
          <cell r="CA168">
            <v>146</v>
          </cell>
          <cell r="CB168">
            <v>82.8</v>
          </cell>
          <cell r="CC168">
            <v>61.2</v>
          </cell>
          <cell r="CD168">
            <v>5.08</v>
          </cell>
          <cell r="CE168">
            <v>88.8</v>
          </cell>
          <cell r="CF168">
            <v>57.4</v>
          </cell>
          <cell r="CG168">
            <v>38.6</v>
          </cell>
          <cell r="CH168">
            <v>0</v>
          </cell>
          <cell r="CI168">
            <v>113</v>
          </cell>
          <cell r="CJ168">
            <v>0.13900000000000001</v>
          </cell>
          <cell r="CK168">
            <v>0</v>
          </cell>
          <cell r="CL168">
            <v>0</v>
          </cell>
          <cell r="CM168">
            <v>0</v>
          </cell>
          <cell r="CN168">
            <v>0</v>
          </cell>
          <cell r="CO168">
            <v>0</v>
          </cell>
          <cell r="CP168">
            <v>83.8</v>
          </cell>
          <cell r="CQ168">
            <v>0.745</v>
          </cell>
          <cell r="CR168">
            <v>0</v>
          </cell>
          <cell r="CS168">
            <v>0.55400000000000005</v>
          </cell>
        </row>
        <row r="169">
          <cell r="C169" t="str">
            <v>WT8X15.5</v>
          </cell>
          <cell r="D169" t="str">
            <v>F</v>
          </cell>
          <cell r="E169">
            <v>15.5</v>
          </cell>
          <cell r="F169">
            <v>4.5599999999999996</v>
          </cell>
          <cell r="G169">
            <v>7.94</v>
          </cell>
          <cell r="H169">
            <v>0</v>
          </cell>
          <cell r="I169">
            <v>0</v>
          </cell>
          <cell r="J169">
            <v>5.53</v>
          </cell>
          <cell r="K169">
            <v>0</v>
          </cell>
          <cell r="L169">
            <v>0</v>
          </cell>
          <cell r="M169">
            <v>0.27500000000000002</v>
          </cell>
          <cell r="N169">
            <v>0.44</v>
          </cell>
          <cell r="O169">
            <v>0</v>
          </cell>
          <cell r="P169">
            <v>0</v>
          </cell>
          <cell r="Q169">
            <v>0</v>
          </cell>
          <cell r="R169">
            <v>0.84199999999999997</v>
          </cell>
          <cell r="S169">
            <v>1.125</v>
          </cell>
          <cell r="T169">
            <v>0</v>
          </cell>
          <cell r="U169">
            <v>0</v>
          </cell>
          <cell r="V169">
            <v>2.02</v>
          </cell>
          <cell r="W169">
            <v>0</v>
          </cell>
          <cell r="X169">
            <v>0</v>
          </cell>
          <cell r="Y169">
            <v>0.41299999999999998</v>
          </cell>
          <cell r="Z169">
            <v>6.28</v>
          </cell>
          <cell r="AA169">
            <v>0</v>
          </cell>
          <cell r="AB169">
            <v>25.8</v>
          </cell>
          <cell r="AC169">
            <v>0</v>
          </cell>
          <cell r="AD169">
            <v>28.9</v>
          </cell>
          <cell r="AE169">
            <v>27.5</v>
          </cell>
          <cell r="AF169">
            <v>8.27</v>
          </cell>
          <cell r="AG169">
            <v>4.6399999999999997</v>
          </cell>
          <cell r="AH169">
            <v>2.4500000000000002</v>
          </cell>
          <cell r="AI169">
            <v>6.2</v>
          </cell>
          <cell r="AJ169">
            <v>3.51</v>
          </cell>
          <cell r="AK169">
            <v>2.2400000000000002</v>
          </cell>
          <cell r="AL169">
            <v>1.17</v>
          </cell>
          <cell r="AM169">
            <v>0</v>
          </cell>
          <cell r="AN169">
            <v>0.23</v>
          </cell>
          <cell r="AO169">
            <v>0.36599999999999999</v>
          </cell>
          <cell r="AP169">
            <v>0</v>
          </cell>
          <cell r="AQ169">
            <v>0</v>
          </cell>
          <cell r="AR169">
            <v>0</v>
          </cell>
          <cell r="AS169">
            <v>0</v>
          </cell>
          <cell r="AT169">
            <v>0</v>
          </cell>
          <cell r="AU169">
            <v>3.26</v>
          </cell>
          <cell r="AV169">
            <v>0.69499999999999995</v>
          </cell>
          <cell r="AW169">
            <v>0</v>
          </cell>
          <cell r="AX169">
            <v>0.48</v>
          </cell>
          <cell r="AY169" t="str">
            <v>WT205X23.05</v>
          </cell>
          <cell r="AZ169" t="str">
            <v>WT205X23.05</v>
          </cell>
          <cell r="BA169">
            <v>23.1</v>
          </cell>
          <cell r="BB169">
            <v>2940</v>
          </cell>
          <cell r="BC169">
            <v>202</v>
          </cell>
          <cell r="BD169">
            <v>0</v>
          </cell>
          <cell r="BE169">
            <v>0</v>
          </cell>
          <cell r="BF169">
            <v>140</v>
          </cell>
          <cell r="BG169">
            <v>0</v>
          </cell>
          <cell r="BH169">
            <v>0</v>
          </cell>
          <cell r="BI169">
            <v>6.99</v>
          </cell>
          <cell r="BJ169">
            <v>11.2</v>
          </cell>
          <cell r="BK169">
            <v>0</v>
          </cell>
          <cell r="BL169">
            <v>0</v>
          </cell>
          <cell r="BM169">
            <v>0</v>
          </cell>
          <cell r="BN169">
            <v>21.4</v>
          </cell>
          <cell r="BO169">
            <v>28.6</v>
          </cell>
          <cell r="BP169">
            <v>0</v>
          </cell>
          <cell r="BQ169">
            <v>51.3</v>
          </cell>
          <cell r="BR169">
            <v>0</v>
          </cell>
          <cell r="BS169">
            <v>0</v>
          </cell>
          <cell r="BT169">
            <v>10.5</v>
          </cell>
          <cell r="BU169">
            <v>23.1</v>
          </cell>
          <cell r="BV169">
            <v>0</v>
          </cell>
          <cell r="BW169">
            <v>0</v>
          </cell>
          <cell r="BX169">
            <v>25.8</v>
          </cell>
          <cell r="BY169">
            <v>28.9</v>
          </cell>
          <cell r="BZ169">
            <v>11.4</v>
          </cell>
          <cell r="CA169">
            <v>136</v>
          </cell>
          <cell r="CB169">
            <v>76</v>
          </cell>
          <cell r="CC169">
            <v>62.2</v>
          </cell>
          <cell r="CD169">
            <v>2.58</v>
          </cell>
          <cell r="CE169">
            <v>57.5</v>
          </cell>
          <cell r="CF169">
            <v>36.700000000000003</v>
          </cell>
          <cell r="CG169">
            <v>29.7</v>
          </cell>
          <cell r="CH169">
            <v>0</v>
          </cell>
          <cell r="CI169">
            <v>95.7</v>
          </cell>
          <cell r="CJ169">
            <v>9.8299999999999998E-2</v>
          </cell>
          <cell r="CK169">
            <v>0</v>
          </cell>
          <cell r="CL169">
            <v>0</v>
          </cell>
          <cell r="CM169">
            <v>0</v>
          </cell>
          <cell r="CN169">
            <v>0</v>
          </cell>
          <cell r="CO169">
            <v>0</v>
          </cell>
          <cell r="CP169">
            <v>82.8</v>
          </cell>
          <cell r="CQ169">
            <v>0.69499999999999995</v>
          </cell>
          <cell r="CR169">
            <v>0</v>
          </cell>
          <cell r="CS169">
            <v>0.48</v>
          </cell>
        </row>
        <row r="170">
          <cell r="C170" t="str">
            <v>WT8X13</v>
          </cell>
          <cell r="D170" t="str">
            <v>F</v>
          </cell>
          <cell r="E170">
            <v>13</v>
          </cell>
          <cell r="F170">
            <v>3.84</v>
          </cell>
          <cell r="G170">
            <v>7.85</v>
          </cell>
          <cell r="H170">
            <v>0</v>
          </cell>
          <cell r="I170">
            <v>0</v>
          </cell>
          <cell r="J170">
            <v>5.5</v>
          </cell>
          <cell r="K170">
            <v>0</v>
          </cell>
          <cell r="L170">
            <v>0</v>
          </cell>
          <cell r="M170">
            <v>0.25</v>
          </cell>
          <cell r="N170">
            <v>0.34499999999999997</v>
          </cell>
          <cell r="O170">
            <v>0</v>
          </cell>
          <cell r="P170">
            <v>0</v>
          </cell>
          <cell r="Q170">
            <v>0</v>
          </cell>
          <cell r="R170">
            <v>0.747</v>
          </cell>
          <cell r="S170">
            <v>1.0625</v>
          </cell>
          <cell r="T170">
            <v>0</v>
          </cell>
          <cell r="U170">
            <v>0</v>
          </cell>
          <cell r="V170">
            <v>2.09</v>
          </cell>
          <cell r="W170">
            <v>0</v>
          </cell>
          <cell r="X170">
            <v>0</v>
          </cell>
          <cell r="Y170">
            <v>0.372</v>
          </cell>
          <cell r="Z170">
            <v>7.97</v>
          </cell>
          <cell r="AA170">
            <v>0</v>
          </cell>
          <cell r="AB170">
            <v>28.4</v>
          </cell>
          <cell r="AC170">
            <v>0</v>
          </cell>
          <cell r="AD170">
            <v>31.4</v>
          </cell>
          <cell r="AE170">
            <v>23.5</v>
          </cell>
          <cell r="AF170">
            <v>7.36</v>
          </cell>
          <cell r="AG170">
            <v>4.09</v>
          </cell>
          <cell r="AH170">
            <v>2.4700000000000002</v>
          </cell>
          <cell r="AI170">
            <v>4.79</v>
          </cell>
          <cell r="AJ170">
            <v>2.73</v>
          </cell>
          <cell r="AK170">
            <v>1.74</v>
          </cell>
          <cell r="AL170">
            <v>1.1200000000000001</v>
          </cell>
          <cell r="AM170">
            <v>0</v>
          </cell>
          <cell r="AN170">
            <v>0.13</v>
          </cell>
          <cell r="AO170">
            <v>0.24299999999999999</v>
          </cell>
          <cell r="AP170">
            <v>0</v>
          </cell>
          <cell r="AQ170">
            <v>0</v>
          </cell>
          <cell r="AR170">
            <v>0</v>
          </cell>
          <cell r="AS170">
            <v>0</v>
          </cell>
          <cell r="AT170">
            <v>0</v>
          </cell>
          <cell r="AU170">
            <v>3.32</v>
          </cell>
          <cell r="AV170">
            <v>0.66700000000000004</v>
          </cell>
          <cell r="AW170">
            <v>0</v>
          </cell>
          <cell r="AX170">
            <v>0.40600000000000003</v>
          </cell>
          <cell r="AY170" t="str">
            <v>WT205X19.4</v>
          </cell>
          <cell r="AZ170" t="str">
            <v>WT205X19.4</v>
          </cell>
          <cell r="BA170">
            <v>19.399999999999999</v>
          </cell>
          <cell r="BB170">
            <v>2480</v>
          </cell>
          <cell r="BC170">
            <v>199</v>
          </cell>
          <cell r="BD170">
            <v>0</v>
          </cell>
          <cell r="BE170">
            <v>0</v>
          </cell>
          <cell r="BF170">
            <v>140</v>
          </cell>
          <cell r="BG170">
            <v>0</v>
          </cell>
          <cell r="BH170">
            <v>0</v>
          </cell>
          <cell r="BI170">
            <v>6.35</v>
          </cell>
          <cell r="BJ170">
            <v>8.76</v>
          </cell>
          <cell r="BK170">
            <v>0</v>
          </cell>
          <cell r="BL170">
            <v>0</v>
          </cell>
          <cell r="BM170">
            <v>0</v>
          </cell>
          <cell r="BN170">
            <v>19</v>
          </cell>
          <cell r="BO170">
            <v>27</v>
          </cell>
          <cell r="BP170">
            <v>0</v>
          </cell>
          <cell r="BQ170">
            <v>53.1</v>
          </cell>
          <cell r="BR170">
            <v>0</v>
          </cell>
          <cell r="BS170">
            <v>0</v>
          </cell>
          <cell r="BT170">
            <v>9.4499999999999993</v>
          </cell>
          <cell r="BU170">
            <v>19.399999999999999</v>
          </cell>
          <cell r="BV170">
            <v>0</v>
          </cell>
          <cell r="BW170">
            <v>0</v>
          </cell>
          <cell r="BX170">
            <v>28.4</v>
          </cell>
          <cell r="BY170">
            <v>31.4</v>
          </cell>
          <cell r="BZ170">
            <v>9.7799999999999994</v>
          </cell>
          <cell r="CA170">
            <v>121</v>
          </cell>
          <cell r="CB170">
            <v>67</v>
          </cell>
          <cell r="CC170">
            <v>62.7</v>
          </cell>
          <cell r="CD170">
            <v>1.99</v>
          </cell>
          <cell r="CE170">
            <v>44.7</v>
          </cell>
          <cell r="CF170">
            <v>28.5</v>
          </cell>
          <cell r="CG170">
            <v>28.4</v>
          </cell>
          <cell r="CH170">
            <v>0</v>
          </cell>
          <cell r="CI170">
            <v>54.1</v>
          </cell>
          <cell r="CJ170">
            <v>6.5299999999999997E-2</v>
          </cell>
          <cell r="CK170">
            <v>0</v>
          </cell>
          <cell r="CL170">
            <v>0</v>
          </cell>
          <cell r="CM170">
            <v>0</v>
          </cell>
          <cell r="CN170">
            <v>0</v>
          </cell>
          <cell r="CO170">
            <v>0</v>
          </cell>
          <cell r="CP170">
            <v>84.3</v>
          </cell>
          <cell r="CQ170">
            <v>0.66700000000000004</v>
          </cell>
          <cell r="CR170">
            <v>0</v>
          </cell>
          <cell r="CS170">
            <v>0.40600000000000003</v>
          </cell>
        </row>
        <row r="171">
          <cell r="C171" t="str">
            <v>WT7X365</v>
          </cell>
          <cell r="D171" t="str">
            <v>T</v>
          </cell>
          <cell r="E171">
            <v>365</v>
          </cell>
          <cell r="F171">
            <v>107</v>
          </cell>
          <cell r="G171">
            <v>11.2</v>
          </cell>
          <cell r="H171">
            <v>0</v>
          </cell>
          <cell r="I171">
            <v>0</v>
          </cell>
          <cell r="J171">
            <v>17.899999999999999</v>
          </cell>
          <cell r="K171">
            <v>0</v>
          </cell>
          <cell r="L171">
            <v>0</v>
          </cell>
          <cell r="M171">
            <v>3.07</v>
          </cell>
          <cell r="N171">
            <v>4.91</v>
          </cell>
          <cell r="O171">
            <v>0</v>
          </cell>
          <cell r="P171">
            <v>0</v>
          </cell>
          <cell r="Q171">
            <v>0</v>
          </cell>
          <cell r="R171">
            <v>5.51</v>
          </cell>
          <cell r="S171">
            <v>6.1875</v>
          </cell>
          <cell r="T171">
            <v>0</v>
          </cell>
          <cell r="U171">
            <v>0</v>
          </cell>
          <cell r="V171">
            <v>3.47</v>
          </cell>
          <cell r="W171">
            <v>0</v>
          </cell>
          <cell r="X171">
            <v>0</v>
          </cell>
          <cell r="Y171">
            <v>3</v>
          </cell>
          <cell r="Z171">
            <v>1.82</v>
          </cell>
          <cell r="AA171">
            <v>0</v>
          </cell>
          <cell r="AB171">
            <v>1.86</v>
          </cell>
          <cell r="AC171">
            <v>0</v>
          </cell>
          <cell r="AD171">
            <v>3.65</v>
          </cell>
          <cell r="AE171">
            <v>739</v>
          </cell>
          <cell r="AF171">
            <v>211</v>
          </cell>
          <cell r="AG171">
            <v>95.4</v>
          </cell>
          <cell r="AH171">
            <v>2.62</v>
          </cell>
          <cell r="AI171">
            <v>2360</v>
          </cell>
          <cell r="AJ171">
            <v>408</v>
          </cell>
          <cell r="AK171">
            <v>264</v>
          </cell>
          <cell r="AL171">
            <v>4.6900000000000004</v>
          </cell>
          <cell r="AM171">
            <v>0</v>
          </cell>
          <cell r="AN171">
            <v>714</v>
          </cell>
          <cell r="AO171">
            <v>5250</v>
          </cell>
          <cell r="AP171">
            <v>0</v>
          </cell>
          <cell r="AQ171">
            <v>0</v>
          </cell>
          <cell r="AR171">
            <v>0</v>
          </cell>
          <cell r="AS171">
            <v>0</v>
          </cell>
          <cell r="AT171">
            <v>0</v>
          </cell>
          <cell r="AU171">
            <v>5.47</v>
          </cell>
          <cell r="AV171">
            <v>0.96599999999999997</v>
          </cell>
          <cell r="AW171">
            <v>0</v>
          </cell>
          <cell r="AX171">
            <v>1</v>
          </cell>
          <cell r="AY171" t="str">
            <v>WT180X543</v>
          </cell>
          <cell r="AZ171" t="str">
            <v>WT180X543</v>
          </cell>
          <cell r="BA171">
            <v>543</v>
          </cell>
          <cell r="BB171">
            <v>69000</v>
          </cell>
          <cell r="BC171">
            <v>284</v>
          </cell>
          <cell r="BD171">
            <v>0</v>
          </cell>
          <cell r="BE171">
            <v>0</v>
          </cell>
          <cell r="BF171">
            <v>455</v>
          </cell>
          <cell r="BG171">
            <v>0</v>
          </cell>
          <cell r="BH171">
            <v>0</v>
          </cell>
          <cell r="BI171">
            <v>78</v>
          </cell>
          <cell r="BJ171">
            <v>125</v>
          </cell>
          <cell r="BK171">
            <v>0</v>
          </cell>
          <cell r="BL171">
            <v>0</v>
          </cell>
          <cell r="BM171">
            <v>0</v>
          </cell>
          <cell r="BN171">
            <v>140</v>
          </cell>
          <cell r="BO171">
            <v>157</v>
          </cell>
          <cell r="BP171">
            <v>0</v>
          </cell>
          <cell r="BQ171">
            <v>88.1</v>
          </cell>
          <cell r="BR171">
            <v>0</v>
          </cell>
          <cell r="BS171">
            <v>0</v>
          </cell>
          <cell r="BT171">
            <v>76.2</v>
          </cell>
          <cell r="BU171">
            <v>543</v>
          </cell>
          <cell r="BV171">
            <v>0</v>
          </cell>
          <cell r="BW171">
            <v>0</v>
          </cell>
          <cell r="BX171">
            <v>1.86</v>
          </cell>
          <cell r="BY171">
            <v>3.65</v>
          </cell>
          <cell r="BZ171">
            <v>308</v>
          </cell>
          <cell r="CA171">
            <v>3460</v>
          </cell>
          <cell r="CB171">
            <v>1560</v>
          </cell>
          <cell r="CC171">
            <v>66.5</v>
          </cell>
          <cell r="CD171">
            <v>982</v>
          </cell>
          <cell r="CE171">
            <v>6690</v>
          </cell>
          <cell r="CF171">
            <v>4330</v>
          </cell>
          <cell r="CG171">
            <v>119</v>
          </cell>
          <cell r="CH171">
            <v>0</v>
          </cell>
          <cell r="CI171">
            <v>297000</v>
          </cell>
          <cell r="CJ171">
            <v>1410</v>
          </cell>
          <cell r="CK171">
            <v>0</v>
          </cell>
          <cell r="CL171">
            <v>0</v>
          </cell>
          <cell r="CM171">
            <v>0</v>
          </cell>
          <cell r="CN171">
            <v>0</v>
          </cell>
          <cell r="CO171">
            <v>0</v>
          </cell>
          <cell r="CP171">
            <v>139</v>
          </cell>
          <cell r="CQ171">
            <v>0.96599999999999997</v>
          </cell>
          <cell r="CR171">
            <v>0</v>
          </cell>
          <cell r="CS171">
            <v>1</v>
          </cell>
        </row>
        <row r="172">
          <cell r="C172" t="str">
            <v>WT7X332.5</v>
          </cell>
          <cell r="D172" t="str">
            <v>T</v>
          </cell>
          <cell r="E172">
            <v>332</v>
          </cell>
          <cell r="F172">
            <v>97.8</v>
          </cell>
          <cell r="G172">
            <v>10.8</v>
          </cell>
          <cell r="H172">
            <v>0</v>
          </cell>
          <cell r="I172">
            <v>0</v>
          </cell>
          <cell r="J172">
            <v>17.7</v>
          </cell>
          <cell r="K172">
            <v>0</v>
          </cell>
          <cell r="L172">
            <v>0</v>
          </cell>
          <cell r="M172">
            <v>2.83</v>
          </cell>
          <cell r="N172">
            <v>4.5199999999999996</v>
          </cell>
          <cell r="O172">
            <v>0</v>
          </cell>
          <cell r="P172">
            <v>0</v>
          </cell>
          <cell r="Q172">
            <v>0</v>
          </cell>
          <cell r="R172">
            <v>5.12</v>
          </cell>
          <cell r="S172">
            <v>5.8125</v>
          </cell>
          <cell r="T172">
            <v>0</v>
          </cell>
          <cell r="U172">
            <v>0</v>
          </cell>
          <cell r="V172">
            <v>3.25</v>
          </cell>
          <cell r="W172">
            <v>0</v>
          </cell>
          <cell r="X172">
            <v>0</v>
          </cell>
          <cell r="Y172">
            <v>2.77</v>
          </cell>
          <cell r="Z172">
            <v>1.95</v>
          </cell>
          <cell r="AA172">
            <v>0</v>
          </cell>
          <cell r="AB172">
            <v>2.0099999999999998</v>
          </cell>
          <cell r="AC172">
            <v>0</v>
          </cell>
          <cell r="AD172">
            <v>3.82</v>
          </cell>
          <cell r="AE172">
            <v>622</v>
          </cell>
          <cell r="AF172">
            <v>182</v>
          </cell>
          <cell r="AG172">
            <v>82.1</v>
          </cell>
          <cell r="AH172">
            <v>2.52</v>
          </cell>
          <cell r="AI172">
            <v>2080</v>
          </cell>
          <cell r="AJ172">
            <v>365</v>
          </cell>
          <cell r="AK172">
            <v>236</v>
          </cell>
          <cell r="AL172">
            <v>4.62</v>
          </cell>
          <cell r="AM172">
            <v>0</v>
          </cell>
          <cell r="AN172">
            <v>555</v>
          </cell>
          <cell r="AO172">
            <v>3920</v>
          </cell>
          <cell r="AP172">
            <v>0</v>
          </cell>
          <cell r="AQ172">
            <v>0</v>
          </cell>
          <cell r="AR172">
            <v>0</v>
          </cell>
          <cell r="AS172">
            <v>0</v>
          </cell>
          <cell r="AT172">
            <v>0</v>
          </cell>
          <cell r="AU172">
            <v>5.35</v>
          </cell>
          <cell r="AV172">
            <v>0.96599999999999997</v>
          </cell>
          <cell r="AW172">
            <v>0</v>
          </cell>
          <cell r="AX172">
            <v>1</v>
          </cell>
          <cell r="AY172" t="str">
            <v>WT180X495</v>
          </cell>
          <cell r="AZ172" t="str">
            <v>WT180X495</v>
          </cell>
          <cell r="BA172">
            <v>495</v>
          </cell>
          <cell r="BB172">
            <v>63100</v>
          </cell>
          <cell r="BC172">
            <v>274</v>
          </cell>
          <cell r="BD172">
            <v>0</v>
          </cell>
          <cell r="BE172">
            <v>0</v>
          </cell>
          <cell r="BF172">
            <v>450</v>
          </cell>
          <cell r="BG172">
            <v>0</v>
          </cell>
          <cell r="BH172">
            <v>0</v>
          </cell>
          <cell r="BI172">
            <v>71.900000000000006</v>
          </cell>
          <cell r="BJ172">
            <v>115</v>
          </cell>
          <cell r="BK172">
            <v>0</v>
          </cell>
          <cell r="BL172">
            <v>0</v>
          </cell>
          <cell r="BM172">
            <v>0</v>
          </cell>
          <cell r="BN172">
            <v>130</v>
          </cell>
          <cell r="BO172">
            <v>148</v>
          </cell>
          <cell r="BP172">
            <v>0</v>
          </cell>
          <cell r="BQ172">
            <v>82.6</v>
          </cell>
          <cell r="BR172">
            <v>0</v>
          </cell>
          <cell r="BS172">
            <v>0</v>
          </cell>
          <cell r="BT172">
            <v>70.400000000000006</v>
          </cell>
          <cell r="BU172">
            <v>495</v>
          </cell>
          <cell r="BV172">
            <v>0</v>
          </cell>
          <cell r="BW172">
            <v>0</v>
          </cell>
          <cell r="BX172">
            <v>2.0099999999999998</v>
          </cell>
          <cell r="BY172">
            <v>3.82</v>
          </cell>
          <cell r="BZ172">
            <v>259</v>
          </cell>
          <cell r="CA172">
            <v>2980</v>
          </cell>
          <cell r="CB172">
            <v>1350</v>
          </cell>
          <cell r="CC172">
            <v>64</v>
          </cell>
          <cell r="CD172">
            <v>866</v>
          </cell>
          <cell r="CE172">
            <v>5980</v>
          </cell>
          <cell r="CF172">
            <v>3870</v>
          </cell>
          <cell r="CG172">
            <v>117</v>
          </cell>
          <cell r="CH172">
            <v>0</v>
          </cell>
          <cell r="CI172">
            <v>231000</v>
          </cell>
          <cell r="CJ172">
            <v>1050</v>
          </cell>
          <cell r="CK172">
            <v>0</v>
          </cell>
          <cell r="CL172">
            <v>0</v>
          </cell>
          <cell r="CM172">
            <v>0</v>
          </cell>
          <cell r="CN172">
            <v>0</v>
          </cell>
          <cell r="CO172">
            <v>0</v>
          </cell>
          <cell r="CP172">
            <v>136</v>
          </cell>
          <cell r="CQ172">
            <v>0.96599999999999997</v>
          </cell>
          <cell r="CR172">
            <v>0</v>
          </cell>
          <cell r="CS172">
            <v>1</v>
          </cell>
        </row>
        <row r="173">
          <cell r="C173" t="str">
            <v>WT7X302.5</v>
          </cell>
          <cell r="D173" t="str">
            <v>T</v>
          </cell>
          <cell r="E173">
            <v>302</v>
          </cell>
          <cell r="F173">
            <v>88.9</v>
          </cell>
          <cell r="G173">
            <v>10.5</v>
          </cell>
          <cell r="H173">
            <v>0</v>
          </cell>
          <cell r="I173">
            <v>0</v>
          </cell>
          <cell r="J173">
            <v>17.399999999999999</v>
          </cell>
          <cell r="K173">
            <v>0</v>
          </cell>
          <cell r="L173">
            <v>0</v>
          </cell>
          <cell r="M173">
            <v>2.6</v>
          </cell>
          <cell r="N173">
            <v>4.16</v>
          </cell>
          <cell r="O173">
            <v>0</v>
          </cell>
          <cell r="P173">
            <v>0</v>
          </cell>
          <cell r="Q173">
            <v>0</v>
          </cell>
          <cell r="R173">
            <v>4.76</v>
          </cell>
          <cell r="S173">
            <v>5.4375</v>
          </cell>
          <cell r="T173">
            <v>0</v>
          </cell>
          <cell r="U173">
            <v>0</v>
          </cell>
          <cell r="V173">
            <v>3.05</v>
          </cell>
          <cell r="W173">
            <v>0</v>
          </cell>
          <cell r="X173">
            <v>0</v>
          </cell>
          <cell r="Y173">
            <v>2.5499999999999998</v>
          </cell>
          <cell r="Z173">
            <v>2.09</v>
          </cell>
          <cell r="AA173">
            <v>0</v>
          </cell>
          <cell r="AB173">
            <v>2.2000000000000002</v>
          </cell>
          <cell r="AC173">
            <v>0</v>
          </cell>
          <cell r="AD173">
            <v>4.03</v>
          </cell>
          <cell r="AE173">
            <v>524</v>
          </cell>
          <cell r="AF173">
            <v>157</v>
          </cell>
          <cell r="AG173">
            <v>70.599999999999994</v>
          </cell>
          <cell r="AH173">
            <v>2.4300000000000002</v>
          </cell>
          <cell r="AI173">
            <v>1840</v>
          </cell>
          <cell r="AJ173">
            <v>326</v>
          </cell>
          <cell r="AK173">
            <v>211</v>
          </cell>
          <cell r="AL173">
            <v>4.55</v>
          </cell>
          <cell r="AM173">
            <v>0</v>
          </cell>
          <cell r="AN173">
            <v>430</v>
          </cell>
          <cell r="AO173">
            <v>2930</v>
          </cell>
          <cell r="AP173">
            <v>0</v>
          </cell>
          <cell r="AQ173">
            <v>0</v>
          </cell>
          <cell r="AR173">
            <v>0</v>
          </cell>
          <cell r="AS173">
            <v>0</v>
          </cell>
          <cell r="AT173">
            <v>0</v>
          </cell>
          <cell r="AU173">
            <v>5.24</v>
          </cell>
          <cell r="AV173">
            <v>0.96599999999999997</v>
          </cell>
          <cell r="AW173">
            <v>0</v>
          </cell>
          <cell r="AX173">
            <v>1</v>
          </cell>
          <cell r="AY173" t="str">
            <v>WT180X450</v>
          </cell>
          <cell r="AZ173" t="str">
            <v>WT180X450</v>
          </cell>
          <cell r="BA173">
            <v>450</v>
          </cell>
          <cell r="BB173">
            <v>57400</v>
          </cell>
          <cell r="BC173">
            <v>267</v>
          </cell>
          <cell r="BD173">
            <v>0</v>
          </cell>
          <cell r="BE173">
            <v>0</v>
          </cell>
          <cell r="BF173">
            <v>442</v>
          </cell>
          <cell r="BG173">
            <v>0</v>
          </cell>
          <cell r="BH173">
            <v>0</v>
          </cell>
          <cell r="BI173">
            <v>66</v>
          </cell>
          <cell r="BJ173">
            <v>106</v>
          </cell>
          <cell r="BK173">
            <v>0</v>
          </cell>
          <cell r="BL173">
            <v>0</v>
          </cell>
          <cell r="BM173">
            <v>0</v>
          </cell>
          <cell r="BN173">
            <v>121</v>
          </cell>
          <cell r="BO173">
            <v>138</v>
          </cell>
          <cell r="BP173">
            <v>0</v>
          </cell>
          <cell r="BQ173">
            <v>77.5</v>
          </cell>
          <cell r="BR173">
            <v>0</v>
          </cell>
          <cell r="BS173">
            <v>0</v>
          </cell>
          <cell r="BT173">
            <v>64.8</v>
          </cell>
          <cell r="BU173">
            <v>450</v>
          </cell>
          <cell r="BV173">
            <v>0</v>
          </cell>
          <cell r="BW173">
            <v>0</v>
          </cell>
          <cell r="BX173">
            <v>2.2000000000000002</v>
          </cell>
          <cell r="BY173">
            <v>4.03</v>
          </cell>
          <cell r="BZ173">
            <v>218</v>
          </cell>
          <cell r="CA173">
            <v>2570</v>
          </cell>
          <cell r="CB173">
            <v>1160</v>
          </cell>
          <cell r="CC173">
            <v>61.7</v>
          </cell>
          <cell r="CD173">
            <v>766</v>
          </cell>
          <cell r="CE173">
            <v>5340</v>
          </cell>
          <cell r="CF173">
            <v>3460</v>
          </cell>
          <cell r="CG173">
            <v>116</v>
          </cell>
          <cell r="CH173">
            <v>0</v>
          </cell>
          <cell r="CI173">
            <v>179000</v>
          </cell>
          <cell r="CJ173">
            <v>787</v>
          </cell>
          <cell r="CK173">
            <v>0</v>
          </cell>
          <cell r="CL173">
            <v>0</v>
          </cell>
          <cell r="CM173">
            <v>0</v>
          </cell>
          <cell r="CN173">
            <v>0</v>
          </cell>
          <cell r="CO173">
            <v>0</v>
          </cell>
          <cell r="CP173">
            <v>133</v>
          </cell>
          <cell r="CQ173">
            <v>0.96599999999999997</v>
          </cell>
          <cell r="CR173">
            <v>0</v>
          </cell>
          <cell r="CS173">
            <v>1</v>
          </cell>
        </row>
        <row r="174">
          <cell r="C174" t="str">
            <v>WT7X275</v>
          </cell>
          <cell r="D174" t="str">
            <v>T</v>
          </cell>
          <cell r="E174">
            <v>275</v>
          </cell>
          <cell r="F174">
            <v>80.900000000000006</v>
          </cell>
          <cell r="G174">
            <v>10.1</v>
          </cell>
          <cell r="H174">
            <v>0</v>
          </cell>
          <cell r="I174">
            <v>0</v>
          </cell>
          <cell r="J174">
            <v>17.2</v>
          </cell>
          <cell r="K174">
            <v>0</v>
          </cell>
          <cell r="L174">
            <v>0</v>
          </cell>
          <cell r="M174">
            <v>2.38</v>
          </cell>
          <cell r="N174">
            <v>3.82</v>
          </cell>
          <cell r="O174">
            <v>0</v>
          </cell>
          <cell r="P174">
            <v>0</v>
          </cell>
          <cell r="Q174">
            <v>0</v>
          </cell>
          <cell r="R174">
            <v>4.42</v>
          </cell>
          <cell r="S174">
            <v>5.125</v>
          </cell>
          <cell r="T174">
            <v>0</v>
          </cell>
          <cell r="U174">
            <v>0</v>
          </cell>
          <cell r="V174">
            <v>2.85</v>
          </cell>
          <cell r="W174">
            <v>0</v>
          </cell>
          <cell r="X174">
            <v>0</v>
          </cell>
          <cell r="Y174">
            <v>2.35</v>
          </cell>
          <cell r="Z174">
            <v>2.25</v>
          </cell>
          <cell r="AA174">
            <v>0</v>
          </cell>
          <cell r="AB174">
            <v>2.4</v>
          </cell>
          <cell r="AC174">
            <v>0</v>
          </cell>
          <cell r="AD174">
            <v>4.25</v>
          </cell>
          <cell r="AE174">
            <v>442</v>
          </cell>
          <cell r="AF174">
            <v>136</v>
          </cell>
          <cell r="AG174">
            <v>60.9</v>
          </cell>
          <cell r="AH174">
            <v>2.34</v>
          </cell>
          <cell r="AI174">
            <v>1630</v>
          </cell>
          <cell r="AJ174">
            <v>292</v>
          </cell>
          <cell r="AK174">
            <v>189</v>
          </cell>
          <cell r="AL174">
            <v>4.49</v>
          </cell>
          <cell r="AM174">
            <v>0</v>
          </cell>
          <cell r="AN174">
            <v>331</v>
          </cell>
          <cell r="AO174">
            <v>2180</v>
          </cell>
          <cell r="AP174">
            <v>0</v>
          </cell>
          <cell r="AQ174">
            <v>0</v>
          </cell>
          <cell r="AR174">
            <v>0</v>
          </cell>
          <cell r="AS174">
            <v>0</v>
          </cell>
          <cell r="AT174">
            <v>0</v>
          </cell>
          <cell r="AU174">
            <v>5.15</v>
          </cell>
          <cell r="AV174">
            <v>0.96599999999999997</v>
          </cell>
          <cell r="AW174">
            <v>0</v>
          </cell>
          <cell r="AX174">
            <v>1</v>
          </cell>
          <cell r="AY174" t="str">
            <v>WT180X409</v>
          </cell>
          <cell r="AZ174" t="str">
            <v>WT180X409</v>
          </cell>
          <cell r="BA174">
            <v>409</v>
          </cell>
          <cell r="BB174">
            <v>52200</v>
          </cell>
          <cell r="BC174">
            <v>257</v>
          </cell>
          <cell r="BD174">
            <v>0</v>
          </cell>
          <cell r="BE174">
            <v>0</v>
          </cell>
          <cell r="BF174">
            <v>437</v>
          </cell>
          <cell r="BG174">
            <v>0</v>
          </cell>
          <cell r="BH174">
            <v>0</v>
          </cell>
          <cell r="BI174">
            <v>60.5</v>
          </cell>
          <cell r="BJ174">
            <v>97</v>
          </cell>
          <cell r="BK174">
            <v>0</v>
          </cell>
          <cell r="BL174">
            <v>0</v>
          </cell>
          <cell r="BM174">
            <v>0</v>
          </cell>
          <cell r="BN174">
            <v>112</v>
          </cell>
          <cell r="BO174">
            <v>130</v>
          </cell>
          <cell r="BP174">
            <v>0</v>
          </cell>
          <cell r="BQ174">
            <v>72.400000000000006</v>
          </cell>
          <cell r="BR174">
            <v>0</v>
          </cell>
          <cell r="BS174">
            <v>0</v>
          </cell>
          <cell r="BT174">
            <v>59.7</v>
          </cell>
          <cell r="BU174">
            <v>409</v>
          </cell>
          <cell r="BV174">
            <v>0</v>
          </cell>
          <cell r="BW174">
            <v>0</v>
          </cell>
          <cell r="BX174">
            <v>2.4</v>
          </cell>
          <cell r="BY174">
            <v>4.25</v>
          </cell>
          <cell r="BZ174">
            <v>184</v>
          </cell>
          <cell r="CA174">
            <v>2230</v>
          </cell>
          <cell r="CB174">
            <v>998</v>
          </cell>
          <cell r="CC174">
            <v>59.4</v>
          </cell>
          <cell r="CD174">
            <v>678</v>
          </cell>
          <cell r="CE174">
            <v>4790</v>
          </cell>
          <cell r="CF174">
            <v>3100</v>
          </cell>
          <cell r="CG174">
            <v>114</v>
          </cell>
          <cell r="CH174">
            <v>0</v>
          </cell>
          <cell r="CI174">
            <v>138000</v>
          </cell>
          <cell r="CJ174">
            <v>585</v>
          </cell>
          <cell r="CK174">
            <v>0</v>
          </cell>
          <cell r="CL174">
            <v>0</v>
          </cell>
          <cell r="CM174">
            <v>0</v>
          </cell>
          <cell r="CN174">
            <v>0</v>
          </cell>
          <cell r="CO174">
            <v>0</v>
          </cell>
          <cell r="CP174">
            <v>131</v>
          </cell>
          <cell r="CQ174">
            <v>0.96599999999999997</v>
          </cell>
          <cell r="CR174">
            <v>0</v>
          </cell>
          <cell r="CS174">
            <v>1</v>
          </cell>
        </row>
        <row r="175">
          <cell r="C175" t="str">
            <v>WT7X250</v>
          </cell>
          <cell r="D175" t="str">
            <v>T</v>
          </cell>
          <cell r="E175">
            <v>250</v>
          </cell>
          <cell r="F175">
            <v>73.5</v>
          </cell>
          <cell r="G175">
            <v>9.8000000000000007</v>
          </cell>
          <cell r="H175">
            <v>0</v>
          </cell>
          <cell r="I175">
            <v>0</v>
          </cell>
          <cell r="J175">
            <v>17</v>
          </cell>
          <cell r="K175">
            <v>0</v>
          </cell>
          <cell r="L175">
            <v>0</v>
          </cell>
          <cell r="M175">
            <v>2.19</v>
          </cell>
          <cell r="N175">
            <v>3.5</v>
          </cell>
          <cell r="O175">
            <v>0</v>
          </cell>
          <cell r="P175">
            <v>0</v>
          </cell>
          <cell r="Q175">
            <v>0</v>
          </cell>
          <cell r="R175">
            <v>4.0999999999999996</v>
          </cell>
          <cell r="S175">
            <v>4.8125</v>
          </cell>
          <cell r="T175">
            <v>0</v>
          </cell>
          <cell r="U175">
            <v>0</v>
          </cell>
          <cell r="V175">
            <v>2.67</v>
          </cell>
          <cell r="W175">
            <v>0</v>
          </cell>
          <cell r="X175">
            <v>0</v>
          </cell>
          <cell r="Y175">
            <v>2.16</v>
          </cell>
          <cell r="Z175">
            <v>2.4300000000000002</v>
          </cell>
          <cell r="AA175">
            <v>0</v>
          </cell>
          <cell r="AB175">
            <v>2.6</v>
          </cell>
          <cell r="AC175">
            <v>0</v>
          </cell>
          <cell r="AD175">
            <v>4.47</v>
          </cell>
          <cell r="AE175">
            <v>375</v>
          </cell>
          <cell r="AF175">
            <v>117</v>
          </cell>
          <cell r="AG175">
            <v>52.7</v>
          </cell>
          <cell r="AH175">
            <v>2.2599999999999998</v>
          </cell>
          <cell r="AI175">
            <v>1440</v>
          </cell>
          <cell r="AJ175">
            <v>261</v>
          </cell>
          <cell r="AK175">
            <v>169</v>
          </cell>
          <cell r="AL175">
            <v>4.43</v>
          </cell>
          <cell r="AM175">
            <v>0</v>
          </cell>
          <cell r="AN175">
            <v>254</v>
          </cell>
          <cell r="AO175">
            <v>1620</v>
          </cell>
          <cell r="AP175">
            <v>0</v>
          </cell>
          <cell r="AQ175">
            <v>0</v>
          </cell>
          <cell r="AR175">
            <v>0</v>
          </cell>
          <cell r="AS175">
            <v>0</v>
          </cell>
          <cell r="AT175">
            <v>0</v>
          </cell>
          <cell r="AU175">
            <v>5.0599999999999996</v>
          </cell>
          <cell r="AV175">
            <v>0.96699999999999997</v>
          </cell>
          <cell r="AW175">
            <v>0</v>
          </cell>
          <cell r="AX175">
            <v>1</v>
          </cell>
          <cell r="AY175" t="str">
            <v>WT180X372</v>
          </cell>
          <cell r="AZ175" t="str">
            <v>WT180X372</v>
          </cell>
          <cell r="BA175">
            <v>372</v>
          </cell>
          <cell r="BB175">
            <v>47400</v>
          </cell>
          <cell r="BC175">
            <v>249</v>
          </cell>
          <cell r="BD175">
            <v>0</v>
          </cell>
          <cell r="BE175">
            <v>0</v>
          </cell>
          <cell r="BF175">
            <v>432</v>
          </cell>
          <cell r="BG175">
            <v>0</v>
          </cell>
          <cell r="BH175">
            <v>0</v>
          </cell>
          <cell r="BI175">
            <v>55.6</v>
          </cell>
          <cell r="BJ175">
            <v>88.9</v>
          </cell>
          <cell r="BK175">
            <v>0</v>
          </cell>
          <cell r="BL175">
            <v>0</v>
          </cell>
          <cell r="BM175">
            <v>0</v>
          </cell>
          <cell r="BN175">
            <v>104</v>
          </cell>
          <cell r="BO175">
            <v>122</v>
          </cell>
          <cell r="BP175">
            <v>0</v>
          </cell>
          <cell r="BQ175">
            <v>67.8</v>
          </cell>
          <cell r="BR175">
            <v>0</v>
          </cell>
          <cell r="BS175">
            <v>0</v>
          </cell>
          <cell r="BT175">
            <v>54.9</v>
          </cell>
          <cell r="BU175">
            <v>372</v>
          </cell>
          <cell r="BV175">
            <v>0</v>
          </cell>
          <cell r="BW175">
            <v>0</v>
          </cell>
          <cell r="BX175">
            <v>2.6</v>
          </cell>
          <cell r="BY175">
            <v>4.47</v>
          </cell>
          <cell r="BZ175">
            <v>156</v>
          </cell>
          <cell r="CA175">
            <v>1920</v>
          </cell>
          <cell r="CB175">
            <v>864</v>
          </cell>
          <cell r="CC175">
            <v>57.4</v>
          </cell>
          <cell r="CD175">
            <v>599</v>
          </cell>
          <cell r="CE175">
            <v>4280</v>
          </cell>
          <cell r="CF175">
            <v>2770</v>
          </cell>
          <cell r="CG175">
            <v>113</v>
          </cell>
          <cell r="CH175">
            <v>0</v>
          </cell>
          <cell r="CI175">
            <v>106000</v>
          </cell>
          <cell r="CJ175">
            <v>435</v>
          </cell>
          <cell r="CK175">
            <v>0</v>
          </cell>
          <cell r="CL175">
            <v>0</v>
          </cell>
          <cell r="CM175">
            <v>0</v>
          </cell>
          <cell r="CN175">
            <v>0</v>
          </cell>
          <cell r="CO175">
            <v>0</v>
          </cell>
          <cell r="CP175">
            <v>129</v>
          </cell>
          <cell r="CQ175">
            <v>0.96699999999999997</v>
          </cell>
          <cell r="CR175">
            <v>0</v>
          </cell>
          <cell r="CS175">
            <v>1</v>
          </cell>
        </row>
        <row r="176">
          <cell r="C176" t="str">
            <v>WT7X227.5</v>
          </cell>
          <cell r="D176" t="str">
            <v>T</v>
          </cell>
          <cell r="E176">
            <v>228</v>
          </cell>
          <cell r="F176">
            <v>66.900000000000006</v>
          </cell>
          <cell r="G176">
            <v>9.51</v>
          </cell>
          <cell r="H176">
            <v>0</v>
          </cell>
          <cell r="I176">
            <v>0</v>
          </cell>
          <cell r="J176">
            <v>16.8</v>
          </cell>
          <cell r="K176">
            <v>0</v>
          </cell>
          <cell r="L176">
            <v>0</v>
          </cell>
          <cell r="M176">
            <v>2.02</v>
          </cell>
          <cell r="N176">
            <v>3.21</v>
          </cell>
          <cell r="O176">
            <v>0</v>
          </cell>
          <cell r="P176">
            <v>0</v>
          </cell>
          <cell r="Q176">
            <v>0</v>
          </cell>
          <cell r="R176">
            <v>3.81</v>
          </cell>
          <cell r="S176">
            <v>4.5</v>
          </cell>
          <cell r="T176">
            <v>0</v>
          </cell>
          <cell r="U176">
            <v>0</v>
          </cell>
          <cell r="V176">
            <v>2.5099999999999998</v>
          </cell>
          <cell r="W176">
            <v>0</v>
          </cell>
          <cell r="X176">
            <v>0</v>
          </cell>
          <cell r="Y176">
            <v>1.99</v>
          </cell>
          <cell r="Z176">
            <v>2.62</v>
          </cell>
          <cell r="AA176">
            <v>0</v>
          </cell>
          <cell r="AB176">
            <v>2.83</v>
          </cell>
          <cell r="AC176">
            <v>0</v>
          </cell>
          <cell r="AD176">
            <v>4.72</v>
          </cell>
          <cell r="AE176">
            <v>321</v>
          </cell>
          <cell r="AF176">
            <v>102</v>
          </cell>
          <cell r="AG176">
            <v>45.9</v>
          </cell>
          <cell r="AH176">
            <v>2.19</v>
          </cell>
          <cell r="AI176">
            <v>1280</v>
          </cell>
          <cell r="AJ176">
            <v>234</v>
          </cell>
          <cell r="AK176">
            <v>152</v>
          </cell>
          <cell r="AL176">
            <v>4.38</v>
          </cell>
          <cell r="AM176">
            <v>0</v>
          </cell>
          <cell r="AN176">
            <v>196</v>
          </cell>
          <cell r="AO176">
            <v>1210</v>
          </cell>
          <cell r="AP176">
            <v>0</v>
          </cell>
          <cell r="AQ176">
            <v>0</v>
          </cell>
          <cell r="AR176">
            <v>0</v>
          </cell>
          <cell r="AS176">
            <v>0</v>
          </cell>
          <cell r="AT176">
            <v>0</v>
          </cell>
          <cell r="AU176">
            <v>4.9800000000000004</v>
          </cell>
          <cell r="AV176">
            <v>0.96699999999999997</v>
          </cell>
          <cell r="AW176">
            <v>0</v>
          </cell>
          <cell r="AX176">
            <v>1</v>
          </cell>
          <cell r="AY176" t="str">
            <v>WT180X338.5</v>
          </cell>
          <cell r="AZ176" t="str">
            <v>WT180X338.5</v>
          </cell>
          <cell r="BA176">
            <v>338</v>
          </cell>
          <cell r="BB176">
            <v>43200</v>
          </cell>
          <cell r="BC176">
            <v>242</v>
          </cell>
          <cell r="BD176">
            <v>0</v>
          </cell>
          <cell r="BE176">
            <v>0</v>
          </cell>
          <cell r="BF176">
            <v>427</v>
          </cell>
          <cell r="BG176">
            <v>0</v>
          </cell>
          <cell r="BH176">
            <v>0</v>
          </cell>
          <cell r="BI176">
            <v>51.3</v>
          </cell>
          <cell r="BJ176">
            <v>81.5</v>
          </cell>
          <cell r="BK176">
            <v>0</v>
          </cell>
          <cell r="BL176">
            <v>0</v>
          </cell>
          <cell r="BM176">
            <v>0</v>
          </cell>
          <cell r="BN176">
            <v>96.8</v>
          </cell>
          <cell r="BO176">
            <v>114</v>
          </cell>
          <cell r="BP176">
            <v>0</v>
          </cell>
          <cell r="BQ176">
            <v>63.8</v>
          </cell>
          <cell r="BR176">
            <v>0</v>
          </cell>
          <cell r="BS176">
            <v>0</v>
          </cell>
          <cell r="BT176">
            <v>50.5</v>
          </cell>
          <cell r="BU176">
            <v>339</v>
          </cell>
          <cell r="BV176">
            <v>0</v>
          </cell>
          <cell r="BW176">
            <v>0</v>
          </cell>
          <cell r="BX176">
            <v>2.83</v>
          </cell>
          <cell r="BY176">
            <v>4.72</v>
          </cell>
          <cell r="BZ176">
            <v>134</v>
          </cell>
          <cell r="CA176">
            <v>1670</v>
          </cell>
          <cell r="CB176">
            <v>752</v>
          </cell>
          <cell r="CC176">
            <v>55.6</v>
          </cell>
          <cell r="CD176">
            <v>533</v>
          </cell>
          <cell r="CE176">
            <v>3830</v>
          </cell>
          <cell r="CF176">
            <v>2490</v>
          </cell>
          <cell r="CG176">
            <v>111</v>
          </cell>
          <cell r="CH176">
            <v>0</v>
          </cell>
          <cell r="CI176">
            <v>81600</v>
          </cell>
          <cell r="CJ176">
            <v>325</v>
          </cell>
          <cell r="CK176">
            <v>0</v>
          </cell>
          <cell r="CL176">
            <v>0</v>
          </cell>
          <cell r="CM176">
            <v>0</v>
          </cell>
          <cell r="CN176">
            <v>0</v>
          </cell>
          <cell r="CO176">
            <v>0</v>
          </cell>
          <cell r="CP176">
            <v>126</v>
          </cell>
          <cell r="CQ176">
            <v>0.96699999999999997</v>
          </cell>
          <cell r="CR176">
            <v>0</v>
          </cell>
          <cell r="CS176">
            <v>1</v>
          </cell>
        </row>
        <row r="177">
          <cell r="C177" t="str">
            <v>WT7X213</v>
          </cell>
          <cell r="D177" t="str">
            <v>T</v>
          </cell>
          <cell r="E177">
            <v>213</v>
          </cell>
          <cell r="F177">
            <v>62.6</v>
          </cell>
          <cell r="G177">
            <v>9.34</v>
          </cell>
          <cell r="H177">
            <v>0</v>
          </cell>
          <cell r="I177">
            <v>0</v>
          </cell>
          <cell r="J177">
            <v>16.7</v>
          </cell>
          <cell r="K177">
            <v>0</v>
          </cell>
          <cell r="L177">
            <v>0</v>
          </cell>
          <cell r="M177">
            <v>1.88</v>
          </cell>
          <cell r="N177">
            <v>3.04</v>
          </cell>
          <cell r="O177">
            <v>0</v>
          </cell>
          <cell r="P177">
            <v>0</v>
          </cell>
          <cell r="Q177">
            <v>0</v>
          </cell>
          <cell r="R177">
            <v>3.63</v>
          </cell>
          <cell r="S177">
            <v>4.3125</v>
          </cell>
          <cell r="T177">
            <v>0</v>
          </cell>
          <cell r="U177">
            <v>0</v>
          </cell>
          <cell r="V177">
            <v>2.4</v>
          </cell>
          <cell r="W177">
            <v>0</v>
          </cell>
          <cell r="X177">
            <v>0</v>
          </cell>
          <cell r="Y177">
            <v>1.88</v>
          </cell>
          <cell r="Z177">
            <v>2.75</v>
          </cell>
          <cell r="AA177">
            <v>0</v>
          </cell>
          <cell r="AB177">
            <v>3.04</v>
          </cell>
          <cell r="AC177">
            <v>0</v>
          </cell>
          <cell r="AD177">
            <v>4.9800000000000004</v>
          </cell>
          <cell r="AE177">
            <v>287</v>
          </cell>
          <cell r="AF177">
            <v>91.7</v>
          </cell>
          <cell r="AG177">
            <v>41.4</v>
          </cell>
          <cell r="AH177">
            <v>2.14</v>
          </cell>
          <cell r="AI177">
            <v>1180</v>
          </cell>
          <cell r="AJ177">
            <v>217</v>
          </cell>
          <cell r="AK177">
            <v>141</v>
          </cell>
          <cell r="AL177">
            <v>4.34</v>
          </cell>
          <cell r="AM177">
            <v>0</v>
          </cell>
          <cell r="AN177">
            <v>164</v>
          </cell>
          <cell r="AO177">
            <v>991</v>
          </cell>
          <cell r="AP177">
            <v>0</v>
          </cell>
          <cell r="AQ177">
            <v>0</v>
          </cell>
          <cell r="AR177">
            <v>0</v>
          </cell>
          <cell r="AS177">
            <v>0</v>
          </cell>
          <cell r="AT177">
            <v>0</v>
          </cell>
          <cell r="AU177">
            <v>4.92</v>
          </cell>
          <cell r="AV177">
            <v>0.96799999999999997</v>
          </cell>
          <cell r="AW177">
            <v>0</v>
          </cell>
          <cell r="AX177">
            <v>1</v>
          </cell>
          <cell r="AY177" t="str">
            <v>WT180X317</v>
          </cell>
          <cell r="AZ177" t="str">
            <v>WT180X317</v>
          </cell>
          <cell r="BA177">
            <v>317</v>
          </cell>
          <cell r="BB177">
            <v>40400</v>
          </cell>
          <cell r="BC177">
            <v>237</v>
          </cell>
          <cell r="BD177">
            <v>0</v>
          </cell>
          <cell r="BE177">
            <v>0</v>
          </cell>
          <cell r="BF177">
            <v>424</v>
          </cell>
          <cell r="BG177">
            <v>0</v>
          </cell>
          <cell r="BH177">
            <v>0</v>
          </cell>
          <cell r="BI177">
            <v>47.8</v>
          </cell>
          <cell r="BJ177">
            <v>77.2</v>
          </cell>
          <cell r="BK177">
            <v>0</v>
          </cell>
          <cell r="BL177">
            <v>0</v>
          </cell>
          <cell r="BM177">
            <v>0</v>
          </cell>
          <cell r="BN177">
            <v>92.2</v>
          </cell>
          <cell r="BO177">
            <v>110</v>
          </cell>
          <cell r="BP177">
            <v>0</v>
          </cell>
          <cell r="BQ177">
            <v>61</v>
          </cell>
          <cell r="BR177">
            <v>0</v>
          </cell>
          <cell r="BS177">
            <v>0</v>
          </cell>
          <cell r="BT177">
            <v>47.8</v>
          </cell>
          <cell r="BU177">
            <v>317</v>
          </cell>
          <cell r="BV177">
            <v>0</v>
          </cell>
          <cell r="BW177">
            <v>0</v>
          </cell>
          <cell r="BX177">
            <v>3.04</v>
          </cell>
          <cell r="BY177">
            <v>4.9800000000000004</v>
          </cell>
          <cell r="BZ177">
            <v>119</v>
          </cell>
          <cell r="CA177">
            <v>1500</v>
          </cell>
          <cell r="CB177">
            <v>678</v>
          </cell>
          <cell r="CC177">
            <v>54.4</v>
          </cell>
          <cell r="CD177">
            <v>491</v>
          </cell>
          <cell r="CE177">
            <v>3560</v>
          </cell>
          <cell r="CF177">
            <v>2310</v>
          </cell>
          <cell r="CG177">
            <v>110</v>
          </cell>
          <cell r="CH177">
            <v>0</v>
          </cell>
          <cell r="CI177">
            <v>68300</v>
          </cell>
          <cell r="CJ177">
            <v>266</v>
          </cell>
          <cell r="CK177">
            <v>0</v>
          </cell>
          <cell r="CL177">
            <v>0</v>
          </cell>
          <cell r="CM177">
            <v>0</v>
          </cell>
          <cell r="CN177">
            <v>0</v>
          </cell>
          <cell r="CO177">
            <v>0</v>
          </cell>
          <cell r="CP177">
            <v>125</v>
          </cell>
          <cell r="CQ177">
            <v>0.96799999999999997</v>
          </cell>
          <cell r="CR177">
            <v>0</v>
          </cell>
          <cell r="CS177">
            <v>1</v>
          </cell>
        </row>
        <row r="178">
          <cell r="C178" t="str">
            <v>WT7X199</v>
          </cell>
          <cell r="D178" t="str">
            <v>T</v>
          </cell>
          <cell r="E178">
            <v>199</v>
          </cell>
          <cell r="F178">
            <v>58.5</v>
          </cell>
          <cell r="G178">
            <v>9.15</v>
          </cell>
          <cell r="H178">
            <v>0</v>
          </cell>
          <cell r="I178">
            <v>0</v>
          </cell>
          <cell r="J178">
            <v>16.600000000000001</v>
          </cell>
          <cell r="K178">
            <v>0</v>
          </cell>
          <cell r="L178">
            <v>0</v>
          </cell>
          <cell r="M178">
            <v>1.77</v>
          </cell>
          <cell r="N178">
            <v>2.85</v>
          </cell>
          <cell r="O178">
            <v>0</v>
          </cell>
          <cell r="P178">
            <v>0</v>
          </cell>
          <cell r="Q178">
            <v>0</v>
          </cell>
          <cell r="R178">
            <v>3.44</v>
          </cell>
          <cell r="S178">
            <v>4.125</v>
          </cell>
          <cell r="T178">
            <v>0</v>
          </cell>
          <cell r="U178">
            <v>0</v>
          </cell>
          <cell r="V178">
            <v>2.2999999999999998</v>
          </cell>
          <cell r="W178">
            <v>0</v>
          </cell>
          <cell r="X178">
            <v>0</v>
          </cell>
          <cell r="Y178">
            <v>1.76</v>
          </cell>
          <cell r="Z178">
            <v>2.92</v>
          </cell>
          <cell r="AA178">
            <v>0</v>
          </cell>
          <cell r="AB178">
            <v>3.22</v>
          </cell>
          <cell r="AC178">
            <v>0</v>
          </cell>
          <cell r="AD178">
            <v>5.17</v>
          </cell>
          <cell r="AE178">
            <v>257</v>
          </cell>
          <cell r="AF178">
            <v>82.9</v>
          </cell>
          <cell r="AG178">
            <v>37.6</v>
          </cell>
          <cell r="AH178">
            <v>2.1</v>
          </cell>
          <cell r="AI178">
            <v>1090</v>
          </cell>
          <cell r="AJ178">
            <v>201</v>
          </cell>
          <cell r="AK178">
            <v>131</v>
          </cell>
          <cell r="AL178">
            <v>4.3099999999999996</v>
          </cell>
          <cell r="AM178">
            <v>0</v>
          </cell>
          <cell r="AN178">
            <v>135</v>
          </cell>
          <cell r="AO178">
            <v>801</v>
          </cell>
          <cell r="AP178">
            <v>0</v>
          </cell>
          <cell r="AQ178">
            <v>0</v>
          </cell>
          <cell r="AR178">
            <v>0</v>
          </cell>
          <cell r="AS178">
            <v>0</v>
          </cell>
          <cell r="AT178">
            <v>0</v>
          </cell>
          <cell r="AU178">
            <v>4.87</v>
          </cell>
          <cell r="AV178">
            <v>0.96799999999999997</v>
          </cell>
          <cell r="AW178">
            <v>0</v>
          </cell>
          <cell r="AX178">
            <v>1</v>
          </cell>
          <cell r="AY178" t="str">
            <v>WT180X296</v>
          </cell>
          <cell r="AZ178" t="str">
            <v>WT180X296</v>
          </cell>
          <cell r="BA178">
            <v>296</v>
          </cell>
          <cell r="BB178">
            <v>37700</v>
          </cell>
          <cell r="BC178">
            <v>232</v>
          </cell>
          <cell r="BD178">
            <v>0</v>
          </cell>
          <cell r="BE178">
            <v>0</v>
          </cell>
          <cell r="BF178">
            <v>422</v>
          </cell>
          <cell r="BG178">
            <v>0</v>
          </cell>
          <cell r="BH178">
            <v>0</v>
          </cell>
          <cell r="BI178">
            <v>45</v>
          </cell>
          <cell r="BJ178">
            <v>72.400000000000006</v>
          </cell>
          <cell r="BK178">
            <v>0</v>
          </cell>
          <cell r="BL178">
            <v>0</v>
          </cell>
          <cell r="BM178">
            <v>0</v>
          </cell>
          <cell r="BN178">
            <v>87.4</v>
          </cell>
          <cell r="BO178">
            <v>105</v>
          </cell>
          <cell r="BP178">
            <v>0</v>
          </cell>
          <cell r="BQ178">
            <v>58.4</v>
          </cell>
          <cell r="BR178">
            <v>0</v>
          </cell>
          <cell r="BS178">
            <v>0</v>
          </cell>
          <cell r="BT178">
            <v>44.7</v>
          </cell>
          <cell r="BU178">
            <v>296</v>
          </cell>
          <cell r="BV178">
            <v>0</v>
          </cell>
          <cell r="BW178">
            <v>0</v>
          </cell>
          <cell r="BX178">
            <v>3.22</v>
          </cell>
          <cell r="BY178">
            <v>5.17</v>
          </cell>
          <cell r="BZ178">
            <v>107</v>
          </cell>
          <cell r="CA178">
            <v>1360</v>
          </cell>
          <cell r="CB178">
            <v>616</v>
          </cell>
          <cell r="CC178">
            <v>53.3</v>
          </cell>
          <cell r="CD178">
            <v>454</v>
          </cell>
          <cell r="CE178">
            <v>3290</v>
          </cell>
          <cell r="CF178">
            <v>2150</v>
          </cell>
          <cell r="CG178">
            <v>109</v>
          </cell>
          <cell r="CH178">
            <v>0</v>
          </cell>
          <cell r="CI178">
            <v>56200</v>
          </cell>
          <cell r="CJ178">
            <v>215</v>
          </cell>
          <cell r="CK178">
            <v>0</v>
          </cell>
          <cell r="CL178">
            <v>0</v>
          </cell>
          <cell r="CM178">
            <v>0</v>
          </cell>
          <cell r="CN178">
            <v>0</v>
          </cell>
          <cell r="CO178">
            <v>0</v>
          </cell>
          <cell r="CP178">
            <v>124</v>
          </cell>
          <cell r="CQ178">
            <v>0.96799999999999997</v>
          </cell>
          <cell r="CR178">
            <v>0</v>
          </cell>
          <cell r="CS178">
            <v>1</v>
          </cell>
        </row>
        <row r="179">
          <cell r="C179" t="str">
            <v>WT7X185</v>
          </cell>
          <cell r="D179" t="str">
            <v>T</v>
          </cell>
          <cell r="E179">
            <v>185</v>
          </cell>
          <cell r="F179">
            <v>54.4</v>
          </cell>
          <cell r="G179">
            <v>8.9600000000000009</v>
          </cell>
          <cell r="H179">
            <v>0</v>
          </cell>
          <cell r="I179">
            <v>0</v>
          </cell>
          <cell r="J179">
            <v>16.5</v>
          </cell>
          <cell r="K179">
            <v>0</v>
          </cell>
          <cell r="L179">
            <v>0</v>
          </cell>
          <cell r="M179">
            <v>1.66</v>
          </cell>
          <cell r="N179">
            <v>2.66</v>
          </cell>
          <cell r="O179">
            <v>0</v>
          </cell>
          <cell r="P179">
            <v>0</v>
          </cell>
          <cell r="Q179">
            <v>0</v>
          </cell>
          <cell r="R179">
            <v>3.26</v>
          </cell>
          <cell r="S179">
            <v>3.9375</v>
          </cell>
          <cell r="T179">
            <v>0</v>
          </cell>
          <cell r="U179">
            <v>0</v>
          </cell>
          <cell r="V179">
            <v>2.19</v>
          </cell>
          <cell r="W179">
            <v>0</v>
          </cell>
          <cell r="X179">
            <v>0</v>
          </cell>
          <cell r="Y179">
            <v>1.65</v>
          </cell>
          <cell r="Z179">
            <v>3.1</v>
          </cell>
          <cell r="AA179">
            <v>0</v>
          </cell>
          <cell r="AB179">
            <v>3.45</v>
          </cell>
          <cell r="AC179">
            <v>0</v>
          </cell>
          <cell r="AD179">
            <v>5.41</v>
          </cell>
          <cell r="AE179">
            <v>229</v>
          </cell>
          <cell r="AF179">
            <v>74.400000000000006</v>
          </cell>
          <cell r="AG179">
            <v>33.9</v>
          </cell>
          <cell r="AH179">
            <v>2.0499999999999998</v>
          </cell>
          <cell r="AI179">
            <v>994</v>
          </cell>
          <cell r="AJ179">
            <v>185</v>
          </cell>
          <cell r="AK179">
            <v>121</v>
          </cell>
          <cell r="AL179">
            <v>4.2699999999999996</v>
          </cell>
          <cell r="AM179">
            <v>0</v>
          </cell>
          <cell r="AN179">
            <v>110</v>
          </cell>
          <cell r="AO179">
            <v>640</v>
          </cell>
          <cell r="AP179">
            <v>0</v>
          </cell>
          <cell r="AQ179">
            <v>0</v>
          </cell>
          <cell r="AR179">
            <v>0</v>
          </cell>
          <cell r="AS179">
            <v>0</v>
          </cell>
          <cell r="AT179">
            <v>0</v>
          </cell>
          <cell r="AU179">
            <v>4.82</v>
          </cell>
          <cell r="AV179">
            <v>0.96799999999999997</v>
          </cell>
          <cell r="AW179">
            <v>0</v>
          </cell>
          <cell r="AX179">
            <v>1</v>
          </cell>
          <cell r="AY179" t="str">
            <v>WT180X275.5</v>
          </cell>
          <cell r="AZ179" t="str">
            <v>WT180X275.5</v>
          </cell>
          <cell r="BA179">
            <v>276</v>
          </cell>
          <cell r="BB179">
            <v>35100</v>
          </cell>
          <cell r="BC179">
            <v>228</v>
          </cell>
          <cell r="BD179">
            <v>0</v>
          </cell>
          <cell r="BE179">
            <v>0</v>
          </cell>
          <cell r="BF179">
            <v>419</v>
          </cell>
          <cell r="BG179">
            <v>0</v>
          </cell>
          <cell r="BH179">
            <v>0</v>
          </cell>
          <cell r="BI179">
            <v>42.2</v>
          </cell>
          <cell r="BJ179">
            <v>67.599999999999994</v>
          </cell>
          <cell r="BK179">
            <v>0</v>
          </cell>
          <cell r="BL179">
            <v>0</v>
          </cell>
          <cell r="BM179">
            <v>0</v>
          </cell>
          <cell r="BN179">
            <v>82.8</v>
          </cell>
          <cell r="BO179">
            <v>100</v>
          </cell>
          <cell r="BP179">
            <v>0</v>
          </cell>
          <cell r="BQ179">
            <v>55.6</v>
          </cell>
          <cell r="BR179">
            <v>0</v>
          </cell>
          <cell r="BS179">
            <v>0</v>
          </cell>
          <cell r="BT179">
            <v>41.9</v>
          </cell>
          <cell r="BU179">
            <v>276</v>
          </cell>
          <cell r="BV179">
            <v>0</v>
          </cell>
          <cell r="BW179">
            <v>0</v>
          </cell>
          <cell r="BX179">
            <v>3.45</v>
          </cell>
          <cell r="BY179">
            <v>5.41</v>
          </cell>
          <cell r="BZ179">
            <v>95.3</v>
          </cell>
          <cell r="CA179">
            <v>1220</v>
          </cell>
          <cell r="CB179">
            <v>556</v>
          </cell>
          <cell r="CC179">
            <v>52.1</v>
          </cell>
          <cell r="CD179">
            <v>414</v>
          </cell>
          <cell r="CE179">
            <v>3030</v>
          </cell>
          <cell r="CF179">
            <v>1980</v>
          </cell>
          <cell r="CG179">
            <v>108</v>
          </cell>
          <cell r="CH179">
            <v>0</v>
          </cell>
          <cell r="CI179">
            <v>45800</v>
          </cell>
          <cell r="CJ179">
            <v>172</v>
          </cell>
          <cell r="CK179">
            <v>0</v>
          </cell>
          <cell r="CL179">
            <v>0</v>
          </cell>
          <cell r="CM179">
            <v>0</v>
          </cell>
          <cell r="CN179">
            <v>0</v>
          </cell>
          <cell r="CO179">
            <v>0</v>
          </cell>
          <cell r="CP179">
            <v>122</v>
          </cell>
          <cell r="CQ179">
            <v>0.96799999999999997</v>
          </cell>
          <cell r="CR179">
            <v>0</v>
          </cell>
          <cell r="CS179">
            <v>1</v>
          </cell>
        </row>
        <row r="180">
          <cell r="C180" t="str">
            <v>WT7X171</v>
          </cell>
          <cell r="D180" t="str">
            <v>T</v>
          </cell>
          <cell r="E180">
            <v>171</v>
          </cell>
          <cell r="F180">
            <v>50.3</v>
          </cell>
          <cell r="G180">
            <v>8.77</v>
          </cell>
          <cell r="H180">
            <v>0</v>
          </cell>
          <cell r="I180">
            <v>0</v>
          </cell>
          <cell r="J180">
            <v>16.399999999999999</v>
          </cell>
          <cell r="K180">
            <v>0</v>
          </cell>
          <cell r="L180">
            <v>0</v>
          </cell>
          <cell r="M180">
            <v>1.54</v>
          </cell>
          <cell r="N180">
            <v>2.4700000000000002</v>
          </cell>
          <cell r="O180">
            <v>0</v>
          </cell>
          <cell r="P180">
            <v>0</v>
          </cell>
          <cell r="Q180">
            <v>0</v>
          </cell>
          <cell r="R180">
            <v>3.07</v>
          </cell>
          <cell r="S180">
            <v>3.75</v>
          </cell>
          <cell r="T180">
            <v>0</v>
          </cell>
          <cell r="U180">
            <v>0</v>
          </cell>
          <cell r="V180">
            <v>2.09</v>
          </cell>
          <cell r="W180">
            <v>0</v>
          </cell>
          <cell r="X180">
            <v>0</v>
          </cell>
          <cell r="Y180">
            <v>1.54</v>
          </cell>
          <cell r="Z180">
            <v>3.31</v>
          </cell>
          <cell r="AA180">
            <v>0</v>
          </cell>
          <cell r="AB180">
            <v>3.7</v>
          </cell>
          <cell r="AC180">
            <v>0</v>
          </cell>
          <cell r="AD180">
            <v>5.69</v>
          </cell>
          <cell r="AE180">
            <v>203</v>
          </cell>
          <cell r="AF180">
            <v>66.2</v>
          </cell>
          <cell r="AG180">
            <v>30.4</v>
          </cell>
          <cell r="AH180">
            <v>2.0099999999999998</v>
          </cell>
          <cell r="AI180">
            <v>903</v>
          </cell>
          <cell r="AJ180">
            <v>169</v>
          </cell>
          <cell r="AK180">
            <v>110</v>
          </cell>
          <cell r="AL180">
            <v>4.24</v>
          </cell>
          <cell r="AM180">
            <v>0</v>
          </cell>
          <cell r="AN180">
            <v>88.3</v>
          </cell>
          <cell r="AO180">
            <v>502</v>
          </cell>
          <cell r="AP180">
            <v>0</v>
          </cell>
          <cell r="AQ180">
            <v>0</v>
          </cell>
          <cell r="AR180">
            <v>0</v>
          </cell>
          <cell r="AS180">
            <v>0</v>
          </cell>
          <cell r="AT180">
            <v>0</v>
          </cell>
          <cell r="AU180">
            <v>4.7699999999999996</v>
          </cell>
          <cell r="AV180">
            <v>0.96799999999999997</v>
          </cell>
          <cell r="AW180">
            <v>0</v>
          </cell>
          <cell r="AX180">
            <v>1</v>
          </cell>
          <cell r="AY180" t="str">
            <v>WT180X254.5</v>
          </cell>
          <cell r="AZ180" t="str">
            <v>WT180X254.5</v>
          </cell>
          <cell r="BA180">
            <v>546</v>
          </cell>
          <cell r="BB180">
            <v>32500</v>
          </cell>
          <cell r="BC180">
            <v>223</v>
          </cell>
          <cell r="BD180">
            <v>0</v>
          </cell>
          <cell r="BE180">
            <v>0</v>
          </cell>
          <cell r="BF180">
            <v>417</v>
          </cell>
          <cell r="BG180">
            <v>0</v>
          </cell>
          <cell r="BH180">
            <v>0</v>
          </cell>
          <cell r="BI180">
            <v>39.1</v>
          </cell>
          <cell r="BJ180">
            <v>62.7</v>
          </cell>
          <cell r="BK180">
            <v>0</v>
          </cell>
          <cell r="BL180">
            <v>0</v>
          </cell>
          <cell r="BM180">
            <v>0</v>
          </cell>
          <cell r="BN180">
            <v>78</v>
          </cell>
          <cell r="BO180">
            <v>95.3</v>
          </cell>
          <cell r="BP180">
            <v>0</v>
          </cell>
          <cell r="BQ180">
            <v>53.1</v>
          </cell>
          <cell r="BR180">
            <v>0</v>
          </cell>
          <cell r="BS180">
            <v>0</v>
          </cell>
          <cell r="BT180">
            <v>39.1</v>
          </cell>
          <cell r="BU180">
            <v>255</v>
          </cell>
          <cell r="BV180">
            <v>0</v>
          </cell>
          <cell r="BW180">
            <v>0</v>
          </cell>
          <cell r="BX180">
            <v>3.7</v>
          </cell>
          <cell r="BY180">
            <v>5.69</v>
          </cell>
          <cell r="BZ180">
            <v>84.5</v>
          </cell>
          <cell r="CA180">
            <v>1080</v>
          </cell>
          <cell r="CB180">
            <v>498</v>
          </cell>
          <cell r="CC180">
            <v>51.1</v>
          </cell>
          <cell r="CD180">
            <v>376</v>
          </cell>
          <cell r="CE180">
            <v>2770</v>
          </cell>
          <cell r="CF180">
            <v>1800</v>
          </cell>
          <cell r="CG180">
            <v>108</v>
          </cell>
          <cell r="CH180">
            <v>0</v>
          </cell>
          <cell r="CI180">
            <v>36800</v>
          </cell>
          <cell r="CJ180">
            <v>135</v>
          </cell>
          <cell r="CK180">
            <v>0</v>
          </cell>
          <cell r="CL180">
            <v>0</v>
          </cell>
          <cell r="CM180">
            <v>0</v>
          </cell>
          <cell r="CN180">
            <v>0</v>
          </cell>
          <cell r="CO180">
            <v>0</v>
          </cell>
          <cell r="CP180">
            <v>121</v>
          </cell>
          <cell r="CQ180">
            <v>0.96799999999999997</v>
          </cell>
          <cell r="CR180">
            <v>0</v>
          </cell>
          <cell r="CS180">
            <v>1</v>
          </cell>
        </row>
        <row r="181">
          <cell r="C181" t="str">
            <v>WT7X155.5</v>
          </cell>
          <cell r="D181" t="str">
            <v>T</v>
          </cell>
          <cell r="E181">
            <v>156</v>
          </cell>
          <cell r="F181">
            <v>45.7</v>
          </cell>
          <cell r="G181">
            <v>8.56</v>
          </cell>
          <cell r="H181">
            <v>0</v>
          </cell>
          <cell r="I181">
            <v>0</v>
          </cell>
          <cell r="J181">
            <v>16.2</v>
          </cell>
          <cell r="K181">
            <v>0</v>
          </cell>
          <cell r="L181">
            <v>0</v>
          </cell>
          <cell r="M181">
            <v>1.41</v>
          </cell>
          <cell r="N181">
            <v>2.2599999999999998</v>
          </cell>
          <cell r="O181">
            <v>0</v>
          </cell>
          <cell r="P181">
            <v>0</v>
          </cell>
          <cell r="Q181">
            <v>0</v>
          </cell>
          <cell r="R181">
            <v>2.86</v>
          </cell>
          <cell r="S181">
            <v>3.5625</v>
          </cell>
          <cell r="T181">
            <v>0</v>
          </cell>
          <cell r="U181">
            <v>0</v>
          </cell>
          <cell r="V181">
            <v>1.97</v>
          </cell>
          <cell r="W181">
            <v>0</v>
          </cell>
          <cell r="X181">
            <v>0</v>
          </cell>
          <cell r="Y181">
            <v>1.41</v>
          </cell>
          <cell r="Z181">
            <v>3.59</v>
          </cell>
          <cell r="AA181">
            <v>0</v>
          </cell>
          <cell r="AB181">
            <v>4.04</v>
          </cell>
          <cell r="AC181">
            <v>0</v>
          </cell>
          <cell r="AD181">
            <v>6.07</v>
          </cell>
          <cell r="AE181">
            <v>176</v>
          </cell>
          <cell r="AF181">
            <v>57.7</v>
          </cell>
          <cell r="AG181">
            <v>26.7</v>
          </cell>
          <cell r="AH181">
            <v>1.96</v>
          </cell>
          <cell r="AI181">
            <v>807</v>
          </cell>
          <cell r="AJ181">
            <v>152</v>
          </cell>
          <cell r="AK181">
            <v>99.4</v>
          </cell>
          <cell r="AL181">
            <v>4.2</v>
          </cell>
          <cell r="AM181">
            <v>0</v>
          </cell>
          <cell r="AN181">
            <v>67.5</v>
          </cell>
          <cell r="AO181">
            <v>375</v>
          </cell>
          <cell r="AP181">
            <v>0</v>
          </cell>
          <cell r="AQ181">
            <v>0</v>
          </cell>
          <cell r="AR181">
            <v>0</v>
          </cell>
          <cell r="AS181">
            <v>0</v>
          </cell>
          <cell r="AT181">
            <v>0</v>
          </cell>
          <cell r="AU181">
            <v>4.71</v>
          </cell>
          <cell r="AV181">
            <v>0.96899999999999997</v>
          </cell>
          <cell r="AW181">
            <v>0</v>
          </cell>
          <cell r="AX181">
            <v>1</v>
          </cell>
          <cell r="AY181" t="str">
            <v>WT180X231.5</v>
          </cell>
          <cell r="AZ181" t="str">
            <v>WT180X231.5</v>
          </cell>
          <cell r="BA181">
            <v>232</v>
          </cell>
          <cell r="BB181">
            <v>29500</v>
          </cell>
          <cell r="BC181">
            <v>217</v>
          </cell>
          <cell r="BD181">
            <v>0</v>
          </cell>
          <cell r="BE181">
            <v>0</v>
          </cell>
          <cell r="BF181">
            <v>411</v>
          </cell>
          <cell r="BG181">
            <v>0</v>
          </cell>
          <cell r="BH181">
            <v>0</v>
          </cell>
          <cell r="BI181">
            <v>35.799999999999997</v>
          </cell>
          <cell r="BJ181">
            <v>57.4</v>
          </cell>
          <cell r="BK181">
            <v>0</v>
          </cell>
          <cell r="BL181">
            <v>0</v>
          </cell>
          <cell r="BM181">
            <v>0</v>
          </cell>
          <cell r="BN181">
            <v>72.599999999999994</v>
          </cell>
          <cell r="BO181">
            <v>90.5</v>
          </cell>
          <cell r="BP181">
            <v>0</v>
          </cell>
          <cell r="BQ181">
            <v>50</v>
          </cell>
          <cell r="BR181">
            <v>0</v>
          </cell>
          <cell r="BS181">
            <v>0</v>
          </cell>
          <cell r="BT181">
            <v>35.799999999999997</v>
          </cell>
          <cell r="BU181">
            <v>232</v>
          </cell>
          <cell r="BV181">
            <v>0</v>
          </cell>
          <cell r="BW181">
            <v>0</v>
          </cell>
          <cell r="BX181">
            <v>4.04</v>
          </cell>
          <cell r="BY181">
            <v>6.07</v>
          </cell>
          <cell r="BZ181">
            <v>73.3</v>
          </cell>
          <cell r="CA181">
            <v>946</v>
          </cell>
          <cell r="CB181">
            <v>438</v>
          </cell>
          <cell r="CC181">
            <v>49.8</v>
          </cell>
          <cell r="CD181">
            <v>336</v>
          </cell>
          <cell r="CE181">
            <v>2490</v>
          </cell>
          <cell r="CF181">
            <v>1630</v>
          </cell>
          <cell r="CG181">
            <v>107</v>
          </cell>
          <cell r="CH181">
            <v>0</v>
          </cell>
          <cell r="CI181">
            <v>28100</v>
          </cell>
          <cell r="CJ181">
            <v>101</v>
          </cell>
          <cell r="CK181">
            <v>0</v>
          </cell>
          <cell r="CL181">
            <v>0</v>
          </cell>
          <cell r="CM181">
            <v>0</v>
          </cell>
          <cell r="CN181">
            <v>0</v>
          </cell>
          <cell r="CO181">
            <v>0</v>
          </cell>
          <cell r="CP181">
            <v>120</v>
          </cell>
          <cell r="CQ181">
            <v>0.96899999999999997</v>
          </cell>
          <cell r="CR181">
            <v>0</v>
          </cell>
          <cell r="CS181">
            <v>1</v>
          </cell>
        </row>
        <row r="182">
          <cell r="C182" t="str">
            <v>WT7X141.5</v>
          </cell>
          <cell r="D182" t="str">
            <v>T</v>
          </cell>
          <cell r="E182">
            <v>142</v>
          </cell>
          <cell r="F182">
            <v>41.6</v>
          </cell>
          <cell r="G182">
            <v>8.3699999999999992</v>
          </cell>
          <cell r="H182">
            <v>0</v>
          </cell>
          <cell r="I182">
            <v>0</v>
          </cell>
          <cell r="J182">
            <v>16.100000000000001</v>
          </cell>
          <cell r="K182">
            <v>0</v>
          </cell>
          <cell r="L182">
            <v>0</v>
          </cell>
          <cell r="M182">
            <v>1.29</v>
          </cell>
          <cell r="N182">
            <v>2.0699999999999998</v>
          </cell>
          <cell r="O182">
            <v>0</v>
          </cell>
          <cell r="P182">
            <v>0</v>
          </cell>
          <cell r="Q182">
            <v>0</v>
          </cell>
          <cell r="R182">
            <v>2.67</v>
          </cell>
          <cell r="S182">
            <v>3.375</v>
          </cell>
          <cell r="T182">
            <v>0</v>
          </cell>
          <cell r="U182">
            <v>0</v>
          </cell>
          <cell r="V182">
            <v>1.86</v>
          </cell>
          <cell r="W182">
            <v>0</v>
          </cell>
          <cell r="X182">
            <v>0</v>
          </cell>
          <cell r="Y182">
            <v>1.29</v>
          </cell>
          <cell r="Z182">
            <v>3.89</v>
          </cell>
          <cell r="AA182">
            <v>0</v>
          </cell>
          <cell r="AB182">
            <v>4.42</v>
          </cell>
          <cell r="AC182">
            <v>0</v>
          </cell>
          <cell r="AD182">
            <v>6.49</v>
          </cell>
          <cell r="AE182">
            <v>153</v>
          </cell>
          <cell r="AF182">
            <v>50.4</v>
          </cell>
          <cell r="AG182">
            <v>23.5</v>
          </cell>
          <cell r="AH182">
            <v>1.92</v>
          </cell>
          <cell r="AI182">
            <v>722</v>
          </cell>
          <cell r="AJ182">
            <v>137</v>
          </cell>
          <cell r="AK182">
            <v>89.7</v>
          </cell>
          <cell r="AL182">
            <v>4.17</v>
          </cell>
          <cell r="AM182">
            <v>0</v>
          </cell>
          <cell r="AN182">
            <v>51.8</v>
          </cell>
          <cell r="AO182">
            <v>281</v>
          </cell>
          <cell r="AP182">
            <v>0</v>
          </cell>
          <cell r="AQ182">
            <v>0</v>
          </cell>
          <cell r="AR182">
            <v>0</v>
          </cell>
          <cell r="AS182">
            <v>0</v>
          </cell>
          <cell r="AT182">
            <v>0</v>
          </cell>
          <cell r="AU182">
            <v>4.66</v>
          </cell>
          <cell r="AV182">
            <v>0.96899999999999997</v>
          </cell>
          <cell r="AW182">
            <v>0</v>
          </cell>
          <cell r="AX182">
            <v>1</v>
          </cell>
          <cell r="AY182" t="str">
            <v>WT180X210.5</v>
          </cell>
          <cell r="AZ182" t="str">
            <v>WT180X210.5</v>
          </cell>
          <cell r="BA182">
            <v>210</v>
          </cell>
          <cell r="BB182">
            <v>26800</v>
          </cell>
          <cell r="BC182">
            <v>213</v>
          </cell>
          <cell r="BD182">
            <v>0</v>
          </cell>
          <cell r="BE182">
            <v>0</v>
          </cell>
          <cell r="BF182">
            <v>409</v>
          </cell>
          <cell r="BG182">
            <v>0</v>
          </cell>
          <cell r="BH182">
            <v>0</v>
          </cell>
          <cell r="BI182">
            <v>32.799999999999997</v>
          </cell>
          <cell r="BJ182">
            <v>52.6</v>
          </cell>
          <cell r="BK182">
            <v>0</v>
          </cell>
          <cell r="BL182">
            <v>0</v>
          </cell>
          <cell r="BM182">
            <v>0</v>
          </cell>
          <cell r="BN182">
            <v>67.8</v>
          </cell>
          <cell r="BO182">
            <v>85.7</v>
          </cell>
          <cell r="BP182">
            <v>0</v>
          </cell>
          <cell r="BQ182">
            <v>47.2</v>
          </cell>
          <cell r="BR182">
            <v>0</v>
          </cell>
          <cell r="BS182">
            <v>0</v>
          </cell>
          <cell r="BT182">
            <v>32.799999999999997</v>
          </cell>
          <cell r="BU182">
            <v>211</v>
          </cell>
          <cell r="BV182">
            <v>0</v>
          </cell>
          <cell r="BW182">
            <v>0</v>
          </cell>
          <cell r="BX182">
            <v>4.42</v>
          </cell>
          <cell r="BY182">
            <v>6.49</v>
          </cell>
          <cell r="BZ182">
            <v>63.7</v>
          </cell>
          <cell r="CA182">
            <v>826</v>
          </cell>
          <cell r="CB182">
            <v>385</v>
          </cell>
          <cell r="CC182">
            <v>48.8</v>
          </cell>
          <cell r="CD182">
            <v>301</v>
          </cell>
          <cell r="CE182">
            <v>2250</v>
          </cell>
          <cell r="CF182">
            <v>1470</v>
          </cell>
          <cell r="CG182">
            <v>106</v>
          </cell>
          <cell r="CH182">
            <v>0</v>
          </cell>
          <cell r="CI182">
            <v>21600</v>
          </cell>
          <cell r="CJ182">
            <v>75.5</v>
          </cell>
          <cell r="CK182">
            <v>0</v>
          </cell>
          <cell r="CL182">
            <v>0</v>
          </cell>
          <cell r="CM182">
            <v>0</v>
          </cell>
          <cell r="CN182">
            <v>0</v>
          </cell>
          <cell r="CO182">
            <v>0</v>
          </cell>
          <cell r="CP182">
            <v>118</v>
          </cell>
          <cell r="CQ182">
            <v>0.96899999999999997</v>
          </cell>
          <cell r="CR182">
            <v>0</v>
          </cell>
          <cell r="CS182">
            <v>1</v>
          </cell>
        </row>
        <row r="183">
          <cell r="C183" t="str">
            <v>WT7X128.5</v>
          </cell>
          <cell r="D183" t="str">
            <v>T</v>
          </cell>
          <cell r="E183">
            <v>128</v>
          </cell>
          <cell r="F183">
            <v>37.799999999999997</v>
          </cell>
          <cell r="G183">
            <v>8.19</v>
          </cell>
          <cell r="H183">
            <v>0</v>
          </cell>
          <cell r="I183">
            <v>0</v>
          </cell>
          <cell r="J183">
            <v>16</v>
          </cell>
          <cell r="K183">
            <v>0</v>
          </cell>
          <cell r="L183">
            <v>0</v>
          </cell>
          <cell r="M183">
            <v>1.18</v>
          </cell>
          <cell r="N183">
            <v>1.89</v>
          </cell>
          <cell r="O183">
            <v>0</v>
          </cell>
          <cell r="P183">
            <v>0</v>
          </cell>
          <cell r="Q183">
            <v>0</v>
          </cell>
          <cell r="R183">
            <v>2.4900000000000002</v>
          </cell>
          <cell r="S183">
            <v>3.1875</v>
          </cell>
          <cell r="T183">
            <v>0</v>
          </cell>
          <cell r="U183">
            <v>0</v>
          </cell>
          <cell r="V183">
            <v>1.75</v>
          </cell>
          <cell r="W183">
            <v>0</v>
          </cell>
          <cell r="X183">
            <v>0</v>
          </cell>
          <cell r="Y183">
            <v>1.18</v>
          </cell>
          <cell r="Z183">
            <v>4.2300000000000004</v>
          </cell>
          <cell r="AA183">
            <v>0</v>
          </cell>
          <cell r="AB183">
            <v>4.8499999999999996</v>
          </cell>
          <cell r="AC183">
            <v>0</v>
          </cell>
          <cell r="AD183">
            <v>6.97</v>
          </cell>
          <cell r="AE183">
            <v>133</v>
          </cell>
          <cell r="AF183">
            <v>43.9</v>
          </cell>
          <cell r="AG183">
            <v>20.7</v>
          </cell>
          <cell r="AH183">
            <v>1.88</v>
          </cell>
          <cell r="AI183">
            <v>645</v>
          </cell>
          <cell r="AJ183">
            <v>123</v>
          </cell>
          <cell r="AK183">
            <v>80.7</v>
          </cell>
          <cell r="AL183">
            <v>4.13</v>
          </cell>
          <cell r="AM183">
            <v>0</v>
          </cell>
          <cell r="AN183">
            <v>39.299999999999997</v>
          </cell>
          <cell r="AO183">
            <v>209</v>
          </cell>
          <cell r="AP183">
            <v>0</v>
          </cell>
          <cell r="AQ183">
            <v>0</v>
          </cell>
          <cell r="AR183">
            <v>0</v>
          </cell>
          <cell r="AS183">
            <v>0</v>
          </cell>
          <cell r="AT183">
            <v>0</v>
          </cell>
          <cell r="AU183">
            <v>4.6100000000000003</v>
          </cell>
          <cell r="AV183">
            <v>0.96899999999999997</v>
          </cell>
          <cell r="AW183">
            <v>0</v>
          </cell>
          <cell r="AX183">
            <v>1</v>
          </cell>
          <cell r="AY183" t="str">
            <v>WT180X191</v>
          </cell>
          <cell r="AZ183" t="str">
            <v>WT180X191</v>
          </cell>
          <cell r="BA183">
            <v>191</v>
          </cell>
          <cell r="BB183">
            <v>24400</v>
          </cell>
          <cell r="BC183">
            <v>208</v>
          </cell>
          <cell r="BD183">
            <v>0</v>
          </cell>
          <cell r="BE183">
            <v>0</v>
          </cell>
          <cell r="BF183">
            <v>406</v>
          </cell>
          <cell r="BG183">
            <v>0</v>
          </cell>
          <cell r="BH183">
            <v>0</v>
          </cell>
          <cell r="BI183">
            <v>30</v>
          </cell>
          <cell r="BJ183">
            <v>48</v>
          </cell>
          <cell r="BK183">
            <v>0</v>
          </cell>
          <cell r="BL183">
            <v>0</v>
          </cell>
          <cell r="BM183">
            <v>0</v>
          </cell>
          <cell r="BN183">
            <v>63.2</v>
          </cell>
          <cell r="BO183">
            <v>81</v>
          </cell>
          <cell r="BP183">
            <v>0</v>
          </cell>
          <cell r="BQ183">
            <v>44.5</v>
          </cell>
          <cell r="BR183">
            <v>0</v>
          </cell>
          <cell r="BS183">
            <v>0</v>
          </cell>
          <cell r="BT183">
            <v>30</v>
          </cell>
          <cell r="BU183">
            <v>191</v>
          </cell>
          <cell r="BV183">
            <v>0</v>
          </cell>
          <cell r="BW183">
            <v>0</v>
          </cell>
          <cell r="BX183">
            <v>4.8499999999999996</v>
          </cell>
          <cell r="BY183">
            <v>6.97</v>
          </cell>
          <cell r="BZ183">
            <v>55.4</v>
          </cell>
          <cell r="CA183">
            <v>719</v>
          </cell>
          <cell r="CB183">
            <v>339</v>
          </cell>
          <cell r="CC183">
            <v>47.8</v>
          </cell>
          <cell r="CD183">
            <v>268</v>
          </cell>
          <cell r="CE183">
            <v>2020</v>
          </cell>
          <cell r="CF183">
            <v>1320</v>
          </cell>
          <cell r="CG183">
            <v>105</v>
          </cell>
          <cell r="CH183">
            <v>0</v>
          </cell>
          <cell r="CI183">
            <v>16400</v>
          </cell>
          <cell r="CJ183">
            <v>56.1</v>
          </cell>
          <cell r="CK183">
            <v>0</v>
          </cell>
          <cell r="CL183">
            <v>0</v>
          </cell>
          <cell r="CM183">
            <v>0</v>
          </cell>
          <cell r="CN183">
            <v>0</v>
          </cell>
          <cell r="CO183">
            <v>0</v>
          </cell>
          <cell r="CP183">
            <v>117</v>
          </cell>
          <cell r="CQ183">
            <v>0.96899999999999997</v>
          </cell>
          <cell r="CR183">
            <v>0</v>
          </cell>
          <cell r="CS183">
            <v>1</v>
          </cell>
        </row>
        <row r="184">
          <cell r="C184" t="str">
            <v>WT7X116.5</v>
          </cell>
          <cell r="D184" t="str">
            <v>T</v>
          </cell>
          <cell r="E184">
            <v>116</v>
          </cell>
          <cell r="F184">
            <v>34.200000000000003</v>
          </cell>
          <cell r="G184">
            <v>8.02</v>
          </cell>
          <cell r="H184">
            <v>0</v>
          </cell>
          <cell r="I184">
            <v>0</v>
          </cell>
          <cell r="J184">
            <v>15.9</v>
          </cell>
          <cell r="K184">
            <v>0</v>
          </cell>
          <cell r="L184">
            <v>0</v>
          </cell>
          <cell r="M184">
            <v>1.07</v>
          </cell>
          <cell r="N184">
            <v>1.72</v>
          </cell>
          <cell r="O184">
            <v>0</v>
          </cell>
          <cell r="P184">
            <v>0</v>
          </cell>
          <cell r="Q184">
            <v>0</v>
          </cell>
          <cell r="R184">
            <v>2.3199999999999998</v>
          </cell>
          <cell r="S184">
            <v>3</v>
          </cell>
          <cell r="T184">
            <v>0</v>
          </cell>
          <cell r="U184">
            <v>0</v>
          </cell>
          <cell r="V184">
            <v>1.65</v>
          </cell>
          <cell r="W184">
            <v>0</v>
          </cell>
          <cell r="X184">
            <v>0</v>
          </cell>
          <cell r="Y184">
            <v>1.08</v>
          </cell>
          <cell r="Z184">
            <v>4.62</v>
          </cell>
          <cell r="AA184">
            <v>0</v>
          </cell>
          <cell r="AB184">
            <v>5.33</v>
          </cell>
          <cell r="AC184">
            <v>0</v>
          </cell>
          <cell r="AD184">
            <v>7.5</v>
          </cell>
          <cell r="AE184">
            <v>116</v>
          </cell>
          <cell r="AF184">
            <v>38.200000000000003</v>
          </cell>
          <cell r="AG184">
            <v>18.2</v>
          </cell>
          <cell r="AH184">
            <v>1.84</v>
          </cell>
          <cell r="AI184">
            <v>576</v>
          </cell>
          <cell r="AJ184">
            <v>110</v>
          </cell>
          <cell r="AK184">
            <v>72.5</v>
          </cell>
          <cell r="AL184">
            <v>4.0999999999999996</v>
          </cell>
          <cell r="AM184">
            <v>0</v>
          </cell>
          <cell r="AN184">
            <v>29.6</v>
          </cell>
          <cell r="AO184">
            <v>154</v>
          </cell>
          <cell r="AP184">
            <v>0</v>
          </cell>
          <cell r="AQ184">
            <v>0</v>
          </cell>
          <cell r="AR184">
            <v>0</v>
          </cell>
          <cell r="AS184">
            <v>0</v>
          </cell>
          <cell r="AT184">
            <v>0</v>
          </cell>
          <cell r="AU184">
            <v>4.57</v>
          </cell>
          <cell r="AV184">
            <v>0.97</v>
          </cell>
          <cell r="AW184">
            <v>0</v>
          </cell>
          <cell r="AX184">
            <v>1</v>
          </cell>
          <cell r="AY184" t="str">
            <v>WT180X173.5</v>
          </cell>
          <cell r="AZ184" t="str">
            <v>WT180X173.5</v>
          </cell>
          <cell r="BA184">
            <v>174</v>
          </cell>
          <cell r="BB184">
            <v>22100</v>
          </cell>
          <cell r="BC184">
            <v>204</v>
          </cell>
          <cell r="BD184">
            <v>0</v>
          </cell>
          <cell r="BE184">
            <v>0</v>
          </cell>
          <cell r="BF184">
            <v>404</v>
          </cell>
          <cell r="BG184">
            <v>0</v>
          </cell>
          <cell r="BH184">
            <v>0</v>
          </cell>
          <cell r="BI184">
            <v>27.2</v>
          </cell>
          <cell r="BJ184">
            <v>43.7</v>
          </cell>
          <cell r="BK184">
            <v>0</v>
          </cell>
          <cell r="BL184">
            <v>0</v>
          </cell>
          <cell r="BM184">
            <v>0</v>
          </cell>
          <cell r="BN184">
            <v>58.9</v>
          </cell>
          <cell r="BO184">
            <v>76.2</v>
          </cell>
          <cell r="BP184">
            <v>0</v>
          </cell>
          <cell r="BQ184">
            <v>41.9</v>
          </cell>
          <cell r="BR184">
            <v>0</v>
          </cell>
          <cell r="BS184">
            <v>0</v>
          </cell>
          <cell r="BT184">
            <v>27.4</v>
          </cell>
          <cell r="BU184">
            <v>174</v>
          </cell>
          <cell r="BV184">
            <v>0</v>
          </cell>
          <cell r="BW184">
            <v>0</v>
          </cell>
          <cell r="BX184">
            <v>5.33</v>
          </cell>
          <cell r="BY184">
            <v>7.5</v>
          </cell>
          <cell r="BZ184">
            <v>48.3</v>
          </cell>
          <cell r="CA184">
            <v>626</v>
          </cell>
          <cell r="CB184">
            <v>298</v>
          </cell>
          <cell r="CC184">
            <v>46.7</v>
          </cell>
          <cell r="CD184">
            <v>240</v>
          </cell>
          <cell r="CE184">
            <v>1800</v>
          </cell>
          <cell r="CF184">
            <v>1190</v>
          </cell>
          <cell r="CG184">
            <v>104</v>
          </cell>
          <cell r="CH184">
            <v>0</v>
          </cell>
          <cell r="CI184">
            <v>12300</v>
          </cell>
          <cell r="CJ184">
            <v>41.4</v>
          </cell>
          <cell r="CK184">
            <v>0</v>
          </cell>
          <cell r="CL184">
            <v>0</v>
          </cell>
          <cell r="CM184">
            <v>0</v>
          </cell>
          <cell r="CN184">
            <v>0</v>
          </cell>
          <cell r="CO184">
            <v>0</v>
          </cell>
          <cell r="CP184">
            <v>116</v>
          </cell>
          <cell r="CQ184">
            <v>0.97</v>
          </cell>
          <cell r="CR184">
            <v>0</v>
          </cell>
          <cell r="CS184">
            <v>1</v>
          </cell>
        </row>
        <row r="185">
          <cell r="C185" t="str">
            <v>WT7X105.5</v>
          </cell>
          <cell r="D185" t="str">
            <v>F</v>
          </cell>
          <cell r="E185">
            <v>106</v>
          </cell>
          <cell r="F185">
            <v>31</v>
          </cell>
          <cell r="G185">
            <v>7.86</v>
          </cell>
          <cell r="H185">
            <v>0</v>
          </cell>
          <cell r="I185">
            <v>0</v>
          </cell>
          <cell r="J185">
            <v>15.8</v>
          </cell>
          <cell r="K185">
            <v>0</v>
          </cell>
          <cell r="L185">
            <v>0</v>
          </cell>
          <cell r="M185">
            <v>0.98</v>
          </cell>
          <cell r="N185">
            <v>1.56</v>
          </cell>
          <cell r="O185">
            <v>0</v>
          </cell>
          <cell r="P185">
            <v>0</v>
          </cell>
          <cell r="Q185">
            <v>0</v>
          </cell>
          <cell r="R185">
            <v>2.16</v>
          </cell>
          <cell r="S185">
            <v>2.875</v>
          </cell>
          <cell r="T185">
            <v>0</v>
          </cell>
          <cell r="U185">
            <v>0</v>
          </cell>
          <cell r="V185">
            <v>1.57</v>
          </cell>
          <cell r="W185">
            <v>0</v>
          </cell>
          <cell r="X185">
            <v>0</v>
          </cell>
          <cell r="Y185">
            <v>0.98</v>
          </cell>
          <cell r="Z185">
            <v>5.0599999999999996</v>
          </cell>
          <cell r="AA185">
            <v>0</v>
          </cell>
          <cell r="AB185">
            <v>5.82</v>
          </cell>
          <cell r="AC185">
            <v>0</v>
          </cell>
          <cell r="AD185">
            <v>8.02</v>
          </cell>
          <cell r="AE185">
            <v>102</v>
          </cell>
          <cell r="AF185">
            <v>33.4</v>
          </cell>
          <cell r="AG185">
            <v>16.2</v>
          </cell>
          <cell r="AH185">
            <v>1.81</v>
          </cell>
          <cell r="AI185">
            <v>513</v>
          </cell>
          <cell r="AJ185">
            <v>98.9</v>
          </cell>
          <cell r="AK185">
            <v>65</v>
          </cell>
          <cell r="AL185">
            <v>4.07</v>
          </cell>
          <cell r="AM185">
            <v>0</v>
          </cell>
          <cell r="AN185">
            <v>22.2</v>
          </cell>
          <cell r="AO185">
            <v>113</v>
          </cell>
          <cell r="AP185">
            <v>0</v>
          </cell>
          <cell r="AQ185">
            <v>0</v>
          </cell>
          <cell r="AR185">
            <v>0</v>
          </cell>
          <cell r="AS185">
            <v>0</v>
          </cell>
          <cell r="AT185">
            <v>0</v>
          </cell>
          <cell r="AU185">
            <v>4.5199999999999996</v>
          </cell>
          <cell r="AV185">
            <v>0.97</v>
          </cell>
          <cell r="AW185">
            <v>0</v>
          </cell>
          <cell r="AX185">
            <v>1</v>
          </cell>
          <cell r="AY185" t="str">
            <v>WT180X157</v>
          </cell>
          <cell r="AZ185" t="str">
            <v>WT180X157</v>
          </cell>
          <cell r="BA185">
            <v>157</v>
          </cell>
          <cell r="BB185">
            <v>20000</v>
          </cell>
          <cell r="BC185">
            <v>200</v>
          </cell>
          <cell r="BD185">
            <v>0</v>
          </cell>
          <cell r="BE185">
            <v>0</v>
          </cell>
          <cell r="BF185">
            <v>401</v>
          </cell>
          <cell r="BG185">
            <v>0</v>
          </cell>
          <cell r="BH185">
            <v>0</v>
          </cell>
          <cell r="BI185">
            <v>24.9</v>
          </cell>
          <cell r="BJ185">
            <v>39.6</v>
          </cell>
          <cell r="BK185">
            <v>0</v>
          </cell>
          <cell r="BL185">
            <v>0</v>
          </cell>
          <cell r="BM185">
            <v>0</v>
          </cell>
          <cell r="BN185">
            <v>54.9</v>
          </cell>
          <cell r="BO185">
            <v>73</v>
          </cell>
          <cell r="BP185">
            <v>0</v>
          </cell>
          <cell r="BQ185">
            <v>39.9</v>
          </cell>
          <cell r="BR185">
            <v>0</v>
          </cell>
          <cell r="BS185">
            <v>0</v>
          </cell>
          <cell r="BT185">
            <v>24.9</v>
          </cell>
          <cell r="BU185">
            <v>157</v>
          </cell>
          <cell r="BV185">
            <v>0</v>
          </cell>
          <cell r="BW185">
            <v>0</v>
          </cell>
          <cell r="BX185">
            <v>5.82</v>
          </cell>
          <cell r="BY185">
            <v>8.02</v>
          </cell>
          <cell r="BZ185">
            <v>42.5</v>
          </cell>
          <cell r="CA185">
            <v>547</v>
          </cell>
          <cell r="CB185">
            <v>265</v>
          </cell>
          <cell r="CC185">
            <v>46</v>
          </cell>
          <cell r="CD185">
            <v>214</v>
          </cell>
          <cell r="CE185">
            <v>1620</v>
          </cell>
          <cell r="CF185">
            <v>1070</v>
          </cell>
          <cell r="CG185">
            <v>103</v>
          </cell>
          <cell r="CH185">
            <v>0</v>
          </cell>
          <cell r="CI185">
            <v>9240</v>
          </cell>
          <cell r="CJ185">
            <v>30.3</v>
          </cell>
          <cell r="CK185">
            <v>0</v>
          </cell>
          <cell r="CL185">
            <v>0</v>
          </cell>
          <cell r="CM185">
            <v>0</v>
          </cell>
          <cell r="CN185">
            <v>0</v>
          </cell>
          <cell r="CO185">
            <v>0</v>
          </cell>
          <cell r="CP185">
            <v>115</v>
          </cell>
          <cell r="CQ185">
            <v>0.97</v>
          </cell>
          <cell r="CR185">
            <v>0</v>
          </cell>
          <cell r="CS185">
            <v>1</v>
          </cell>
        </row>
        <row r="186">
          <cell r="C186" t="str">
            <v>WT7X96.5</v>
          </cell>
          <cell r="D186" t="str">
            <v>F</v>
          </cell>
          <cell r="E186">
            <v>96.5</v>
          </cell>
          <cell r="F186">
            <v>28.4</v>
          </cell>
          <cell r="G186">
            <v>7.74</v>
          </cell>
          <cell r="H186">
            <v>0</v>
          </cell>
          <cell r="I186">
            <v>0</v>
          </cell>
          <cell r="J186">
            <v>15.7</v>
          </cell>
          <cell r="K186">
            <v>0</v>
          </cell>
          <cell r="L186">
            <v>0</v>
          </cell>
          <cell r="M186">
            <v>0.89</v>
          </cell>
          <cell r="N186">
            <v>1.44</v>
          </cell>
          <cell r="O186">
            <v>0</v>
          </cell>
          <cell r="P186">
            <v>0</v>
          </cell>
          <cell r="Q186">
            <v>0</v>
          </cell>
          <cell r="R186">
            <v>2.04</v>
          </cell>
          <cell r="S186">
            <v>2.75</v>
          </cell>
          <cell r="T186">
            <v>0</v>
          </cell>
          <cell r="U186">
            <v>0</v>
          </cell>
          <cell r="V186">
            <v>1.49</v>
          </cell>
          <cell r="W186">
            <v>0</v>
          </cell>
          <cell r="X186">
            <v>0</v>
          </cell>
          <cell r="Y186">
            <v>0.90300000000000002</v>
          </cell>
          <cell r="Z186">
            <v>5.45</v>
          </cell>
          <cell r="AA186">
            <v>0</v>
          </cell>
          <cell r="AB186">
            <v>6.41</v>
          </cell>
          <cell r="AC186">
            <v>0</v>
          </cell>
          <cell r="AD186">
            <v>8.6999999999999993</v>
          </cell>
          <cell r="AE186">
            <v>89.8</v>
          </cell>
          <cell r="AF186">
            <v>29.4</v>
          </cell>
          <cell r="AG186">
            <v>14.4</v>
          </cell>
          <cell r="AH186">
            <v>1.78</v>
          </cell>
          <cell r="AI186">
            <v>466</v>
          </cell>
          <cell r="AJ186">
            <v>90.1</v>
          </cell>
          <cell r="AK186">
            <v>59.3</v>
          </cell>
          <cell r="AL186">
            <v>4.05</v>
          </cell>
          <cell r="AM186">
            <v>0</v>
          </cell>
          <cell r="AN186">
            <v>17.3</v>
          </cell>
          <cell r="AO186">
            <v>87.2</v>
          </cell>
          <cell r="AP186">
            <v>0</v>
          </cell>
          <cell r="AQ186">
            <v>0</v>
          </cell>
          <cell r="AR186">
            <v>0</v>
          </cell>
          <cell r="AS186">
            <v>0</v>
          </cell>
          <cell r="AT186">
            <v>0</v>
          </cell>
          <cell r="AU186">
            <v>4.49</v>
          </cell>
          <cell r="AV186">
            <v>0.97099999999999997</v>
          </cell>
          <cell r="AW186">
            <v>0</v>
          </cell>
          <cell r="AX186">
            <v>1</v>
          </cell>
          <cell r="AY186" t="str">
            <v>WT180X143.5</v>
          </cell>
          <cell r="AZ186" t="str">
            <v>WT180X143.5</v>
          </cell>
          <cell r="BA186">
            <v>144</v>
          </cell>
          <cell r="BB186">
            <v>18300</v>
          </cell>
          <cell r="BC186">
            <v>197</v>
          </cell>
          <cell r="BD186">
            <v>0</v>
          </cell>
          <cell r="BE186">
            <v>0</v>
          </cell>
          <cell r="BF186">
            <v>399</v>
          </cell>
          <cell r="BG186">
            <v>0</v>
          </cell>
          <cell r="BH186">
            <v>0</v>
          </cell>
          <cell r="BI186">
            <v>22.6</v>
          </cell>
          <cell r="BJ186">
            <v>36.6</v>
          </cell>
          <cell r="BK186">
            <v>0</v>
          </cell>
          <cell r="BL186">
            <v>0</v>
          </cell>
          <cell r="BM186">
            <v>0</v>
          </cell>
          <cell r="BN186">
            <v>51.8</v>
          </cell>
          <cell r="BO186">
            <v>69.900000000000006</v>
          </cell>
          <cell r="BP186">
            <v>0</v>
          </cell>
          <cell r="BQ186">
            <v>37.799999999999997</v>
          </cell>
          <cell r="BR186">
            <v>0</v>
          </cell>
          <cell r="BS186">
            <v>0</v>
          </cell>
          <cell r="BT186">
            <v>22.9</v>
          </cell>
          <cell r="BU186">
            <v>144</v>
          </cell>
          <cell r="BV186">
            <v>0</v>
          </cell>
          <cell r="BW186">
            <v>0</v>
          </cell>
          <cell r="BX186">
            <v>6.41</v>
          </cell>
          <cell r="BY186">
            <v>8.6999999999999993</v>
          </cell>
          <cell r="BZ186">
            <v>37.4</v>
          </cell>
          <cell r="CA186">
            <v>482</v>
          </cell>
          <cell r="CB186">
            <v>236</v>
          </cell>
          <cell r="CC186">
            <v>45.2</v>
          </cell>
          <cell r="CD186">
            <v>194</v>
          </cell>
          <cell r="CE186">
            <v>1480</v>
          </cell>
          <cell r="CF186">
            <v>972</v>
          </cell>
          <cell r="CG186">
            <v>103</v>
          </cell>
          <cell r="CH186">
            <v>0</v>
          </cell>
          <cell r="CI186">
            <v>7200</v>
          </cell>
          <cell r="CJ186">
            <v>23.4</v>
          </cell>
          <cell r="CK186">
            <v>0</v>
          </cell>
          <cell r="CL186">
            <v>0</v>
          </cell>
          <cell r="CM186">
            <v>0</v>
          </cell>
          <cell r="CN186">
            <v>0</v>
          </cell>
          <cell r="CO186">
            <v>0</v>
          </cell>
          <cell r="CP186">
            <v>114</v>
          </cell>
          <cell r="CQ186">
            <v>0.97099999999999997</v>
          </cell>
          <cell r="CR186">
            <v>0</v>
          </cell>
          <cell r="CS186">
            <v>1</v>
          </cell>
        </row>
        <row r="187">
          <cell r="C187" t="str">
            <v>WT7X88</v>
          </cell>
          <cell r="D187" t="str">
            <v>F</v>
          </cell>
          <cell r="E187">
            <v>88</v>
          </cell>
          <cell r="F187">
            <v>25.9</v>
          </cell>
          <cell r="G187">
            <v>7.61</v>
          </cell>
          <cell r="H187">
            <v>0</v>
          </cell>
          <cell r="I187">
            <v>0</v>
          </cell>
          <cell r="J187">
            <v>15.7</v>
          </cell>
          <cell r="K187">
            <v>0</v>
          </cell>
          <cell r="L187">
            <v>0</v>
          </cell>
          <cell r="M187">
            <v>0.83</v>
          </cell>
          <cell r="N187">
            <v>1.31</v>
          </cell>
          <cell r="O187">
            <v>0</v>
          </cell>
          <cell r="P187">
            <v>0</v>
          </cell>
          <cell r="Q187">
            <v>0</v>
          </cell>
          <cell r="R187">
            <v>1.91</v>
          </cell>
          <cell r="S187">
            <v>2.625</v>
          </cell>
          <cell r="T187">
            <v>0</v>
          </cell>
          <cell r="U187">
            <v>0</v>
          </cell>
          <cell r="V187">
            <v>1.43</v>
          </cell>
          <cell r="W187">
            <v>0</v>
          </cell>
          <cell r="X187">
            <v>0</v>
          </cell>
          <cell r="Y187">
            <v>0.82699999999999996</v>
          </cell>
          <cell r="Z187">
            <v>5.97</v>
          </cell>
          <cell r="AA187">
            <v>0</v>
          </cell>
          <cell r="AB187">
            <v>6.87</v>
          </cell>
          <cell r="AC187">
            <v>0</v>
          </cell>
          <cell r="AD187">
            <v>9.17</v>
          </cell>
          <cell r="AE187">
            <v>80.5</v>
          </cell>
          <cell r="AF187">
            <v>26.3</v>
          </cell>
          <cell r="AG187">
            <v>13</v>
          </cell>
          <cell r="AH187">
            <v>1.76</v>
          </cell>
          <cell r="AI187">
            <v>419</v>
          </cell>
          <cell r="AJ187">
            <v>81.3</v>
          </cell>
          <cell r="AK187">
            <v>53.5</v>
          </cell>
          <cell r="AL187">
            <v>4.0199999999999996</v>
          </cell>
          <cell r="AM187">
            <v>0</v>
          </cell>
          <cell r="AN187">
            <v>13.2</v>
          </cell>
          <cell r="AO187">
            <v>65.2</v>
          </cell>
          <cell r="AP187">
            <v>0</v>
          </cell>
          <cell r="AQ187">
            <v>0</v>
          </cell>
          <cell r="AR187">
            <v>0</v>
          </cell>
          <cell r="AS187">
            <v>0</v>
          </cell>
          <cell r="AT187">
            <v>0</v>
          </cell>
          <cell r="AU187">
            <v>4.46</v>
          </cell>
          <cell r="AV187">
            <v>0.97</v>
          </cell>
          <cell r="AW187">
            <v>0</v>
          </cell>
          <cell r="AX187">
            <v>1</v>
          </cell>
          <cell r="AY187" t="str">
            <v>WT180X131</v>
          </cell>
          <cell r="AZ187" t="str">
            <v>WT180X131</v>
          </cell>
          <cell r="BA187">
            <v>131</v>
          </cell>
          <cell r="BB187">
            <v>16700</v>
          </cell>
          <cell r="BC187">
            <v>193</v>
          </cell>
          <cell r="BD187">
            <v>0</v>
          </cell>
          <cell r="BE187">
            <v>0</v>
          </cell>
          <cell r="BF187">
            <v>399</v>
          </cell>
          <cell r="BG187">
            <v>0</v>
          </cell>
          <cell r="BH187">
            <v>0</v>
          </cell>
          <cell r="BI187">
            <v>21.1</v>
          </cell>
          <cell r="BJ187">
            <v>33.299999999999997</v>
          </cell>
          <cell r="BK187">
            <v>0</v>
          </cell>
          <cell r="BL187">
            <v>0</v>
          </cell>
          <cell r="BM187">
            <v>0</v>
          </cell>
          <cell r="BN187">
            <v>48.5</v>
          </cell>
          <cell r="BO187">
            <v>66.7</v>
          </cell>
          <cell r="BP187">
            <v>0</v>
          </cell>
          <cell r="BQ187">
            <v>36.299999999999997</v>
          </cell>
          <cell r="BR187">
            <v>0</v>
          </cell>
          <cell r="BS187">
            <v>0</v>
          </cell>
          <cell r="BT187">
            <v>21</v>
          </cell>
          <cell r="BU187">
            <v>131</v>
          </cell>
          <cell r="BV187">
            <v>0</v>
          </cell>
          <cell r="BW187">
            <v>0</v>
          </cell>
          <cell r="BX187">
            <v>6.87</v>
          </cell>
          <cell r="BY187">
            <v>9.17</v>
          </cell>
          <cell r="BZ187">
            <v>33.5</v>
          </cell>
          <cell r="CA187">
            <v>431</v>
          </cell>
          <cell r="CB187">
            <v>213</v>
          </cell>
          <cell r="CC187">
            <v>44.7</v>
          </cell>
          <cell r="CD187">
            <v>174</v>
          </cell>
          <cell r="CE187">
            <v>1330</v>
          </cell>
          <cell r="CF187">
            <v>877</v>
          </cell>
          <cell r="CG187">
            <v>102</v>
          </cell>
          <cell r="CH187">
            <v>0</v>
          </cell>
          <cell r="CI187">
            <v>5490</v>
          </cell>
          <cell r="CJ187">
            <v>17.5</v>
          </cell>
          <cell r="CK187">
            <v>0</v>
          </cell>
          <cell r="CL187">
            <v>0</v>
          </cell>
          <cell r="CM187">
            <v>0</v>
          </cell>
          <cell r="CN187">
            <v>0</v>
          </cell>
          <cell r="CO187">
            <v>0</v>
          </cell>
          <cell r="CP187">
            <v>113</v>
          </cell>
          <cell r="CQ187">
            <v>0.97</v>
          </cell>
          <cell r="CR187">
            <v>0</v>
          </cell>
          <cell r="CS187">
            <v>1</v>
          </cell>
        </row>
        <row r="188">
          <cell r="C188" t="str">
            <v>WT7X79.5</v>
          </cell>
          <cell r="D188" t="str">
            <v>F</v>
          </cell>
          <cell r="E188">
            <v>79.5</v>
          </cell>
          <cell r="F188">
            <v>23.4</v>
          </cell>
          <cell r="G188">
            <v>7.49</v>
          </cell>
          <cell r="H188">
            <v>0</v>
          </cell>
          <cell r="I188">
            <v>0</v>
          </cell>
          <cell r="J188">
            <v>15.6</v>
          </cell>
          <cell r="K188">
            <v>0</v>
          </cell>
          <cell r="L188">
            <v>0</v>
          </cell>
          <cell r="M188">
            <v>0.745</v>
          </cell>
          <cell r="N188">
            <v>1.19</v>
          </cell>
          <cell r="O188">
            <v>0</v>
          </cell>
          <cell r="P188">
            <v>0</v>
          </cell>
          <cell r="Q188">
            <v>0</v>
          </cell>
          <cell r="R188">
            <v>1.79</v>
          </cell>
          <cell r="S188">
            <v>2.5</v>
          </cell>
          <cell r="T188">
            <v>0</v>
          </cell>
          <cell r="U188">
            <v>0</v>
          </cell>
          <cell r="V188">
            <v>1.35</v>
          </cell>
          <cell r="W188">
            <v>0</v>
          </cell>
          <cell r="X188">
            <v>0</v>
          </cell>
          <cell r="Y188">
            <v>0.751</v>
          </cell>
          <cell r="Z188">
            <v>6.54</v>
          </cell>
          <cell r="AA188">
            <v>0</v>
          </cell>
          <cell r="AB188">
            <v>7.65</v>
          </cell>
          <cell r="AC188">
            <v>0</v>
          </cell>
          <cell r="AD188">
            <v>10.1</v>
          </cell>
          <cell r="AE188">
            <v>70.2</v>
          </cell>
          <cell r="AF188">
            <v>22.8</v>
          </cell>
          <cell r="AG188">
            <v>11.4</v>
          </cell>
          <cell r="AH188">
            <v>1.73</v>
          </cell>
          <cell r="AI188">
            <v>374</v>
          </cell>
          <cell r="AJ188">
            <v>73</v>
          </cell>
          <cell r="AK188">
            <v>48.1</v>
          </cell>
          <cell r="AL188">
            <v>4</v>
          </cell>
          <cell r="AM188">
            <v>0</v>
          </cell>
          <cell r="AN188">
            <v>9.84</v>
          </cell>
          <cell r="AO188">
            <v>47.9</v>
          </cell>
          <cell r="AP188">
            <v>0</v>
          </cell>
          <cell r="AQ188">
            <v>0</v>
          </cell>
          <cell r="AR188">
            <v>0</v>
          </cell>
          <cell r="AS188">
            <v>0</v>
          </cell>
          <cell r="AT188">
            <v>0</v>
          </cell>
          <cell r="AU188">
            <v>4.43</v>
          </cell>
          <cell r="AV188">
            <v>0.97099999999999997</v>
          </cell>
          <cell r="AW188">
            <v>0</v>
          </cell>
          <cell r="AX188">
            <v>1</v>
          </cell>
          <cell r="AY188" t="str">
            <v>WT180X118.5</v>
          </cell>
          <cell r="AZ188" t="str">
            <v>WT180X118.5</v>
          </cell>
          <cell r="BA188">
            <v>118</v>
          </cell>
          <cell r="BB188">
            <v>15100</v>
          </cell>
          <cell r="BC188">
            <v>190</v>
          </cell>
          <cell r="BD188">
            <v>0</v>
          </cell>
          <cell r="BE188">
            <v>0</v>
          </cell>
          <cell r="BF188">
            <v>396</v>
          </cell>
          <cell r="BG188">
            <v>0</v>
          </cell>
          <cell r="BH188">
            <v>0</v>
          </cell>
          <cell r="BI188">
            <v>18.899999999999999</v>
          </cell>
          <cell r="BJ188">
            <v>30.2</v>
          </cell>
          <cell r="BK188">
            <v>0</v>
          </cell>
          <cell r="BL188">
            <v>0</v>
          </cell>
          <cell r="BM188">
            <v>0</v>
          </cell>
          <cell r="BN188">
            <v>45.5</v>
          </cell>
          <cell r="BO188">
            <v>63.5</v>
          </cell>
          <cell r="BP188">
            <v>0</v>
          </cell>
          <cell r="BQ188">
            <v>34.299999999999997</v>
          </cell>
          <cell r="BR188">
            <v>0</v>
          </cell>
          <cell r="BS188">
            <v>0</v>
          </cell>
          <cell r="BT188">
            <v>19.100000000000001</v>
          </cell>
          <cell r="BU188">
            <v>119</v>
          </cell>
          <cell r="BV188">
            <v>0</v>
          </cell>
          <cell r="BW188">
            <v>0</v>
          </cell>
          <cell r="BX188">
            <v>7.65</v>
          </cell>
          <cell r="BY188">
            <v>10.1</v>
          </cell>
          <cell r="BZ188">
            <v>29.2</v>
          </cell>
          <cell r="CA188">
            <v>374</v>
          </cell>
          <cell r="CB188">
            <v>187</v>
          </cell>
          <cell r="CC188">
            <v>43.9</v>
          </cell>
          <cell r="CD188">
            <v>156</v>
          </cell>
          <cell r="CE188">
            <v>1200</v>
          </cell>
          <cell r="CF188">
            <v>788</v>
          </cell>
          <cell r="CG188">
            <v>102</v>
          </cell>
          <cell r="CH188">
            <v>0</v>
          </cell>
          <cell r="CI188">
            <v>4100</v>
          </cell>
          <cell r="CJ188">
            <v>12.9</v>
          </cell>
          <cell r="CK188">
            <v>0</v>
          </cell>
          <cell r="CL188">
            <v>0</v>
          </cell>
          <cell r="CM188">
            <v>0</v>
          </cell>
          <cell r="CN188">
            <v>0</v>
          </cell>
          <cell r="CO188">
            <v>0</v>
          </cell>
          <cell r="CP188">
            <v>113</v>
          </cell>
          <cell r="CQ188">
            <v>0.97099999999999997</v>
          </cell>
          <cell r="CR188">
            <v>0</v>
          </cell>
          <cell r="CS188">
            <v>1</v>
          </cell>
        </row>
        <row r="189">
          <cell r="C189" t="str">
            <v>WT7X72.5</v>
          </cell>
          <cell r="D189" t="str">
            <v>F</v>
          </cell>
          <cell r="E189">
            <v>72.5</v>
          </cell>
          <cell r="F189">
            <v>21.3</v>
          </cell>
          <cell r="G189">
            <v>7.39</v>
          </cell>
          <cell r="H189">
            <v>0</v>
          </cell>
          <cell r="I189">
            <v>0</v>
          </cell>
          <cell r="J189">
            <v>15.5</v>
          </cell>
          <cell r="K189">
            <v>0</v>
          </cell>
          <cell r="L189">
            <v>0</v>
          </cell>
          <cell r="M189">
            <v>0.68</v>
          </cell>
          <cell r="N189">
            <v>1.0900000000000001</v>
          </cell>
          <cell r="O189">
            <v>0</v>
          </cell>
          <cell r="P189">
            <v>0</v>
          </cell>
          <cell r="Q189">
            <v>0</v>
          </cell>
          <cell r="R189">
            <v>1.69</v>
          </cell>
          <cell r="S189">
            <v>2.375</v>
          </cell>
          <cell r="T189">
            <v>0</v>
          </cell>
          <cell r="U189">
            <v>0</v>
          </cell>
          <cell r="V189">
            <v>1.29</v>
          </cell>
          <cell r="W189">
            <v>0</v>
          </cell>
          <cell r="X189">
            <v>0</v>
          </cell>
          <cell r="Y189">
            <v>0.68799999999999994</v>
          </cell>
          <cell r="Z189">
            <v>7.11</v>
          </cell>
          <cell r="AA189">
            <v>0</v>
          </cell>
          <cell r="AB189">
            <v>8.39</v>
          </cell>
          <cell r="AC189">
            <v>0</v>
          </cell>
          <cell r="AD189">
            <v>10.9</v>
          </cell>
          <cell r="AE189">
            <v>62.5</v>
          </cell>
          <cell r="AF189">
            <v>20.2</v>
          </cell>
          <cell r="AG189">
            <v>10.199999999999999</v>
          </cell>
          <cell r="AH189">
            <v>1.71</v>
          </cell>
          <cell r="AI189">
            <v>338</v>
          </cell>
          <cell r="AJ189">
            <v>66.2</v>
          </cell>
          <cell r="AK189">
            <v>43.7</v>
          </cell>
          <cell r="AL189">
            <v>3.98</v>
          </cell>
          <cell r="AM189">
            <v>0</v>
          </cell>
          <cell r="AN189">
            <v>7.56</v>
          </cell>
          <cell r="AO189">
            <v>36.299999999999997</v>
          </cell>
          <cell r="AP189">
            <v>0</v>
          </cell>
          <cell r="AQ189">
            <v>0</v>
          </cell>
          <cell r="AR189">
            <v>0</v>
          </cell>
          <cell r="AS189">
            <v>0</v>
          </cell>
          <cell r="AT189">
            <v>0</v>
          </cell>
          <cell r="AU189">
            <v>4.4000000000000004</v>
          </cell>
          <cell r="AV189">
            <v>0.97099999999999997</v>
          </cell>
          <cell r="AW189">
            <v>0</v>
          </cell>
          <cell r="AX189">
            <v>1</v>
          </cell>
          <cell r="AY189" t="str">
            <v>WT180X108</v>
          </cell>
          <cell r="AZ189" t="str">
            <v>WT180X108</v>
          </cell>
          <cell r="BA189">
            <v>108</v>
          </cell>
          <cell r="BB189">
            <v>13700</v>
          </cell>
          <cell r="BC189">
            <v>188</v>
          </cell>
          <cell r="BD189">
            <v>0</v>
          </cell>
          <cell r="BE189">
            <v>0</v>
          </cell>
          <cell r="BF189">
            <v>394</v>
          </cell>
          <cell r="BG189">
            <v>0</v>
          </cell>
          <cell r="BH189">
            <v>0</v>
          </cell>
          <cell r="BI189">
            <v>17.3</v>
          </cell>
          <cell r="BJ189">
            <v>27.7</v>
          </cell>
          <cell r="BK189">
            <v>0</v>
          </cell>
          <cell r="BL189">
            <v>0</v>
          </cell>
          <cell r="BM189">
            <v>0</v>
          </cell>
          <cell r="BN189">
            <v>42.9</v>
          </cell>
          <cell r="BO189">
            <v>60.3</v>
          </cell>
          <cell r="BP189">
            <v>0</v>
          </cell>
          <cell r="BQ189">
            <v>32.799999999999997</v>
          </cell>
          <cell r="BR189">
            <v>0</v>
          </cell>
          <cell r="BS189">
            <v>0</v>
          </cell>
          <cell r="BT189">
            <v>17.5</v>
          </cell>
          <cell r="BU189">
            <v>108</v>
          </cell>
          <cell r="BV189">
            <v>0</v>
          </cell>
          <cell r="BW189">
            <v>0</v>
          </cell>
          <cell r="BX189">
            <v>8.39</v>
          </cell>
          <cell r="BY189">
            <v>10.9</v>
          </cell>
          <cell r="BZ189">
            <v>26</v>
          </cell>
          <cell r="CA189">
            <v>331</v>
          </cell>
          <cell r="CB189">
            <v>167</v>
          </cell>
          <cell r="CC189">
            <v>43.4</v>
          </cell>
          <cell r="CD189">
            <v>141</v>
          </cell>
          <cell r="CE189">
            <v>1080</v>
          </cell>
          <cell r="CF189">
            <v>716</v>
          </cell>
          <cell r="CG189">
            <v>101</v>
          </cell>
          <cell r="CH189">
            <v>0</v>
          </cell>
          <cell r="CI189">
            <v>3150</v>
          </cell>
          <cell r="CJ189">
            <v>9.75</v>
          </cell>
          <cell r="CK189">
            <v>0</v>
          </cell>
          <cell r="CL189">
            <v>0</v>
          </cell>
          <cell r="CM189">
            <v>0</v>
          </cell>
          <cell r="CN189">
            <v>0</v>
          </cell>
          <cell r="CO189">
            <v>0</v>
          </cell>
          <cell r="CP189">
            <v>112</v>
          </cell>
          <cell r="CQ189">
            <v>0.97099999999999997</v>
          </cell>
          <cell r="CR189">
            <v>0</v>
          </cell>
          <cell r="CS189">
            <v>1</v>
          </cell>
        </row>
        <row r="190">
          <cell r="C190" t="str">
            <v>WT7X66</v>
          </cell>
          <cell r="D190" t="str">
            <v>F</v>
          </cell>
          <cell r="E190">
            <v>66</v>
          </cell>
          <cell r="F190">
            <v>19.399999999999999</v>
          </cell>
          <cell r="G190">
            <v>7.33</v>
          </cell>
          <cell r="H190">
            <v>0</v>
          </cell>
          <cell r="I190">
            <v>0</v>
          </cell>
          <cell r="J190">
            <v>14.7</v>
          </cell>
          <cell r="K190">
            <v>0</v>
          </cell>
          <cell r="L190">
            <v>0</v>
          </cell>
          <cell r="M190">
            <v>0.64500000000000002</v>
          </cell>
          <cell r="N190">
            <v>1.03</v>
          </cell>
          <cell r="O190">
            <v>0</v>
          </cell>
          <cell r="P190">
            <v>0</v>
          </cell>
          <cell r="Q190">
            <v>0</v>
          </cell>
          <cell r="R190">
            <v>1.63</v>
          </cell>
          <cell r="S190">
            <v>2.3125</v>
          </cell>
          <cell r="T190">
            <v>0</v>
          </cell>
          <cell r="U190">
            <v>0</v>
          </cell>
          <cell r="V190">
            <v>1.29</v>
          </cell>
          <cell r="W190">
            <v>0</v>
          </cell>
          <cell r="X190">
            <v>0</v>
          </cell>
          <cell r="Y190">
            <v>0.65800000000000003</v>
          </cell>
          <cell r="Z190">
            <v>7.15</v>
          </cell>
          <cell r="AA190">
            <v>0</v>
          </cell>
          <cell r="AB190">
            <v>8.84</v>
          </cell>
          <cell r="AC190">
            <v>0</v>
          </cell>
          <cell r="AD190">
            <v>11.4</v>
          </cell>
          <cell r="AE190">
            <v>57.8</v>
          </cell>
          <cell r="AF190">
            <v>18.600000000000001</v>
          </cell>
          <cell r="AG190">
            <v>9.57</v>
          </cell>
          <cell r="AH190">
            <v>1.73</v>
          </cell>
          <cell r="AI190">
            <v>274</v>
          </cell>
          <cell r="AJ190">
            <v>56.5</v>
          </cell>
          <cell r="AK190">
            <v>37.200000000000003</v>
          </cell>
          <cell r="AL190">
            <v>3.76</v>
          </cell>
          <cell r="AM190">
            <v>0</v>
          </cell>
          <cell r="AN190">
            <v>6.13</v>
          </cell>
          <cell r="AO190">
            <v>26.6</v>
          </cell>
          <cell r="AP190">
            <v>0</v>
          </cell>
          <cell r="AQ190">
            <v>0</v>
          </cell>
          <cell r="AR190">
            <v>0</v>
          </cell>
          <cell r="AS190">
            <v>0</v>
          </cell>
          <cell r="AT190">
            <v>0</v>
          </cell>
          <cell r="AU190">
            <v>4.21</v>
          </cell>
          <cell r="AV190">
            <v>0.96599999999999997</v>
          </cell>
          <cell r="AW190">
            <v>0</v>
          </cell>
          <cell r="AX190">
            <v>1</v>
          </cell>
          <cell r="AY190" t="str">
            <v>WT180X98</v>
          </cell>
          <cell r="AZ190" t="str">
            <v>WT180X98</v>
          </cell>
          <cell r="BA190">
            <v>98</v>
          </cell>
          <cell r="BB190">
            <v>12500</v>
          </cell>
          <cell r="BC190">
            <v>186</v>
          </cell>
          <cell r="BD190">
            <v>0</v>
          </cell>
          <cell r="BE190">
            <v>0</v>
          </cell>
          <cell r="BF190">
            <v>373</v>
          </cell>
          <cell r="BG190">
            <v>0</v>
          </cell>
          <cell r="BH190">
            <v>0</v>
          </cell>
          <cell r="BI190">
            <v>16.399999999999999</v>
          </cell>
          <cell r="BJ190">
            <v>26.2</v>
          </cell>
          <cell r="BK190">
            <v>0</v>
          </cell>
          <cell r="BL190">
            <v>0</v>
          </cell>
          <cell r="BM190">
            <v>0</v>
          </cell>
          <cell r="BN190">
            <v>41.4</v>
          </cell>
          <cell r="BO190">
            <v>58.7</v>
          </cell>
          <cell r="BP190">
            <v>0</v>
          </cell>
          <cell r="BQ190">
            <v>32.799999999999997</v>
          </cell>
          <cell r="BR190">
            <v>0</v>
          </cell>
          <cell r="BS190">
            <v>0</v>
          </cell>
          <cell r="BT190">
            <v>16.7</v>
          </cell>
          <cell r="BU190">
            <v>98</v>
          </cell>
          <cell r="BV190">
            <v>0</v>
          </cell>
          <cell r="BW190">
            <v>0</v>
          </cell>
          <cell r="BX190">
            <v>8.84</v>
          </cell>
          <cell r="BY190">
            <v>11.4</v>
          </cell>
          <cell r="BZ190">
            <v>24.1</v>
          </cell>
          <cell r="CA190">
            <v>305</v>
          </cell>
          <cell r="CB190">
            <v>157</v>
          </cell>
          <cell r="CC190">
            <v>43.9</v>
          </cell>
          <cell r="CD190">
            <v>114</v>
          </cell>
          <cell r="CE190">
            <v>926</v>
          </cell>
          <cell r="CF190">
            <v>610</v>
          </cell>
          <cell r="CG190">
            <v>95.5</v>
          </cell>
          <cell r="CH190">
            <v>0</v>
          </cell>
          <cell r="CI190">
            <v>2550</v>
          </cell>
          <cell r="CJ190">
            <v>7.14</v>
          </cell>
          <cell r="CK190">
            <v>0</v>
          </cell>
          <cell r="CL190">
            <v>0</v>
          </cell>
          <cell r="CM190">
            <v>0</v>
          </cell>
          <cell r="CN190">
            <v>0</v>
          </cell>
          <cell r="CO190">
            <v>0</v>
          </cell>
          <cell r="CP190">
            <v>107</v>
          </cell>
          <cell r="CQ190">
            <v>0.96599999999999997</v>
          </cell>
          <cell r="CR190">
            <v>0</v>
          </cell>
          <cell r="CS190">
            <v>1</v>
          </cell>
        </row>
        <row r="191">
          <cell r="C191" t="str">
            <v>WT7X60</v>
          </cell>
          <cell r="D191" t="str">
            <v>F</v>
          </cell>
          <cell r="E191">
            <v>60</v>
          </cell>
          <cell r="F191">
            <v>17.7</v>
          </cell>
          <cell r="G191">
            <v>7.24</v>
          </cell>
          <cell r="H191">
            <v>0</v>
          </cell>
          <cell r="I191">
            <v>0</v>
          </cell>
          <cell r="J191">
            <v>14.7</v>
          </cell>
          <cell r="K191">
            <v>0</v>
          </cell>
          <cell r="L191">
            <v>0</v>
          </cell>
          <cell r="M191">
            <v>0.59</v>
          </cell>
          <cell r="N191">
            <v>0.94</v>
          </cell>
          <cell r="O191">
            <v>0</v>
          </cell>
          <cell r="P191">
            <v>0</v>
          </cell>
          <cell r="Q191">
            <v>0</v>
          </cell>
          <cell r="R191">
            <v>1.54</v>
          </cell>
          <cell r="S191">
            <v>2.25</v>
          </cell>
          <cell r="T191">
            <v>0</v>
          </cell>
          <cell r="U191">
            <v>0</v>
          </cell>
          <cell r="V191">
            <v>1.24</v>
          </cell>
          <cell r="W191">
            <v>0</v>
          </cell>
          <cell r="X191">
            <v>0</v>
          </cell>
          <cell r="Y191">
            <v>0.60199999999999998</v>
          </cell>
          <cell r="Z191">
            <v>7.8</v>
          </cell>
          <cell r="AA191">
            <v>0</v>
          </cell>
          <cell r="AB191">
            <v>9.66</v>
          </cell>
          <cell r="AC191">
            <v>0</v>
          </cell>
          <cell r="AD191">
            <v>12.3</v>
          </cell>
          <cell r="AE191">
            <v>51.7</v>
          </cell>
          <cell r="AF191">
            <v>16.5</v>
          </cell>
          <cell r="AG191">
            <v>8.61</v>
          </cell>
          <cell r="AH191">
            <v>1.71</v>
          </cell>
          <cell r="AI191">
            <v>247</v>
          </cell>
          <cell r="AJ191">
            <v>51.2</v>
          </cell>
          <cell r="AK191">
            <v>33.700000000000003</v>
          </cell>
          <cell r="AL191">
            <v>3.74</v>
          </cell>
          <cell r="AM191">
            <v>0</v>
          </cell>
          <cell r="AN191">
            <v>4.67</v>
          </cell>
          <cell r="AO191">
            <v>20</v>
          </cell>
          <cell r="AP191">
            <v>0</v>
          </cell>
          <cell r="AQ191">
            <v>0</v>
          </cell>
          <cell r="AR191">
            <v>0</v>
          </cell>
          <cell r="AS191">
            <v>0</v>
          </cell>
          <cell r="AT191">
            <v>0</v>
          </cell>
          <cell r="AU191">
            <v>4.1900000000000004</v>
          </cell>
          <cell r="AV191">
            <v>0.96599999999999997</v>
          </cell>
          <cell r="AW191">
            <v>0</v>
          </cell>
          <cell r="AX191">
            <v>1</v>
          </cell>
          <cell r="AY191" t="str">
            <v>WT180X89.5</v>
          </cell>
          <cell r="AZ191" t="str">
            <v>WT180X89.5</v>
          </cell>
          <cell r="BA191">
            <v>89.5</v>
          </cell>
          <cell r="BB191">
            <v>11400</v>
          </cell>
          <cell r="BC191">
            <v>184</v>
          </cell>
          <cell r="BD191">
            <v>0</v>
          </cell>
          <cell r="BE191">
            <v>0</v>
          </cell>
          <cell r="BF191">
            <v>373</v>
          </cell>
          <cell r="BG191">
            <v>0</v>
          </cell>
          <cell r="BH191">
            <v>0</v>
          </cell>
          <cell r="BI191">
            <v>15</v>
          </cell>
          <cell r="BJ191">
            <v>23.9</v>
          </cell>
          <cell r="BK191">
            <v>0</v>
          </cell>
          <cell r="BL191">
            <v>0</v>
          </cell>
          <cell r="BM191">
            <v>0</v>
          </cell>
          <cell r="BN191">
            <v>39.1</v>
          </cell>
          <cell r="BO191">
            <v>57.2</v>
          </cell>
          <cell r="BP191">
            <v>0</v>
          </cell>
          <cell r="BQ191">
            <v>31.5</v>
          </cell>
          <cell r="BR191">
            <v>0</v>
          </cell>
          <cell r="BS191">
            <v>0</v>
          </cell>
          <cell r="BT191">
            <v>15.3</v>
          </cell>
          <cell r="BU191">
            <v>89.5</v>
          </cell>
          <cell r="BV191">
            <v>0</v>
          </cell>
          <cell r="BW191">
            <v>0</v>
          </cell>
          <cell r="BX191">
            <v>9.66</v>
          </cell>
          <cell r="BY191">
            <v>12.3</v>
          </cell>
          <cell r="BZ191">
            <v>21.5</v>
          </cell>
          <cell r="CA191">
            <v>270</v>
          </cell>
          <cell r="CB191">
            <v>141</v>
          </cell>
          <cell r="CC191">
            <v>43.4</v>
          </cell>
          <cell r="CD191">
            <v>103</v>
          </cell>
          <cell r="CE191">
            <v>839</v>
          </cell>
          <cell r="CF191">
            <v>552</v>
          </cell>
          <cell r="CG191">
            <v>95</v>
          </cell>
          <cell r="CH191">
            <v>0</v>
          </cell>
          <cell r="CI191">
            <v>1940</v>
          </cell>
          <cell r="CJ191">
            <v>5.37</v>
          </cell>
          <cell r="CK191">
            <v>0</v>
          </cell>
          <cell r="CL191">
            <v>0</v>
          </cell>
          <cell r="CM191">
            <v>0</v>
          </cell>
          <cell r="CN191">
            <v>0</v>
          </cell>
          <cell r="CO191">
            <v>0</v>
          </cell>
          <cell r="CP191">
            <v>106</v>
          </cell>
          <cell r="CQ191">
            <v>0.96599999999999997</v>
          </cell>
          <cell r="CR191">
            <v>0</v>
          </cell>
          <cell r="CS191">
            <v>1</v>
          </cell>
        </row>
        <row r="192">
          <cell r="C192" t="str">
            <v>WT7X54.5</v>
          </cell>
          <cell r="D192" t="str">
            <v>F</v>
          </cell>
          <cell r="E192">
            <v>54.5</v>
          </cell>
          <cell r="F192">
            <v>16</v>
          </cell>
          <cell r="G192">
            <v>7.16</v>
          </cell>
          <cell r="H192">
            <v>0</v>
          </cell>
          <cell r="I192">
            <v>0</v>
          </cell>
          <cell r="J192">
            <v>14.6</v>
          </cell>
          <cell r="K192">
            <v>0</v>
          </cell>
          <cell r="L192">
            <v>0</v>
          </cell>
          <cell r="M192">
            <v>0.52500000000000002</v>
          </cell>
          <cell r="N192">
            <v>0.86</v>
          </cell>
          <cell r="O192">
            <v>0</v>
          </cell>
          <cell r="P192">
            <v>0</v>
          </cell>
          <cell r="Q192">
            <v>0</v>
          </cell>
          <cell r="R192">
            <v>1.46</v>
          </cell>
          <cell r="S192">
            <v>2.1875</v>
          </cell>
          <cell r="T192">
            <v>0</v>
          </cell>
          <cell r="U192">
            <v>0</v>
          </cell>
          <cell r="V192">
            <v>1.17</v>
          </cell>
          <cell r="W192">
            <v>0</v>
          </cell>
          <cell r="X192">
            <v>0</v>
          </cell>
          <cell r="Y192">
            <v>0.54800000000000004</v>
          </cell>
          <cell r="Z192">
            <v>8.49</v>
          </cell>
          <cell r="AA192">
            <v>0</v>
          </cell>
          <cell r="AB192">
            <v>10.9</v>
          </cell>
          <cell r="AC192">
            <v>0</v>
          </cell>
          <cell r="AD192">
            <v>13.6</v>
          </cell>
          <cell r="AE192">
            <v>45.3</v>
          </cell>
          <cell r="AF192">
            <v>14.4</v>
          </cell>
          <cell r="AG192">
            <v>7.56</v>
          </cell>
          <cell r="AH192">
            <v>1.68</v>
          </cell>
          <cell r="AI192">
            <v>223</v>
          </cell>
          <cell r="AJ192">
            <v>46.3</v>
          </cell>
          <cell r="AK192">
            <v>30.6</v>
          </cell>
          <cell r="AL192">
            <v>3.73</v>
          </cell>
          <cell r="AM192">
            <v>0</v>
          </cell>
          <cell r="AN192">
            <v>3.55</v>
          </cell>
          <cell r="AO192">
            <v>15</v>
          </cell>
          <cell r="AP192">
            <v>0</v>
          </cell>
          <cell r="AQ192">
            <v>0</v>
          </cell>
          <cell r="AR192">
            <v>0</v>
          </cell>
          <cell r="AS192">
            <v>0</v>
          </cell>
          <cell r="AT192">
            <v>0</v>
          </cell>
          <cell r="AU192">
            <v>4.16</v>
          </cell>
          <cell r="AV192">
            <v>0.96799999999999997</v>
          </cell>
          <cell r="AW192">
            <v>0</v>
          </cell>
          <cell r="AX192">
            <v>1</v>
          </cell>
          <cell r="AY192" t="str">
            <v>WT180X81</v>
          </cell>
          <cell r="AZ192" t="str">
            <v>WT180X81</v>
          </cell>
          <cell r="BA192">
            <v>81</v>
          </cell>
          <cell r="BB192">
            <v>10300</v>
          </cell>
          <cell r="BC192">
            <v>182</v>
          </cell>
          <cell r="BD192">
            <v>0</v>
          </cell>
          <cell r="BE192">
            <v>0</v>
          </cell>
          <cell r="BF192">
            <v>371</v>
          </cell>
          <cell r="BG192">
            <v>0</v>
          </cell>
          <cell r="BH192">
            <v>0</v>
          </cell>
          <cell r="BI192">
            <v>13.3</v>
          </cell>
          <cell r="BJ192">
            <v>21.8</v>
          </cell>
          <cell r="BK192">
            <v>0</v>
          </cell>
          <cell r="BL192">
            <v>0</v>
          </cell>
          <cell r="BM192">
            <v>0</v>
          </cell>
          <cell r="BN192">
            <v>37.1</v>
          </cell>
          <cell r="BO192">
            <v>55.6</v>
          </cell>
          <cell r="BP192">
            <v>0</v>
          </cell>
          <cell r="BQ192">
            <v>29.7</v>
          </cell>
          <cell r="BR192">
            <v>0</v>
          </cell>
          <cell r="BS192">
            <v>0</v>
          </cell>
          <cell r="BT192">
            <v>13.9</v>
          </cell>
          <cell r="BU192">
            <v>81</v>
          </cell>
          <cell r="BV192">
            <v>0</v>
          </cell>
          <cell r="BW192">
            <v>0</v>
          </cell>
          <cell r="BX192">
            <v>10.9</v>
          </cell>
          <cell r="BY192">
            <v>13.6</v>
          </cell>
          <cell r="BZ192">
            <v>18.899999999999999</v>
          </cell>
          <cell r="CA192">
            <v>236</v>
          </cell>
          <cell r="CB192">
            <v>124</v>
          </cell>
          <cell r="CC192">
            <v>42.7</v>
          </cell>
          <cell r="CD192">
            <v>92.8</v>
          </cell>
          <cell r="CE192">
            <v>759</v>
          </cell>
          <cell r="CF192">
            <v>501</v>
          </cell>
          <cell r="CG192">
            <v>94.7</v>
          </cell>
          <cell r="CH192">
            <v>0</v>
          </cell>
          <cell r="CI192">
            <v>1480</v>
          </cell>
          <cell r="CJ192">
            <v>4.03</v>
          </cell>
          <cell r="CK192">
            <v>0</v>
          </cell>
          <cell r="CL192">
            <v>0</v>
          </cell>
          <cell r="CM192">
            <v>0</v>
          </cell>
          <cell r="CN192">
            <v>0</v>
          </cell>
          <cell r="CO192">
            <v>0</v>
          </cell>
          <cell r="CP192">
            <v>106</v>
          </cell>
          <cell r="CQ192">
            <v>0.96799999999999997</v>
          </cell>
          <cell r="CR192">
            <v>0</v>
          </cell>
          <cell r="CS192">
            <v>1</v>
          </cell>
        </row>
        <row r="193">
          <cell r="C193" t="str">
            <v>WT7X49.5</v>
          </cell>
          <cell r="D193" t="str">
            <v>F</v>
          </cell>
          <cell r="E193">
            <v>49.5</v>
          </cell>
          <cell r="F193">
            <v>14.6</v>
          </cell>
          <cell r="G193">
            <v>7.08</v>
          </cell>
          <cell r="H193">
            <v>0</v>
          </cell>
          <cell r="I193">
            <v>0</v>
          </cell>
          <cell r="J193">
            <v>14.6</v>
          </cell>
          <cell r="K193">
            <v>0</v>
          </cell>
          <cell r="L193">
            <v>0</v>
          </cell>
          <cell r="M193">
            <v>0.48499999999999999</v>
          </cell>
          <cell r="N193">
            <v>0.78</v>
          </cell>
          <cell r="O193">
            <v>0</v>
          </cell>
          <cell r="P193">
            <v>0</v>
          </cell>
          <cell r="Q193">
            <v>0</v>
          </cell>
          <cell r="R193">
            <v>1.38</v>
          </cell>
          <cell r="S193">
            <v>2.0625</v>
          </cell>
          <cell r="T193">
            <v>0</v>
          </cell>
          <cell r="U193">
            <v>0</v>
          </cell>
          <cell r="V193">
            <v>1.1399999999999999</v>
          </cell>
          <cell r="W193">
            <v>0</v>
          </cell>
          <cell r="X193">
            <v>0</v>
          </cell>
          <cell r="Y193">
            <v>0.5</v>
          </cell>
          <cell r="Z193">
            <v>9.34</v>
          </cell>
          <cell r="AA193">
            <v>0</v>
          </cell>
          <cell r="AB193">
            <v>11.8</v>
          </cell>
          <cell r="AC193">
            <v>0</v>
          </cell>
          <cell r="AD193">
            <v>14.6</v>
          </cell>
          <cell r="AE193">
            <v>40.9</v>
          </cell>
          <cell r="AF193">
            <v>12.9</v>
          </cell>
          <cell r="AG193">
            <v>6.88</v>
          </cell>
          <cell r="AH193">
            <v>1.67</v>
          </cell>
          <cell r="AI193">
            <v>201</v>
          </cell>
          <cell r="AJ193">
            <v>41.8</v>
          </cell>
          <cell r="AK193">
            <v>27.6</v>
          </cell>
          <cell r="AL193">
            <v>3.71</v>
          </cell>
          <cell r="AM193">
            <v>0</v>
          </cell>
          <cell r="AN193">
            <v>2.68</v>
          </cell>
          <cell r="AO193">
            <v>11.1</v>
          </cell>
          <cell r="AP193">
            <v>0</v>
          </cell>
          <cell r="AQ193">
            <v>0</v>
          </cell>
          <cell r="AR193">
            <v>0</v>
          </cell>
          <cell r="AS193">
            <v>0</v>
          </cell>
          <cell r="AT193">
            <v>0</v>
          </cell>
          <cell r="AU193">
            <v>4.1399999999999997</v>
          </cell>
          <cell r="AV193">
            <v>0.96699999999999997</v>
          </cell>
          <cell r="AW193">
            <v>0</v>
          </cell>
          <cell r="AX193">
            <v>1</v>
          </cell>
          <cell r="AY193" t="str">
            <v>WT180X73.5</v>
          </cell>
          <cell r="AZ193" t="str">
            <v>WT180X73.5</v>
          </cell>
          <cell r="BA193">
            <v>73.5</v>
          </cell>
          <cell r="BB193">
            <v>9420</v>
          </cell>
          <cell r="BC193">
            <v>180</v>
          </cell>
          <cell r="BD193">
            <v>0</v>
          </cell>
          <cell r="BE193">
            <v>0</v>
          </cell>
          <cell r="BF193">
            <v>371</v>
          </cell>
          <cell r="BG193">
            <v>0</v>
          </cell>
          <cell r="BH193">
            <v>0</v>
          </cell>
          <cell r="BI193">
            <v>12.3</v>
          </cell>
          <cell r="BJ193">
            <v>19.8</v>
          </cell>
          <cell r="BK193">
            <v>0</v>
          </cell>
          <cell r="BL193">
            <v>0</v>
          </cell>
          <cell r="BM193">
            <v>0</v>
          </cell>
          <cell r="BN193">
            <v>35.1</v>
          </cell>
          <cell r="BO193">
            <v>52.4</v>
          </cell>
          <cell r="BP193">
            <v>0</v>
          </cell>
          <cell r="BQ193">
            <v>29</v>
          </cell>
          <cell r="BR193">
            <v>0</v>
          </cell>
          <cell r="BS193">
            <v>0</v>
          </cell>
          <cell r="BT193">
            <v>12.7</v>
          </cell>
          <cell r="BU193">
            <v>73.5</v>
          </cell>
          <cell r="BV193">
            <v>0</v>
          </cell>
          <cell r="BW193">
            <v>0</v>
          </cell>
          <cell r="BX193">
            <v>11.8</v>
          </cell>
          <cell r="BY193">
            <v>14.6</v>
          </cell>
          <cell r="BZ193">
            <v>17</v>
          </cell>
          <cell r="CA193">
            <v>211</v>
          </cell>
          <cell r="CB193">
            <v>113</v>
          </cell>
          <cell r="CC193">
            <v>42.4</v>
          </cell>
          <cell r="CD193">
            <v>83.7</v>
          </cell>
          <cell r="CE193">
            <v>685</v>
          </cell>
          <cell r="CF193">
            <v>452</v>
          </cell>
          <cell r="CG193">
            <v>94.2</v>
          </cell>
          <cell r="CH193">
            <v>0</v>
          </cell>
          <cell r="CI193">
            <v>1120</v>
          </cell>
          <cell r="CJ193">
            <v>2.98</v>
          </cell>
          <cell r="CK193">
            <v>0</v>
          </cell>
          <cell r="CL193">
            <v>0</v>
          </cell>
          <cell r="CM193">
            <v>0</v>
          </cell>
          <cell r="CN193">
            <v>0</v>
          </cell>
          <cell r="CO193">
            <v>0</v>
          </cell>
          <cell r="CP193">
            <v>105</v>
          </cell>
          <cell r="CQ193">
            <v>0.96699999999999997</v>
          </cell>
          <cell r="CR193">
            <v>0</v>
          </cell>
          <cell r="CS193">
            <v>1</v>
          </cell>
        </row>
        <row r="194">
          <cell r="C194" t="str">
            <v>WT7X45</v>
          </cell>
          <cell r="D194" t="str">
            <v>F</v>
          </cell>
          <cell r="E194">
            <v>45</v>
          </cell>
          <cell r="F194">
            <v>13.2</v>
          </cell>
          <cell r="G194">
            <v>7.01</v>
          </cell>
          <cell r="H194">
            <v>0</v>
          </cell>
          <cell r="I194">
            <v>0</v>
          </cell>
          <cell r="J194">
            <v>14.5</v>
          </cell>
          <cell r="K194">
            <v>0</v>
          </cell>
          <cell r="L194">
            <v>0</v>
          </cell>
          <cell r="M194">
            <v>0.44</v>
          </cell>
          <cell r="N194">
            <v>0.71</v>
          </cell>
          <cell r="O194">
            <v>0</v>
          </cell>
          <cell r="P194">
            <v>0</v>
          </cell>
          <cell r="Q194">
            <v>0</v>
          </cell>
          <cell r="R194">
            <v>1.31</v>
          </cell>
          <cell r="S194">
            <v>2</v>
          </cell>
          <cell r="T194">
            <v>0</v>
          </cell>
          <cell r="U194">
            <v>0</v>
          </cell>
          <cell r="V194">
            <v>1.0900000000000001</v>
          </cell>
          <cell r="W194">
            <v>0</v>
          </cell>
          <cell r="X194">
            <v>0</v>
          </cell>
          <cell r="Y194">
            <v>0.45600000000000002</v>
          </cell>
          <cell r="Z194">
            <v>10.199999999999999</v>
          </cell>
          <cell r="AA194">
            <v>0</v>
          </cell>
          <cell r="AB194">
            <v>13</v>
          </cell>
          <cell r="AC194">
            <v>0</v>
          </cell>
          <cell r="AD194">
            <v>15.9</v>
          </cell>
          <cell r="AE194">
            <v>36.5</v>
          </cell>
          <cell r="AF194">
            <v>11.5</v>
          </cell>
          <cell r="AG194">
            <v>6.16</v>
          </cell>
          <cell r="AH194">
            <v>1.66</v>
          </cell>
          <cell r="AI194">
            <v>181</v>
          </cell>
          <cell r="AJ194">
            <v>37.799999999999997</v>
          </cell>
          <cell r="AK194">
            <v>25</v>
          </cell>
          <cell r="AL194">
            <v>3.7</v>
          </cell>
          <cell r="AM194">
            <v>0</v>
          </cell>
          <cell r="AN194">
            <v>2.0299999999999998</v>
          </cell>
          <cell r="AO194">
            <v>8.31</v>
          </cell>
          <cell r="AP194">
            <v>0</v>
          </cell>
          <cell r="AQ194">
            <v>0</v>
          </cell>
          <cell r="AR194">
            <v>0</v>
          </cell>
          <cell r="AS194">
            <v>0</v>
          </cell>
          <cell r="AT194">
            <v>0</v>
          </cell>
          <cell r="AU194">
            <v>4.12</v>
          </cell>
          <cell r="AV194">
            <v>0.96799999999999997</v>
          </cell>
          <cell r="AW194">
            <v>0</v>
          </cell>
          <cell r="AX194">
            <v>1</v>
          </cell>
          <cell r="AY194" t="str">
            <v>WT180X67</v>
          </cell>
          <cell r="AZ194" t="str">
            <v>WT180X67</v>
          </cell>
          <cell r="BA194">
            <v>67</v>
          </cell>
          <cell r="BB194">
            <v>8520</v>
          </cell>
          <cell r="BC194">
            <v>178</v>
          </cell>
          <cell r="BD194">
            <v>0</v>
          </cell>
          <cell r="BE194">
            <v>0</v>
          </cell>
          <cell r="BF194">
            <v>368</v>
          </cell>
          <cell r="BG194">
            <v>0</v>
          </cell>
          <cell r="BH194">
            <v>0</v>
          </cell>
          <cell r="BI194">
            <v>11.2</v>
          </cell>
          <cell r="BJ194">
            <v>18</v>
          </cell>
          <cell r="BK194">
            <v>0</v>
          </cell>
          <cell r="BL194">
            <v>0</v>
          </cell>
          <cell r="BM194">
            <v>0</v>
          </cell>
          <cell r="BN194">
            <v>33.299999999999997</v>
          </cell>
          <cell r="BO194">
            <v>50.8</v>
          </cell>
          <cell r="BP194">
            <v>0</v>
          </cell>
          <cell r="BQ194">
            <v>27.7</v>
          </cell>
          <cell r="BR194">
            <v>0</v>
          </cell>
          <cell r="BS194">
            <v>0</v>
          </cell>
          <cell r="BT194">
            <v>11.6</v>
          </cell>
          <cell r="BU194">
            <v>67</v>
          </cell>
          <cell r="BV194">
            <v>0</v>
          </cell>
          <cell r="BW194">
            <v>0</v>
          </cell>
          <cell r="BX194">
            <v>13</v>
          </cell>
          <cell r="BY194">
            <v>15.9</v>
          </cell>
          <cell r="BZ194">
            <v>15.2</v>
          </cell>
          <cell r="CA194">
            <v>188</v>
          </cell>
          <cell r="CB194">
            <v>101</v>
          </cell>
          <cell r="CC194">
            <v>42.2</v>
          </cell>
          <cell r="CD194">
            <v>75.3</v>
          </cell>
          <cell r="CE194">
            <v>619</v>
          </cell>
          <cell r="CF194">
            <v>410</v>
          </cell>
          <cell r="CG194">
            <v>94</v>
          </cell>
          <cell r="CH194">
            <v>0</v>
          </cell>
          <cell r="CI194">
            <v>845</v>
          </cell>
          <cell r="CJ194">
            <v>2.23</v>
          </cell>
          <cell r="CK194">
            <v>0</v>
          </cell>
          <cell r="CL194">
            <v>0</v>
          </cell>
          <cell r="CM194">
            <v>0</v>
          </cell>
          <cell r="CN194">
            <v>0</v>
          </cell>
          <cell r="CO194">
            <v>0</v>
          </cell>
          <cell r="CP194">
            <v>105</v>
          </cell>
          <cell r="CQ194">
            <v>0.96799999999999997</v>
          </cell>
          <cell r="CR194">
            <v>0</v>
          </cell>
          <cell r="CS194">
            <v>1</v>
          </cell>
        </row>
        <row r="195">
          <cell r="C195" t="str">
            <v>WT7X41</v>
          </cell>
          <cell r="D195" t="str">
            <v>F</v>
          </cell>
          <cell r="E195">
            <v>41</v>
          </cell>
          <cell r="F195">
            <v>12</v>
          </cell>
          <cell r="G195">
            <v>7.16</v>
          </cell>
          <cell r="H195">
            <v>0</v>
          </cell>
          <cell r="I195">
            <v>0</v>
          </cell>
          <cell r="J195">
            <v>10.1</v>
          </cell>
          <cell r="K195">
            <v>0</v>
          </cell>
          <cell r="L195">
            <v>0</v>
          </cell>
          <cell r="M195">
            <v>0.51</v>
          </cell>
          <cell r="N195">
            <v>0.85499999999999998</v>
          </cell>
          <cell r="O195">
            <v>0</v>
          </cell>
          <cell r="P195">
            <v>0</v>
          </cell>
          <cell r="Q195">
            <v>0</v>
          </cell>
          <cell r="R195">
            <v>1.45</v>
          </cell>
          <cell r="S195">
            <v>1.6875</v>
          </cell>
          <cell r="T195">
            <v>0</v>
          </cell>
          <cell r="U195">
            <v>0</v>
          </cell>
          <cell r="V195">
            <v>1.39</v>
          </cell>
          <cell r="W195">
            <v>0</v>
          </cell>
          <cell r="X195">
            <v>0</v>
          </cell>
          <cell r="Y195">
            <v>0.59299999999999997</v>
          </cell>
          <cell r="Z195">
            <v>5.92</v>
          </cell>
          <cell r="AA195">
            <v>0</v>
          </cell>
          <cell r="AB195">
            <v>11.2</v>
          </cell>
          <cell r="AC195">
            <v>0</v>
          </cell>
          <cell r="AD195">
            <v>14</v>
          </cell>
          <cell r="AE195">
            <v>41.2</v>
          </cell>
          <cell r="AF195">
            <v>13.2</v>
          </cell>
          <cell r="AG195">
            <v>7.14</v>
          </cell>
          <cell r="AH195">
            <v>1.85</v>
          </cell>
          <cell r="AI195">
            <v>74.099999999999994</v>
          </cell>
          <cell r="AJ195">
            <v>22.4</v>
          </cell>
          <cell r="AK195">
            <v>14.6</v>
          </cell>
          <cell r="AL195">
            <v>2.48</v>
          </cell>
          <cell r="AM195">
            <v>0</v>
          </cell>
          <cell r="AN195">
            <v>2.5299999999999998</v>
          </cell>
          <cell r="AO195">
            <v>5.63</v>
          </cell>
          <cell r="AP195">
            <v>0</v>
          </cell>
          <cell r="AQ195">
            <v>0</v>
          </cell>
          <cell r="AR195">
            <v>0</v>
          </cell>
          <cell r="AS195">
            <v>0</v>
          </cell>
          <cell r="AT195">
            <v>0</v>
          </cell>
          <cell r="AU195">
            <v>3.24</v>
          </cell>
          <cell r="AV195">
            <v>0.91200000000000003</v>
          </cell>
          <cell r="AW195">
            <v>0</v>
          </cell>
          <cell r="AX195">
            <v>1</v>
          </cell>
          <cell r="AY195" t="str">
            <v>WT180X61</v>
          </cell>
          <cell r="AZ195" t="str">
            <v>WT180X61</v>
          </cell>
          <cell r="BA195">
            <v>61</v>
          </cell>
          <cell r="BB195">
            <v>7740</v>
          </cell>
          <cell r="BC195">
            <v>182</v>
          </cell>
          <cell r="BD195">
            <v>0</v>
          </cell>
          <cell r="BE195">
            <v>0</v>
          </cell>
          <cell r="BF195">
            <v>257</v>
          </cell>
          <cell r="BG195">
            <v>0</v>
          </cell>
          <cell r="BH195">
            <v>0</v>
          </cell>
          <cell r="BI195">
            <v>13</v>
          </cell>
          <cell r="BJ195">
            <v>21.7</v>
          </cell>
          <cell r="BK195">
            <v>0</v>
          </cell>
          <cell r="BL195">
            <v>0</v>
          </cell>
          <cell r="BM195">
            <v>0</v>
          </cell>
          <cell r="BN195">
            <v>36.799999999999997</v>
          </cell>
          <cell r="BO195">
            <v>42.9</v>
          </cell>
          <cell r="BP195">
            <v>0</v>
          </cell>
          <cell r="BQ195">
            <v>35.299999999999997</v>
          </cell>
          <cell r="BR195">
            <v>0</v>
          </cell>
          <cell r="BS195">
            <v>0</v>
          </cell>
          <cell r="BT195">
            <v>15.1</v>
          </cell>
          <cell r="BU195">
            <v>61</v>
          </cell>
          <cell r="BV195">
            <v>0</v>
          </cell>
          <cell r="BW195">
            <v>0</v>
          </cell>
          <cell r="BX195">
            <v>11.2</v>
          </cell>
          <cell r="BY195">
            <v>14</v>
          </cell>
          <cell r="BZ195">
            <v>17.100000000000001</v>
          </cell>
          <cell r="CA195">
            <v>216</v>
          </cell>
          <cell r="CB195">
            <v>117</v>
          </cell>
          <cell r="CC195">
            <v>47</v>
          </cell>
          <cell r="CD195">
            <v>30.8</v>
          </cell>
          <cell r="CE195">
            <v>367</v>
          </cell>
          <cell r="CF195">
            <v>239</v>
          </cell>
          <cell r="CG195">
            <v>63</v>
          </cell>
          <cell r="CH195">
            <v>0</v>
          </cell>
          <cell r="CI195">
            <v>1050</v>
          </cell>
          <cell r="CJ195">
            <v>1.51</v>
          </cell>
          <cell r="CK195">
            <v>0</v>
          </cell>
          <cell r="CL195">
            <v>0</v>
          </cell>
          <cell r="CM195">
            <v>0</v>
          </cell>
          <cell r="CN195">
            <v>0</v>
          </cell>
          <cell r="CO195">
            <v>0</v>
          </cell>
          <cell r="CP195">
            <v>82.3</v>
          </cell>
          <cell r="CQ195">
            <v>0.91200000000000003</v>
          </cell>
          <cell r="CR195">
            <v>0</v>
          </cell>
          <cell r="CS195">
            <v>1</v>
          </cell>
        </row>
        <row r="196">
          <cell r="C196" t="str">
            <v>WT7X37</v>
          </cell>
          <cell r="D196" t="str">
            <v>F</v>
          </cell>
          <cell r="E196">
            <v>37</v>
          </cell>
          <cell r="F196">
            <v>10.9</v>
          </cell>
          <cell r="G196">
            <v>7.09</v>
          </cell>
          <cell r="H196">
            <v>0</v>
          </cell>
          <cell r="I196">
            <v>0</v>
          </cell>
          <cell r="J196">
            <v>10.1</v>
          </cell>
          <cell r="K196">
            <v>0</v>
          </cell>
          <cell r="L196">
            <v>0</v>
          </cell>
          <cell r="M196">
            <v>0.45</v>
          </cell>
          <cell r="N196">
            <v>0.78500000000000003</v>
          </cell>
          <cell r="O196">
            <v>0</v>
          </cell>
          <cell r="P196">
            <v>0</v>
          </cell>
          <cell r="Q196">
            <v>0</v>
          </cell>
          <cell r="R196">
            <v>1.38</v>
          </cell>
          <cell r="S196">
            <v>1.625</v>
          </cell>
          <cell r="T196">
            <v>0</v>
          </cell>
          <cell r="U196">
            <v>0</v>
          </cell>
          <cell r="V196">
            <v>1.32</v>
          </cell>
          <cell r="W196">
            <v>0</v>
          </cell>
          <cell r="X196">
            <v>0</v>
          </cell>
          <cell r="Y196">
            <v>0.54100000000000004</v>
          </cell>
          <cell r="Z196">
            <v>6.41</v>
          </cell>
          <cell r="AA196">
            <v>0</v>
          </cell>
          <cell r="AB196">
            <v>12.7</v>
          </cell>
          <cell r="AC196">
            <v>0</v>
          </cell>
          <cell r="AD196">
            <v>15.7</v>
          </cell>
          <cell r="AE196">
            <v>36</v>
          </cell>
          <cell r="AF196">
            <v>11.5</v>
          </cell>
          <cell r="AG196">
            <v>6.25</v>
          </cell>
          <cell r="AH196">
            <v>1.82</v>
          </cell>
          <cell r="AI196">
            <v>66.900000000000006</v>
          </cell>
          <cell r="AJ196">
            <v>20.2</v>
          </cell>
          <cell r="AK196">
            <v>13.3</v>
          </cell>
          <cell r="AL196">
            <v>2.48</v>
          </cell>
          <cell r="AM196">
            <v>0</v>
          </cell>
          <cell r="AN196">
            <v>1.93</v>
          </cell>
          <cell r="AO196">
            <v>4.1900000000000004</v>
          </cell>
          <cell r="AP196">
            <v>0</v>
          </cell>
          <cell r="AQ196">
            <v>0</v>
          </cell>
          <cell r="AR196">
            <v>0</v>
          </cell>
          <cell r="AS196">
            <v>0</v>
          </cell>
          <cell r="AT196">
            <v>0</v>
          </cell>
          <cell r="AU196">
            <v>3.21</v>
          </cell>
          <cell r="AV196">
            <v>0.91600000000000004</v>
          </cell>
          <cell r="AW196">
            <v>0</v>
          </cell>
          <cell r="AX196">
            <v>1</v>
          </cell>
          <cell r="AY196" t="str">
            <v>WT180X55</v>
          </cell>
          <cell r="AZ196" t="str">
            <v>WT180X55</v>
          </cell>
          <cell r="BA196">
            <v>55</v>
          </cell>
          <cell r="BB196">
            <v>7030</v>
          </cell>
          <cell r="BC196">
            <v>180</v>
          </cell>
          <cell r="BD196">
            <v>0</v>
          </cell>
          <cell r="BE196">
            <v>0</v>
          </cell>
          <cell r="BF196">
            <v>257</v>
          </cell>
          <cell r="BG196">
            <v>0</v>
          </cell>
          <cell r="BH196">
            <v>0</v>
          </cell>
          <cell r="BI196">
            <v>11.4</v>
          </cell>
          <cell r="BJ196">
            <v>19.899999999999999</v>
          </cell>
          <cell r="BK196">
            <v>0</v>
          </cell>
          <cell r="BL196">
            <v>0</v>
          </cell>
          <cell r="BM196">
            <v>0</v>
          </cell>
          <cell r="BN196">
            <v>35.1</v>
          </cell>
          <cell r="BO196">
            <v>41.3</v>
          </cell>
          <cell r="BP196">
            <v>0</v>
          </cell>
          <cell r="BQ196">
            <v>33.5</v>
          </cell>
          <cell r="BR196">
            <v>0</v>
          </cell>
          <cell r="BS196">
            <v>0</v>
          </cell>
          <cell r="BT196">
            <v>13.7</v>
          </cell>
          <cell r="BU196">
            <v>55</v>
          </cell>
          <cell r="BV196">
            <v>0</v>
          </cell>
          <cell r="BW196">
            <v>0</v>
          </cell>
          <cell r="BX196">
            <v>12.7</v>
          </cell>
          <cell r="BY196">
            <v>15.7</v>
          </cell>
          <cell r="BZ196">
            <v>15</v>
          </cell>
          <cell r="CA196">
            <v>188</v>
          </cell>
          <cell r="CB196">
            <v>102</v>
          </cell>
          <cell r="CC196">
            <v>46.2</v>
          </cell>
          <cell r="CD196">
            <v>27.8</v>
          </cell>
          <cell r="CE196">
            <v>331</v>
          </cell>
          <cell r="CF196">
            <v>218</v>
          </cell>
          <cell r="CG196">
            <v>63</v>
          </cell>
          <cell r="CH196">
            <v>0</v>
          </cell>
          <cell r="CI196">
            <v>803</v>
          </cell>
          <cell r="CJ196">
            <v>1.1299999999999999</v>
          </cell>
          <cell r="CK196">
            <v>0</v>
          </cell>
          <cell r="CL196">
            <v>0</v>
          </cell>
          <cell r="CM196">
            <v>0</v>
          </cell>
          <cell r="CN196">
            <v>0</v>
          </cell>
          <cell r="CO196">
            <v>0</v>
          </cell>
          <cell r="CP196">
            <v>81.5</v>
          </cell>
          <cell r="CQ196">
            <v>0.91600000000000004</v>
          </cell>
          <cell r="CR196">
            <v>0</v>
          </cell>
          <cell r="CS196">
            <v>1</v>
          </cell>
        </row>
        <row r="197">
          <cell r="C197" t="str">
            <v>WT7X34</v>
          </cell>
          <cell r="D197" t="str">
            <v>F</v>
          </cell>
          <cell r="E197">
            <v>34</v>
          </cell>
          <cell r="F197">
            <v>10</v>
          </cell>
          <cell r="G197">
            <v>7.02</v>
          </cell>
          <cell r="H197">
            <v>0</v>
          </cell>
          <cell r="I197">
            <v>0</v>
          </cell>
          <cell r="J197">
            <v>10</v>
          </cell>
          <cell r="K197">
            <v>0</v>
          </cell>
          <cell r="L197">
            <v>0</v>
          </cell>
          <cell r="M197">
            <v>0.41499999999999998</v>
          </cell>
          <cell r="N197">
            <v>0.72</v>
          </cell>
          <cell r="O197">
            <v>0</v>
          </cell>
          <cell r="P197">
            <v>0</v>
          </cell>
          <cell r="Q197">
            <v>0</v>
          </cell>
          <cell r="R197">
            <v>1.31</v>
          </cell>
          <cell r="S197">
            <v>1.5625</v>
          </cell>
          <cell r="T197">
            <v>0</v>
          </cell>
          <cell r="U197">
            <v>0</v>
          </cell>
          <cell r="V197">
            <v>1.29</v>
          </cell>
          <cell r="W197">
            <v>0</v>
          </cell>
          <cell r="X197">
            <v>0</v>
          </cell>
          <cell r="Y197">
            <v>0.498</v>
          </cell>
          <cell r="Z197">
            <v>6.97</v>
          </cell>
          <cell r="AA197">
            <v>0</v>
          </cell>
          <cell r="AB197">
            <v>13.8</v>
          </cell>
          <cell r="AC197">
            <v>0</v>
          </cell>
          <cell r="AD197">
            <v>16.899999999999999</v>
          </cell>
          <cell r="AE197">
            <v>32.6</v>
          </cell>
          <cell r="AF197">
            <v>10.4</v>
          </cell>
          <cell r="AG197">
            <v>5.69</v>
          </cell>
          <cell r="AH197">
            <v>1.81</v>
          </cell>
          <cell r="AI197">
            <v>60.7</v>
          </cell>
          <cell r="AJ197">
            <v>18.399999999999999</v>
          </cell>
          <cell r="AK197">
            <v>12.1</v>
          </cell>
          <cell r="AL197">
            <v>2.46</v>
          </cell>
          <cell r="AM197">
            <v>0</v>
          </cell>
          <cell r="AN197">
            <v>1.5</v>
          </cell>
          <cell r="AO197">
            <v>3.21</v>
          </cell>
          <cell r="AP197">
            <v>0</v>
          </cell>
          <cell r="AQ197">
            <v>0</v>
          </cell>
          <cell r="AR197">
            <v>0</v>
          </cell>
          <cell r="AS197">
            <v>0</v>
          </cell>
          <cell r="AT197">
            <v>0</v>
          </cell>
          <cell r="AU197">
            <v>3.19</v>
          </cell>
          <cell r="AV197">
            <v>0.91600000000000004</v>
          </cell>
          <cell r="AW197">
            <v>0</v>
          </cell>
          <cell r="AX197">
            <v>1</v>
          </cell>
          <cell r="AY197" t="str">
            <v>WT180X50.5</v>
          </cell>
          <cell r="AZ197" t="str">
            <v>WT180X50.5</v>
          </cell>
          <cell r="BA197">
            <v>50.5</v>
          </cell>
          <cell r="BB197">
            <v>6450</v>
          </cell>
          <cell r="BC197">
            <v>178</v>
          </cell>
          <cell r="BD197">
            <v>0</v>
          </cell>
          <cell r="BE197">
            <v>0</v>
          </cell>
          <cell r="BF197">
            <v>254</v>
          </cell>
          <cell r="BG197">
            <v>0</v>
          </cell>
          <cell r="BH197">
            <v>0</v>
          </cell>
          <cell r="BI197">
            <v>10.5</v>
          </cell>
          <cell r="BJ197">
            <v>18.3</v>
          </cell>
          <cell r="BK197">
            <v>0</v>
          </cell>
          <cell r="BL197">
            <v>0</v>
          </cell>
          <cell r="BM197">
            <v>0</v>
          </cell>
          <cell r="BN197">
            <v>33.299999999999997</v>
          </cell>
          <cell r="BO197">
            <v>39.700000000000003</v>
          </cell>
          <cell r="BP197">
            <v>0</v>
          </cell>
          <cell r="BQ197">
            <v>32.799999999999997</v>
          </cell>
          <cell r="BR197">
            <v>0</v>
          </cell>
          <cell r="BS197">
            <v>0</v>
          </cell>
          <cell r="BT197">
            <v>12.6</v>
          </cell>
          <cell r="BU197">
            <v>50.5</v>
          </cell>
          <cell r="BV197">
            <v>0</v>
          </cell>
          <cell r="BW197">
            <v>0</v>
          </cell>
          <cell r="BX197">
            <v>13.8</v>
          </cell>
          <cell r="BY197">
            <v>16.899999999999999</v>
          </cell>
          <cell r="BZ197">
            <v>13.6</v>
          </cell>
          <cell r="CA197">
            <v>170</v>
          </cell>
          <cell r="CB197">
            <v>93.2</v>
          </cell>
          <cell r="CC197">
            <v>46</v>
          </cell>
          <cell r="CD197">
            <v>25.3</v>
          </cell>
          <cell r="CE197">
            <v>302</v>
          </cell>
          <cell r="CF197">
            <v>198</v>
          </cell>
          <cell r="CG197">
            <v>62.5</v>
          </cell>
          <cell r="CH197">
            <v>0</v>
          </cell>
          <cell r="CI197">
            <v>624</v>
          </cell>
          <cell r="CJ197">
            <v>0.86199999999999999</v>
          </cell>
          <cell r="CK197">
            <v>0</v>
          </cell>
          <cell r="CL197">
            <v>0</v>
          </cell>
          <cell r="CM197">
            <v>0</v>
          </cell>
          <cell r="CN197">
            <v>0</v>
          </cell>
          <cell r="CO197">
            <v>0</v>
          </cell>
          <cell r="CP197">
            <v>81</v>
          </cell>
          <cell r="CQ197">
            <v>0.91600000000000004</v>
          </cell>
          <cell r="CR197">
            <v>0</v>
          </cell>
          <cell r="CS197">
            <v>1</v>
          </cell>
        </row>
        <row r="198">
          <cell r="C198" t="str">
            <v>WT7X30.5</v>
          </cell>
          <cell r="D198" t="str">
            <v>F</v>
          </cell>
          <cell r="E198">
            <v>30.5</v>
          </cell>
          <cell r="F198">
            <v>8.9600000000000009</v>
          </cell>
          <cell r="G198">
            <v>6.95</v>
          </cell>
          <cell r="H198">
            <v>0</v>
          </cell>
          <cell r="I198">
            <v>0</v>
          </cell>
          <cell r="J198">
            <v>10</v>
          </cell>
          <cell r="K198">
            <v>0</v>
          </cell>
          <cell r="L198">
            <v>0</v>
          </cell>
          <cell r="M198">
            <v>0.375</v>
          </cell>
          <cell r="N198">
            <v>0.64500000000000002</v>
          </cell>
          <cell r="O198">
            <v>0</v>
          </cell>
          <cell r="P198">
            <v>0</v>
          </cell>
          <cell r="Q198">
            <v>0</v>
          </cell>
          <cell r="R198">
            <v>1.24</v>
          </cell>
          <cell r="S198">
            <v>1.5</v>
          </cell>
          <cell r="T198">
            <v>0</v>
          </cell>
          <cell r="U198">
            <v>0</v>
          </cell>
          <cell r="V198">
            <v>1.25</v>
          </cell>
          <cell r="W198">
            <v>0</v>
          </cell>
          <cell r="X198">
            <v>0</v>
          </cell>
          <cell r="Y198">
            <v>0.44800000000000001</v>
          </cell>
          <cell r="Z198">
            <v>7.75</v>
          </cell>
          <cell r="AA198">
            <v>0</v>
          </cell>
          <cell r="AB198">
            <v>15.2</v>
          </cell>
          <cell r="AC198">
            <v>0</v>
          </cell>
          <cell r="AD198">
            <v>18.5</v>
          </cell>
          <cell r="AE198">
            <v>28.9</v>
          </cell>
          <cell r="AF198">
            <v>9.15</v>
          </cell>
          <cell r="AG198">
            <v>5.07</v>
          </cell>
          <cell r="AH198">
            <v>1.8</v>
          </cell>
          <cell r="AI198">
            <v>53.7</v>
          </cell>
          <cell r="AJ198">
            <v>16.399999999999999</v>
          </cell>
          <cell r="AK198">
            <v>10.7</v>
          </cell>
          <cell r="AL198">
            <v>2.4500000000000002</v>
          </cell>
          <cell r="AM198">
            <v>0</v>
          </cell>
          <cell r="AN198">
            <v>1.0900000000000001</v>
          </cell>
          <cell r="AO198">
            <v>2.29</v>
          </cell>
          <cell r="AP198">
            <v>0</v>
          </cell>
          <cell r="AQ198">
            <v>0</v>
          </cell>
          <cell r="AR198">
            <v>0</v>
          </cell>
          <cell r="AS198">
            <v>0</v>
          </cell>
          <cell r="AT198">
            <v>0</v>
          </cell>
          <cell r="AU198">
            <v>3.17</v>
          </cell>
          <cell r="AV198">
            <v>0.91500000000000004</v>
          </cell>
          <cell r="AW198">
            <v>0</v>
          </cell>
          <cell r="AX198">
            <v>0.97199999999999998</v>
          </cell>
          <cell r="AY198" t="str">
            <v>WT180X45.5</v>
          </cell>
          <cell r="AZ198" t="str">
            <v>WT180X45.5</v>
          </cell>
          <cell r="BA198">
            <v>45.5</v>
          </cell>
          <cell r="BB198">
            <v>5780</v>
          </cell>
          <cell r="BC198">
            <v>177</v>
          </cell>
          <cell r="BD198">
            <v>0</v>
          </cell>
          <cell r="BE198">
            <v>0</v>
          </cell>
          <cell r="BF198">
            <v>254</v>
          </cell>
          <cell r="BG198">
            <v>0</v>
          </cell>
          <cell r="BH198">
            <v>0</v>
          </cell>
          <cell r="BI198">
            <v>9.5299999999999994</v>
          </cell>
          <cell r="BJ198">
            <v>16.399999999999999</v>
          </cell>
          <cell r="BK198">
            <v>0</v>
          </cell>
          <cell r="BL198">
            <v>0</v>
          </cell>
          <cell r="BM198">
            <v>0</v>
          </cell>
          <cell r="BN198">
            <v>31.5</v>
          </cell>
          <cell r="BO198">
            <v>38.1</v>
          </cell>
          <cell r="BP198">
            <v>0</v>
          </cell>
          <cell r="BQ198">
            <v>31.8</v>
          </cell>
          <cell r="BR198">
            <v>0</v>
          </cell>
          <cell r="BS198">
            <v>0</v>
          </cell>
          <cell r="BT198">
            <v>11.4</v>
          </cell>
          <cell r="BU198">
            <v>45.5</v>
          </cell>
          <cell r="BV198">
            <v>0</v>
          </cell>
          <cell r="BW198">
            <v>0</v>
          </cell>
          <cell r="BX198">
            <v>15.2</v>
          </cell>
          <cell r="BY198">
            <v>18.5</v>
          </cell>
          <cell r="BZ198">
            <v>12</v>
          </cell>
          <cell r="CA198">
            <v>150</v>
          </cell>
          <cell r="CB198">
            <v>83.1</v>
          </cell>
          <cell r="CC198">
            <v>45.7</v>
          </cell>
          <cell r="CD198">
            <v>22.4</v>
          </cell>
          <cell r="CE198">
            <v>269</v>
          </cell>
          <cell r="CF198">
            <v>175</v>
          </cell>
          <cell r="CG198">
            <v>62.2</v>
          </cell>
          <cell r="CH198">
            <v>0</v>
          </cell>
          <cell r="CI198">
            <v>454</v>
          </cell>
          <cell r="CJ198">
            <v>0.61499999999999999</v>
          </cell>
          <cell r="CK198">
            <v>0</v>
          </cell>
          <cell r="CL198">
            <v>0</v>
          </cell>
          <cell r="CM198">
            <v>0</v>
          </cell>
          <cell r="CN198">
            <v>0</v>
          </cell>
          <cell r="CO198">
            <v>0</v>
          </cell>
          <cell r="CP198">
            <v>80.5</v>
          </cell>
          <cell r="CQ198">
            <v>0.91500000000000004</v>
          </cell>
          <cell r="CR198">
            <v>0</v>
          </cell>
          <cell r="CS198">
            <v>0.97199999999999998</v>
          </cell>
        </row>
        <row r="199">
          <cell r="C199" t="str">
            <v>WT7X26.5</v>
          </cell>
          <cell r="D199" t="str">
            <v>F</v>
          </cell>
          <cell r="E199">
            <v>26.5</v>
          </cell>
          <cell r="F199">
            <v>7.8</v>
          </cell>
          <cell r="G199">
            <v>6.96</v>
          </cell>
          <cell r="H199">
            <v>0</v>
          </cell>
          <cell r="I199">
            <v>0</v>
          </cell>
          <cell r="J199">
            <v>8.06</v>
          </cell>
          <cell r="K199">
            <v>0</v>
          </cell>
          <cell r="L199">
            <v>0</v>
          </cell>
          <cell r="M199">
            <v>0.37</v>
          </cell>
          <cell r="N199">
            <v>0.66</v>
          </cell>
          <cell r="O199">
            <v>0</v>
          </cell>
          <cell r="P199">
            <v>0</v>
          </cell>
          <cell r="Q199">
            <v>0</v>
          </cell>
          <cell r="R199">
            <v>1.25</v>
          </cell>
          <cell r="S199">
            <v>1.5</v>
          </cell>
          <cell r="T199">
            <v>0</v>
          </cell>
          <cell r="U199">
            <v>0</v>
          </cell>
          <cell r="V199">
            <v>1.38</v>
          </cell>
          <cell r="W199">
            <v>0</v>
          </cell>
          <cell r="X199">
            <v>0</v>
          </cell>
          <cell r="Y199">
            <v>0.48399999999999999</v>
          </cell>
          <cell r="Z199">
            <v>6.11</v>
          </cell>
          <cell r="AA199">
            <v>0</v>
          </cell>
          <cell r="AB199">
            <v>15.4</v>
          </cell>
          <cell r="AC199">
            <v>0</v>
          </cell>
          <cell r="AD199">
            <v>18.8</v>
          </cell>
          <cell r="AE199">
            <v>27.6</v>
          </cell>
          <cell r="AF199">
            <v>8.8699999999999992</v>
          </cell>
          <cell r="AG199">
            <v>4.9400000000000004</v>
          </cell>
          <cell r="AH199">
            <v>1.88</v>
          </cell>
          <cell r="AI199">
            <v>28.8</v>
          </cell>
          <cell r="AJ199">
            <v>11</v>
          </cell>
          <cell r="AK199">
            <v>7.15</v>
          </cell>
          <cell r="AL199">
            <v>1.92</v>
          </cell>
          <cell r="AM199">
            <v>0</v>
          </cell>
          <cell r="AN199">
            <v>0.96699999999999997</v>
          </cell>
          <cell r="AO199">
            <v>1.46</v>
          </cell>
          <cell r="AP199">
            <v>0</v>
          </cell>
          <cell r="AQ199">
            <v>0</v>
          </cell>
          <cell r="AR199">
            <v>0</v>
          </cell>
          <cell r="AS199">
            <v>0</v>
          </cell>
          <cell r="AT199">
            <v>0</v>
          </cell>
          <cell r="AU199">
            <v>2.89</v>
          </cell>
          <cell r="AV199">
            <v>0.86799999999999999</v>
          </cell>
          <cell r="AW199">
            <v>0</v>
          </cell>
          <cell r="AX199">
            <v>0.95699999999999996</v>
          </cell>
          <cell r="AY199" t="str">
            <v>WT180X39.5</v>
          </cell>
          <cell r="AZ199" t="str">
            <v>WT180X39.5</v>
          </cell>
          <cell r="BA199">
            <v>39.5</v>
          </cell>
          <cell r="BB199">
            <v>5030</v>
          </cell>
          <cell r="BC199">
            <v>177</v>
          </cell>
          <cell r="BD199">
            <v>0</v>
          </cell>
          <cell r="BE199">
            <v>0</v>
          </cell>
          <cell r="BF199">
            <v>205</v>
          </cell>
          <cell r="BG199">
            <v>0</v>
          </cell>
          <cell r="BH199">
            <v>0</v>
          </cell>
          <cell r="BI199">
            <v>9.4</v>
          </cell>
          <cell r="BJ199">
            <v>16.8</v>
          </cell>
          <cell r="BK199">
            <v>0</v>
          </cell>
          <cell r="BL199">
            <v>0</v>
          </cell>
          <cell r="BM199">
            <v>0</v>
          </cell>
          <cell r="BN199">
            <v>31.8</v>
          </cell>
          <cell r="BO199">
            <v>38.1</v>
          </cell>
          <cell r="BP199">
            <v>0</v>
          </cell>
          <cell r="BQ199">
            <v>35.1</v>
          </cell>
          <cell r="BR199">
            <v>0</v>
          </cell>
          <cell r="BS199">
            <v>0</v>
          </cell>
          <cell r="BT199">
            <v>12.3</v>
          </cell>
          <cell r="BU199">
            <v>39.5</v>
          </cell>
          <cell r="BV199">
            <v>0</v>
          </cell>
          <cell r="BW199">
            <v>0</v>
          </cell>
          <cell r="BX199">
            <v>15.4</v>
          </cell>
          <cell r="BY199">
            <v>18.8</v>
          </cell>
          <cell r="BZ199">
            <v>11.5</v>
          </cell>
          <cell r="CA199">
            <v>145</v>
          </cell>
          <cell r="CB199">
            <v>81</v>
          </cell>
          <cell r="CC199">
            <v>47.8</v>
          </cell>
          <cell r="CD199">
            <v>12</v>
          </cell>
          <cell r="CE199">
            <v>180</v>
          </cell>
          <cell r="CF199">
            <v>117</v>
          </cell>
          <cell r="CG199">
            <v>48.8</v>
          </cell>
          <cell r="CH199">
            <v>0</v>
          </cell>
          <cell r="CI199">
            <v>402</v>
          </cell>
          <cell r="CJ199">
            <v>0.39200000000000002</v>
          </cell>
          <cell r="CK199">
            <v>0</v>
          </cell>
          <cell r="CL199">
            <v>0</v>
          </cell>
          <cell r="CM199">
            <v>0</v>
          </cell>
          <cell r="CN199">
            <v>0</v>
          </cell>
          <cell r="CO199">
            <v>0</v>
          </cell>
          <cell r="CP199">
            <v>73.400000000000006</v>
          </cell>
          <cell r="CQ199">
            <v>0.86799999999999999</v>
          </cell>
          <cell r="CR199">
            <v>0</v>
          </cell>
          <cell r="CS199">
            <v>0.95699999999999996</v>
          </cell>
        </row>
        <row r="200">
          <cell r="C200" t="str">
            <v>WT7X24</v>
          </cell>
          <cell r="D200" t="str">
            <v>F</v>
          </cell>
          <cell r="E200">
            <v>24</v>
          </cell>
          <cell r="F200">
            <v>7.07</v>
          </cell>
          <cell r="G200">
            <v>6.9</v>
          </cell>
          <cell r="H200">
            <v>0</v>
          </cell>
          <cell r="I200">
            <v>0</v>
          </cell>
          <cell r="J200">
            <v>8.0299999999999994</v>
          </cell>
          <cell r="K200">
            <v>0</v>
          </cell>
          <cell r="L200">
            <v>0</v>
          </cell>
          <cell r="M200">
            <v>0.34</v>
          </cell>
          <cell r="N200">
            <v>0.59499999999999997</v>
          </cell>
          <cell r="O200">
            <v>0</v>
          </cell>
          <cell r="P200">
            <v>0</v>
          </cell>
          <cell r="Q200">
            <v>0</v>
          </cell>
          <cell r="R200">
            <v>1.19</v>
          </cell>
          <cell r="S200">
            <v>1.4375</v>
          </cell>
          <cell r="T200">
            <v>0</v>
          </cell>
          <cell r="U200">
            <v>0</v>
          </cell>
          <cell r="V200">
            <v>1.35</v>
          </cell>
          <cell r="W200">
            <v>0</v>
          </cell>
          <cell r="X200">
            <v>0</v>
          </cell>
          <cell r="Y200">
            <v>0.44</v>
          </cell>
          <cell r="Z200">
            <v>6.75</v>
          </cell>
          <cell r="AA200">
            <v>0</v>
          </cell>
          <cell r="AB200">
            <v>16.8</v>
          </cell>
          <cell r="AC200">
            <v>0</v>
          </cell>
          <cell r="AD200">
            <v>20.3</v>
          </cell>
          <cell r="AE200">
            <v>24.9</v>
          </cell>
          <cell r="AF200">
            <v>8</v>
          </cell>
          <cell r="AG200">
            <v>4.49</v>
          </cell>
          <cell r="AH200">
            <v>1.88</v>
          </cell>
          <cell r="AI200">
            <v>25.7</v>
          </cell>
          <cell r="AJ200">
            <v>9.8000000000000007</v>
          </cell>
          <cell r="AK200">
            <v>6.4</v>
          </cell>
          <cell r="AL200">
            <v>1.91</v>
          </cell>
          <cell r="AM200">
            <v>0</v>
          </cell>
          <cell r="AN200">
            <v>0.72299999999999998</v>
          </cell>
          <cell r="AO200">
            <v>1.07</v>
          </cell>
          <cell r="AP200">
            <v>0</v>
          </cell>
          <cell r="AQ200">
            <v>0</v>
          </cell>
          <cell r="AR200">
            <v>0</v>
          </cell>
          <cell r="AS200">
            <v>0</v>
          </cell>
          <cell r="AT200">
            <v>0</v>
          </cell>
          <cell r="AU200">
            <v>2.87</v>
          </cell>
          <cell r="AV200">
            <v>0.86599999999999999</v>
          </cell>
          <cell r="AW200">
            <v>0</v>
          </cell>
          <cell r="AX200">
            <v>0.88300000000000001</v>
          </cell>
          <cell r="AY200" t="str">
            <v>WT180X36</v>
          </cell>
          <cell r="AZ200" t="str">
            <v>WT180X36</v>
          </cell>
          <cell r="BA200">
            <v>36</v>
          </cell>
          <cell r="BB200">
            <v>4560</v>
          </cell>
          <cell r="BC200">
            <v>175</v>
          </cell>
          <cell r="BD200">
            <v>0</v>
          </cell>
          <cell r="BE200">
            <v>0</v>
          </cell>
          <cell r="BF200">
            <v>204</v>
          </cell>
          <cell r="BG200">
            <v>0</v>
          </cell>
          <cell r="BH200">
            <v>0</v>
          </cell>
          <cell r="BI200">
            <v>8.64</v>
          </cell>
          <cell r="BJ200">
            <v>15.1</v>
          </cell>
          <cell r="BK200">
            <v>0</v>
          </cell>
          <cell r="BL200">
            <v>0</v>
          </cell>
          <cell r="BM200">
            <v>0</v>
          </cell>
          <cell r="BN200">
            <v>30.2</v>
          </cell>
          <cell r="BO200">
            <v>36.5</v>
          </cell>
          <cell r="BP200">
            <v>0</v>
          </cell>
          <cell r="BQ200">
            <v>34.299999999999997</v>
          </cell>
          <cell r="BR200">
            <v>0</v>
          </cell>
          <cell r="BS200">
            <v>0</v>
          </cell>
          <cell r="BT200">
            <v>11.2</v>
          </cell>
          <cell r="BU200">
            <v>36</v>
          </cell>
          <cell r="BV200">
            <v>0</v>
          </cell>
          <cell r="BW200">
            <v>0</v>
          </cell>
          <cell r="BX200">
            <v>16.8</v>
          </cell>
          <cell r="BY200">
            <v>20.3</v>
          </cell>
          <cell r="BZ200">
            <v>10.4</v>
          </cell>
          <cell r="CA200">
            <v>131</v>
          </cell>
          <cell r="CB200">
            <v>73.599999999999994</v>
          </cell>
          <cell r="CC200">
            <v>47.8</v>
          </cell>
          <cell r="CD200">
            <v>10.7</v>
          </cell>
          <cell r="CE200">
            <v>161</v>
          </cell>
          <cell r="CF200">
            <v>105</v>
          </cell>
          <cell r="CG200">
            <v>48.5</v>
          </cell>
          <cell r="CH200">
            <v>0</v>
          </cell>
          <cell r="CI200">
            <v>301</v>
          </cell>
          <cell r="CJ200">
            <v>0.28699999999999998</v>
          </cell>
          <cell r="CK200">
            <v>0</v>
          </cell>
          <cell r="CL200">
            <v>0</v>
          </cell>
          <cell r="CM200">
            <v>0</v>
          </cell>
          <cell r="CN200">
            <v>0</v>
          </cell>
          <cell r="CO200">
            <v>0</v>
          </cell>
          <cell r="CP200">
            <v>72.900000000000006</v>
          </cell>
          <cell r="CQ200">
            <v>0.86599999999999999</v>
          </cell>
          <cell r="CR200">
            <v>0</v>
          </cell>
          <cell r="CS200">
            <v>0.88300000000000001</v>
          </cell>
        </row>
        <row r="201">
          <cell r="C201" t="str">
            <v>WT7X21.5</v>
          </cell>
          <cell r="D201" t="str">
            <v>F</v>
          </cell>
          <cell r="E201">
            <v>21.5</v>
          </cell>
          <cell r="F201">
            <v>6.31</v>
          </cell>
          <cell r="G201">
            <v>6.83</v>
          </cell>
          <cell r="H201">
            <v>0</v>
          </cell>
          <cell r="I201">
            <v>0</v>
          </cell>
          <cell r="J201">
            <v>8</v>
          </cell>
          <cell r="K201">
            <v>0</v>
          </cell>
          <cell r="L201">
            <v>0</v>
          </cell>
          <cell r="M201">
            <v>0.30499999999999999</v>
          </cell>
          <cell r="N201">
            <v>0.53</v>
          </cell>
          <cell r="O201">
            <v>0</v>
          </cell>
          <cell r="P201">
            <v>0</v>
          </cell>
          <cell r="Q201">
            <v>0</v>
          </cell>
          <cell r="R201">
            <v>1.1200000000000001</v>
          </cell>
          <cell r="S201">
            <v>1.375</v>
          </cell>
          <cell r="T201">
            <v>0</v>
          </cell>
          <cell r="U201">
            <v>0</v>
          </cell>
          <cell r="V201">
            <v>1.31</v>
          </cell>
          <cell r="W201">
            <v>0</v>
          </cell>
          <cell r="X201">
            <v>0</v>
          </cell>
          <cell r="Y201">
            <v>0.39500000000000002</v>
          </cell>
          <cell r="Z201">
            <v>7.54</v>
          </cell>
          <cell r="AA201">
            <v>0</v>
          </cell>
          <cell r="AB201">
            <v>18.7</v>
          </cell>
          <cell r="AC201">
            <v>0</v>
          </cell>
          <cell r="AD201">
            <v>22.4</v>
          </cell>
          <cell r="AE201">
            <v>21.9</v>
          </cell>
          <cell r="AF201">
            <v>7.05</v>
          </cell>
          <cell r="AG201">
            <v>3.98</v>
          </cell>
          <cell r="AH201">
            <v>1.86</v>
          </cell>
          <cell r="AI201">
            <v>22.6</v>
          </cell>
          <cell r="AJ201">
            <v>8.64</v>
          </cell>
          <cell r="AK201">
            <v>5.65</v>
          </cell>
          <cell r="AL201">
            <v>1.89</v>
          </cell>
          <cell r="AM201">
            <v>0</v>
          </cell>
          <cell r="AN201">
            <v>0.52200000000000002</v>
          </cell>
          <cell r="AO201">
            <v>0.751</v>
          </cell>
          <cell r="AP201">
            <v>0</v>
          </cell>
          <cell r="AQ201">
            <v>0</v>
          </cell>
          <cell r="AR201">
            <v>0</v>
          </cell>
          <cell r="AS201">
            <v>0</v>
          </cell>
          <cell r="AT201">
            <v>0</v>
          </cell>
          <cell r="AU201">
            <v>2.86</v>
          </cell>
          <cell r="AV201">
            <v>0.86499999999999999</v>
          </cell>
          <cell r="AW201">
            <v>0</v>
          </cell>
          <cell r="AX201">
            <v>0.77600000000000002</v>
          </cell>
          <cell r="AY201" t="str">
            <v>WT180X32</v>
          </cell>
          <cell r="AZ201" t="str">
            <v>WT180X32</v>
          </cell>
          <cell r="BA201">
            <v>32</v>
          </cell>
          <cell r="BB201">
            <v>4070</v>
          </cell>
          <cell r="BC201">
            <v>173</v>
          </cell>
          <cell r="BD201">
            <v>0</v>
          </cell>
          <cell r="BE201">
            <v>0</v>
          </cell>
          <cell r="BF201">
            <v>203</v>
          </cell>
          <cell r="BG201">
            <v>0</v>
          </cell>
          <cell r="BH201">
            <v>0</v>
          </cell>
          <cell r="BI201">
            <v>7.75</v>
          </cell>
          <cell r="BJ201">
            <v>13.5</v>
          </cell>
          <cell r="BK201">
            <v>0</v>
          </cell>
          <cell r="BL201">
            <v>0</v>
          </cell>
          <cell r="BM201">
            <v>0</v>
          </cell>
          <cell r="BN201">
            <v>28.4</v>
          </cell>
          <cell r="BO201">
            <v>34.9</v>
          </cell>
          <cell r="BP201">
            <v>0</v>
          </cell>
          <cell r="BQ201">
            <v>33.299999999999997</v>
          </cell>
          <cell r="BR201">
            <v>0</v>
          </cell>
          <cell r="BS201">
            <v>0</v>
          </cell>
          <cell r="BT201">
            <v>10</v>
          </cell>
          <cell r="BU201">
            <v>32</v>
          </cell>
          <cell r="BV201">
            <v>0</v>
          </cell>
          <cell r="BW201">
            <v>0</v>
          </cell>
          <cell r="BX201">
            <v>18.7</v>
          </cell>
          <cell r="BY201">
            <v>22.4</v>
          </cell>
          <cell r="BZ201">
            <v>9.1199999999999992</v>
          </cell>
          <cell r="CA201">
            <v>116</v>
          </cell>
          <cell r="CB201">
            <v>65.2</v>
          </cell>
          <cell r="CC201">
            <v>47.2</v>
          </cell>
          <cell r="CD201">
            <v>9.41</v>
          </cell>
          <cell r="CE201">
            <v>142</v>
          </cell>
          <cell r="CF201">
            <v>92.6</v>
          </cell>
          <cell r="CG201">
            <v>48</v>
          </cell>
          <cell r="CH201">
            <v>0</v>
          </cell>
          <cell r="CI201">
            <v>217</v>
          </cell>
          <cell r="CJ201">
            <v>0.20200000000000001</v>
          </cell>
          <cell r="CK201">
            <v>0</v>
          </cell>
          <cell r="CL201">
            <v>0</v>
          </cell>
          <cell r="CM201">
            <v>0</v>
          </cell>
          <cell r="CN201">
            <v>0</v>
          </cell>
          <cell r="CO201">
            <v>0</v>
          </cell>
          <cell r="CP201">
            <v>72.599999999999994</v>
          </cell>
          <cell r="CQ201">
            <v>0.86499999999999999</v>
          </cell>
          <cell r="CR201">
            <v>0</v>
          </cell>
          <cell r="CS201">
            <v>0.77600000000000002</v>
          </cell>
        </row>
        <row r="202">
          <cell r="C202" t="str">
            <v>WT7X19</v>
          </cell>
          <cell r="D202" t="str">
            <v>F</v>
          </cell>
          <cell r="E202">
            <v>19</v>
          </cell>
          <cell r="F202">
            <v>5.58</v>
          </cell>
          <cell r="G202">
            <v>7.05</v>
          </cell>
          <cell r="H202">
            <v>0</v>
          </cell>
          <cell r="I202">
            <v>0</v>
          </cell>
          <cell r="J202">
            <v>6.77</v>
          </cell>
          <cell r="K202">
            <v>0</v>
          </cell>
          <cell r="L202">
            <v>0</v>
          </cell>
          <cell r="M202">
            <v>0.31</v>
          </cell>
          <cell r="N202">
            <v>0.51500000000000001</v>
          </cell>
          <cell r="O202">
            <v>0</v>
          </cell>
          <cell r="P202">
            <v>0</v>
          </cell>
          <cell r="Q202">
            <v>0</v>
          </cell>
          <cell r="R202">
            <v>0.91500000000000004</v>
          </cell>
          <cell r="S202">
            <v>1.25</v>
          </cell>
          <cell r="T202">
            <v>0</v>
          </cell>
          <cell r="U202">
            <v>0</v>
          </cell>
          <cell r="V202">
            <v>1.54</v>
          </cell>
          <cell r="W202">
            <v>0</v>
          </cell>
          <cell r="X202">
            <v>0</v>
          </cell>
          <cell r="Y202">
            <v>0.41199999999999998</v>
          </cell>
          <cell r="Z202">
            <v>6.57</v>
          </cell>
          <cell r="AA202">
            <v>0</v>
          </cell>
          <cell r="AB202">
            <v>19.8</v>
          </cell>
          <cell r="AC202">
            <v>0</v>
          </cell>
          <cell r="AD202">
            <v>22.7</v>
          </cell>
          <cell r="AE202">
            <v>23.3</v>
          </cell>
          <cell r="AF202">
            <v>7.45</v>
          </cell>
          <cell r="AG202">
            <v>4.22</v>
          </cell>
          <cell r="AH202">
            <v>2.04</v>
          </cell>
          <cell r="AI202">
            <v>13.3</v>
          </cell>
          <cell r="AJ202">
            <v>6.07</v>
          </cell>
          <cell r="AK202">
            <v>3.94</v>
          </cell>
          <cell r="AL202">
            <v>1.55</v>
          </cell>
          <cell r="AM202">
            <v>0</v>
          </cell>
          <cell r="AN202">
            <v>0.39800000000000002</v>
          </cell>
          <cell r="AO202">
            <v>0.55400000000000005</v>
          </cell>
          <cell r="AP202">
            <v>0</v>
          </cell>
          <cell r="AQ202">
            <v>0</v>
          </cell>
          <cell r="AR202">
            <v>0</v>
          </cell>
          <cell r="AS202">
            <v>0</v>
          </cell>
          <cell r="AT202">
            <v>0</v>
          </cell>
          <cell r="AU202">
            <v>2.86</v>
          </cell>
          <cell r="AV202">
            <v>0.79900000000000004</v>
          </cell>
          <cell r="AW202">
            <v>0</v>
          </cell>
          <cell r="AX202">
            <v>0.75800000000000001</v>
          </cell>
          <cell r="AY202" t="str">
            <v>WT180X28.9</v>
          </cell>
          <cell r="AZ202" t="str">
            <v>WT180X28.9</v>
          </cell>
          <cell r="BA202">
            <v>28.9</v>
          </cell>
          <cell r="BB202">
            <v>3600</v>
          </cell>
          <cell r="BC202">
            <v>179</v>
          </cell>
          <cell r="BD202">
            <v>0</v>
          </cell>
          <cell r="BE202">
            <v>0</v>
          </cell>
          <cell r="BF202">
            <v>172</v>
          </cell>
          <cell r="BG202">
            <v>0</v>
          </cell>
          <cell r="BH202">
            <v>0</v>
          </cell>
          <cell r="BI202">
            <v>7.87</v>
          </cell>
          <cell r="BJ202">
            <v>13.1</v>
          </cell>
          <cell r="BK202">
            <v>0</v>
          </cell>
          <cell r="BL202">
            <v>0</v>
          </cell>
          <cell r="BM202">
            <v>0</v>
          </cell>
          <cell r="BN202">
            <v>23.2</v>
          </cell>
          <cell r="BO202">
            <v>31.8</v>
          </cell>
          <cell r="BP202">
            <v>0</v>
          </cell>
          <cell r="BQ202">
            <v>39.1</v>
          </cell>
          <cell r="BR202">
            <v>0</v>
          </cell>
          <cell r="BS202">
            <v>0</v>
          </cell>
          <cell r="BT202">
            <v>10.5</v>
          </cell>
          <cell r="BU202">
            <v>28.9</v>
          </cell>
          <cell r="BV202">
            <v>0</v>
          </cell>
          <cell r="BW202">
            <v>0</v>
          </cell>
          <cell r="BX202">
            <v>19.8</v>
          </cell>
          <cell r="BY202">
            <v>22.7</v>
          </cell>
          <cell r="BZ202">
            <v>9.6999999999999993</v>
          </cell>
          <cell r="CA202">
            <v>122</v>
          </cell>
          <cell r="CB202">
            <v>69.2</v>
          </cell>
          <cell r="CC202">
            <v>51.8</v>
          </cell>
          <cell r="CD202">
            <v>5.54</v>
          </cell>
          <cell r="CE202">
            <v>100</v>
          </cell>
          <cell r="CF202">
            <v>64.599999999999994</v>
          </cell>
          <cell r="CG202">
            <v>39.4</v>
          </cell>
          <cell r="CH202">
            <v>0</v>
          </cell>
          <cell r="CI202">
            <v>166</v>
          </cell>
          <cell r="CJ202">
            <v>0.14899999999999999</v>
          </cell>
          <cell r="CK202">
            <v>0</v>
          </cell>
          <cell r="CL202">
            <v>0</v>
          </cell>
          <cell r="CM202">
            <v>0</v>
          </cell>
          <cell r="CN202">
            <v>0</v>
          </cell>
          <cell r="CO202">
            <v>0</v>
          </cell>
          <cell r="CP202">
            <v>72.599999999999994</v>
          </cell>
          <cell r="CQ202">
            <v>0.79900000000000004</v>
          </cell>
          <cell r="CR202">
            <v>0</v>
          </cell>
          <cell r="CS202">
            <v>0.75800000000000001</v>
          </cell>
        </row>
        <row r="203">
          <cell r="C203" t="str">
            <v>WT7X17</v>
          </cell>
          <cell r="D203" t="str">
            <v>F</v>
          </cell>
          <cell r="E203">
            <v>17</v>
          </cell>
          <cell r="F203">
            <v>5</v>
          </cell>
          <cell r="G203">
            <v>6.99</v>
          </cell>
          <cell r="H203">
            <v>0</v>
          </cell>
          <cell r="I203">
            <v>0</v>
          </cell>
          <cell r="J203">
            <v>6.75</v>
          </cell>
          <cell r="K203">
            <v>0</v>
          </cell>
          <cell r="L203">
            <v>0</v>
          </cell>
          <cell r="M203">
            <v>0.28499999999999998</v>
          </cell>
          <cell r="N203">
            <v>0.45500000000000002</v>
          </cell>
          <cell r="O203">
            <v>0</v>
          </cell>
          <cell r="P203">
            <v>0</v>
          </cell>
          <cell r="Q203">
            <v>0</v>
          </cell>
          <cell r="R203">
            <v>0.85499999999999998</v>
          </cell>
          <cell r="S203">
            <v>1.1875</v>
          </cell>
          <cell r="T203">
            <v>0</v>
          </cell>
          <cell r="U203">
            <v>0</v>
          </cell>
          <cell r="V203">
            <v>1.53</v>
          </cell>
          <cell r="W203">
            <v>0</v>
          </cell>
          <cell r="X203">
            <v>0</v>
          </cell>
          <cell r="Y203">
            <v>0.371</v>
          </cell>
          <cell r="Z203">
            <v>7.41</v>
          </cell>
          <cell r="AA203">
            <v>0</v>
          </cell>
          <cell r="AB203">
            <v>21.5</v>
          </cell>
          <cell r="AC203">
            <v>0</v>
          </cell>
          <cell r="AD203">
            <v>24.5</v>
          </cell>
          <cell r="AE203">
            <v>20.9</v>
          </cell>
          <cell r="AF203">
            <v>6.74</v>
          </cell>
          <cell r="AG203">
            <v>3.83</v>
          </cell>
          <cell r="AH203">
            <v>2.04</v>
          </cell>
          <cell r="AI203">
            <v>11.6</v>
          </cell>
          <cell r="AJ203">
            <v>5.32</v>
          </cell>
          <cell r="AK203">
            <v>3.45</v>
          </cell>
          <cell r="AL203">
            <v>1.53</v>
          </cell>
          <cell r="AM203">
            <v>0</v>
          </cell>
          <cell r="AN203">
            <v>0.28399999999999997</v>
          </cell>
          <cell r="AO203">
            <v>0.4</v>
          </cell>
          <cell r="AP203">
            <v>0</v>
          </cell>
          <cell r="AQ203">
            <v>0</v>
          </cell>
          <cell r="AR203">
            <v>0</v>
          </cell>
          <cell r="AS203">
            <v>0</v>
          </cell>
          <cell r="AT203">
            <v>0</v>
          </cell>
          <cell r="AU203">
            <v>2.87</v>
          </cell>
          <cell r="AV203">
            <v>0.79200000000000004</v>
          </cell>
          <cell r="AW203">
            <v>0</v>
          </cell>
          <cell r="AX203">
            <v>0.66800000000000004</v>
          </cell>
          <cell r="AY203" t="str">
            <v>WT180X25.5</v>
          </cell>
          <cell r="AZ203" t="str">
            <v>WT180X25.5</v>
          </cell>
          <cell r="BA203">
            <v>25.5</v>
          </cell>
          <cell r="BB203">
            <v>3230</v>
          </cell>
          <cell r="BC203">
            <v>178</v>
          </cell>
          <cell r="BD203">
            <v>0</v>
          </cell>
          <cell r="BE203">
            <v>0</v>
          </cell>
          <cell r="BF203">
            <v>171</v>
          </cell>
          <cell r="BG203">
            <v>0</v>
          </cell>
          <cell r="BH203">
            <v>0</v>
          </cell>
          <cell r="BI203">
            <v>7.24</v>
          </cell>
          <cell r="BJ203">
            <v>11.6</v>
          </cell>
          <cell r="BK203">
            <v>0</v>
          </cell>
          <cell r="BL203">
            <v>0</v>
          </cell>
          <cell r="BM203">
            <v>0</v>
          </cell>
          <cell r="BN203">
            <v>21.7</v>
          </cell>
          <cell r="BO203">
            <v>30.2</v>
          </cell>
          <cell r="BP203">
            <v>0</v>
          </cell>
          <cell r="BQ203">
            <v>38.9</v>
          </cell>
          <cell r="BR203">
            <v>0</v>
          </cell>
          <cell r="BS203">
            <v>0</v>
          </cell>
          <cell r="BT203">
            <v>9.42</v>
          </cell>
          <cell r="BU203">
            <v>25.5</v>
          </cell>
          <cell r="BV203">
            <v>0</v>
          </cell>
          <cell r="BW203">
            <v>0</v>
          </cell>
          <cell r="BX203">
            <v>21.5</v>
          </cell>
          <cell r="BY203">
            <v>24.5</v>
          </cell>
          <cell r="BZ203">
            <v>8.6999999999999993</v>
          </cell>
          <cell r="CA203">
            <v>110</v>
          </cell>
          <cell r="CB203">
            <v>62.8</v>
          </cell>
          <cell r="CC203">
            <v>51.8</v>
          </cell>
          <cell r="CD203">
            <v>4.83</v>
          </cell>
          <cell r="CE203">
            <v>87.2</v>
          </cell>
          <cell r="CF203">
            <v>56.5</v>
          </cell>
          <cell r="CG203">
            <v>38.9</v>
          </cell>
          <cell r="CH203">
            <v>0</v>
          </cell>
          <cell r="CI203">
            <v>118</v>
          </cell>
          <cell r="CJ203">
            <v>0.107</v>
          </cell>
          <cell r="CK203">
            <v>0</v>
          </cell>
          <cell r="CL203">
            <v>0</v>
          </cell>
          <cell r="CM203">
            <v>0</v>
          </cell>
          <cell r="CN203">
            <v>0</v>
          </cell>
          <cell r="CO203">
            <v>0</v>
          </cell>
          <cell r="CP203">
            <v>72.900000000000006</v>
          </cell>
          <cell r="CQ203">
            <v>0.79200000000000004</v>
          </cell>
          <cell r="CR203">
            <v>0</v>
          </cell>
          <cell r="CS203">
            <v>0.66800000000000004</v>
          </cell>
        </row>
        <row r="204">
          <cell r="C204" t="str">
            <v>WT7X15</v>
          </cell>
          <cell r="D204" t="str">
            <v>F</v>
          </cell>
          <cell r="E204">
            <v>15</v>
          </cell>
          <cell r="F204">
            <v>4.42</v>
          </cell>
          <cell r="G204">
            <v>6.92</v>
          </cell>
          <cell r="H204">
            <v>0</v>
          </cell>
          <cell r="I204">
            <v>0</v>
          </cell>
          <cell r="J204">
            <v>6.73</v>
          </cell>
          <cell r="K204">
            <v>0</v>
          </cell>
          <cell r="L204">
            <v>0</v>
          </cell>
          <cell r="M204">
            <v>0.27</v>
          </cell>
          <cell r="N204">
            <v>0.38500000000000001</v>
          </cell>
          <cell r="O204">
            <v>0</v>
          </cell>
          <cell r="P204">
            <v>0</v>
          </cell>
          <cell r="Q204">
            <v>0</v>
          </cell>
          <cell r="R204">
            <v>0.78500000000000003</v>
          </cell>
          <cell r="S204">
            <v>1.125</v>
          </cell>
          <cell r="T204">
            <v>0</v>
          </cell>
          <cell r="U204">
            <v>0</v>
          </cell>
          <cell r="V204">
            <v>1.58</v>
          </cell>
          <cell r="W204">
            <v>0</v>
          </cell>
          <cell r="X204">
            <v>0</v>
          </cell>
          <cell r="Y204">
            <v>0.32900000000000001</v>
          </cell>
          <cell r="Z204">
            <v>8.74</v>
          </cell>
          <cell r="AA204">
            <v>0</v>
          </cell>
          <cell r="AB204">
            <v>22.7</v>
          </cell>
          <cell r="AC204">
            <v>0</v>
          </cell>
          <cell r="AD204">
            <v>25.6</v>
          </cell>
          <cell r="AE204">
            <v>19</v>
          </cell>
          <cell r="AF204">
            <v>6.25</v>
          </cell>
          <cell r="AG204">
            <v>3.55</v>
          </cell>
          <cell r="AH204">
            <v>2.0699999999999998</v>
          </cell>
          <cell r="AI204">
            <v>9.7899999999999991</v>
          </cell>
          <cell r="AJ204">
            <v>4.49</v>
          </cell>
          <cell r="AK204">
            <v>2.91</v>
          </cell>
          <cell r="AL204">
            <v>1.49</v>
          </cell>
          <cell r="AM204">
            <v>0</v>
          </cell>
          <cell r="AN204">
            <v>0.19</v>
          </cell>
          <cell r="AO204">
            <v>0.28699999999999998</v>
          </cell>
          <cell r="AP204">
            <v>0</v>
          </cell>
          <cell r="AQ204">
            <v>0</v>
          </cell>
          <cell r="AR204">
            <v>0</v>
          </cell>
          <cell r="AS204">
            <v>0</v>
          </cell>
          <cell r="AT204">
            <v>0</v>
          </cell>
          <cell r="AU204">
            <v>2.9</v>
          </cell>
          <cell r="AV204">
            <v>0.77200000000000002</v>
          </cell>
          <cell r="AW204">
            <v>0</v>
          </cell>
          <cell r="AX204">
            <v>0.60899999999999999</v>
          </cell>
          <cell r="AY204" t="str">
            <v>WT180X22</v>
          </cell>
          <cell r="AZ204" t="str">
            <v>WT180X22</v>
          </cell>
          <cell r="BA204">
            <v>22</v>
          </cell>
          <cell r="BB204">
            <v>2850</v>
          </cell>
          <cell r="BC204">
            <v>176</v>
          </cell>
          <cell r="BD204">
            <v>0</v>
          </cell>
          <cell r="BE204">
            <v>0</v>
          </cell>
          <cell r="BF204">
            <v>171</v>
          </cell>
          <cell r="BG204">
            <v>0</v>
          </cell>
          <cell r="BH204">
            <v>0</v>
          </cell>
          <cell r="BI204">
            <v>6.86</v>
          </cell>
          <cell r="BJ204">
            <v>9.7799999999999994</v>
          </cell>
          <cell r="BK204">
            <v>0</v>
          </cell>
          <cell r="BL204">
            <v>0</v>
          </cell>
          <cell r="BM204">
            <v>0</v>
          </cell>
          <cell r="BN204">
            <v>19.899999999999999</v>
          </cell>
          <cell r="BO204">
            <v>28.6</v>
          </cell>
          <cell r="BP204">
            <v>0</v>
          </cell>
          <cell r="BQ204">
            <v>40.1</v>
          </cell>
          <cell r="BR204">
            <v>0</v>
          </cell>
          <cell r="BS204">
            <v>0</v>
          </cell>
          <cell r="BT204">
            <v>8.36</v>
          </cell>
          <cell r="BU204">
            <v>22</v>
          </cell>
          <cell r="BV204">
            <v>0</v>
          </cell>
          <cell r="BW204">
            <v>0</v>
          </cell>
          <cell r="BX204">
            <v>22.7</v>
          </cell>
          <cell r="BY204">
            <v>25.6</v>
          </cell>
          <cell r="BZ204">
            <v>7.91</v>
          </cell>
          <cell r="CA204">
            <v>102</v>
          </cell>
          <cell r="CB204">
            <v>58.2</v>
          </cell>
          <cell r="CC204">
            <v>52.6</v>
          </cell>
          <cell r="CD204">
            <v>4.07</v>
          </cell>
          <cell r="CE204">
            <v>73.599999999999994</v>
          </cell>
          <cell r="CF204">
            <v>47.7</v>
          </cell>
          <cell r="CG204">
            <v>37.799999999999997</v>
          </cell>
          <cell r="CH204">
            <v>0</v>
          </cell>
          <cell r="CI204">
            <v>79.099999999999994</v>
          </cell>
          <cell r="CJ204">
            <v>7.7100000000000002E-2</v>
          </cell>
          <cell r="CK204">
            <v>0</v>
          </cell>
          <cell r="CL204">
            <v>0</v>
          </cell>
          <cell r="CM204">
            <v>0</v>
          </cell>
          <cell r="CN204">
            <v>0</v>
          </cell>
          <cell r="CO204">
            <v>0</v>
          </cell>
          <cell r="CP204">
            <v>73.7</v>
          </cell>
          <cell r="CQ204">
            <v>0.77200000000000002</v>
          </cell>
          <cell r="CR204">
            <v>0</v>
          </cell>
          <cell r="CS204">
            <v>0.60899999999999999</v>
          </cell>
        </row>
        <row r="205">
          <cell r="C205" t="str">
            <v>WT7X13</v>
          </cell>
          <cell r="D205" t="str">
            <v>F</v>
          </cell>
          <cell r="E205">
            <v>13</v>
          </cell>
          <cell r="F205">
            <v>3.85</v>
          </cell>
          <cell r="G205">
            <v>6.96</v>
          </cell>
          <cell r="H205">
            <v>0</v>
          </cell>
          <cell r="I205">
            <v>0</v>
          </cell>
          <cell r="J205">
            <v>5.03</v>
          </cell>
          <cell r="K205">
            <v>0</v>
          </cell>
          <cell r="L205">
            <v>0</v>
          </cell>
          <cell r="M205">
            <v>0.255</v>
          </cell>
          <cell r="N205">
            <v>0.42</v>
          </cell>
          <cell r="O205">
            <v>0</v>
          </cell>
          <cell r="P205">
            <v>0</v>
          </cell>
          <cell r="Q205">
            <v>0</v>
          </cell>
          <cell r="R205">
            <v>0.82</v>
          </cell>
          <cell r="S205">
            <v>1.125</v>
          </cell>
          <cell r="T205">
            <v>0</v>
          </cell>
          <cell r="U205">
            <v>0</v>
          </cell>
          <cell r="V205">
            <v>1.72</v>
          </cell>
          <cell r="W205">
            <v>0</v>
          </cell>
          <cell r="X205">
            <v>0</v>
          </cell>
          <cell r="Y205">
            <v>0.38300000000000001</v>
          </cell>
          <cell r="Z205">
            <v>5.98</v>
          </cell>
          <cell r="AA205">
            <v>0</v>
          </cell>
          <cell r="AB205">
            <v>24.1</v>
          </cell>
          <cell r="AC205">
            <v>0</v>
          </cell>
          <cell r="AD205">
            <v>27.3</v>
          </cell>
          <cell r="AE205">
            <v>17.3</v>
          </cell>
          <cell r="AF205">
            <v>5.89</v>
          </cell>
          <cell r="AG205">
            <v>3.31</v>
          </cell>
          <cell r="AH205">
            <v>2.12</v>
          </cell>
          <cell r="AI205">
            <v>4.45</v>
          </cell>
          <cell r="AJ205">
            <v>2.76</v>
          </cell>
          <cell r="AK205">
            <v>1.77</v>
          </cell>
          <cell r="AL205">
            <v>1.08</v>
          </cell>
          <cell r="AM205">
            <v>0</v>
          </cell>
          <cell r="AN205">
            <v>0.17899999999999999</v>
          </cell>
          <cell r="AO205">
            <v>0.20699999999999999</v>
          </cell>
          <cell r="AP205">
            <v>0</v>
          </cell>
          <cell r="AQ205">
            <v>0</v>
          </cell>
          <cell r="AR205">
            <v>0</v>
          </cell>
          <cell r="AS205">
            <v>0</v>
          </cell>
          <cell r="AT205">
            <v>0</v>
          </cell>
          <cell r="AU205">
            <v>2.82</v>
          </cell>
          <cell r="AV205">
            <v>0.71199999999999997</v>
          </cell>
          <cell r="AW205">
            <v>0</v>
          </cell>
          <cell r="AX205">
            <v>0.53800000000000003</v>
          </cell>
          <cell r="AY205" t="str">
            <v>WT180X19.5</v>
          </cell>
          <cell r="AZ205" t="str">
            <v>WT180X19.5</v>
          </cell>
          <cell r="BA205">
            <v>19.5</v>
          </cell>
          <cell r="BB205">
            <v>2480</v>
          </cell>
          <cell r="BC205">
            <v>177</v>
          </cell>
          <cell r="BD205">
            <v>0</v>
          </cell>
          <cell r="BE205">
            <v>0</v>
          </cell>
          <cell r="BF205">
            <v>128</v>
          </cell>
          <cell r="BG205">
            <v>0</v>
          </cell>
          <cell r="BH205">
            <v>0</v>
          </cell>
          <cell r="BI205">
            <v>6.48</v>
          </cell>
          <cell r="BJ205">
            <v>10.7</v>
          </cell>
          <cell r="BK205">
            <v>0</v>
          </cell>
          <cell r="BL205">
            <v>0</v>
          </cell>
          <cell r="BM205">
            <v>0</v>
          </cell>
          <cell r="BN205">
            <v>20.8</v>
          </cell>
          <cell r="BO205">
            <v>28.6</v>
          </cell>
          <cell r="BP205">
            <v>0</v>
          </cell>
          <cell r="BQ205">
            <v>43.7</v>
          </cell>
          <cell r="BR205">
            <v>0</v>
          </cell>
          <cell r="BS205">
            <v>0</v>
          </cell>
          <cell r="BT205">
            <v>9.73</v>
          </cell>
          <cell r="BU205">
            <v>19.5</v>
          </cell>
          <cell r="BV205">
            <v>0</v>
          </cell>
          <cell r="BW205">
            <v>0</v>
          </cell>
          <cell r="BX205">
            <v>24.1</v>
          </cell>
          <cell r="BY205">
            <v>27.3</v>
          </cell>
          <cell r="BZ205">
            <v>7.2</v>
          </cell>
          <cell r="CA205">
            <v>96.5</v>
          </cell>
          <cell r="CB205">
            <v>54.2</v>
          </cell>
          <cell r="CC205">
            <v>53.8</v>
          </cell>
          <cell r="CD205">
            <v>1.85</v>
          </cell>
          <cell r="CE205">
            <v>45.2</v>
          </cell>
          <cell r="CF205">
            <v>29</v>
          </cell>
          <cell r="CG205">
            <v>27.4</v>
          </cell>
          <cell r="CH205">
            <v>0</v>
          </cell>
          <cell r="CI205">
            <v>74.5</v>
          </cell>
          <cell r="CJ205">
            <v>5.5599999999999997E-2</v>
          </cell>
          <cell r="CK205">
            <v>0</v>
          </cell>
          <cell r="CL205">
            <v>0</v>
          </cell>
          <cell r="CM205">
            <v>0</v>
          </cell>
          <cell r="CN205">
            <v>0</v>
          </cell>
          <cell r="CO205">
            <v>0</v>
          </cell>
          <cell r="CP205">
            <v>71.599999999999994</v>
          </cell>
          <cell r="CQ205">
            <v>0.71199999999999997</v>
          </cell>
          <cell r="CR205">
            <v>0</v>
          </cell>
          <cell r="CS205">
            <v>0.53800000000000003</v>
          </cell>
        </row>
        <row r="206">
          <cell r="C206" t="str">
            <v>WT7X11</v>
          </cell>
          <cell r="D206" t="str">
            <v>F</v>
          </cell>
          <cell r="E206">
            <v>11</v>
          </cell>
          <cell r="F206">
            <v>3.25</v>
          </cell>
          <cell r="G206">
            <v>6.87</v>
          </cell>
          <cell r="H206">
            <v>0</v>
          </cell>
          <cell r="I206">
            <v>0</v>
          </cell>
          <cell r="J206">
            <v>5</v>
          </cell>
          <cell r="K206">
            <v>0</v>
          </cell>
          <cell r="L206">
            <v>0</v>
          </cell>
          <cell r="M206">
            <v>0.23</v>
          </cell>
          <cell r="N206">
            <v>0.33500000000000002</v>
          </cell>
          <cell r="O206">
            <v>0</v>
          </cell>
          <cell r="P206">
            <v>0</v>
          </cell>
          <cell r="Q206">
            <v>0</v>
          </cell>
          <cell r="R206">
            <v>0.73499999999999999</v>
          </cell>
          <cell r="S206">
            <v>1.0625</v>
          </cell>
          <cell r="T206">
            <v>0</v>
          </cell>
          <cell r="U206">
            <v>0</v>
          </cell>
          <cell r="V206">
            <v>1.76</v>
          </cell>
          <cell r="W206">
            <v>0</v>
          </cell>
          <cell r="X206">
            <v>0</v>
          </cell>
          <cell r="Y206">
            <v>0.32500000000000001</v>
          </cell>
          <cell r="Z206">
            <v>7.46</v>
          </cell>
          <cell r="AA206">
            <v>0</v>
          </cell>
          <cell r="AB206">
            <v>26.7</v>
          </cell>
          <cell r="AC206">
            <v>0</v>
          </cell>
          <cell r="AD206">
            <v>29.9</v>
          </cell>
          <cell r="AE206">
            <v>14.8</v>
          </cell>
          <cell r="AF206">
            <v>5.2</v>
          </cell>
          <cell r="AG206">
            <v>2.91</v>
          </cell>
          <cell r="AH206">
            <v>2.14</v>
          </cell>
          <cell r="AI206">
            <v>3.5</v>
          </cell>
          <cell r="AJ206">
            <v>2.19</v>
          </cell>
          <cell r="AK206">
            <v>1.4</v>
          </cell>
          <cell r="AL206">
            <v>1.04</v>
          </cell>
          <cell r="AM206">
            <v>0</v>
          </cell>
          <cell r="AN206">
            <v>0.104</v>
          </cell>
          <cell r="AO206">
            <v>0.13400000000000001</v>
          </cell>
          <cell r="AP206">
            <v>0</v>
          </cell>
          <cell r="AQ206">
            <v>0</v>
          </cell>
          <cell r="AR206">
            <v>0</v>
          </cell>
          <cell r="AS206">
            <v>0</v>
          </cell>
          <cell r="AT206">
            <v>0</v>
          </cell>
          <cell r="AU206">
            <v>2.86</v>
          </cell>
          <cell r="AV206">
            <v>0.68899999999999995</v>
          </cell>
          <cell r="AW206">
            <v>0</v>
          </cell>
          <cell r="AX206">
            <v>0.44800000000000001</v>
          </cell>
          <cell r="AY206" t="str">
            <v>WT180X16.45</v>
          </cell>
          <cell r="AZ206" t="str">
            <v>WT180X16.45</v>
          </cell>
          <cell r="BA206">
            <v>16.5</v>
          </cell>
          <cell r="BB206">
            <v>2100</v>
          </cell>
          <cell r="BC206">
            <v>174</v>
          </cell>
          <cell r="BD206">
            <v>0</v>
          </cell>
          <cell r="BE206">
            <v>0</v>
          </cell>
          <cell r="BF206">
            <v>127</v>
          </cell>
          <cell r="BG206">
            <v>0</v>
          </cell>
          <cell r="BH206">
            <v>0</v>
          </cell>
          <cell r="BI206">
            <v>5.84</v>
          </cell>
          <cell r="BJ206">
            <v>8.51</v>
          </cell>
          <cell r="BK206">
            <v>0</v>
          </cell>
          <cell r="BL206">
            <v>0</v>
          </cell>
          <cell r="BM206">
            <v>0</v>
          </cell>
          <cell r="BN206">
            <v>18.7</v>
          </cell>
          <cell r="BO206">
            <v>27</v>
          </cell>
          <cell r="BP206">
            <v>0</v>
          </cell>
          <cell r="BQ206">
            <v>44.7</v>
          </cell>
          <cell r="BR206">
            <v>0</v>
          </cell>
          <cell r="BS206">
            <v>0</v>
          </cell>
          <cell r="BT206">
            <v>8.26</v>
          </cell>
          <cell r="BU206">
            <v>16.5</v>
          </cell>
          <cell r="BV206">
            <v>0</v>
          </cell>
          <cell r="BW206">
            <v>0</v>
          </cell>
          <cell r="BX206">
            <v>26.7</v>
          </cell>
          <cell r="BY206">
            <v>29.9</v>
          </cell>
          <cell r="BZ206">
            <v>6.16</v>
          </cell>
          <cell r="CA206">
            <v>85.2</v>
          </cell>
          <cell r="CB206">
            <v>47.7</v>
          </cell>
          <cell r="CC206">
            <v>54.4</v>
          </cell>
          <cell r="CD206">
            <v>1.46</v>
          </cell>
          <cell r="CE206">
            <v>35.9</v>
          </cell>
          <cell r="CF206">
            <v>22.9</v>
          </cell>
          <cell r="CG206">
            <v>26.4</v>
          </cell>
          <cell r="CH206">
            <v>0</v>
          </cell>
          <cell r="CI206">
            <v>43.3</v>
          </cell>
          <cell r="CJ206">
            <v>3.5999999999999997E-2</v>
          </cell>
          <cell r="CK206">
            <v>0</v>
          </cell>
          <cell r="CL206">
            <v>0</v>
          </cell>
          <cell r="CM206">
            <v>0</v>
          </cell>
          <cell r="CN206">
            <v>0</v>
          </cell>
          <cell r="CO206">
            <v>0</v>
          </cell>
          <cell r="CP206">
            <v>72.599999999999994</v>
          </cell>
          <cell r="CQ206">
            <v>0.68899999999999995</v>
          </cell>
          <cell r="CR206">
            <v>0</v>
          </cell>
          <cell r="CS206">
            <v>0.44800000000000001</v>
          </cell>
        </row>
        <row r="207">
          <cell r="C207" t="str">
            <v>WT6X168</v>
          </cell>
          <cell r="D207" t="str">
            <v>T</v>
          </cell>
          <cell r="E207">
            <v>168</v>
          </cell>
          <cell r="F207">
            <v>49.4</v>
          </cell>
          <cell r="G207">
            <v>8.41</v>
          </cell>
          <cell r="H207">
            <v>0</v>
          </cell>
          <cell r="I207">
            <v>0</v>
          </cell>
          <cell r="J207">
            <v>13.4</v>
          </cell>
          <cell r="K207">
            <v>0</v>
          </cell>
          <cell r="L207">
            <v>0</v>
          </cell>
          <cell r="M207">
            <v>1.78</v>
          </cell>
          <cell r="N207">
            <v>2.96</v>
          </cell>
          <cell r="O207">
            <v>0</v>
          </cell>
          <cell r="P207">
            <v>0</v>
          </cell>
          <cell r="Q207">
            <v>0</v>
          </cell>
          <cell r="R207">
            <v>3.55</v>
          </cell>
          <cell r="S207">
            <v>3.875</v>
          </cell>
          <cell r="T207">
            <v>0</v>
          </cell>
          <cell r="U207">
            <v>0</v>
          </cell>
          <cell r="V207">
            <v>2.31</v>
          </cell>
          <cell r="W207">
            <v>0</v>
          </cell>
          <cell r="X207">
            <v>0</v>
          </cell>
          <cell r="Y207">
            <v>1.84</v>
          </cell>
          <cell r="Z207">
            <v>2.2599999999999998</v>
          </cell>
          <cell r="AA207">
            <v>0</v>
          </cell>
          <cell r="AB207">
            <v>2.74</v>
          </cell>
          <cell r="AC207">
            <v>0</v>
          </cell>
          <cell r="AD207">
            <v>4.74</v>
          </cell>
          <cell r="AE207">
            <v>190</v>
          </cell>
          <cell r="AF207">
            <v>68.400000000000006</v>
          </cell>
          <cell r="AG207">
            <v>31.2</v>
          </cell>
          <cell r="AH207">
            <v>1.96</v>
          </cell>
          <cell r="AI207">
            <v>593</v>
          </cell>
          <cell r="AJ207">
            <v>137</v>
          </cell>
          <cell r="AK207">
            <v>88.6</v>
          </cell>
          <cell r="AL207">
            <v>3.47</v>
          </cell>
          <cell r="AM207">
            <v>0</v>
          </cell>
          <cell r="AN207">
            <v>120</v>
          </cell>
          <cell r="AO207">
            <v>481</v>
          </cell>
          <cell r="AP207">
            <v>0</v>
          </cell>
          <cell r="AQ207">
            <v>0</v>
          </cell>
          <cell r="AR207">
            <v>0</v>
          </cell>
          <cell r="AS207">
            <v>0</v>
          </cell>
          <cell r="AT207">
            <v>0</v>
          </cell>
          <cell r="AU207">
            <v>4.07</v>
          </cell>
          <cell r="AV207">
            <v>0.95799999999999996</v>
          </cell>
          <cell r="AW207">
            <v>0</v>
          </cell>
          <cell r="AX207">
            <v>1</v>
          </cell>
          <cell r="AY207" t="str">
            <v>WT155X250</v>
          </cell>
          <cell r="AZ207" t="str">
            <v>WT155X250</v>
          </cell>
          <cell r="BA207">
            <v>250</v>
          </cell>
          <cell r="BB207">
            <v>31900</v>
          </cell>
          <cell r="BC207">
            <v>214</v>
          </cell>
          <cell r="BD207">
            <v>0</v>
          </cell>
          <cell r="BE207">
            <v>0</v>
          </cell>
          <cell r="BF207">
            <v>340</v>
          </cell>
          <cell r="BG207">
            <v>0</v>
          </cell>
          <cell r="BH207">
            <v>0</v>
          </cell>
          <cell r="BI207">
            <v>45.2</v>
          </cell>
          <cell r="BJ207">
            <v>75.2</v>
          </cell>
          <cell r="BK207">
            <v>0</v>
          </cell>
          <cell r="BL207">
            <v>0</v>
          </cell>
          <cell r="BM207">
            <v>0</v>
          </cell>
          <cell r="BN207">
            <v>90.2</v>
          </cell>
          <cell r="BO207">
            <v>98.4</v>
          </cell>
          <cell r="BP207">
            <v>0</v>
          </cell>
          <cell r="BQ207">
            <v>58.7</v>
          </cell>
          <cell r="BR207">
            <v>0</v>
          </cell>
          <cell r="BS207">
            <v>0</v>
          </cell>
          <cell r="BT207">
            <v>46.7</v>
          </cell>
          <cell r="BU207">
            <v>250</v>
          </cell>
          <cell r="BV207">
            <v>0</v>
          </cell>
          <cell r="BW207">
            <v>0</v>
          </cell>
          <cell r="BX207">
            <v>2.74</v>
          </cell>
          <cell r="BY207">
            <v>4.74</v>
          </cell>
          <cell r="BZ207">
            <v>79.099999999999994</v>
          </cell>
          <cell r="CA207">
            <v>1120</v>
          </cell>
          <cell r="CB207">
            <v>511</v>
          </cell>
          <cell r="CC207">
            <v>49.8</v>
          </cell>
          <cell r="CD207">
            <v>247</v>
          </cell>
          <cell r="CE207">
            <v>2250</v>
          </cell>
          <cell r="CF207">
            <v>1450</v>
          </cell>
          <cell r="CG207">
            <v>88.1</v>
          </cell>
          <cell r="CH207">
            <v>0</v>
          </cell>
          <cell r="CI207">
            <v>49900</v>
          </cell>
          <cell r="CJ207">
            <v>129</v>
          </cell>
          <cell r="CK207">
            <v>0</v>
          </cell>
          <cell r="CL207">
            <v>0</v>
          </cell>
          <cell r="CM207">
            <v>0</v>
          </cell>
          <cell r="CN207">
            <v>0</v>
          </cell>
          <cell r="CO207">
            <v>0</v>
          </cell>
          <cell r="CP207">
            <v>103</v>
          </cell>
          <cell r="CQ207">
            <v>0.95799999999999996</v>
          </cell>
          <cell r="CR207">
            <v>0</v>
          </cell>
          <cell r="CS207">
            <v>1</v>
          </cell>
        </row>
        <row r="208">
          <cell r="C208" t="str">
            <v>WT6X152.5</v>
          </cell>
          <cell r="D208" t="str">
            <v>T</v>
          </cell>
          <cell r="E208">
            <v>152</v>
          </cell>
          <cell r="F208">
            <v>44.8</v>
          </cell>
          <cell r="G208">
            <v>8.16</v>
          </cell>
          <cell r="H208">
            <v>0</v>
          </cell>
          <cell r="I208">
            <v>0</v>
          </cell>
          <cell r="J208">
            <v>13.2</v>
          </cell>
          <cell r="K208">
            <v>0</v>
          </cell>
          <cell r="L208">
            <v>0</v>
          </cell>
          <cell r="M208">
            <v>1.63</v>
          </cell>
          <cell r="N208">
            <v>2.71</v>
          </cell>
          <cell r="O208">
            <v>0</v>
          </cell>
          <cell r="P208">
            <v>0</v>
          </cell>
          <cell r="Q208">
            <v>0</v>
          </cell>
          <cell r="R208">
            <v>3.3</v>
          </cell>
          <cell r="S208">
            <v>3.625</v>
          </cell>
          <cell r="T208">
            <v>0</v>
          </cell>
          <cell r="U208">
            <v>0</v>
          </cell>
          <cell r="V208">
            <v>2.16</v>
          </cell>
          <cell r="W208">
            <v>0</v>
          </cell>
          <cell r="X208">
            <v>0</v>
          </cell>
          <cell r="Y208">
            <v>1.69</v>
          </cell>
          <cell r="Z208">
            <v>2.4500000000000002</v>
          </cell>
          <cell r="AA208">
            <v>0</v>
          </cell>
          <cell r="AB208">
            <v>2.99</v>
          </cell>
          <cell r="AC208">
            <v>0</v>
          </cell>
          <cell r="AD208">
            <v>5.0199999999999996</v>
          </cell>
          <cell r="AE208">
            <v>162</v>
          </cell>
          <cell r="AF208">
            <v>59.1</v>
          </cell>
          <cell r="AG208">
            <v>27</v>
          </cell>
          <cell r="AH208">
            <v>1.9</v>
          </cell>
          <cell r="AI208">
            <v>525</v>
          </cell>
          <cell r="AJ208">
            <v>122</v>
          </cell>
          <cell r="AK208">
            <v>79.3</v>
          </cell>
          <cell r="AL208">
            <v>3.42</v>
          </cell>
          <cell r="AM208">
            <v>0</v>
          </cell>
          <cell r="AN208">
            <v>92</v>
          </cell>
          <cell r="AO208">
            <v>356</v>
          </cell>
          <cell r="AP208">
            <v>0</v>
          </cell>
          <cell r="AQ208">
            <v>0</v>
          </cell>
          <cell r="AR208">
            <v>0</v>
          </cell>
          <cell r="AS208">
            <v>0</v>
          </cell>
          <cell r="AT208">
            <v>0</v>
          </cell>
          <cell r="AU208">
            <v>4</v>
          </cell>
          <cell r="AV208">
            <v>0.95899999999999996</v>
          </cell>
          <cell r="AW208">
            <v>0</v>
          </cell>
          <cell r="AX208">
            <v>1</v>
          </cell>
          <cell r="AY208" t="str">
            <v>WT155X227</v>
          </cell>
          <cell r="AZ208" t="str">
            <v>WT155X227</v>
          </cell>
          <cell r="BA208">
            <v>227</v>
          </cell>
          <cell r="BB208">
            <v>28900</v>
          </cell>
          <cell r="BC208">
            <v>207</v>
          </cell>
          <cell r="BD208">
            <v>0</v>
          </cell>
          <cell r="BE208">
            <v>0</v>
          </cell>
          <cell r="BF208">
            <v>335</v>
          </cell>
          <cell r="BG208">
            <v>0</v>
          </cell>
          <cell r="BH208">
            <v>0</v>
          </cell>
          <cell r="BI208">
            <v>41.4</v>
          </cell>
          <cell r="BJ208">
            <v>68.8</v>
          </cell>
          <cell r="BK208">
            <v>0</v>
          </cell>
          <cell r="BL208">
            <v>0</v>
          </cell>
          <cell r="BM208">
            <v>0</v>
          </cell>
          <cell r="BN208">
            <v>83.8</v>
          </cell>
          <cell r="BO208">
            <v>92.1</v>
          </cell>
          <cell r="BP208">
            <v>0</v>
          </cell>
          <cell r="BQ208">
            <v>54.9</v>
          </cell>
          <cell r="BR208">
            <v>0</v>
          </cell>
          <cell r="BS208">
            <v>0</v>
          </cell>
          <cell r="BT208">
            <v>42.9</v>
          </cell>
          <cell r="BU208">
            <v>227</v>
          </cell>
          <cell r="BV208">
            <v>0</v>
          </cell>
          <cell r="BW208">
            <v>0</v>
          </cell>
          <cell r="BX208">
            <v>2.99</v>
          </cell>
          <cell r="BY208">
            <v>5.0199999999999996</v>
          </cell>
          <cell r="BZ208">
            <v>67.400000000000006</v>
          </cell>
          <cell r="CA208">
            <v>968</v>
          </cell>
          <cell r="CB208">
            <v>442</v>
          </cell>
          <cell r="CC208">
            <v>48.3</v>
          </cell>
          <cell r="CD208">
            <v>219</v>
          </cell>
          <cell r="CE208">
            <v>2000</v>
          </cell>
          <cell r="CF208">
            <v>1300</v>
          </cell>
          <cell r="CG208">
            <v>86.9</v>
          </cell>
          <cell r="CH208">
            <v>0</v>
          </cell>
          <cell r="CI208">
            <v>38300</v>
          </cell>
          <cell r="CJ208">
            <v>95.6</v>
          </cell>
          <cell r="CK208">
            <v>0</v>
          </cell>
          <cell r="CL208">
            <v>0</v>
          </cell>
          <cell r="CM208">
            <v>0</v>
          </cell>
          <cell r="CN208">
            <v>0</v>
          </cell>
          <cell r="CO208">
            <v>0</v>
          </cell>
          <cell r="CP208">
            <v>102</v>
          </cell>
          <cell r="CQ208">
            <v>0.95899999999999996</v>
          </cell>
          <cell r="CR208">
            <v>0</v>
          </cell>
          <cell r="CS208">
            <v>1</v>
          </cell>
        </row>
        <row r="209">
          <cell r="C209" t="str">
            <v>WT6X139.5</v>
          </cell>
          <cell r="D209" t="str">
            <v>T</v>
          </cell>
          <cell r="E209">
            <v>140</v>
          </cell>
          <cell r="F209">
            <v>41</v>
          </cell>
          <cell r="G209">
            <v>7.93</v>
          </cell>
          <cell r="H209">
            <v>0</v>
          </cell>
          <cell r="I209">
            <v>0</v>
          </cell>
          <cell r="J209">
            <v>13.1</v>
          </cell>
          <cell r="K209">
            <v>0</v>
          </cell>
          <cell r="L209">
            <v>0</v>
          </cell>
          <cell r="M209">
            <v>1.53</v>
          </cell>
          <cell r="N209">
            <v>2.4700000000000002</v>
          </cell>
          <cell r="O209">
            <v>0</v>
          </cell>
          <cell r="P209">
            <v>0</v>
          </cell>
          <cell r="Q209">
            <v>0</v>
          </cell>
          <cell r="R209">
            <v>3.07</v>
          </cell>
          <cell r="S209">
            <v>3.375</v>
          </cell>
          <cell r="T209">
            <v>0</v>
          </cell>
          <cell r="U209">
            <v>0</v>
          </cell>
          <cell r="V209">
            <v>2.0499999999999998</v>
          </cell>
          <cell r="W209">
            <v>0</v>
          </cell>
          <cell r="X209">
            <v>0</v>
          </cell>
          <cell r="Y209">
            <v>1.56</v>
          </cell>
          <cell r="Z209">
            <v>2.66</v>
          </cell>
          <cell r="AA209">
            <v>0</v>
          </cell>
          <cell r="AB209">
            <v>3.17</v>
          </cell>
          <cell r="AC209">
            <v>0</v>
          </cell>
          <cell r="AD209">
            <v>5.18</v>
          </cell>
          <cell r="AE209">
            <v>141</v>
          </cell>
          <cell r="AF209">
            <v>51.9</v>
          </cell>
          <cell r="AG209">
            <v>24.1</v>
          </cell>
          <cell r="AH209">
            <v>1.86</v>
          </cell>
          <cell r="AI209">
            <v>469</v>
          </cell>
          <cell r="AJ209">
            <v>110</v>
          </cell>
          <cell r="AK209">
            <v>71.3</v>
          </cell>
          <cell r="AL209">
            <v>3.38</v>
          </cell>
          <cell r="AM209">
            <v>0</v>
          </cell>
          <cell r="AN209">
            <v>70.900000000000006</v>
          </cell>
          <cell r="AO209">
            <v>267</v>
          </cell>
          <cell r="AP209">
            <v>0</v>
          </cell>
          <cell r="AQ209">
            <v>0</v>
          </cell>
          <cell r="AR209">
            <v>0</v>
          </cell>
          <cell r="AS209">
            <v>0</v>
          </cell>
          <cell r="AT209">
            <v>0</v>
          </cell>
          <cell r="AU209">
            <v>3.94</v>
          </cell>
          <cell r="AV209">
            <v>0.95799999999999996</v>
          </cell>
          <cell r="AW209">
            <v>0</v>
          </cell>
          <cell r="AX209">
            <v>1</v>
          </cell>
          <cell r="AY209" t="str">
            <v>WT155X207.5</v>
          </cell>
          <cell r="AZ209" t="str">
            <v>WT155X207.5</v>
          </cell>
          <cell r="BA209">
            <v>208</v>
          </cell>
          <cell r="BB209">
            <v>26500</v>
          </cell>
          <cell r="BC209">
            <v>201</v>
          </cell>
          <cell r="BD209">
            <v>0</v>
          </cell>
          <cell r="BE209">
            <v>0</v>
          </cell>
          <cell r="BF209">
            <v>333</v>
          </cell>
          <cell r="BG209">
            <v>0</v>
          </cell>
          <cell r="BH209">
            <v>0</v>
          </cell>
          <cell r="BI209">
            <v>38.9</v>
          </cell>
          <cell r="BJ209">
            <v>62.7</v>
          </cell>
          <cell r="BK209">
            <v>0</v>
          </cell>
          <cell r="BL209">
            <v>0</v>
          </cell>
          <cell r="BM209">
            <v>0</v>
          </cell>
          <cell r="BN209">
            <v>78</v>
          </cell>
          <cell r="BO209">
            <v>85.7</v>
          </cell>
          <cell r="BP209">
            <v>0</v>
          </cell>
          <cell r="BQ209">
            <v>52.1</v>
          </cell>
          <cell r="BR209">
            <v>0</v>
          </cell>
          <cell r="BS209">
            <v>0</v>
          </cell>
          <cell r="BT209">
            <v>39.6</v>
          </cell>
          <cell r="BU209">
            <v>208</v>
          </cell>
          <cell r="BV209">
            <v>0</v>
          </cell>
          <cell r="BW209">
            <v>0</v>
          </cell>
          <cell r="BX209">
            <v>3.17</v>
          </cell>
          <cell r="BY209">
            <v>5.18</v>
          </cell>
          <cell r="BZ209">
            <v>58.7</v>
          </cell>
          <cell r="CA209">
            <v>850</v>
          </cell>
          <cell r="CB209">
            <v>395</v>
          </cell>
          <cell r="CC209">
            <v>47.2</v>
          </cell>
          <cell r="CD209">
            <v>195</v>
          </cell>
          <cell r="CE209">
            <v>1800</v>
          </cell>
          <cell r="CF209">
            <v>1170</v>
          </cell>
          <cell r="CG209">
            <v>85.9</v>
          </cell>
          <cell r="CH209">
            <v>0</v>
          </cell>
          <cell r="CI209">
            <v>29500</v>
          </cell>
          <cell r="CJ209">
            <v>71.7</v>
          </cell>
          <cell r="CK209">
            <v>0</v>
          </cell>
          <cell r="CL209">
            <v>0</v>
          </cell>
          <cell r="CM209">
            <v>0</v>
          </cell>
          <cell r="CN209">
            <v>0</v>
          </cell>
          <cell r="CO209">
            <v>0</v>
          </cell>
          <cell r="CP209">
            <v>100</v>
          </cell>
          <cell r="CQ209">
            <v>0.95799999999999996</v>
          </cell>
          <cell r="CR209">
            <v>0</v>
          </cell>
          <cell r="CS209">
            <v>1</v>
          </cell>
        </row>
        <row r="210">
          <cell r="C210" t="str">
            <v>WT6X126</v>
          </cell>
          <cell r="D210" t="str">
            <v>T</v>
          </cell>
          <cell r="E210">
            <v>126</v>
          </cell>
          <cell r="F210">
            <v>37</v>
          </cell>
          <cell r="G210">
            <v>7.71</v>
          </cell>
          <cell r="H210">
            <v>0</v>
          </cell>
          <cell r="I210">
            <v>0</v>
          </cell>
          <cell r="J210">
            <v>13</v>
          </cell>
          <cell r="K210">
            <v>0</v>
          </cell>
          <cell r="L210">
            <v>0</v>
          </cell>
          <cell r="M210">
            <v>1.4</v>
          </cell>
          <cell r="N210">
            <v>2.25</v>
          </cell>
          <cell r="O210">
            <v>0</v>
          </cell>
          <cell r="P210">
            <v>0</v>
          </cell>
          <cell r="Q210">
            <v>0</v>
          </cell>
          <cell r="R210">
            <v>2.85</v>
          </cell>
          <cell r="S210">
            <v>3.125</v>
          </cell>
          <cell r="T210">
            <v>0</v>
          </cell>
          <cell r="U210">
            <v>0</v>
          </cell>
          <cell r="V210">
            <v>1.92</v>
          </cell>
          <cell r="W210">
            <v>0</v>
          </cell>
          <cell r="X210">
            <v>0</v>
          </cell>
          <cell r="Y210">
            <v>1.42</v>
          </cell>
          <cell r="Z210">
            <v>2.89</v>
          </cell>
          <cell r="AA210">
            <v>0</v>
          </cell>
          <cell r="AB210">
            <v>3.48</v>
          </cell>
          <cell r="AC210">
            <v>0</v>
          </cell>
          <cell r="AD210">
            <v>5.52</v>
          </cell>
          <cell r="AE210">
            <v>121</v>
          </cell>
          <cell r="AF210">
            <v>44.8</v>
          </cell>
          <cell r="AG210">
            <v>20.9</v>
          </cell>
          <cell r="AH210">
            <v>1.81</v>
          </cell>
          <cell r="AI210">
            <v>414</v>
          </cell>
          <cell r="AJ210">
            <v>97.9</v>
          </cell>
          <cell r="AK210">
            <v>63.6</v>
          </cell>
          <cell r="AL210">
            <v>3.34</v>
          </cell>
          <cell r="AM210">
            <v>0</v>
          </cell>
          <cell r="AN210">
            <v>53.5</v>
          </cell>
          <cell r="AO210">
            <v>195</v>
          </cell>
          <cell r="AP210">
            <v>0</v>
          </cell>
          <cell r="AQ210">
            <v>0</v>
          </cell>
          <cell r="AR210">
            <v>0</v>
          </cell>
          <cell r="AS210">
            <v>0</v>
          </cell>
          <cell r="AT210">
            <v>0</v>
          </cell>
          <cell r="AU210">
            <v>3.88</v>
          </cell>
          <cell r="AV210">
            <v>0.95799999999999996</v>
          </cell>
          <cell r="AW210">
            <v>0</v>
          </cell>
          <cell r="AX210">
            <v>1</v>
          </cell>
          <cell r="AY210" t="str">
            <v>WT155X187.5</v>
          </cell>
          <cell r="AZ210" t="str">
            <v>WT155X187.5</v>
          </cell>
          <cell r="BA210">
            <v>188</v>
          </cell>
          <cell r="BB210">
            <v>23900</v>
          </cell>
          <cell r="BC210">
            <v>196</v>
          </cell>
          <cell r="BD210">
            <v>0</v>
          </cell>
          <cell r="BE210">
            <v>0</v>
          </cell>
          <cell r="BF210">
            <v>330</v>
          </cell>
          <cell r="BG210">
            <v>0</v>
          </cell>
          <cell r="BH210">
            <v>0</v>
          </cell>
          <cell r="BI210">
            <v>35.6</v>
          </cell>
          <cell r="BJ210">
            <v>57.2</v>
          </cell>
          <cell r="BK210">
            <v>0</v>
          </cell>
          <cell r="BL210">
            <v>0</v>
          </cell>
          <cell r="BM210">
            <v>0</v>
          </cell>
          <cell r="BN210">
            <v>72.400000000000006</v>
          </cell>
          <cell r="BO210">
            <v>79.400000000000006</v>
          </cell>
          <cell r="BP210">
            <v>0</v>
          </cell>
          <cell r="BQ210">
            <v>48.8</v>
          </cell>
          <cell r="BR210">
            <v>0</v>
          </cell>
          <cell r="BS210">
            <v>0</v>
          </cell>
          <cell r="BT210">
            <v>36.1</v>
          </cell>
          <cell r="BU210">
            <v>188</v>
          </cell>
          <cell r="BV210">
            <v>0</v>
          </cell>
          <cell r="BW210">
            <v>0</v>
          </cell>
          <cell r="BX210">
            <v>3.48</v>
          </cell>
          <cell r="BY210">
            <v>5.52</v>
          </cell>
          <cell r="BZ210">
            <v>50.4</v>
          </cell>
          <cell r="CA210">
            <v>734</v>
          </cell>
          <cell r="CB210">
            <v>342</v>
          </cell>
          <cell r="CC210">
            <v>46</v>
          </cell>
          <cell r="CD210">
            <v>172</v>
          </cell>
          <cell r="CE210">
            <v>1600</v>
          </cell>
          <cell r="CF210">
            <v>1040</v>
          </cell>
          <cell r="CG210">
            <v>84.8</v>
          </cell>
          <cell r="CH210">
            <v>0</v>
          </cell>
          <cell r="CI210">
            <v>22300</v>
          </cell>
          <cell r="CJ210">
            <v>52.4</v>
          </cell>
          <cell r="CK210">
            <v>0</v>
          </cell>
          <cell r="CL210">
            <v>0</v>
          </cell>
          <cell r="CM210">
            <v>0</v>
          </cell>
          <cell r="CN210">
            <v>0</v>
          </cell>
          <cell r="CO210">
            <v>0</v>
          </cell>
          <cell r="CP210">
            <v>98.6</v>
          </cell>
          <cell r="CQ210">
            <v>0.95799999999999996</v>
          </cell>
          <cell r="CR210">
            <v>0</v>
          </cell>
          <cell r="CS210">
            <v>1</v>
          </cell>
        </row>
        <row r="211">
          <cell r="C211" t="str">
            <v>WT6X115</v>
          </cell>
          <cell r="D211" t="str">
            <v>T</v>
          </cell>
          <cell r="E211">
            <v>115</v>
          </cell>
          <cell r="F211">
            <v>33.9</v>
          </cell>
          <cell r="G211">
            <v>7.53</v>
          </cell>
          <cell r="H211">
            <v>0</v>
          </cell>
          <cell r="I211">
            <v>0</v>
          </cell>
          <cell r="J211">
            <v>12.9</v>
          </cell>
          <cell r="K211">
            <v>0</v>
          </cell>
          <cell r="L211">
            <v>0</v>
          </cell>
          <cell r="M211">
            <v>1.29</v>
          </cell>
          <cell r="N211">
            <v>2.0699999999999998</v>
          </cell>
          <cell r="O211">
            <v>0</v>
          </cell>
          <cell r="P211">
            <v>0</v>
          </cell>
          <cell r="Q211">
            <v>0</v>
          </cell>
          <cell r="R211">
            <v>2.67</v>
          </cell>
          <cell r="S211">
            <v>2.9375</v>
          </cell>
          <cell r="T211">
            <v>0</v>
          </cell>
          <cell r="U211">
            <v>0</v>
          </cell>
          <cell r="V211">
            <v>1.82</v>
          </cell>
          <cell r="W211">
            <v>0</v>
          </cell>
          <cell r="X211">
            <v>0</v>
          </cell>
          <cell r="Y211">
            <v>1.31</v>
          </cell>
          <cell r="Z211">
            <v>3.11</v>
          </cell>
          <cell r="AA211">
            <v>0</v>
          </cell>
          <cell r="AB211">
            <v>3.78</v>
          </cell>
          <cell r="AC211">
            <v>0</v>
          </cell>
          <cell r="AD211">
            <v>5.86</v>
          </cell>
          <cell r="AE211">
            <v>106</v>
          </cell>
          <cell r="AF211">
            <v>39.4</v>
          </cell>
          <cell r="AG211">
            <v>18.5</v>
          </cell>
          <cell r="AH211">
            <v>1.77</v>
          </cell>
          <cell r="AI211">
            <v>371</v>
          </cell>
          <cell r="AJ211">
            <v>88.4</v>
          </cell>
          <cell r="AK211">
            <v>57.5</v>
          </cell>
          <cell r="AL211">
            <v>3.31</v>
          </cell>
          <cell r="AM211">
            <v>0</v>
          </cell>
          <cell r="AN211">
            <v>41.6</v>
          </cell>
          <cell r="AO211">
            <v>148</v>
          </cell>
          <cell r="AP211">
            <v>0</v>
          </cell>
          <cell r="AQ211">
            <v>0</v>
          </cell>
          <cell r="AR211">
            <v>0</v>
          </cell>
          <cell r="AS211">
            <v>0</v>
          </cell>
          <cell r="AT211">
            <v>0</v>
          </cell>
          <cell r="AU211">
            <v>3.83</v>
          </cell>
          <cell r="AV211">
            <v>0.95799999999999996</v>
          </cell>
          <cell r="AW211">
            <v>0</v>
          </cell>
          <cell r="AX211">
            <v>1</v>
          </cell>
          <cell r="AY211" t="str">
            <v>WT155X171</v>
          </cell>
          <cell r="AZ211" t="str">
            <v>WT155X171</v>
          </cell>
          <cell r="BA211">
            <v>171</v>
          </cell>
          <cell r="BB211">
            <v>21900</v>
          </cell>
          <cell r="BC211">
            <v>191</v>
          </cell>
          <cell r="BD211">
            <v>0</v>
          </cell>
          <cell r="BE211">
            <v>0</v>
          </cell>
          <cell r="BF211">
            <v>328</v>
          </cell>
          <cell r="BG211">
            <v>0</v>
          </cell>
          <cell r="BH211">
            <v>0</v>
          </cell>
          <cell r="BI211">
            <v>32.799999999999997</v>
          </cell>
          <cell r="BJ211">
            <v>52.6</v>
          </cell>
          <cell r="BK211">
            <v>0</v>
          </cell>
          <cell r="BL211">
            <v>0</v>
          </cell>
          <cell r="BM211">
            <v>0</v>
          </cell>
          <cell r="BN211">
            <v>67.8</v>
          </cell>
          <cell r="BO211">
            <v>74.599999999999994</v>
          </cell>
          <cell r="BP211">
            <v>0</v>
          </cell>
          <cell r="BQ211">
            <v>46.2</v>
          </cell>
          <cell r="BR211">
            <v>0</v>
          </cell>
          <cell r="BS211">
            <v>0</v>
          </cell>
          <cell r="BT211">
            <v>33.299999999999997</v>
          </cell>
          <cell r="BU211">
            <v>171</v>
          </cell>
          <cell r="BV211">
            <v>0</v>
          </cell>
          <cell r="BW211">
            <v>0</v>
          </cell>
          <cell r="BX211">
            <v>3.78</v>
          </cell>
          <cell r="BY211">
            <v>5.86</v>
          </cell>
          <cell r="BZ211">
            <v>44.1</v>
          </cell>
          <cell r="CA211">
            <v>646</v>
          </cell>
          <cell r="CB211">
            <v>303</v>
          </cell>
          <cell r="CC211">
            <v>45</v>
          </cell>
          <cell r="CD211">
            <v>154</v>
          </cell>
          <cell r="CE211">
            <v>1450</v>
          </cell>
          <cell r="CF211">
            <v>942</v>
          </cell>
          <cell r="CG211">
            <v>84.1</v>
          </cell>
          <cell r="CH211">
            <v>0</v>
          </cell>
          <cell r="CI211">
            <v>17300</v>
          </cell>
          <cell r="CJ211">
            <v>39.700000000000003</v>
          </cell>
          <cell r="CK211">
            <v>0</v>
          </cell>
          <cell r="CL211">
            <v>0</v>
          </cell>
          <cell r="CM211">
            <v>0</v>
          </cell>
          <cell r="CN211">
            <v>0</v>
          </cell>
          <cell r="CO211">
            <v>0</v>
          </cell>
          <cell r="CP211">
            <v>97.3</v>
          </cell>
          <cell r="CQ211">
            <v>0.95799999999999996</v>
          </cell>
          <cell r="CR211">
            <v>0</v>
          </cell>
          <cell r="CS211">
            <v>1</v>
          </cell>
        </row>
        <row r="212">
          <cell r="C212" t="str">
            <v>WT6X105</v>
          </cell>
          <cell r="D212" t="str">
            <v>T</v>
          </cell>
          <cell r="E212">
            <v>105</v>
          </cell>
          <cell r="F212">
            <v>30.9</v>
          </cell>
          <cell r="G212">
            <v>7.36</v>
          </cell>
          <cell r="H212">
            <v>0</v>
          </cell>
          <cell r="I212">
            <v>0</v>
          </cell>
          <cell r="J212">
            <v>12.8</v>
          </cell>
          <cell r="K212">
            <v>0</v>
          </cell>
          <cell r="L212">
            <v>0</v>
          </cell>
          <cell r="M212">
            <v>1.18</v>
          </cell>
          <cell r="N212">
            <v>1.9</v>
          </cell>
          <cell r="O212">
            <v>0</v>
          </cell>
          <cell r="P212">
            <v>0</v>
          </cell>
          <cell r="Q212">
            <v>0</v>
          </cell>
          <cell r="R212">
            <v>2.5</v>
          </cell>
          <cell r="S212">
            <v>2.8125</v>
          </cell>
          <cell r="T212">
            <v>0</v>
          </cell>
          <cell r="U212">
            <v>0</v>
          </cell>
          <cell r="V212">
            <v>1.72</v>
          </cell>
          <cell r="W212">
            <v>0</v>
          </cell>
          <cell r="X212">
            <v>0</v>
          </cell>
          <cell r="Y212">
            <v>1.21</v>
          </cell>
          <cell r="Z212">
            <v>3.37</v>
          </cell>
          <cell r="AA212">
            <v>0</v>
          </cell>
          <cell r="AB212">
            <v>4.12</v>
          </cell>
          <cell r="AC212">
            <v>0</v>
          </cell>
          <cell r="AD212">
            <v>6.23</v>
          </cell>
          <cell r="AE212">
            <v>92.1</v>
          </cell>
          <cell r="AF212">
            <v>34.5</v>
          </cell>
          <cell r="AG212">
            <v>16.399999999999999</v>
          </cell>
          <cell r="AH212">
            <v>1.73</v>
          </cell>
          <cell r="AI212">
            <v>332</v>
          </cell>
          <cell r="AJ212">
            <v>79.7</v>
          </cell>
          <cell r="AK212">
            <v>51.9</v>
          </cell>
          <cell r="AL212">
            <v>3.28</v>
          </cell>
          <cell r="AM212">
            <v>0</v>
          </cell>
          <cell r="AN212">
            <v>32.1</v>
          </cell>
          <cell r="AO212">
            <v>112</v>
          </cell>
          <cell r="AP212">
            <v>0</v>
          </cell>
          <cell r="AQ212">
            <v>0</v>
          </cell>
          <cell r="AR212">
            <v>0</v>
          </cell>
          <cell r="AS212">
            <v>0</v>
          </cell>
          <cell r="AT212">
            <v>0</v>
          </cell>
          <cell r="AU212">
            <v>3.79</v>
          </cell>
          <cell r="AV212">
            <v>0.95799999999999996</v>
          </cell>
          <cell r="AW212">
            <v>0</v>
          </cell>
          <cell r="AX212">
            <v>1</v>
          </cell>
          <cell r="AY212" t="str">
            <v>WT155X156.5</v>
          </cell>
          <cell r="AZ212" t="str">
            <v>WT155X156.5</v>
          </cell>
          <cell r="BA212">
            <v>156</v>
          </cell>
          <cell r="BB212">
            <v>19900</v>
          </cell>
          <cell r="BC212">
            <v>187</v>
          </cell>
          <cell r="BD212">
            <v>0</v>
          </cell>
          <cell r="BE212">
            <v>0</v>
          </cell>
          <cell r="BF212">
            <v>325</v>
          </cell>
          <cell r="BG212">
            <v>0</v>
          </cell>
          <cell r="BH212">
            <v>0</v>
          </cell>
          <cell r="BI212">
            <v>30</v>
          </cell>
          <cell r="BJ212">
            <v>48.3</v>
          </cell>
          <cell r="BK212">
            <v>0</v>
          </cell>
          <cell r="BL212">
            <v>0</v>
          </cell>
          <cell r="BM212">
            <v>0</v>
          </cell>
          <cell r="BN212">
            <v>63.5</v>
          </cell>
          <cell r="BO212">
            <v>71.400000000000006</v>
          </cell>
          <cell r="BP212">
            <v>0</v>
          </cell>
          <cell r="BQ212">
            <v>43.7</v>
          </cell>
          <cell r="BR212">
            <v>0</v>
          </cell>
          <cell r="BS212">
            <v>0</v>
          </cell>
          <cell r="BT212">
            <v>30.7</v>
          </cell>
          <cell r="BU212">
            <v>157</v>
          </cell>
          <cell r="BV212">
            <v>0</v>
          </cell>
          <cell r="BW212">
            <v>0</v>
          </cell>
          <cell r="BX212">
            <v>4.12</v>
          </cell>
          <cell r="BY212">
            <v>6.23</v>
          </cell>
          <cell r="BZ212">
            <v>38.299999999999997</v>
          </cell>
          <cell r="CA212">
            <v>565</v>
          </cell>
          <cell r="CB212">
            <v>269</v>
          </cell>
          <cell r="CC212">
            <v>43.9</v>
          </cell>
          <cell r="CD212">
            <v>138</v>
          </cell>
          <cell r="CE212">
            <v>1310</v>
          </cell>
          <cell r="CF212">
            <v>850</v>
          </cell>
          <cell r="CG212">
            <v>83.3</v>
          </cell>
          <cell r="CH212">
            <v>0</v>
          </cell>
          <cell r="CI212">
            <v>13400</v>
          </cell>
          <cell r="CJ212">
            <v>30.1</v>
          </cell>
          <cell r="CK212">
            <v>0</v>
          </cell>
          <cell r="CL212">
            <v>0</v>
          </cell>
          <cell r="CM212">
            <v>0</v>
          </cell>
          <cell r="CN212">
            <v>0</v>
          </cell>
          <cell r="CO212">
            <v>0</v>
          </cell>
          <cell r="CP212">
            <v>96.3</v>
          </cell>
          <cell r="CQ212">
            <v>0.95799999999999996</v>
          </cell>
          <cell r="CR212">
            <v>0</v>
          </cell>
          <cell r="CS212">
            <v>1</v>
          </cell>
        </row>
        <row r="213">
          <cell r="C213" t="str">
            <v>WT6X95</v>
          </cell>
          <cell r="D213" t="str">
            <v>F</v>
          </cell>
          <cell r="E213">
            <v>95</v>
          </cell>
          <cell r="F213">
            <v>27.9</v>
          </cell>
          <cell r="G213">
            <v>7.19</v>
          </cell>
          <cell r="H213">
            <v>0</v>
          </cell>
          <cell r="I213">
            <v>0</v>
          </cell>
          <cell r="J213">
            <v>12.7</v>
          </cell>
          <cell r="K213">
            <v>0</v>
          </cell>
          <cell r="L213">
            <v>0</v>
          </cell>
          <cell r="M213">
            <v>1.06</v>
          </cell>
          <cell r="N213">
            <v>1.74</v>
          </cell>
          <cell r="O213">
            <v>0</v>
          </cell>
          <cell r="P213">
            <v>0</v>
          </cell>
          <cell r="Q213">
            <v>0</v>
          </cell>
          <cell r="R213">
            <v>2.33</v>
          </cell>
          <cell r="S213">
            <v>2.625</v>
          </cell>
          <cell r="T213">
            <v>0</v>
          </cell>
          <cell r="U213">
            <v>0</v>
          </cell>
          <cell r="V213">
            <v>1.62</v>
          </cell>
          <cell r="W213">
            <v>0</v>
          </cell>
          <cell r="X213">
            <v>0</v>
          </cell>
          <cell r="Y213">
            <v>1.1000000000000001</v>
          </cell>
          <cell r="Z213">
            <v>3.65</v>
          </cell>
          <cell r="AA213">
            <v>0</v>
          </cell>
          <cell r="AB213">
            <v>4.58</v>
          </cell>
          <cell r="AC213">
            <v>0</v>
          </cell>
          <cell r="AD213">
            <v>6.78</v>
          </cell>
          <cell r="AE213">
            <v>79</v>
          </cell>
          <cell r="AF213">
            <v>29.8</v>
          </cell>
          <cell r="AG213">
            <v>14.2</v>
          </cell>
          <cell r="AH213">
            <v>1.68</v>
          </cell>
          <cell r="AI213">
            <v>295</v>
          </cell>
          <cell r="AJ213">
            <v>71.2</v>
          </cell>
          <cell r="AK213">
            <v>46.5</v>
          </cell>
          <cell r="AL213">
            <v>3.25</v>
          </cell>
          <cell r="AM213">
            <v>0</v>
          </cell>
          <cell r="AN213">
            <v>24.3</v>
          </cell>
          <cell r="AO213">
            <v>82.1</v>
          </cell>
          <cell r="AP213">
            <v>0</v>
          </cell>
          <cell r="AQ213">
            <v>0</v>
          </cell>
          <cell r="AR213">
            <v>0</v>
          </cell>
          <cell r="AS213">
            <v>0</v>
          </cell>
          <cell r="AT213">
            <v>0</v>
          </cell>
          <cell r="AU213">
            <v>3.73</v>
          </cell>
          <cell r="AV213">
            <v>0.96</v>
          </cell>
          <cell r="AW213">
            <v>0</v>
          </cell>
          <cell r="AX213">
            <v>1</v>
          </cell>
          <cell r="AY213" t="str">
            <v>WT155X141.5</v>
          </cell>
          <cell r="AZ213" t="str">
            <v>WT155X141.5</v>
          </cell>
          <cell r="BA213">
            <v>142</v>
          </cell>
          <cell r="BB213">
            <v>18000</v>
          </cell>
          <cell r="BC213">
            <v>183</v>
          </cell>
          <cell r="BD213">
            <v>0</v>
          </cell>
          <cell r="BE213">
            <v>0</v>
          </cell>
          <cell r="BF213">
            <v>323</v>
          </cell>
          <cell r="BG213">
            <v>0</v>
          </cell>
          <cell r="BH213">
            <v>0</v>
          </cell>
          <cell r="BI213">
            <v>26.9</v>
          </cell>
          <cell r="BJ213">
            <v>44.2</v>
          </cell>
          <cell r="BK213">
            <v>0</v>
          </cell>
          <cell r="BL213">
            <v>0</v>
          </cell>
          <cell r="BM213">
            <v>0</v>
          </cell>
          <cell r="BN213">
            <v>59.2</v>
          </cell>
          <cell r="BO213">
            <v>66.7</v>
          </cell>
          <cell r="BP213">
            <v>0</v>
          </cell>
          <cell r="BQ213">
            <v>41.1</v>
          </cell>
          <cell r="BR213">
            <v>0</v>
          </cell>
          <cell r="BS213">
            <v>0</v>
          </cell>
          <cell r="BT213">
            <v>27.9</v>
          </cell>
          <cell r="BU213">
            <v>142</v>
          </cell>
          <cell r="BV213">
            <v>0</v>
          </cell>
          <cell r="BW213">
            <v>0</v>
          </cell>
          <cell r="BX213">
            <v>4.58</v>
          </cell>
          <cell r="BY213">
            <v>6.78</v>
          </cell>
          <cell r="BZ213">
            <v>32.9</v>
          </cell>
          <cell r="CA213">
            <v>488</v>
          </cell>
          <cell r="CB213">
            <v>233</v>
          </cell>
          <cell r="CC213">
            <v>42.7</v>
          </cell>
          <cell r="CD213">
            <v>123</v>
          </cell>
          <cell r="CE213">
            <v>1170</v>
          </cell>
          <cell r="CF213">
            <v>762</v>
          </cell>
          <cell r="CG213">
            <v>82.6</v>
          </cell>
          <cell r="CH213">
            <v>0</v>
          </cell>
          <cell r="CI213">
            <v>10100</v>
          </cell>
          <cell r="CJ213">
            <v>22</v>
          </cell>
          <cell r="CK213">
            <v>0</v>
          </cell>
          <cell r="CL213">
            <v>0</v>
          </cell>
          <cell r="CM213">
            <v>0</v>
          </cell>
          <cell r="CN213">
            <v>0</v>
          </cell>
          <cell r="CO213">
            <v>0</v>
          </cell>
          <cell r="CP213">
            <v>94.7</v>
          </cell>
          <cell r="CQ213">
            <v>0.96</v>
          </cell>
          <cell r="CR213">
            <v>0</v>
          </cell>
          <cell r="CS213">
            <v>1</v>
          </cell>
        </row>
        <row r="214">
          <cell r="C214" t="str">
            <v>WT6X85</v>
          </cell>
          <cell r="D214" t="str">
            <v>F</v>
          </cell>
          <cell r="E214">
            <v>85</v>
          </cell>
          <cell r="F214">
            <v>25</v>
          </cell>
          <cell r="G214">
            <v>7.02</v>
          </cell>
          <cell r="H214">
            <v>0</v>
          </cell>
          <cell r="I214">
            <v>0</v>
          </cell>
          <cell r="J214">
            <v>12.6</v>
          </cell>
          <cell r="K214">
            <v>0</v>
          </cell>
          <cell r="L214">
            <v>0</v>
          </cell>
          <cell r="M214">
            <v>0.96</v>
          </cell>
          <cell r="N214">
            <v>1.56</v>
          </cell>
          <cell r="O214">
            <v>0</v>
          </cell>
          <cell r="P214">
            <v>0</v>
          </cell>
          <cell r="Q214">
            <v>0</v>
          </cell>
          <cell r="R214">
            <v>2.16</v>
          </cell>
          <cell r="S214">
            <v>2.4375</v>
          </cell>
          <cell r="T214">
            <v>0</v>
          </cell>
          <cell r="U214">
            <v>0</v>
          </cell>
          <cell r="V214">
            <v>1.52</v>
          </cell>
          <cell r="W214">
            <v>0</v>
          </cell>
          <cell r="X214">
            <v>0</v>
          </cell>
          <cell r="Y214">
            <v>0.99399999999999999</v>
          </cell>
          <cell r="Z214">
            <v>4.03</v>
          </cell>
          <cell r="AA214">
            <v>0</v>
          </cell>
          <cell r="AB214">
            <v>5.0599999999999996</v>
          </cell>
          <cell r="AC214">
            <v>0</v>
          </cell>
          <cell r="AD214">
            <v>7.31</v>
          </cell>
          <cell r="AE214">
            <v>67.8</v>
          </cell>
          <cell r="AF214">
            <v>25.6</v>
          </cell>
          <cell r="AG214">
            <v>12.3</v>
          </cell>
          <cell r="AH214">
            <v>1.65</v>
          </cell>
          <cell r="AI214">
            <v>259</v>
          </cell>
          <cell r="AJ214">
            <v>62.9</v>
          </cell>
          <cell r="AK214">
            <v>41.2</v>
          </cell>
          <cell r="AL214">
            <v>3.22</v>
          </cell>
          <cell r="AM214">
            <v>0</v>
          </cell>
          <cell r="AN214">
            <v>17.7</v>
          </cell>
          <cell r="AO214">
            <v>58.3</v>
          </cell>
          <cell r="AP214">
            <v>0</v>
          </cell>
          <cell r="AQ214">
            <v>0</v>
          </cell>
          <cell r="AR214">
            <v>0</v>
          </cell>
          <cell r="AS214">
            <v>0</v>
          </cell>
          <cell r="AT214">
            <v>0</v>
          </cell>
          <cell r="AU214">
            <v>3.69</v>
          </cell>
          <cell r="AV214">
            <v>0.96</v>
          </cell>
          <cell r="AW214">
            <v>0</v>
          </cell>
          <cell r="AX214">
            <v>1</v>
          </cell>
          <cell r="AY214" t="str">
            <v>WT155X126.5</v>
          </cell>
          <cell r="AZ214" t="str">
            <v>WT155X126.5</v>
          </cell>
          <cell r="BA214">
            <v>126</v>
          </cell>
          <cell r="BB214">
            <v>16100</v>
          </cell>
          <cell r="BC214">
            <v>178</v>
          </cell>
          <cell r="BD214">
            <v>0</v>
          </cell>
          <cell r="BE214">
            <v>0</v>
          </cell>
          <cell r="BF214">
            <v>320</v>
          </cell>
          <cell r="BG214">
            <v>0</v>
          </cell>
          <cell r="BH214">
            <v>0</v>
          </cell>
          <cell r="BI214">
            <v>24.4</v>
          </cell>
          <cell r="BJ214">
            <v>39.6</v>
          </cell>
          <cell r="BK214">
            <v>0</v>
          </cell>
          <cell r="BL214">
            <v>0</v>
          </cell>
          <cell r="BM214">
            <v>0</v>
          </cell>
          <cell r="BN214">
            <v>54.9</v>
          </cell>
          <cell r="BO214">
            <v>61.9</v>
          </cell>
          <cell r="BP214">
            <v>0</v>
          </cell>
          <cell r="BQ214">
            <v>38.6</v>
          </cell>
          <cell r="BR214">
            <v>0</v>
          </cell>
          <cell r="BS214">
            <v>0</v>
          </cell>
          <cell r="BT214">
            <v>25.2</v>
          </cell>
          <cell r="BU214">
            <v>127</v>
          </cell>
          <cell r="BV214">
            <v>0</v>
          </cell>
          <cell r="BW214">
            <v>0</v>
          </cell>
          <cell r="BX214">
            <v>5.0599999999999996</v>
          </cell>
          <cell r="BY214">
            <v>7.31</v>
          </cell>
          <cell r="BZ214">
            <v>28.2</v>
          </cell>
          <cell r="CA214">
            <v>420</v>
          </cell>
          <cell r="CB214">
            <v>202</v>
          </cell>
          <cell r="CC214">
            <v>41.9</v>
          </cell>
          <cell r="CD214">
            <v>108</v>
          </cell>
          <cell r="CE214">
            <v>1030</v>
          </cell>
          <cell r="CF214">
            <v>675</v>
          </cell>
          <cell r="CG214">
            <v>81.8</v>
          </cell>
          <cell r="CH214">
            <v>0</v>
          </cell>
          <cell r="CI214">
            <v>7370</v>
          </cell>
          <cell r="CJ214">
            <v>15.7</v>
          </cell>
          <cell r="CK214">
            <v>0</v>
          </cell>
          <cell r="CL214">
            <v>0</v>
          </cell>
          <cell r="CM214">
            <v>0</v>
          </cell>
          <cell r="CN214">
            <v>0</v>
          </cell>
          <cell r="CO214">
            <v>0</v>
          </cell>
          <cell r="CP214">
            <v>93.7</v>
          </cell>
          <cell r="CQ214">
            <v>0.96</v>
          </cell>
          <cell r="CR214">
            <v>0</v>
          </cell>
          <cell r="CS214">
            <v>1</v>
          </cell>
        </row>
        <row r="215">
          <cell r="C215" t="str">
            <v>WT6X76</v>
          </cell>
          <cell r="D215" t="str">
            <v>F</v>
          </cell>
          <cell r="E215">
            <v>76</v>
          </cell>
          <cell r="F215">
            <v>22.4</v>
          </cell>
          <cell r="G215">
            <v>6.86</v>
          </cell>
          <cell r="H215">
            <v>0</v>
          </cell>
          <cell r="I215">
            <v>0</v>
          </cell>
          <cell r="J215">
            <v>12.5</v>
          </cell>
          <cell r="K215">
            <v>0</v>
          </cell>
          <cell r="L215">
            <v>0</v>
          </cell>
          <cell r="M215">
            <v>0.87</v>
          </cell>
          <cell r="N215">
            <v>1.4</v>
          </cell>
          <cell r="O215">
            <v>0</v>
          </cell>
          <cell r="P215">
            <v>0</v>
          </cell>
          <cell r="Q215">
            <v>0</v>
          </cell>
          <cell r="R215">
            <v>2</v>
          </cell>
          <cell r="S215">
            <v>2.3125</v>
          </cell>
          <cell r="T215">
            <v>0</v>
          </cell>
          <cell r="U215">
            <v>0</v>
          </cell>
          <cell r="V215">
            <v>1.43</v>
          </cell>
          <cell r="W215">
            <v>0</v>
          </cell>
          <cell r="X215">
            <v>0</v>
          </cell>
          <cell r="Y215">
            <v>0.89600000000000002</v>
          </cell>
          <cell r="Z215">
            <v>4.46</v>
          </cell>
          <cell r="AA215">
            <v>0</v>
          </cell>
          <cell r="AB215">
            <v>5.58</v>
          </cell>
          <cell r="AC215">
            <v>0</v>
          </cell>
          <cell r="AD215">
            <v>7.88</v>
          </cell>
          <cell r="AE215">
            <v>58.5</v>
          </cell>
          <cell r="AF215">
            <v>22</v>
          </cell>
          <cell r="AG215">
            <v>10.8</v>
          </cell>
          <cell r="AH215">
            <v>1.62</v>
          </cell>
          <cell r="AI215">
            <v>227</v>
          </cell>
          <cell r="AJ215">
            <v>55.6</v>
          </cell>
          <cell r="AK215">
            <v>36.4</v>
          </cell>
          <cell r="AL215">
            <v>3.19</v>
          </cell>
          <cell r="AM215">
            <v>0</v>
          </cell>
          <cell r="AN215">
            <v>12.8</v>
          </cell>
          <cell r="AO215">
            <v>41.3</v>
          </cell>
          <cell r="AP215">
            <v>0</v>
          </cell>
          <cell r="AQ215">
            <v>0</v>
          </cell>
          <cell r="AR215">
            <v>0</v>
          </cell>
          <cell r="AS215">
            <v>0</v>
          </cell>
          <cell r="AT215">
            <v>0</v>
          </cell>
          <cell r="AU215">
            <v>3.65</v>
          </cell>
          <cell r="AV215">
            <v>0.96</v>
          </cell>
          <cell r="AW215">
            <v>0</v>
          </cell>
          <cell r="AX215">
            <v>1</v>
          </cell>
          <cell r="AY215" t="str">
            <v>WT155X113</v>
          </cell>
          <cell r="AZ215" t="str">
            <v>WT155X113</v>
          </cell>
          <cell r="BA215">
            <v>113</v>
          </cell>
          <cell r="BB215">
            <v>14500</v>
          </cell>
          <cell r="BC215">
            <v>174</v>
          </cell>
          <cell r="BD215">
            <v>0</v>
          </cell>
          <cell r="BE215">
            <v>0</v>
          </cell>
          <cell r="BF215">
            <v>318</v>
          </cell>
          <cell r="BG215">
            <v>0</v>
          </cell>
          <cell r="BH215">
            <v>0</v>
          </cell>
          <cell r="BI215">
            <v>22.1</v>
          </cell>
          <cell r="BJ215">
            <v>35.6</v>
          </cell>
          <cell r="BK215">
            <v>0</v>
          </cell>
          <cell r="BL215">
            <v>0</v>
          </cell>
          <cell r="BM215">
            <v>0</v>
          </cell>
          <cell r="BN215">
            <v>50.8</v>
          </cell>
          <cell r="BO215">
            <v>58.7</v>
          </cell>
          <cell r="BP215">
            <v>0</v>
          </cell>
          <cell r="BQ215">
            <v>36.299999999999997</v>
          </cell>
          <cell r="BR215">
            <v>0</v>
          </cell>
          <cell r="BS215">
            <v>0</v>
          </cell>
          <cell r="BT215">
            <v>22.8</v>
          </cell>
          <cell r="BU215">
            <v>113</v>
          </cell>
          <cell r="BV215">
            <v>0</v>
          </cell>
          <cell r="BW215">
            <v>0</v>
          </cell>
          <cell r="BX215">
            <v>5.58</v>
          </cell>
          <cell r="BY215">
            <v>7.88</v>
          </cell>
          <cell r="BZ215">
            <v>24.3</v>
          </cell>
          <cell r="CA215">
            <v>361</v>
          </cell>
          <cell r="CB215">
            <v>177</v>
          </cell>
          <cell r="CC215">
            <v>41.1</v>
          </cell>
          <cell r="CD215">
            <v>94.5</v>
          </cell>
          <cell r="CE215">
            <v>911</v>
          </cell>
          <cell r="CF215">
            <v>596</v>
          </cell>
          <cell r="CG215">
            <v>81</v>
          </cell>
          <cell r="CH215">
            <v>0</v>
          </cell>
          <cell r="CI215">
            <v>5330</v>
          </cell>
          <cell r="CJ215">
            <v>11.1</v>
          </cell>
          <cell r="CK215">
            <v>0</v>
          </cell>
          <cell r="CL215">
            <v>0</v>
          </cell>
          <cell r="CM215">
            <v>0</v>
          </cell>
          <cell r="CN215">
            <v>0</v>
          </cell>
          <cell r="CO215">
            <v>0</v>
          </cell>
          <cell r="CP215">
            <v>92.7</v>
          </cell>
          <cell r="CQ215">
            <v>0.96</v>
          </cell>
          <cell r="CR215">
            <v>0</v>
          </cell>
          <cell r="CS215">
            <v>1</v>
          </cell>
        </row>
        <row r="216">
          <cell r="C216" t="str">
            <v>WT6X68</v>
          </cell>
          <cell r="D216" t="str">
            <v>F</v>
          </cell>
          <cell r="E216">
            <v>68</v>
          </cell>
          <cell r="F216">
            <v>20</v>
          </cell>
          <cell r="G216">
            <v>6.71</v>
          </cell>
          <cell r="H216">
            <v>0</v>
          </cell>
          <cell r="I216">
            <v>0</v>
          </cell>
          <cell r="J216">
            <v>12.4</v>
          </cell>
          <cell r="K216">
            <v>0</v>
          </cell>
          <cell r="L216">
            <v>0</v>
          </cell>
          <cell r="M216">
            <v>0.79</v>
          </cell>
          <cell r="N216">
            <v>1.25</v>
          </cell>
          <cell r="O216">
            <v>0</v>
          </cell>
          <cell r="P216">
            <v>0</v>
          </cell>
          <cell r="Q216">
            <v>0</v>
          </cell>
          <cell r="R216">
            <v>1.85</v>
          </cell>
          <cell r="S216">
            <v>2.125</v>
          </cell>
          <cell r="T216">
            <v>0</v>
          </cell>
          <cell r="U216">
            <v>0</v>
          </cell>
          <cell r="V216">
            <v>1.35</v>
          </cell>
          <cell r="W216">
            <v>0</v>
          </cell>
          <cell r="X216">
            <v>0</v>
          </cell>
          <cell r="Y216">
            <v>0.80500000000000005</v>
          </cell>
          <cell r="Z216">
            <v>4.96</v>
          </cell>
          <cell r="AA216">
            <v>0</v>
          </cell>
          <cell r="AB216">
            <v>6.15</v>
          </cell>
          <cell r="AC216">
            <v>0</v>
          </cell>
          <cell r="AD216">
            <v>8.49</v>
          </cell>
          <cell r="AE216">
            <v>50.6</v>
          </cell>
          <cell r="AF216">
            <v>19</v>
          </cell>
          <cell r="AG216">
            <v>9.4600000000000009</v>
          </cell>
          <cell r="AH216">
            <v>1.59</v>
          </cell>
          <cell r="AI216">
            <v>199</v>
          </cell>
          <cell r="AJ216">
            <v>48.9</v>
          </cell>
          <cell r="AK216">
            <v>32.1</v>
          </cell>
          <cell r="AL216">
            <v>3.16</v>
          </cell>
          <cell r="AM216">
            <v>0</v>
          </cell>
          <cell r="AN216">
            <v>9.2100000000000009</v>
          </cell>
          <cell r="AO216">
            <v>28.9</v>
          </cell>
          <cell r="AP216">
            <v>0</v>
          </cell>
          <cell r="AQ216">
            <v>0</v>
          </cell>
          <cell r="AR216">
            <v>0</v>
          </cell>
          <cell r="AS216">
            <v>0</v>
          </cell>
          <cell r="AT216">
            <v>0</v>
          </cell>
          <cell r="AU216">
            <v>3.61</v>
          </cell>
          <cell r="AV216">
            <v>0.95899999999999996</v>
          </cell>
          <cell r="AW216">
            <v>0</v>
          </cell>
          <cell r="AX216">
            <v>1</v>
          </cell>
          <cell r="AY216" t="str">
            <v>WT155X101</v>
          </cell>
          <cell r="AZ216" t="str">
            <v>WT155X101</v>
          </cell>
          <cell r="BA216">
            <v>101</v>
          </cell>
          <cell r="BB216">
            <v>12900</v>
          </cell>
          <cell r="BC216">
            <v>170</v>
          </cell>
          <cell r="BD216">
            <v>0</v>
          </cell>
          <cell r="BE216">
            <v>0</v>
          </cell>
          <cell r="BF216">
            <v>315</v>
          </cell>
          <cell r="BG216">
            <v>0</v>
          </cell>
          <cell r="BH216">
            <v>0</v>
          </cell>
          <cell r="BI216">
            <v>20.100000000000001</v>
          </cell>
          <cell r="BJ216">
            <v>31.8</v>
          </cell>
          <cell r="BK216">
            <v>0</v>
          </cell>
          <cell r="BL216">
            <v>0</v>
          </cell>
          <cell r="BM216">
            <v>0</v>
          </cell>
          <cell r="BN216">
            <v>47</v>
          </cell>
          <cell r="BO216">
            <v>54</v>
          </cell>
          <cell r="BP216">
            <v>0</v>
          </cell>
          <cell r="BQ216">
            <v>34.299999999999997</v>
          </cell>
          <cell r="BR216">
            <v>0</v>
          </cell>
          <cell r="BS216">
            <v>0</v>
          </cell>
          <cell r="BT216">
            <v>20.399999999999999</v>
          </cell>
          <cell r="BU216">
            <v>101</v>
          </cell>
          <cell r="BV216">
            <v>0</v>
          </cell>
          <cell r="BW216">
            <v>0</v>
          </cell>
          <cell r="BX216">
            <v>6.15</v>
          </cell>
          <cell r="BY216">
            <v>8.49</v>
          </cell>
          <cell r="BZ216">
            <v>21.1</v>
          </cell>
          <cell r="CA216">
            <v>311</v>
          </cell>
          <cell r="CB216">
            <v>155</v>
          </cell>
          <cell r="CC216">
            <v>40.4</v>
          </cell>
          <cell r="CD216">
            <v>82.8</v>
          </cell>
          <cell r="CE216">
            <v>801</v>
          </cell>
          <cell r="CF216">
            <v>526</v>
          </cell>
          <cell r="CG216">
            <v>80.3</v>
          </cell>
          <cell r="CH216">
            <v>0</v>
          </cell>
          <cell r="CI216">
            <v>3830</v>
          </cell>
          <cell r="CJ216">
            <v>7.76</v>
          </cell>
          <cell r="CK216">
            <v>0</v>
          </cell>
          <cell r="CL216">
            <v>0</v>
          </cell>
          <cell r="CM216">
            <v>0</v>
          </cell>
          <cell r="CN216">
            <v>0</v>
          </cell>
          <cell r="CO216">
            <v>0</v>
          </cell>
          <cell r="CP216">
            <v>91.7</v>
          </cell>
          <cell r="CQ216">
            <v>0.95899999999999996</v>
          </cell>
          <cell r="CR216">
            <v>0</v>
          </cell>
          <cell r="CS216">
            <v>1</v>
          </cell>
        </row>
        <row r="217">
          <cell r="C217" t="str">
            <v>WT6X60</v>
          </cell>
          <cell r="D217" t="str">
            <v>F</v>
          </cell>
          <cell r="E217">
            <v>60</v>
          </cell>
          <cell r="F217">
            <v>17.600000000000001</v>
          </cell>
          <cell r="G217">
            <v>6.56</v>
          </cell>
          <cell r="H217">
            <v>0</v>
          </cell>
          <cell r="I217">
            <v>0</v>
          </cell>
          <cell r="J217">
            <v>12.3</v>
          </cell>
          <cell r="K217">
            <v>0</v>
          </cell>
          <cell r="L217">
            <v>0</v>
          </cell>
          <cell r="M217">
            <v>0.71</v>
          </cell>
          <cell r="N217">
            <v>1.1100000000000001</v>
          </cell>
          <cell r="O217">
            <v>0</v>
          </cell>
          <cell r="P217">
            <v>0</v>
          </cell>
          <cell r="Q217">
            <v>0</v>
          </cell>
          <cell r="R217">
            <v>1.7</v>
          </cell>
          <cell r="S217">
            <v>2</v>
          </cell>
          <cell r="T217">
            <v>0</v>
          </cell>
          <cell r="U217">
            <v>0</v>
          </cell>
          <cell r="V217">
            <v>1.28</v>
          </cell>
          <cell r="W217">
            <v>0</v>
          </cell>
          <cell r="X217">
            <v>0</v>
          </cell>
          <cell r="Y217">
            <v>0.71599999999999997</v>
          </cell>
          <cell r="Z217">
            <v>5.57</v>
          </cell>
          <cell r="AA217">
            <v>0</v>
          </cell>
          <cell r="AB217">
            <v>6.84</v>
          </cell>
          <cell r="AC217">
            <v>0</v>
          </cell>
          <cell r="AD217">
            <v>9.24</v>
          </cell>
          <cell r="AE217">
            <v>43.4</v>
          </cell>
          <cell r="AF217">
            <v>16.2</v>
          </cell>
          <cell r="AG217">
            <v>8.2200000000000006</v>
          </cell>
          <cell r="AH217">
            <v>1.57</v>
          </cell>
          <cell r="AI217">
            <v>172</v>
          </cell>
          <cell r="AJ217">
            <v>42.7</v>
          </cell>
          <cell r="AK217">
            <v>28</v>
          </cell>
          <cell r="AL217">
            <v>3.13</v>
          </cell>
          <cell r="AM217">
            <v>0</v>
          </cell>
          <cell r="AN217">
            <v>6.42</v>
          </cell>
          <cell r="AO217">
            <v>19.7</v>
          </cell>
          <cell r="AP217">
            <v>0</v>
          </cell>
          <cell r="AQ217">
            <v>0</v>
          </cell>
          <cell r="AR217">
            <v>0</v>
          </cell>
          <cell r="AS217">
            <v>0</v>
          </cell>
          <cell r="AT217">
            <v>0</v>
          </cell>
          <cell r="AU217">
            <v>3.57</v>
          </cell>
          <cell r="AV217">
            <v>0.95899999999999996</v>
          </cell>
          <cell r="AW217">
            <v>0</v>
          </cell>
          <cell r="AX217">
            <v>1</v>
          </cell>
          <cell r="AY217" t="str">
            <v>WT155X89.5</v>
          </cell>
          <cell r="AZ217" t="str">
            <v>WT155X89.5</v>
          </cell>
          <cell r="BA217">
            <v>89.5</v>
          </cell>
          <cell r="BB217">
            <v>11400</v>
          </cell>
          <cell r="BC217">
            <v>167</v>
          </cell>
          <cell r="BD217">
            <v>0</v>
          </cell>
          <cell r="BE217">
            <v>0</v>
          </cell>
          <cell r="BF217">
            <v>312</v>
          </cell>
          <cell r="BG217">
            <v>0</v>
          </cell>
          <cell r="BH217">
            <v>0</v>
          </cell>
          <cell r="BI217">
            <v>18</v>
          </cell>
          <cell r="BJ217">
            <v>28.2</v>
          </cell>
          <cell r="BK217">
            <v>0</v>
          </cell>
          <cell r="BL217">
            <v>0</v>
          </cell>
          <cell r="BM217">
            <v>0</v>
          </cell>
          <cell r="BN217">
            <v>43.2</v>
          </cell>
          <cell r="BO217">
            <v>50.8</v>
          </cell>
          <cell r="BP217">
            <v>0</v>
          </cell>
          <cell r="BQ217">
            <v>32.5</v>
          </cell>
          <cell r="BR217">
            <v>0</v>
          </cell>
          <cell r="BS217">
            <v>0</v>
          </cell>
          <cell r="BT217">
            <v>18.2</v>
          </cell>
          <cell r="BU217">
            <v>89.5</v>
          </cell>
          <cell r="BV217">
            <v>0</v>
          </cell>
          <cell r="BW217">
            <v>0</v>
          </cell>
          <cell r="BX217">
            <v>6.84</v>
          </cell>
          <cell r="BY217">
            <v>9.24</v>
          </cell>
          <cell r="BZ217">
            <v>18.100000000000001</v>
          </cell>
          <cell r="CA217">
            <v>265</v>
          </cell>
          <cell r="CB217">
            <v>135</v>
          </cell>
          <cell r="CC217">
            <v>39.9</v>
          </cell>
          <cell r="CD217">
            <v>71.599999999999994</v>
          </cell>
          <cell r="CE217">
            <v>700</v>
          </cell>
          <cell r="CF217">
            <v>459</v>
          </cell>
          <cell r="CG217">
            <v>79.5</v>
          </cell>
          <cell r="CH217">
            <v>0</v>
          </cell>
          <cell r="CI217">
            <v>2670</v>
          </cell>
          <cell r="CJ217">
            <v>5.29</v>
          </cell>
          <cell r="CK217">
            <v>0</v>
          </cell>
          <cell r="CL217">
            <v>0</v>
          </cell>
          <cell r="CM217">
            <v>0</v>
          </cell>
          <cell r="CN217">
            <v>0</v>
          </cell>
          <cell r="CO217">
            <v>0</v>
          </cell>
          <cell r="CP217">
            <v>90.7</v>
          </cell>
          <cell r="CQ217">
            <v>0.95899999999999996</v>
          </cell>
          <cell r="CR217">
            <v>0</v>
          </cell>
          <cell r="CS217">
            <v>1</v>
          </cell>
        </row>
        <row r="218">
          <cell r="C218" t="str">
            <v>WT6X53</v>
          </cell>
          <cell r="D218" t="str">
            <v>F</v>
          </cell>
          <cell r="E218">
            <v>53</v>
          </cell>
          <cell r="F218">
            <v>15.6</v>
          </cell>
          <cell r="G218">
            <v>6.45</v>
          </cell>
          <cell r="H218">
            <v>0</v>
          </cell>
          <cell r="I218">
            <v>0</v>
          </cell>
          <cell r="J218">
            <v>12.2</v>
          </cell>
          <cell r="K218">
            <v>0</v>
          </cell>
          <cell r="L218">
            <v>0</v>
          </cell>
          <cell r="M218">
            <v>0.61</v>
          </cell>
          <cell r="N218">
            <v>0.99</v>
          </cell>
          <cell r="O218">
            <v>0</v>
          </cell>
          <cell r="P218">
            <v>0</v>
          </cell>
          <cell r="Q218">
            <v>0</v>
          </cell>
          <cell r="R218">
            <v>1.59</v>
          </cell>
          <cell r="S218">
            <v>1.875</v>
          </cell>
          <cell r="T218">
            <v>0</v>
          </cell>
          <cell r="U218">
            <v>0</v>
          </cell>
          <cell r="V218">
            <v>1.19</v>
          </cell>
          <cell r="W218">
            <v>0</v>
          </cell>
          <cell r="X218">
            <v>0</v>
          </cell>
          <cell r="Y218">
            <v>0.63700000000000001</v>
          </cell>
          <cell r="Z218">
            <v>6.17</v>
          </cell>
          <cell r="AA218">
            <v>0</v>
          </cell>
          <cell r="AB218">
            <v>7.96</v>
          </cell>
          <cell r="AC218">
            <v>0</v>
          </cell>
          <cell r="AD218">
            <v>10.6</v>
          </cell>
          <cell r="AE218">
            <v>36.299999999999997</v>
          </cell>
          <cell r="AF218">
            <v>13.6</v>
          </cell>
          <cell r="AG218">
            <v>6.92</v>
          </cell>
          <cell r="AH218">
            <v>1.53</v>
          </cell>
          <cell r="AI218">
            <v>151</v>
          </cell>
          <cell r="AJ218">
            <v>37.5</v>
          </cell>
          <cell r="AK218">
            <v>24.7</v>
          </cell>
          <cell r="AL218">
            <v>3.11</v>
          </cell>
          <cell r="AM218">
            <v>0</v>
          </cell>
          <cell r="AN218">
            <v>4.55</v>
          </cell>
          <cell r="AO218">
            <v>13.6</v>
          </cell>
          <cell r="AP218">
            <v>0</v>
          </cell>
          <cell r="AQ218">
            <v>0</v>
          </cell>
          <cell r="AR218">
            <v>0</v>
          </cell>
          <cell r="AS218">
            <v>0</v>
          </cell>
          <cell r="AT218">
            <v>0</v>
          </cell>
          <cell r="AU218">
            <v>3.53</v>
          </cell>
          <cell r="AV218">
            <v>0.96099999999999997</v>
          </cell>
          <cell r="AW218">
            <v>0</v>
          </cell>
          <cell r="AX218">
            <v>1</v>
          </cell>
          <cell r="AY218" t="str">
            <v>WT155X79</v>
          </cell>
          <cell r="AZ218" t="str">
            <v>WT155X79</v>
          </cell>
          <cell r="BA218">
            <v>79</v>
          </cell>
          <cell r="BB218">
            <v>10100</v>
          </cell>
          <cell r="BC218">
            <v>164</v>
          </cell>
          <cell r="BD218">
            <v>0</v>
          </cell>
          <cell r="BE218">
            <v>0</v>
          </cell>
          <cell r="BF218">
            <v>310</v>
          </cell>
          <cell r="BG218">
            <v>0</v>
          </cell>
          <cell r="BH218">
            <v>0</v>
          </cell>
          <cell r="BI218">
            <v>15.5</v>
          </cell>
          <cell r="BJ218">
            <v>25.1</v>
          </cell>
          <cell r="BK218">
            <v>0</v>
          </cell>
          <cell r="BL218">
            <v>0</v>
          </cell>
          <cell r="BM218">
            <v>0</v>
          </cell>
          <cell r="BN218">
            <v>40.4</v>
          </cell>
          <cell r="BO218">
            <v>47.6</v>
          </cell>
          <cell r="BP218">
            <v>0</v>
          </cell>
          <cell r="BQ218">
            <v>30.2</v>
          </cell>
          <cell r="BR218">
            <v>0</v>
          </cell>
          <cell r="BS218">
            <v>0</v>
          </cell>
          <cell r="BT218">
            <v>16.2</v>
          </cell>
          <cell r="BU218">
            <v>79</v>
          </cell>
          <cell r="BV218">
            <v>0</v>
          </cell>
          <cell r="BW218">
            <v>0</v>
          </cell>
          <cell r="BX218">
            <v>7.96</v>
          </cell>
          <cell r="BY218">
            <v>10.6</v>
          </cell>
          <cell r="BZ218">
            <v>15.1</v>
          </cell>
          <cell r="CA218">
            <v>223</v>
          </cell>
          <cell r="CB218">
            <v>113</v>
          </cell>
          <cell r="CC218">
            <v>38.9</v>
          </cell>
          <cell r="CD218">
            <v>62.9</v>
          </cell>
          <cell r="CE218">
            <v>615</v>
          </cell>
          <cell r="CF218">
            <v>405</v>
          </cell>
          <cell r="CG218">
            <v>79</v>
          </cell>
          <cell r="CH218">
            <v>0</v>
          </cell>
          <cell r="CI218">
            <v>1890</v>
          </cell>
          <cell r="CJ218">
            <v>3.65</v>
          </cell>
          <cell r="CK218">
            <v>0</v>
          </cell>
          <cell r="CL218">
            <v>0</v>
          </cell>
          <cell r="CM218">
            <v>0</v>
          </cell>
          <cell r="CN218">
            <v>0</v>
          </cell>
          <cell r="CO218">
            <v>0</v>
          </cell>
          <cell r="CP218">
            <v>89.7</v>
          </cell>
          <cell r="CQ218">
            <v>0.96099999999999997</v>
          </cell>
          <cell r="CR218">
            <v>0</v>
          </cell>
          <cell r="CS218">
            <v>1</v>
          </cell>
        </row>
        <row r="219">
          <cell r="C219" t="str">
            <v>WT6X48</v>
          </cell>
          <cell r="D219" t="str">
            <v>F</v>
          </cell>
          <cell r="E219">
            <v>48</v>
          </cell>
          <cell r="F219">
            <v>14.1</v>
          </cell>
          <cell r="G219">
            <v>6.36</v>
          </cell>
          <cell r="H219">
            <v>0</v>
          </cell>
          <cell r="I219">
            <v>0</v>
          </cell>
          <cell r="J219">
            <v>12.2</v>
          </cell>
          <cell r="K219">
            <v>0</v>
          </cell>
          <cell r="L219">
            <v>0</v>
          </cell>
          <cell r="M219">
            <v>0.55000000000000004</v>
          </cell>
          <cell r="N219">
            <v>0.9</v>
          </cell>
          <cell r="O219">
            <v>0</v>
          </cell>
          <cell r="P219">
            <v>0</v>
          </cell>
          <cell r="Q219">
            <v>0</v>
          </cell>
          <cell r="R219">
            <v>1.5</v>
          </cell>
          <cell r="S219">
            <v>1.8125</v>
          </cell>
          <cell r="T219">
            <v>0</v>
          </cell>
          <cell r="U219">
            <v>0</v>
          </cell>
          <cell r="V219">
            <v>1.1299999999999999</v>
          </cell>
          <cell r="W219">
            <v>0</v>
          </cell>
          <cell r="X219">
            <v>0</v>
          </cell>
          <cell r="Y219">
            <v>0.57999999999999996</v>
          </cell>
          <cell r="Z219">
            <v>6.76</v>
          </cell>
          <cell r="AA219">
            <v>0</v>
          </cell>
          <cell r="AB219">
            <v>8.83</v>
          </cell>
          <cell r="AC219">
            <v>0</v>
          </cell>
          <cell r="AD219">
            <v>11.6</v>
          </cell>
          <cell r="AE219">
            <v>32</v>
          </cell>
          <cell r="AF219">
            <v>11.9</v>
          </cell>
          <cell r="AG219">
            <v>6.12</v>
          </cell>
          <cell r="AH219">
            <v>1.51</v>
          </cell>
          <cell r="AI219">
            <v>135</v>
          </cell>
          <cell r="AJ219">
            <v>33.700000000000003</v>
          </cell>
          <cell r="AK219">
            <v>22.2</v>
          </cell>
          <cell r="AL219">
            <v>3.09</v>
          </cell>
          <cell r="AM219">
            <v>0</v>
          </cell>
          <cell r="AN219">
            <v>3.42</v>
          </cell>
          <cell r="AO219">
            <v>10.1</v>
          </cell>
          <cell r="AP219">
            <v>0</v>
          </cell>
          <cell r="AQ219">
            <v>0</v>
          </cell>
          <cell r="AR219">
            <v>0</v>
          </cell>
          <cell r="AS219">
            <v>0</v>
          </cell>
          <cell r="AT219">
            <v>0</v>
          </cell>
          <cell r="AU219">
            <v>3.51</v>
          </cell>
          <cell r="AV219">
            <v>0.96199999999999997</v>
          </cell>
          <cell r="AW219">
            <v>0</v>
          </cell>
          <cell r="AX219">
            <v>1</v>
          </cell>
          <cell r="AY219" t="str">
            <v>WT155X71.5</v>
          </cell>
          <cell r="AZ219" t="str">
            <v>WT155X71.5</v>
          </cell>
          <cell r="BA219">
            <v>71.5</v>
          </cell>
          <cell r="BB219">
            <v>9100</v>
          </cell>
          <cell r="BC219">
            <v>162</v>
          </cell>
          <cell r="BD219">
            <v>0</v>
          </cell>
          <cell r="BE219">
            <v>0</v>
          </cell>
          <cell r="BF219">
            <v>310</v>
          </cell>
          <cell r="BG219">
            <v>0</v>
          </cell>
          <cell r="BH219">
            <v>0</v>
          </cell>
          <cell r="BI219">
            <v>14</v>
          </cell>
          <cell r="BJ219">
            <v>22.9</v>
          </cell>
          <cell r="BK219">
            <v>0</v>
          </cell>
          <cell r="BL219">
            <v>0</v>
          </cell>
          <cell r="BM219">
            <v>0</v>
          </cell>
          <cell r="BN219">
            <v>38.1</v>
          </cell>
          <cell r="BO219">
            <v>46</v>
          </cell>
          <cell r="BP219">
            <v>0</v>
          </cell>
          <cell r="BQ219">
            <v>28.7</v>
          </cell>
          <cell r="BR219">
            <v>0</v>
          </cell>
          <cell r="BS219">
            <v>0</v>
          </cell>
          <cell r="BT219">
            <v>14.7</v>
          </cell>
          <cell r="BU219">
            <v>71.5</v>
          </cell>
          <cell r="BV219">
            <v>0</v>
          </cell>
          <cell r="BW219">
            <v>0</v>
          </cell>
          <cell r="BX219">
            <v>8.83</v>
          </cell>
          <cell r="BY219">
            <v>11.6</v>
          </cell>
          <cell r="BZ219">
            <v>13.3</v>
          </cell>
          <cell r="CA219">
            <v>195</v>
          </cell>
          <cell r="CB219">
            <v>100</v>
          </cell>
          <cell r="CC219">
            <v>38.4</v>
          </cell>
          <cell r="CD219">
            <v>56.2</v>
          </cell>
          <cell r="CE219">
            <v>552</v>
          </cell>
          <cell r="CF219">
            <v>364</v>
          </cell>
          <cell r="CG219">
            <v>78.5</v>
          </cell>
          <cell r="CH219">
            <v>0</v>
          </cell>
          <cell r="CI219">
            <v>1420</v>
          </cell>
          <cell r="CJ219">
            <v>2.71</v>
          </cell>
          <cell r="CK219">
            <v>0</v>
          </cell>
          <cell r="CL219">
            <v>0</v>
          </cell>
          <cell r="CM219">
            <v>0</v>
          </cell>
          <cell r="CN219">
            <v>0</v>
          </cell>
          <cell r="CO219">
            <v>0</v>
          </cell>
          <cell r="CP219">
            <v>89.2</v>
          </cell>
          <cell r="CQ219">
            <v>0.96199999999999997</v>
          </cell>
          <cell r="CR219">
            <v>0</v>
          </cell>
          <cell r="CS219">
            <v>1</v>
          </cell>
        </row>
        <row r="220">
          <cell r="C220" t="str">
            <v>WT6X43.5</v>
          </cell>
          <cell r="D220" t="str">
            <v>F</v>
          </cell>
          <cell r="E220">
            <v>43.5</v>
          </cell>
          <cell r="F220">
            <v>12.8</v>
          </cell>
          <cell r="G220">
            <v>6.27</v>
          </cell>
          <cell r="H220">
            <v>0</v>
          </cell>
          <cell r="I220">
            <v>0</v>
          </cell>
          <cell r="J220">
            <v>12.1</v>
          </cell>
          <cell r="K220">
            <v>0</v>
          </cell>
          <cell r="L220">
            <v>0</v>
          </cell>
          <cell r="M220">
            <v>0.51500000000000001</v>
          </cell>
          <cell r="N220">
            <v>0.81</v>
          </cell>
          <cell r="O220">
            <v>0</v>
          </cell>
          <cell r="P220">
            <v>0</v>
          </cell>
          <cell r="Q220">
            <v>0</v>
          </cell>
          <cell r="R220">
            <v>1.41</v>
          </cell>
          <cell r="S220">
            <v>1.6875</v>
          </cell>
          <cell r="T220">
            <v>0</v>
          </cell>
          <cell r="U220">
            <v>0</v>
          </cell>
          <cell r="V220">
            <v>1.1000000000000001</v>
          </cell>
          <cell r="W220">
            <v>0</v>
          </cell>
          <cell r="X220">
            <v>0</v>
          </cell>
          <cell r="Y220">
            <v>0.52700000000000002</v>
          </cell>
          <cell r="Z220">
            <v>7.48</v>
          </cell>
          <cell r="AA220">
            <v>0</v>
          </cell>
          <cell r="AB220">
            <v>9.43</v>
          </cell>
          <cell r="AC220">
            <v>0</v>
          </cell>
          <cell r="AD220">
            <v>12.2</v>
          </cell>
          <cell r="AE220">
            <v>28.9</v>
          </cell>
          <cell r="AF220">
            <v>10.7</v>
          </cell>
          <cell r="AG220">
            <v>5.6</v>
          </cell>
          <cell r="AH220">
            <v>1.5</v>
          </cell>
          <cell r="AI220">
            <v>120</v>
          </cell>
          <cell r="AJ220">
            <v>30.2</v>
          </cell>
          <cell r="AK220">
            <v>19.899999999999999</v>
          </cell>
          <cell r="AL220">
            <v>3.07</v>
          </cell>
          <cell r="AM220">
            <v>0</v>
          </cell>
          <cell r="AN220">
            <v>2.54</v>
          </cell>
          <cell r="AO220">
            <v>7.34</v>
          </cell>
          <cell r="AP220">
            <v>0</v>
          </cell>
          <cell r="AQ220">
            <v>0</v>
          </cell>
          <cell r="AR220">
            <v>0</v>
          </cell>
          <cell r="AS220">
            <v>0</v>
          </cell>
          <cell r="AT220">
            <v>0</v>
          </cell>
          <cell r="AU220">
            <v>3.49</v>
          </cell>
          <cell r="AV220">
            <v>0.96</v>
          </cell>
          <cell r="AW220">
            <v>0</v>
          </cell>
          <cell r="AX220">
            <v>1</v>
          </cell>
          <cell r="AY220" t="str">
            <v>WT155X64.5</v>
          </cell>
          <cell r="AZ220" t="str">
            <v>WT155X64.5</v>
          </cell>
          <cell r="BA220">
            <v>64.5</v>
          </cell>
          <cell r="BB220">
            <v>8260</v>
          </cell>
          <cell r="BC220">
            <v>159</v>
          </cell>
          <cell r="BD220">
            <v>0</v>
          </cell>
          <cell r="BE220">
            <v>0</v>
          </cell>
          <cell r="BF220">
            <v>307</v>
          </cell>
          <cell r="BG220">
            <v>0</v>
          </cell>
          <cell r="BH220">
            <v>0</v>
          </cell>
          <cell r="BI220">
            <v>13.1</v>
          </cell>
          <cell r="BJ220">
            <v>20.6</v>
          </cell>
          <cell r="BK220">
            <v>0</v>
          </cell>
          <cell r="BL220">
            <v>0</v>
          </cell>
          <cell r="BM220">
            <v>0</v>
          </cell>
          <cell r="BN220">
            <v>35.799999999999997</v>
          </cell>
          <cell r="BO220">
            <v>42.9</v>
          </cell>
          <cell r="BP220">
            <v>0</v>
          </cell>
          <cell r="BQ220">
            <v>27.9</v>
          </cell>
          <cell r="BR220">
            <v>0</v>
          </cell>
          <cell r="BS220">
            <v>0</v>
          </cell>
          <cell r="BT220">
            <v>13.4</v>
          </cell>
          <cell r="BU220">
            <v>64.5</v>
          </cell>
          <cell r="BV220">
            <v>0</v>
          </cell>
          <cell r="BW220">
            <v>0</v>
          </cell>
          <cell r="BX220">
            <v>9.43</v>
          </cell>
          <cell r="BY220">
            <v>12.2</v>
          </cell>
          <cell r="BZ220">
            <v>12</v>
          </cell>
          <cell r="CA220">
            <v>175</v>
          </cell>
          <cell r="CB220">
            <v>91.8</v>
          </cell>
          <cell r="CC220">
            <v>38.1</v>
          </cell>
          <cell r="CD220">
            <v>49.9</v>
          </cell>
          <cell r="CE220">
            <v>495</v>
          </cell>
          <cell r="CF220">
            <v>326</v>
          </cell>
          <cell r="CG220">
            <v>78</v>
          </cell>
          <cell r="CH220">
            <v>0</v>
          </cell>
          <cell r="CI220">
            <v>1060</v>
          </cell>
          <cell r="CJ220">
            <v>1.97</v>
          </cell>
          <cell r="CK220">
            <v>0</v>
          </cell>
          <cell r="CL220">
            <v>0</v>
          </cell>
          <cell r="CM220">
            <v>0</v>
          </cell>
          <cell r="CN220">
            <v>0</v>
          </cell>
          <cell r="CO220">
            <v>0</v>
          </cell>
          <cell r="CP220">
            <v>88.6</v>
          </cell>
          <cell r="CQ220">
            <v>0.96</v>
          </cell>
          <cell r="CR220">
            <v>0</v>
          </cell>
          <cell r="CS220">
            <v>1</v>
          </cell>
        </row>
        <row r="221">
          <cell r="C221" t="str">
            <v>WT6X39.5</v>
          </cell>
          <cell r="D221" t="str">
            <v>F</v>
          </cell>
          <cell r="E221">
            <v>39.5</v>
          </cell>
          <cell r="F221">
            <v>11.6</v>
          </cell>
          <cell r="G221">
            <v>6.19</v>
          </cell>
          <cell r="H221">
            <v>0</v>
          </cell>
          <cell r="I221">
            <v>0</v>
          </cell>
          <cell r="J221">
            <v>12.1</v>
          </cell>
          <cell r="K221">
            <v>0</v>
          </cell>
          <cell r="L221">
            <v>0</v>
          </cell>
          <cell r="M221">
            <v>0.47</v>
          </cell>
          <cell r="N221">
            <v>0.73499999999999999</v>
          </cell>
          <cell r="O221">
            <v>0</v>
          </cell>
          <cell r="P221">
            <v>0</v>
          </cell>
          <cell r="Q221">
            <v>0</v>
          </cell>
          <cell r="R221">
            <v>1.33</v>
          </cell>
          <cell r="S221">
            <v>1.625</v>
          </cell>
          <cell r="T221">
            <v>0</v>
          </cell>
          <cell r="U221">
            <v>0</v>
          </cell>
          <cell r="V221">
            <v>1.06</v>
          </cell>
          <cell r="W221">
            <v>0</v>
          </cell>
          <cell r="X221">
            <v>0</v>
          </cell>
          <cell r="Y221">
            <v>0.48</v>
          </cell>
          <cell r="Z221">
            <v>8.2200000000000006</v>
          </cell>
          <cell r="AA221">
            <v>0</v>
          </cell>
          <cell r="AB221">
            <v>10.3</v>
          </cell>
          <cell r="AC221">
            <v>0</v>
          </cell>
          <cell r="AD221">
            <v>13.2</v>
          </cell>
          <cell r="AE221">
            <v>25.8</v>
          </cell>
          <cell r="AF221">
            <v>9.49</v>
          </cell>
          <cell r="AG221">
            <v>5.03</v>
          </cell>
          <cell r="AH221">
            <v>1.49</v>
          </cell>
          <cell r="AI221">
            <v>108</v>
          </cell>
          <cell r="AJ221">
            <v>27.1</v>
          </cell>
          <cell r="AK221">
            <v>17.899999999999999</v>
          </cell>
          <cell r="AL221">
            <v>3.05</v>
          </cell>
          <cell r="AM221">
            <v>0</v>
          </cell>
          <cell r="AN221">
            <v>1.91</v>
          </cell>
          <cell r="AO221">
            <v>5.43</v>
          </cell>
          <cell r="AP221">
            <v>0</v>
          </cell>
          <cell r="AQ221">
            <v>0</v>
          </cell>
          <cell r="AR221">
            <v>0</v>
          </cell>
          <cell r="AS221">
            <v>0</v>
          </cell>
          <cell r="AT221">
            <v>0</v>
          </cell>
          <cell r="AU221">
            <v>3.47</v>
          </cell>
          <cell r="AV221">
            <v>0.96</v>
          </cell>
          <cell r="AW221">
            <v>0</v>
          </cell>
          <cell r="AX221">
            <v>1</v>
          </cell>
          <cell r="AY221" t="str">
            <v>WT155X58.5</v>
          </cell>
          <cell r="AZ221" t="str">
            <v>WT155X58.5</v>
          </cell>
          <cell r="BA221">
            <v>58.5</v>
          </cell>
          <cell r="BB221">
            <v>7480</v>
          </cell>
          <cell r="BC221">
            <v>157</v>
          </cell>
          <cell r="BD221">
            <v>0</v>
          </cell>
          <cell r="BE221">
            <v>0</v>
          </cell>
          <cell r="BF221">
            <v>307</v>
          </cell>
          <cell r="BG221">
            <v>0</v>
          </cell>
          <cell r="BH221">
            <v>0</v>
          </cell>
          <cell r="BI221">
            <v>11.9</v>
          </cell>
          <cell r="BJ221">
            <v>18.7</v>
          </cell>
          <cell r="BK221">
            <v>0</v>
          </cell>
          <cell r="BL221">
            <v>0</v>
          </cell>
          <cell r="BM221">
            <v>0</v>
          </cell>
          <cell r="BN221">
            <v>33.799999999999997</v>
          </cell>
          <cell r="BO221">
            <v>41.3</v>
          </cell>
          <cell r="BP221">
            <v>0</v>
          </cell>
          <cell r="BQ221">
            <v>26.9</v>
          </cell>
          <cell r="BR221">
            <v>0</v>
          </cell>
          <cell r="BS221">
            <v>0</v>
          </cell>
          <cell r="BT221">
            <v>12.2</v>
          </cell>
          <cell r="BU221">
            <v>58.5</v>
          </cell>
          <cell r="BV221">
            <v>0</v>
          </cell>
          <cell r="BW221">
            <v>0</v>
          </cell>
          <cell r="BX221">
            <v>10.3</v>
          </cell>
          <cell r="BY221">
            <v>13.2</v>
          </cell>
          <cell r="BZ221">
            <v>10.7</v>
          </cell>
          <cell r="CA221">
            <v>156</v>
          </cell>
          <cell r="CB221">
            <v>82.4</v>
          </cell>
          <cell r="CC221">
            <v>37.799999999999997</v>
          </cell>
          <cell r="CD221">
            <v>45</v>
          </cell>
          <cell r="CE221">
            <v>444</v>
          </cell>
          <cell r="CF221">
            <v>293</v>
          </cell>
          <cell r="CG221">
            <v>77.5</v>
          </cell>
          <cell r="CH221">
            <v>0</v>
          </cell>
          <cell r="CI221">
            <v>795</v>
          </cell>
          <cell r="CJ221">
            <v>1.46</v>
          </cell>
          <cell r="CK221">
            <v>0</v>
          </cell>
          <cell r="CL221">
            <v>0</v>
          </cell>
          <cell r="CM221">
            <v>0</v>
          </cell>
          <cell r="CN221">
            <v>0</v>
          </cell>
          <cell r="CO221">
            <v>0</v>
          </cell>
          <cell r="CP221">
            <v>88.1</v>
          </cell>
          <cell r="CQ221">
            <v>0.96</v>
          </cell>
          <cell r="CR221">
            <v>0</v>
          </cell>
          <cell r="CS221">
            <v>1</v>
          </cell>
        </row>
        <row r="222">
          <cell r="C222" t="str">
            <v>WT6X36</v>
          </cell>
          <cell r="D222" t="str">
            <v>F</v>
          </cell>
          <cell r="E222">
            <v>36</v>
          </cell>
          <cell r="F222">
            <v>10.6</v>
          </cell>
          <cell r="G222">
            <v>6.13</v>
          </cell>
          <cell r="H222">
            <v>0</v>
          </cell>
          <cell r="I222">
            <v>0</v>
          </cell>
          <cell r="J222">
            <v>12</v>
          </cell>
          <cell r="K222">
            <v>0</v>
          </cell>
          <cell r="L222">
            <v>0</v>
          </cell>
          <cell r="M222">
            <v>0.43</v>
          </cell>
          <cell r="N222">
            <v>0.67</v>
          </cell>
          <cell r="O222">
            <v>0</v>
          </cell>
          <cell r="P222">
            <v>0</v>
          </cell>
          <cell r="Q222">
            <v>0</v>
          </cell>
          <cell r="R222">
            <v>1.27</v>
          </cell>
          <cell r="S222">
            <v>1.5625</v>
          </cell>
          <cell r="T222">
            <v>0</v>
          </cell>
          <cell r="U222">
            <v>0</v>
          </cell>
          <cell r="V222">
            <v>1.02</v>
          </cell>
          <cell r="W222">
            <v>0</v>
          </cell>
          <cell r="X222">
            <v>0</v>
          </cell>
          <cell r="Y222">
            <v>0.439</v>
          </cell>
          <cell r="Z222">
            <v>8.99</v>
          </cell>
          <cell r="AA222">
            <v>0</v>
          </cell>
          <cell r="AB222">
            <v>11.3</v>
          </cell>
          <cell r="AC222">
            <v>0</v>
          </cell>
          <cell r="AD222">
            <v>14.2</v>
          </cell>
          <cell r="AE222">
            <v>23.2</v>
          </cell>
          <cell r="AF222">
            <v>8.48</v>
          </cell>
          <cell r="AG222">
            <v>4.54</v>
          </cell>
          <cell r="AH222">
            <v>1.48</v>
          </cell>
          <cell r="AI222">
            <v>97.5</v>
          </cell>
          <cell r="AJ222">
            <v>24.6</v>
          </cell>
          <cell r="AK222">
            <v>16.2</v>
          </cell>
          <cell r="AL222">
            <v>3.04</v>
          </cell>
          <cell r="AM222">
            <v>0</v>
          </cell>
          <cell r="AN222">
            <v>1.46</v>
          </cell>
          <cell r="AO222">
            <v>4.07</v>
          </cell>
          <cell r="AP222">
            <v>0</v>
          </cell>
          <cell r="AQ222">
            <v>0</v>
          </cell>
          <cell r="AR222">
            <v>0</v>
          </cell>
          <cell r="AS222">
            <v>0</v>
          </cell>
          <cell r="AT222">
            <v>0</v>
          </cell>
          <cell r="AU222">
            <v>3.45</v>
          </cell>
          <cell r="AV222">
            <v>0.96</v>
          </cell>
          <cell r="AW222">
            <v>0</v>
          </cell>
          <cell r="AX222">
            <v>1</v>
          </cell>
          <cell r="AY222" t="str">
            <v>WT155X53.5</v>
          </cell>
          <cell r="AZ222" t="str">
            <v>WT155X53.5</v>
          </cell>
          <cell r="BA222">
            <v>53.5</v>
          </cell>
          <cell r="BB222">
            <v>6840</v>
          </cell>
          <cell r="BC222">
            <v>156</v>
          </cell>
          <cell r="BD222">
            <v>0</v>
          </cell>
          <cell r="BE222">
            <v>0</v>
          </cell>
          <cell r="BF222">
            <v>305</v>
          </cell>
          <cell r="BG222">
            <v>0</v>
          </cell>
          <cell r="BH222">
            <v>0</v>
          </cell>
          <cell r="BI222">
            <v>10.9</v>
          </cell>
          <cell r="BJ222">
            <v>17</v>
          </cell>
          <cell r="BK222">
            <v>0</v>
          </cell>
          <cell r="BL222">
            <v>0</v>
          </cell>
          <cell r="BM222">
            <v>0</v>
          </cell>
          <cell r="BN222">
            <v>32.299999999999997</v>
          </cell>
          <cell r="BO222">
            <v>39.700000000000003</v>
          </cell>
          <cell r="BP222">
            <v>0</v>
          </cell>
          <cell r="BQ222">
            <v>25.9</v>
          </cell>
          <cell r="BR222">
            <v>0</v>
          </cell>
          <cell r="BS222">
            <v>0</v>
          </cell>
          <cell r="BT222">
            <v>11.2</v>
          </cell>
          <cell r="BU222">
            <v>53.5</v>
          </cell>
          <cell r="BV222">
            <v>0</v>
          </cell>
          <cell r="BW222">
            <v>0</v>
          </cell>
          <cell r="BX222">
            <v>11.3</v>
          </cell>
          <cell r="BY222">
            <v>14.2</v>
          </cell>
          <cell r="BZ222">
            <v>9.66</v>
          </cell>
          <cell r="CA222">
            <v>139</v>
          </cell>
          <cell r="CB222">
            <v>74.400000000000006</v>
          </cell>
          <cell r="CC222">
            <v>37.6</v>
          </cell>
          <cell r="CD222">
            <v>40.6</v>
          </cell>
          <cell r="CE222">
            <v>403</v>
          </cell>
          <cell r="CF222">
            <v>265</v>
          </cell>
          <cell r="CG222">
            <v>77.2</v>
          </cell>
          <cell r="CH222">
            <v>0</v>
          </cell>
          <cell r="CI222">
            <v>608</v>
          </cell>
          <cell r="CJ222">
            <v>1.0900000000000001</v>
          </cell>
          <cell r="CK222">
            <v>0</v>
          </cell>
          <cell r="CL222">
            <v>0</v>
          </cell>
          <cell r="CM222">
            <v>0</v>
          </cell>
          <cell r="CN222">
            <v>0</v>
          </cell>
          <cell r="CO222">
            <v>0</v>
          </cell>
          <cell r="CP222">
            <v>87.6</v>
          </cell>
          <cell r="CQ222">
            <v>0.96</v>
          </cell>
          <cell r="CR222">
            <v>0</v>
          </cell>
          <cell r="CS222">
            <v>1</v>
          </cell>
        </row>
        <row r="223">
          <cell r="C223" t="str">
            <v>WT6X32.5</v>
          </cell>
          <cell r="D223" t="str">
            <v>F</v>
          </cell>
          <cell r="E223">
            <v>32.5</v>
          </cell>
          <cell r="F223">
            <v>9.5399999999999991</v>
          </cell>
          <cell r="G223">
            <v>6.06</v>
          </cell>
          <cell r="H223">
            <v>0</v>
          </cell>
          <cell r="I223">
            <v>0</v>
          </cell>
          <cell r="J223">
            <v>12</v>
          </cell>
          <cell r="K223">
            <v>0</v>
          </cell>
          <cell r="L223">
            <v>0</v>
          </cell>
          <cell r="M223">
            <v>0.39</v>
          </cell>
          <cell r="N223">
            <v>0.60499999999999998</v>
          </cell>
          <cell r="O223">
            <v>0</v>
          </cell>
          <cell r="P223">
            <v>0</v>
          </cell>
          <cell r="Q223">
            <v>0</v>
          </cell>
          <cell r="R223">
            <v>1.2</v>
          </cell>
          <cell r="S223">
            <v>1.5</v>
          </cell>
          <cell r="T223">
            <v>0</v>
          </cell>
          <cell r="U223">
            <v>0</v>
          </cell>
          <cell r="V223">
            <v>0.98499999999999999</v>
          </cell>
          <cell r="W223">
            <v>0</v>
          </cell>
          <cell r="X223">
            <v>0</v>
          </cell>
          <cell r="Y223">
            <v>0.39800000000000002</v>
          </cell>
          <cell r="Z223">
            <v>9.92</v>
          </cell>
          <cell r="AA223">
            <v>0</v>
          </cell>
          <cell r="AB223">
            <v>12.5</v>
          </cell>
          <cell r="AC223">
            <v>0</v>
          </cell>
          <cell r="AD223">
            <v>15.5</v>
          </cell>
          <cell r="AE223">
            <v>20.6</v>
          </cell>
          <cell r="AF223">
            <v>7.5</v>
          </cell>
          <cell r="AG223">
            <v>4.0599999999999996</v>
          </cell>
          <cell r="AH223">
            <v>1.47</v>
          </cell>
          <cell r="AI223">
            <v>87.2</v>
          </cell>
          <cell r="AJ223">
            <v>22</v>
          </cell>
          <cell r="AK223">
            <v>14.5</v>
          </cell>
          <cell r="AL223">
            <v>3.02</v>
          </cell>
          <cell r="AM223">
            <v>0</v>
          </cell>
          <cell r="AN223">
            <v>1.0900000000000001</v>
          </cell>
          <cell r="AO223">
            <v>2.97</v>
          </cell>
          <cell r="AP223">
            <v>0</v>
          </cell>
          <cell r="AQ223">
            <v>0</v>
          </cell>
          <cell r="AR223">
            <v>0</v>
          </cell>
          <cell r="AS223">
            <v>0</v>
          </cell>
          <cell r="AT223">
            <v>0</v>
          </cell>
          <cell r="AU223">
            <v>3.43</v>
          </cell>
          <cell r="AV223">
            <v>0.96</v>
          </cell>
          <cell r="AW223">
            <v>0</v>
          </cell>
          <cell r="AX223">
            <v>1</v>
          </cell>
          <cell r="AY223" t="str">
            <v>WT155X48.5</v>
          </cell>
          <cell r="AZ223" t="str">
            <v>WT155X48.5</v>
          </cell>
          <cell r="BA223">
            <v>48.5</v>
          </cell>
          <cell r="BB223">
            <v>6150</v>
          </cell>
          <cell r="BC223">
            <v>154</v>
          </cell>
          <cell r="BD223">
            <v>0</v>
          </cell>
          <cell r="BE223">
            <v>0</v>
          </cell>
          <cell r="BF223">
            <v>305</v>
          </cell>
          <cell r="BG223">
            <v>0</v>
          </cell>
          <cell r="BH223">
            <v>0</v>
          </cell>
          <cell r="BI223">
            <v>9.91</v>
          </cell>
          <cell r="BJ223">
            <v>15.4</v>
          </cell>
          <cell r="BK223">
            <v>0</v>
          </cell>
          <cell r="BL223">
            <v>0</v>
          </cell>
          <cell r="BM223">
            <v>0</v>
          </cell>
          <cell r="BN223">
            <v>30.5</v>
          </cell>
          <cell r="BO223">
            <v>38.1</v>
          </cell>
          <cell r="BP223">
            <v>0</v>
          </cell>
          <cell r="BQ223">
            <v>25</v>
          </cell>
          <cell r="BR223">
            <v>0</v>
          </cell>
          <cell r="BS223">
            <v>0</v>
          </cell>
          <cell r="BT223">
            <v>10.1</v>
          </cell>
          <cell r="BU223">
            <v>48.5</v>
          </cell>
          <cell r="BV223">
            <v>0</v>
          </cell>
          <cell r="BW223">
            <v>0</v>
          </cell>
          <cell r="BX223">
            <v>12.5</v>
          </cell>
          <cell r="BY223">
            <v>15.5</v>
          </cell>
          <cell r="BZ223">
            <v>8.57</v>
          </cell>
          <cell r="CA223">
            <v>123</v>
          </cell>
          <cell r="CB223">
            <v>66.5</v>
          </cell>
          <cell r="CC223">
            <v>37.299999999999997</v>
          </cell>
          <cell r="CD223">
            <v>36.299999999999997</v>
          </cell>
          <cell r="CE223">
            <v>361</v>
          </cell>
          <cell r="CF223">
            <v>238</v>
          </cell>
          <cell r="CG223">
            <v>76.7</v>
          </cell>
          <cell r="CH223">
            <v>0</v>
          </cell>
          <cell r="CI223">
            <v>454</v>
          </cell>
          <cell r="CJ223">
            <v>0.79800000000000004</v>
          </cell>
          <cell r="CK223">
            <v>0</v>
          </cell>
          <cell r="CL223">
            <v>0</v>
          </cell>
          <cell r="CM223">
            <v>0</v>
          </cell>
          <cell r="CN223">
            <v>0</v>
          </cell>
          <cell r="CO223">
            <v>0</v>
          </cell>
          <cell r="CP223">
            <v>87.1</v>
          </cell>
          <cell r="CQ223">
            <v>0.96</v>
          </cell>
          <cell r="CR223">
            <v>0</v>
          </cell>
          <cell r="CS223">
            <v>1</v>
          </cell>
        </row>
        <row r="224">
          <cell r="C224" t="str">
            <v>WT6X29</v>
          </cell>
          <cell r="D224" t="str">
            <v>F</v>
          </cell>
          <cell r="E224">
            <v>29</v>
          </cell>
          <cell r="F224">
            <v>8.52</v>
          </cell>
          <cell r="G224">
            <v>6.1</v>
          </cell>
          <cell r="H224">
            <v>0</v>
          </cell>
          <cell r="I224">
            <v>0</v>
          </cell>
          <cell r="J224">
            <v>10</v>
          </cell>
          <cell r="K224">
            <v>0</v>
          </cell>
          <cell r="L224">
            <v>0</v>
          </cell>
          <cell r="M224">
            <v>0.36</v>
          </cell>
          <cell r="N224">
            <v>0.64</v>
          </cell>
          <cell r="O224">
            <v>0</v>
          </cell>
          <cell r="P224">
            <v>0</v>
          </cell>
          <cell r="Q224">
            <v>0</v>
          </cell>
          <cell r="R224">
            <v>1.24</v>
          </cell>
          <cell r="S224">
            <v>1.5</v>
          </cell>
          <cell r="T224">
            <v>0</v>
          </cell>
          <cell r="U224">
            <v>0</v>
          </cell>
          <cell r="V224">
            <v>1.03</v>
          </cell>
          <cell r="W224">
            <v>0</v>
          </cell>
          <cell r="X224">
            <v>0</v>
          </cell>
          <cell r="Y224">
            <v>0.42599999999999999</v>
          </cell>
          <cell r="Z224">
            <v>7.82</v>
          </cell>
          <cell r="AA224">
            <v>0</v>
          </cell>
          <cell r="AB224">
            <v>13.5</v>
          </cell>
          <cell r="AC224">
            <v>0</v>
          </cell>
          <cell r="AD224">
            <v>16.899999999999999</v>
          </cell>
          <cell r="AE224">
            <v>19.100000000000001</v>
          </cell>
          <cell r="AF224">
            <v>6.97</v>
          </cell>
          <cell r="AG224">
            <v>3.76</v>
          </cell>
          <cell r="AH224">
            <v>1.5</v>
          </cell>
          <cell r="AI224">
            <v>53.5</v>
          </cell>
          <cell r="AJ224">
            <v>16.2</v>
          </cell>
          <cell r="AK224">
            <v>10.7</v>
          </cell>
          <cell r="AL224">
            <v>2.5099999999999998</v>
          </cell>
          <cell r="AM224">
            <v>0</v>
          </cell>
          <cell r="AN224">
            <v>1.05</v>
          </cell>
          <cell r="AO224">
            <v>2.08</v>
          </cell>
          <cell r="AP224">
            <v>0</v>
          </cell>
          <cell r="AQ224">
            <v>0</v>
          </cell>
          <cell r="AR224">
            <v>0</v>
          </cell>
          <cell r="AS224">
            <v>0</v>
          </cell>
          <cell r="AT224">
            <v>0</v>
          </cell>
          <cell r="AU224">
            <v>3</v>
          </cell>
          <cell r="AV224">
            <v>0.94399999999999995</v>
          </cell>
          <cell r="AW224">
            <v>0</v>
          </cell>
          <cell r="AX224">
            <v>1</v>
          </cell>
          <cell r="AY224" t="str">
            <v>WT155X43</v>
          </cell>
          <cell r="AZ224" t="str">
            <v>WT155X43</v>
          </cell>
          <cell r="BA224">
            <v>43</v>
          </cell>
          <cell r="BB224">
            <v>5500</v>
          </cell>
          <cell r="BC224">
            <v>155</v>
          </cell>
          <cell r="BD224">
            <v>0</v>
          </cell>
          <cell r="BE224">
            <v>0</v>
          </cell>
          <cell r="BF224">
            <v>254</v>
          </cell>
          <cell r="BG224">
            <v>0</v>
          </cell>
          <cell r="BH224">
            <v>0</v>
          </cell>
          <cell r="BI224">
            <v>9.14</v>
          </cell>
          <cell r="BJ224">
            <v>16.3</v>
          </cell>
          <cell r="BK224">
            <v>0</v>
          </cell>
          <cell r="BL224">
            <v>0</v>
          </cell>
          <cell r="BM224">
            <v>0</v>
          </cell>
          <cell r="BN224">
            <v>31.5</v>
          </cell>
          <cell r="BO224">
            <v>38.1</v>
          </cell>
          <cell r="BP224">
            <v>0</v>
          </cell>
          <cell r="BQ224">
            <v>26.2</v>
          </cell>
          <cell r="BR224">
            <v>0</v>
          </cell>
          <cell r="BS224">
            <v>0</v>
          </cell>
          <cell r="BT224">
            <v>10.8</v>
          </cell>
          <cell r="BU224">
            <v>43</v>
          </cell>
          <cell r="BV224">
            <v>0</v>
          </cell>
          <cell r="BW224">
            <v>0</v>
          </cell>
          <cell r="BX224">
            <v>13.5</v>
          </cell>
          <cell r="BY224">
            <v>16.899999999999999</v>
          </cell>
          <cell r="BZ224">
            <v>7.95</v>
          </cell>
          <cell r="CA224">
            <v>114</v>
          </cell>
          <cell r="CB224">
            <v>61.6</v>
          </cell>
          <cell r="CC224">
            <v>38.1</v>
          </cell>
          <cell r="CD224">
            <v>22.3</v>
          </cell>
          <cell r="CE224">
            <v>265</v>
          </cell>
          <cell r="CF224">
            <v>175</v>
          </cell>
          <cell r="CG224">
            <v>63.8</v>
          </cell>
          <cell r="CH224">
            <v>0</v>
          </cell>
          <cell r="CI224">
            <v>437</v>
          </cell>
          <cell r="CJ224">
            <v>0.55900000000000005</v>
          </cell>
          <cell r="CK224">
            <v>0</v>
          </cell>
          <cell r="CL224">
            <v>0</v>
          </cell>
          <cell r="CM224">
            <v>0</v>
          </cell>
          <cell r="CN224">
            <v>0</v>
          </cell>
          <cell r="CO224">
            <v>0</v>
          </cell>
          <cell r="CP224">
            <v>76.2</v>
          </cell>
          <cell r="CQ224">
            <v>0.94399999999999995</v>
          </cell>
          <cell r="CR224">
            <v>0</v>
          </cell>
          <cell r="CS224">
            <v>1</v>
          </cell>
        </row>
        <row r="225">
          <cell r="C225" t="str">
            <v>WT6X26.5</v>
          </cell>
          <cell r="D225" t="str">
            <v>F</v>
          </cell>
          <cell r="E225">
            <v>26.5</v>
          </cell>
          <cell r="F225">
            <v>7.78</v>
          </cell>
          <cell r="G225">
            <v>6.03</v>
          </cell>
          <cell r="H225">
            <v>0</v>
          </cell>
          <cell r="I225">
            <v>0</v>
          </cell>
          <cell r="J225">
            <v>10</v>
          </cell>
          <cell r="K225">
            <v>0</v>
          </cell>
          <cell r="L225">
            <v>0</v>
          </cell>
          <cell r="M225">
            <v>0.34499999999999997</v>
          </cell>
          <cell r="N225">
            <v>0.57499999999999996</v>
          </cell>
          <cell r="O225">
            <v>0</v>
          </cell>
          <cell r="P225">
            <v>0</v>
          </cell>
          <cell r="Q225">
            <v>0</v>
          </cell>
          <cell r="R225">
            <v>1.17</v>
          </cell>
          <cell r="S225">
            <v>1.375</v>
          </cell>
          <cell r="T225">
            <v>0</v>
          </cell>
          <cell r="U225">
            <v>0</v>
          </cell>
          <cell r="V225">
            <v>1.02</v>
          </cell>
          <cell r="W225">
            <v>0</v>
          </cell>
          <cell r="X225">
            <v>0</v>
          </cell>
          <cell r="Y225">
            <v>0.38900000000000001</v>
          </cell>
          <cell r="Z225">
            <v>8.69</v>
          </cell>
          <cell r="AA225">
            <v>0</v>
          </cell>
          <cell r="AB225">
            <v>14.1</v>
          </cell>
          <cell r="AC225">
            <v>0</v>
          </cell>
          <cell r="AD225">
            <v>17.5</v>
          </cell>
          <cell r="AE225">
            <v>17.7</v>
          </cell>
          <cell r="AF225">
            <v>6.46</v>
          </cell>
          <cell r="AG225">
            <v>3.54</v>
          </cell>
          <cell r="AH225">
            <v>1.51</v>
          </cell>
          <cell r="AI225">
            <v>47.9</v>
          </cell>
          <cell r="AJ225">
            <v>14.5</v>
          </cell>
          <cell r="AK225">
            <v>9.58</v>
          </cell>
          <cell r="AL225">
            <v>2.48</v>
          </cell>
          <cell r="AM225">
            <v>0</v>
          </cell>
          <cell r="AN225">
            <v>0.78800000000000003</v>
          </cell>
          <cell r="AO225">
            <v>1.53</v>
          </cell>
          <cell r="AP225">
            <v>0</v>
          </cell>
          <cell r="AQ225">
            <v>0</v>
          </cell>
          <cell r="AR225">
            <v>0</v>
          </cell>
          <cell r="AS225">
            <v>0</v>
          </cell>
          <cell r="AT225">
            <v>0</v>
          </cell>
          <cell r="AU225">
            <v>3</v>
          </cell>
          <cell r="AV225">
            <v>0.93899999999999995</v>
          </cell>
          <cell r="AW225">
            <v>0</v>
          </cell>
          <cell r="AX225">
            <v>1</v>
          </cell>
          <cell r="AY225" t="str">
            <v>WT155X39.5</v>
          </cell>
          <cell r="AZ225" t="str">
            <v>WT155X39.5</v>
          </cell>
          <cell r="BA225">
            <v>39.5</v>
          </cell>
          <cell r="BB225">
            <v>5020</v>
          </cell>
          <cell r="BC225">
            <v>153</v>
          </cell>
          <cell r="BD225">
            <v>0</v>
          </cell>
          <cell r="BE225">
            <v>0</v>
          </cell>
          <cell r="BF225">
            <v>254</v>
          </cell>
          <cell r="BG225">
            <v>0</v>
          </cell>
          <cell r="BH225">
            <v>0</v>
          </cell>
          <cell r="BI225">
            <v>8.76</v>
          </cell>
          <cell r="BJ225">
            <v>14.6</v>
          </cell>
          <cell r="BK225">
            <v>0</v>
          </cell>
          <cell r="BL225">
            <v>0</v>
          </cell>
          <cell r="BM225">
            <v>0</v>
          </cell>
          <cell r="BN225">
            <v>29.7</v>
          </cell>
          <cell r="BO225">
            <v>34.9</v>
          </cell>
          <cell r="BP225">
            <v>0</v>
          </cell>
          <cell r="BQ225">
            <v>25.9</v>
          </cell>
          <cell r="BR225">
            <v>0</v>
          </cell>
          <cell r="BS225">
            <v>0</v>
          </cell>
          <cell r="BT225">
            <v>9.8800000000000008</v>
          </cell>
          <cell r="BU225">
            <v>39.5</v>
          </cell>
          <cell r="BV225">
            <v>0</v>
          </cell>
          <cell r="BW225">
            <v>0</v>
          </cell>
          <cell r="BX225">
            <v>14.1</v>
          </cell>
          <cell r="BY225">
            <v>17.5</v>
          </cell>
          <cell r="BZ225">
            <v>7.37</v>
          </cell>
          <cell r="CA225">
            <v>106</v>
          </cell>
          <cell r="CB225">
            <v>58</v>
          </cell>
          <cell r="CC225">
            <v>38.4</v>
          </cell>
          <cell r="CD225">
            <v>19.899999999999999</v>
          </cell>
          <cell r="CE225">
            <v>238</v>
          </cell>
          <cell r="CF225">
            <v>157</v>
          </cell>
          <cell r="CG225">
            <v>63</v>
          </cell>
          <cell r="CH225">
            <v>0</v>
          </cell>
          <cell r="CI225">
            <v>328</v>
          </cell>
          <cell r="CJ225">
            <v>0.41099999999999998</v>
          </cell>
          <cell r="CK225">
            <v>0</v>
          </cell>
          <cell r="CL225">
            <v>0</v>
          </cell>
          <cell r="CM225">
            <v>0</v>
          </cell>
          <cell r="CN225">
            <v>0</v>
          </cell>
          <cell r="CO225">
            <v>0</v>
          </cell>
          <cell r="CP225">
            <v>76.2</v>
          </cell>
          <cell r="CQ225">
            <v>0.93899999999999995</v>
          </cell>
          <cell r="CR225">
            <v>0</v>
          </cell>
          <cell r="CS225">
            <v>1</v>
          </cell>
        </row>
        <row r="226">
          <cell r="C226" t="str">
            <v>WT6X25</v>
          </cell>
          <cell r="D226" t="str">
            <v>F</v>
          </cell>
          <cell r="E226">
            <v>25</v>
          </cell>
          <cell r="F226">
            <v>7.3</v>
          </cell>
          <cell r="G226">
            <v>6.1</v>
          </cell>
          <cell r="H226">
            <v>0</v>
          </cell>
          <cell r="I226">
            <v>0</v>
          </cell>
          <cell r="J226">
            <v>8.08</v>
          </cell>
          <cell r="K226">
            <v>0</v>
          </cell>
          <cell r="L226">
            <v>0</v>
          </cell>
          <cell r="M226">
            <v>0.37</v>
          </cell>
          <cell r="N226">
            <v>0.64</v>
          </cell>
          <cell r="O226">
            <v>0</v>
          </cell>
          <cell r="P226">
            <v>0</v>
          </cell>
          <cell r="Q226">
            <v>0</v>
          </cell>
          <cell r="R226">
            <v>1.1399999999999999</v>
          </cell>
          <cell r="S226">
            <v>1.5</v>
          </cell>
          <cell r="T226">
            <v>0</v>
          </cell>
          <cell r="U226">
            <v>0</v>
          </cell>
          <cell r="V226">
            <v>1.17</v>
          </cell>
          <cell r="W226">
            <v>0</v>
          </cell>
          <cell r="X226">
            <v>0</v>
          </cell>
          <cell r="Y226">
            <v>0.45200000000000001</v>
          </cell>
          <cell r="Z226">
            <v>6.31</v>
          </cell>
          <cell r="AA226">
            <v>0</v>
          </cell>
          <cell r="AB226">
            <v>13.4</v>
          </cell>
          <cell r="AC226">
            <v>0</v>
          </cell>
          <cell r="AD226">
            <v>16.5</v>
          </cell>
          <cell r="AE226">
            <v>18.7</v>
          </cell>
          <cell r="AF226">
            <v>6.88</v>
          </cell>
          <cell r="AG226">
            <v>3.79</v>
          </cell>
          <cell r="AH226">
            <v>1.6</v>
          </cell>
          <cell r="AI226">
            <v>28.2</v>
          </cell>
          <cell r="AJ226">
            <v>10.6</v>
          </cell>
          <cell r="AK226">
            <v>6.97</v>
          </cell>
          <cell r="AL226">
            <v>1.96</v>
          </cell>
          <cell r="AM226">
            <v>0</v>
          </cell>
          <cell r="AN226">
            <v>0.85499999999999998</v>
          </cell>
          <cell r="AO226">
            <v>1.23</v>
          </cell>
          <cell r="AP226">
            <v>0</v>
          </cell>
          <cell r="AQ226">
            <v>0</v>
          </cell>
          <cell r="AR226">
            <v>0</v>
          </cell>
          <cell r="AS226">
            <v>0</v>
          </cell>
          <cell r="AT226">
            <v>0</v>
          </cell>
          <cell r="AU226">
            <v>2.67</v>
          </cell>
          <cell r="AV226">
            <v>0.89900000000000002</v>
          </cell>
          <cell r="AW226">
            <v>0</v>
          </cell>
          <cell r="AX226">
            <v>1</v>
          </cell>
          <cell r="AY226" t="str">
            <v>WT155X37</v>
          </cell>
          <cell r="AZ226" t="str">
            <v>WT155X37</v>
          </cell>
          <cell r="BA226">
            <v>37</v>
          </cell>
          <cell r="BB226">
            <v>4710</v>
          </cell>
          <cell r="BC226">
            <v>155</v>
          </cell>
          <cell r="BD226">
            <v>0</v>
          </cell>
          <cell r="BE226">
            <v>0</v>
          </cell>
          <cell r="BF226">
            <v>205</v>
          </cell>
          <cell r="BG226">
            <v>0</v>
          </cell>
          <cell r="BH226">
            <v>0</v>
          </cell>
          <cell r="BI226">
            <v>9.4</v>
          </cell>
          <cell r="BJ226">
            <v>16.3</v>
          </cell>
          <cell r="BK226">
            <v>0</v>
          </cell>
          <cell r="BL226">
            <v>0</v>
          </cell>
          <cell r="BM226">
            <v>0</v>
          </cell>
          <cell r="BN226">
            <v>29</v>
          </cell>
          <cell r="BO226">
            <v>38.1</v>
          </cell>
          <cell r="BP226">
            <v>0</v>
          </cell>
          <cell r="BQ226">
            <v>29.7</v>
          </cell>
          <cell r="BR226">
            <v>0</v>
          </cell>
          <cell r="BS226">
            <v>0</v>
          </cell>
          <cell r="BT226">
            <v>11.5</v>
          </cell>
          <cell r="BU226">
            <v>37</v>
          </cell>
          <cell r="BV226">
            <v>0</v>
          </cell>
          <cell r="BW226">
            <v>0</v>
          </cell>
          <cell r="BX226">
            <v>13.4</v>
          </cell>
          <cell r="BY226">
            <v>16.5</v>
          </cell>
          <cell r="BZ226">
            <v>7.78</v>
          </cell>
          <cell r="CA226">
            <v>113</v>
          </cell>
          <cell r="CB226">
            <v>62.1</v>
          </cell>
          <cell r="CC226">
            <v>40.6</v>
          </cell>
          <cell r="CD226">
            <v>11.7</v>
          </cell>
          <cell r="CE226">
            <v>174</v>
          </cell>
          <cell r="CF226">
            <v>114</v>
          </cell>
          <cell r="CG226">
            <v>49.8</v>
          </cell>
          <cell r="CH226">
            <v>0</v>
          </cell>
          <cell r="CI226">
            <v>356</v>
          </cell>
          <cell r="CJ226">
            <v>0.33</v>
          </cell>
          <cell r="CK226">
            <v>0</v>
          </cell>
          <cell r="CL226">
            <v>0</v>
          </cell>
          <cell r="CM226">
            <v>0</v>
          </cell>
          <cell r="CN226">
            <v>0</v>
          </cell>
          <cell r="CO226">
            <v>0</v>
          </cell>
          <cell r="CP226">
            <v>67.8</v>
          </cell>
          <cell r="CQ226">
            <v>0.89900000000000002</v>
          </cell>
          <cell r="CR226">
            <v>0</v>
          </cell>
          <cell r="CS226">
            <v>1</v>
          </cell>
        </row>
        <row r="227">
          <cell r="C227" t="str">
            <v>WT6X22.5</v>
          </cell>
          <cell r="D227" t="str">
            <v>F</v>
          </cell>
          <cell r="E227">
            <v>22.5</v>
          </cell>
          <cell r="F227">
            <v>6.56</v>
          </cell>
          <cell r="G227">
            <v>6.03</v>
          </cell>
          <cell r="H227">
            <v>0</v>
          </cell>
          <cell r="I227">
            <v>0</v>
          </cell>
          <cell r="J227">
            <v>8.0500000000000007</v>
          </cell>
          <cell r="K227">
            <v>0</v>
          </cell>
          <cell r="L227">
            <v>0</v>
          </cell>
          <cell r="M227">
            <v>0.33500000000000002</v>
          </cell>
          <cell r="N227">
            <v>0.57499999999999996</v>
          </cell>
          <cell r="O227">
            <v>0</v>
          </cell>
          <cell r="P227">
            <v>0</v>
          </cell>
          <cell r="Q227">
            <v>0</v>
          </cell>
          <cell r="R227">
            <v>1.08</v>
          </cell>
          <cell r="S227">
            <v>1.375</v>
          </cell>
          <cell r="T227">
            <v>0</v>
          </cell>
          <cell r="U227">
            <v>0</v>
          </cell>
          <cell r="V227">
            <v>1.1299999999999999</v>
          </cell>
          <cell r="W227">
            <v>0</v>
          </cell>
          <cell r="X227">
            <v>0</v>
          </cell>
          <cell r="Y227">
            <v>0.40799999999999997</v>
          </cell>
          <cell r="Z227">
            <v>7</v>
          </cell>
          <cell r="AA227">
            <v>0</v>
          </cell>
          <cell r="AB227">
            <v>14.8</v>
          </cell>
          <cell r="AC227">
            <v>0</v>
          </cell>
          <cell r="AD227">
            <v>18</v>
          </cell>
          <cell r="AE227">
            <v>16.600000000000001</v>
          </cell>
          <cell r="AF227">
            <v>6.1</v>
          </cell>
          <cell r="AG227">
            <v>3.39</v>
          </cell>
          <cell r="AH227">
            <v>1.59</v>
          </cell>
          <cell r="AI227">
            <v>25</v>
          </cell>
          <cell r="AJ227">
            <v>9.4700000000000006</v>
          </cell>
          <cell r="AK227">
            <v>6.21</v>
          </cell>
          <cell r="AL227">
            <v>1.95</v>
          </cell>
          <cell r="AM227">
            <v>0</v>
          </cell>
          <cell r="AN227">
            <v>0.627</v>
          </cell>
          <cell r="AO227">
            <v>0.88500000000000001</v>
          </cell>
          <cell r="AP227">
            <v>0</v>
          </cell>
          <cell r="AQ227">
            <v>0</v>
          </cell>
          <cell r="AR227">
            <v>0</v>
          </cell>
          <cell r="AS227">
            <v>0</v>
          </cell>
          <cell r="AT227">
            <v>0</v>
          </cell>
          <cell r="AU227">
            <v>2.66</v>
          </cell>
          <cell r="AV227">
            <v>0.89800000000000002</v>
          </cell>
          <cell r="AW227">
            <v>0</v>
          </cell>
          <cell r="AX227">
            <v>0.998</v>
          </cell>
          <cell r="AY227" t="str">
            <v>WT155X33.5</v>
          </cell>
          <cell r="AZ227" t="str">
            <v>WT155X33.5</v>
          </cell>
          <cell r="BA227">
            <v>33.5</v>
          </cell>
          <cell r="BB227">
            <v>4230</v>
          </cell>
          <cell r="BC227">
            <v>153</v>
          </cell>
          <cell r="BD227">
            <v>0</v>
          </cell>
          <cell r="BE227">
            <v>0</v>
          </cell>
          <cell r="BF227">
            <v>204</v>
          </cell>
          <cell r="BG227">
            <v>0</v>
          </cell>
          <cell r="BH227">
            <v>0</v>
          </cell>
          <cell r="BI227">
            <v>8.51</v>
          </cell>
          <cell r="BJ227">
            <v>14.6</v>
          </cell>
          <cell r="BK227">
            <v>0</v>
          </cell>
          <cell r="BL227">
            <v>0</v>
          </cell>
          <cell r="BM227">
            <v>0</v>
          </cell>
          <cell r="BN227">
            <v>27.4</v>
          </cell>
          <cell r="BO227">
            <v>34.9</v>
          </cell>
          <cell r="BP227">
            <v>0</v>
          </cell>
          <cell r="BQ227">
            <v>28.7</v>
          </cell>
          <cell r="BR227">
            <v>0</v>
          </cell>
          <cell r="BS227">
            <v>0</v>
          </cell>
          <cell r="BT227">
            <v>10.4</v>
          </cell>
          <cell r="BU227">
            <v>33.5</v>
          </cell>
          <cell r="BV227">
            <v>0</v>
          </cell>
          <cell r="BW227">
            <v>0</v>
          </cell>
          <cell r="BX227">
            <v>14.8</v>
          </cell>
          <cell r="BY227">
            <v>18</v>
          </cell>
          <cell r="BZ227">
            <v>6.91</v>
          </cell>
          <cell r="CA227">
            <v>100</v>
          </cell>
          <cell r="CB227">
            <v>55.6</v>
          </cell>
          <cell r="CC227">
            <v>40.4</v>
          </cell>
          <cell r="CD227">
            <v>10.4</v>
          </cell>
          <cell r="CE227">
            <v>155</v>
          </cell>
          <cell r="CF227">
            <v>102</v>
          </cell>
          <cell r="CG227">
            <v>49.5</v>
          </cell>
          <cell r="CH227">
            <v>0</v>
          </cell>
          <cell r="CI227">
            <v>261</v>
          </cell>
          <cell r="CJ227">
            <v>0.23799999999999999</v>
          </cell>
          <cell r="CK227">
            <v>0</v>
          </cell>
          <cell r="CL227">
            <v>0</v>
          </cell>
          <cell r="CM227">
            <v>0</v>
          </cell>
          <cell r="CN227">
            <v>0</v>
          </cell>
          <cell r="CO227">
            <v>0</v>
          </cell>
          <cell r="CP227">
            <v>67.599999999999994</v>
          </cell>
          <cell r="CQ227">
            <v>0.89800000000000002</v>
          </cell>
          <cell r="CR227">
            <v>0</v>
          </cell>
          <cell r="CS227">
            <v>0.998</v>
          </cell>
        </row>
        <row r="228">
          <cell r="C228" t="str">
            <v>WT6X20</v>
          </cell>
          <cell r="D228" t="str">
            <v>F</v>
          </cell>
          <cell r="E228">
            <v>20</v>
          </cell>
          <cell r="F228">
            <v>5.84</v>
          </cell>
          <cell r="G228">
            <v>5.97</v>
          </cell>
          <cell r="H228">
            <v>0</v>
          </cell>
          <cell r="I228">
            <v>0</v>
          </cell>
          <cell r="J228">
            <v>8.01</v>
          </cell>
          <cell r="K228">
            <v>0</v>
          </cell>
          <cell r="L228">
            <v>0</v>
          </cell>
          <cell r="M228">
            <v>0.29499999999999998</v>
          </cell>
          <cell r="N228">
            <v>0.51500000000000001</v>
          </cell>
          <cell r="O228">
            <v>0</v>
          </cell>
          <cell r="P228">
            <v>0</v>
          </cell>
          <cell r="Q228">
            <v>0</v>
          </cell>
          <cell r="R228">
            <v>1.02</v>
          </cell>
          <cell r="S228">
            <v>1.375</v>
          </cell>
          <cell r="T228">
            <v>0</v>
          </cell>
          <cell r="U228">
            <v>0</v>
          </cell>
          <cell r="V228">
            <v>1.0900000000000001</v>
          </cell>
          <cell r="W228">
            <v>0</v>
          </cell>
          <cell r="X228">
            <v>0</v>
          </cell>
          <cell r="Y228">
            <v>0.36499999999999999</v>
          </cell>
          <cell r="Z228">
            <v>7.77</v>
          </cell>
          <cell r="AA228">
            <v>0</v>
          </cell>
          <cell r="AB228">
            <v>16.8</v>
          </cell>
          <cell r="AC228">
            <v>0</v>
          </cell>
          <cell r="AD228">
            <v>20.2</v>
          </cell>
          <cell r="AE228">
            <v>14.4</v>
          </cell>
          <cell r="AF228">
            <v>5.28</v>
          </cell>
          <cell r="AG228">
            <v>2.95</v>
          </cell>
          <cell r="AH228">
            <v>1.57</v>
          </cell>
          <cell r="AI228">
            <v>22</v>
          </cell>
          <cell r="AJ228">
            <v>8.3800000000000008</v>
          </cell>
          <cell r="AK228">
            <v>5.5</v>
          </cell>
          <cell r="AL228">
            <v>1.94</v>
          </cell>
          <cell r="AM228">
            <v>0</v>
          </cell>
          <cell r="AN228">
            <v>0.45200000000000001</v>
          </cell>
          <cell r="AO228">
            <v>0.62</v>
          </cell>
          <cell r="AP228">
            <v>0</v>
          </cell>
          <cell r="AQ228">
            <v>0</v>
          </cell>
          <cell r="AR228">
            <v>0</v>
          </cell>
          <cell r="AS228">
            <v>0</v>
          </cell>
          <cell r="AT228">
            <v>0</v>
          </cell>
          <cell r="AU228">
            <v>2.63</v>
          </cell>
          <cell r="AV228">
            <v>0.90100000000000002</v>
          </cell>
          <cell r="AW228">
            <v>0</v>
          </cell>
          <cell r="AX228">
            <v>0.88500000000000001</v>
          </cell>
          <cell r="AY228" t="str">
            <v>WT155X30</v>
          </cell>
          <cell r="AZ228" t="str">
            <v>WT155X30</v>
          </cell>
          <cell r="BA228">
            <v>30</v>
          </cell>
          <cell r="BB228">
            <v>3770</v>
          </cell>
          <cell r="BC228">
            <v>152</v>
          </cell>
          <cell r="BD228">
            <v>0</v>
          </cell>
          <cell r="BE228">
            <v>0</v>
          </cell>
          <cell r="BF228">
            <v>203</v>
          </cell>
          <cell r="BG228">
            <v>0</v>
          </cell>
          <cell r="BH228">
            <v>0</v>
          </cell>
          <cell r="BI228">
            <v>7.49</v>
          </cell>
          <cell r="BJ228">
            <v>13.1</v>
          </cell>
          <cell r="BK228">
            <v>0</v>
          </cell>
          <cell r="BL228">
            <v>0</v>
          </cell>
          <cell r="BM228">
            <v>0</v>
          </cell>
          <cell r="BN228">
            <v>25.9</v>
          </cell>
          <cell r="BO228">
            <v>34.9</v>
          </cell>
          <cell r="BP228">
            <v>0</v>
          </cell>
          <cell r="BQ228">
            <v>27.7</v>
          </cell>
          <cell r="BR228">
            <v>0</v>
          </cell>
          <cell r="BS228">
            <v>0</v>
          </cell>
          <cell r="BT228">
            <v>9.27</v>
          </cell>
          <cell r="BU228">
            <v>30</v>
          </cell>
          <cell r="BV228">
            <v>0</v>
          </cell>
          <cell r="BW228">
            <v>0</v>
          </cell>
          <cell r="BX228">
            <v>16.8</v>
          </cell>
          <cell r="BY228">
            <v>20.2</v>
          </cell>
          <cell r="BZ228">
            <v>5.99</v>
          </cell>
          <cell r="CA228">
            <v>86.5</v>
          </cell>
          <cell r="CB228">
            <v>48.3</v>
          </cell>
          <cell r="CC228">
            <v>39.9</v>
          </cell>
          <cell r="CD228">
            <v>9.16</v>
          </cell>
          <cell r="CE228">
            <v>137</v>
          </cell>
          <cell r="CF228">
            <v>90.1</v>
          </cell>
          <cell r="CG228">
            <v>49.3</v>
          </cell>
          <cell r="CH228">
            <v>0</v>
          </cell>
          <cell r="CI228">
            <v>188</v>
          </cell>
          <cell r="CJ228">
            <v>0.16600000000000001</v>
          </cell>
          <cell r="CK228">
            <v>0</v>
          </cell>
          <cell r="CL228">
            <v>0</v>
          </cell>
          <cell r="CM228">
            <v>0</v>
          </cell>
          <cell r="CN228">
            <v>0</v>
          </cell>
          <cell r="CO228">
            <v>0</v>
          </cell>
          <cell r="CP228">
            <v>66.8</v>
          </cell>
          <cell r="CQ228">
            <v>0.90100000000000002</v>
          </cell>
          <cell r="CR228">
            <v>0</v>
          </cell>
          <cell r="CS228">
            <v>0.88500000000000001</v>
          </cell>
        </row>
        <row r="229">
          <cell r="C229" t="str">
            <v>WT6X17.5</v>
          </cell>
          <cell r="D229" t="str">
            <v>F</v>
          </cell>
          <cell r="E229">
            <v>17.5</v>
          </cell>
          <cell r="F229">
            <v>5.17</v>
          </cell>
          <cell r="G229">
            <v>6.25</v>
          </cell>
          <cell r="H229">
            <v>0</v>
          </cell>
          <cell r="I229">
            <v>0</v>
          </cell>
          <cell r="J229">
            <v>6.56</v>
          </cell>
          <cell r="K229">
            <v>0</v>
          </cell>
          <cell r="L229">
            <v>0</v>
          </cell>
          <cell r="M229">
            <v>0.3</v>
          </cell>
          <cell r="N229">
            <v>0.52</v>
          </cell>
          <cell r="O229">
            <v>0</v>
          </cell>
          <cell r="P229">
            <v>0</v>
          </cell>
          <cell r="Q229">
            <v>0</v>
          </cell>
          <cell r="R229">
            <v>0.82</v>
          </cell>
          <cell r="S229">
            <v>1.1875</v>
          </cell>
          <cell r="T229">
            <v>0</v>
          </cell>
          <cell r="U229">
            <v>0</v>
          </cell>
          <cell r="V229">
            <v>1.3</v>
          </cell>
          <cell r="W229">
            <v>0</v>
          </cell>
          <cell r="X229">
            <v>0</v>
          </cell>
          <cell r="Y229">
            <v>0.39400000000000002</v>
          </cell>
          <cell r="Z229">
            <v>6.31</v>
          </cell>
          <cell r="AA229">
            <v>0</v>
          </cell>
          <cell r="AB229">
            <v>18.100000000000001</v>
          </cell>
          <cell r="AC229">
            <v>0</v>
          </cell>
          <cell r="AD229">
            <v>20.8</v>
          </cell>
          <cell r="AE229">
            <v>16</v>
          </cell>
          <cell r="AF229">
            <v>5.71</v>
          </cell>
          <cell r="AG229">
            <v>3.23</v>
          </cell>
          <cell r="AH229">
            <v>1.76</v>
          </cell>
          <cell r="AI229">
            <v>12.2</v>
          </cell>
          <cell r="AJ229">
            <v>5.73</v>
          </cell>
          <cell r="AK229">
            <v>3.73</v>
          </cell>
          <cell r="AL229">
            <v>1.54</v>
          </cell>
          <cell r="AM229">
            <v>0</v>
          </cell>
          <cell r="AN229">
            <v>0.36899999999999999</v>
          </cell>
          <cell r="AO229">
            <v>0.437</v>
          </cell>
          <cell r="AP229">
            <v>0</v>
          </cell>
          <cell r="AQ229">
            <v>0</v>
          </cell>
          <cell r="AR229">
            <v>0</v>
          </cell>
          <cell r="AS229">
            <v>0</v>
          </cell>
          <cell r="AT229">
            <v>0</v>
          </cell>
          <cell r="AU229">
            <v>2.56</v>
          </cell>
          <cell r="AV229">
            <v>0.83399999999999996</v>
          </cell>
          <cell r="AW229">
            <v>0</v>
          </cell>
          <cell r="AX229">
            <v>0.85499999999999998</v>
          </cell>
          <cell r="AY229" t="str">
            <v>WT155X26</v>
          </cell>
          <cell r="AZ229" t="str">
            <v>WT155X26</v>
          </cell>
          <cell r="BA229">
            <v>26</v>
          </cell>
          <cell r="BB229">
            <v>3340</v>
          </cell>
          <cell r="BC229">
            <v>159</v>
          </cell>
          <cell r="BD229">
            <v>0</v>
          </cell>
          <cell r="BE229">
            <v>0</v>
          </cell>
          <cell r="BF229">
            <v>167</v>
          </cell>
          <cell r="BG229">
            <v>0</v>
          </cell>
          <cell r="BH229">
            <v>0</v>
          </cell>
          <cell r="BI229">
            <v>7.62</v>
          </cell>
          <cell r="BJ229">
            <v>13.2</v>
          </cell>
          <cell r="BK229">
            <v>0</v>
          </cell>
          <cell r="BL229">
            <v>0</v>
          </cell>
          <cell r="BM229">
            <v>0</v>
          </cell>
          <cell r="BN229">
            <v>20.8</v>
          </cell>
          <cell r="BO229">
            <v>30.2</v>
          </cell>
          <cell r="BP229">
            <v>0</v>
          </cell>
          <cell r="BQ229">
            <v>33</v>
          </cell>
          <cell r="BR229">
            <v>0</v>
          </cell>
          <cell r="BS229">
            <v>0</v>
          </cell>
          <cell r="BT229">
            <v>10</v>
          </cell>
          <cell r="BU229">
            <v>26</v>
          </cell>
          <cell r="BV229">
            <v>0</v>
          </cell>
          <cell r="BW229">
            <v>0</v>
          </cell>
          <cell r="BX229">
            <v>18.100000000000001</v>
          </cell>
          <cell r="BY229">
            <v>20.8</v>
          </cell>
          <cell r="BZ229">
            <v>6.66</v>
          </cell>
          <cell r="CA229">
            <v>93.6</v>
          </cell>
          <cell r="CB229">
            <v>52.9</v>
          </cell>
          <cell r="CC229">
            <v>44.7</v>
          </cell>
          <cell r="CD229">
            <v>5.08</v>
          </cell>
          <cell r="CE229">
            <v>93.9</v>
          </cell>
          <cell r="CF229">
            <v>61.1</v>
          </cell>
          <cell r="CG229">
            <v>39.1</v>
          </cell>
          <cell r="CH229">
            <v>0</v>
          </cell>
          <cell r="CI229">
            <v>154</v>
          </cell>
          <cell r="CJ229">
            <v>0.11700000000000001</v>
          </cell>
          <cell r="CK229">
            <v>0</v>
          </cell>
          <cell r="CL229">
            <v>0</v>
          </cell>
          <cell r="CM229">
            <v>0</v>
          </cell>
          <cell r="CN229">
            <v>0</v>
          </cell>
          <cell r="CO229">
            <v>0</v>
          </cell>
          <cell r="CP229">
            <v>65</v>
          </cell>
          <cell r="CQ229">
            <v>0.83399999999999996</v>
          </cell>
          <cell r="CR229">
            <v>0</v>
          </cell>
          <cell r="CS229">
            <v>0.85499999999999998</v>
          </cell>
        </row>
        <row r="230">
          <cell r="C230" t="str">
            <v>WT6X15</v>
          </cell>
          <cell r="D230" t="str">
            <v>F</v>
          </cell>
          <cell r="E230">
            <v>15</v>
          </cell>
          <cell r="F230">
            <v>4.4000000000000004</v>
          </cell>
          <cell r="G230">
            <v>6.17</v>
          </cell>
          <cell r="H230">
            <v>0</v>
          </cell>
          <cell r="I230">
            <v>0</v>
          </cell>
          <cell r="J230">
            <v>6.52</v>
          </cell>
          <cell r="K230">
            <v>0</v>
          </cell>
          <cell r="L230">
            <v>0</v>
          </cell>
          <cell r="M230">
            <v>0.26</v>
          </cell>
          <cell r="N230">
            <v>0.44</v>
          </cell>
          <cell r="O230">
            <v>0</v>
          </cell>
          <cell r="P230">
            <v>0</v>
          </cell>
          <cell r="Q230">
            <v>0</v>
          </cell>
          <cell r="R230">
            <v>0.74</v>
          </cell>
          <cell r="S230">
            <v>1.125</v>
          </cell>
          <cell r="T230">
            <v>0</v>
          </cell>
          <cell r="U230">
            <v>0</v>
          </cell>
          <cell r="V230">
            <v>1.27</v>
          </cell>
          <cell r="W230">
            <v>0</v>
          </cell>
          <cell r="X230">
            <v>0</v>
          </cell>
          <cell r="Y230">
            <v>0.33700000000000002</v>
          </cell>
          <cell r="Z230">
            <v>7.41</v>
          </cell>
          <cell r="AA230">
            <v>0</v>
          </cell>
          <cell r="AB230">
            <v>20.9</v>
          </cell>
          <cell r="AC230">
            <v>0</v>
          </cell>
          <cell r="AD230">
            <v>23.7</v>
          </cell>
          <cell r="AE230">
            <v>13.5</v>
          </cell>
          <cell r="AF230">
            <v>4.83</v>
          </cell>
          <cell r="AG230">
            <v>2.75</v>
          </cell>
          <cell r="AH230">
            <v>1.75</v>
          </cell>
          <cell r="AI230">
            <v>10.199999999999999</v>
          </cell>
          <cell r="AJ230">
            <v>4.78</v>
          </cell>
          <cell r="AK230">
            <v>3.12</v>
          </cell>
          <cell r="AL230">
            <v>1.52</v>
          </cell>
          <cell r="AM230">
            <v>0</v>
          </cell>
          <cell r="AN230">
            <v>0.22800000000000001</v>
          </cell>
          <cell r="AO230">
            <v>0.26700000000000002</v>
          </cell>
          <cell r="AP230">
            <v>0</v>
          </cell>
          <cell r="AQ230">
            <v>0</v>
          </cell>
          <cell r="AR230">
            <v>0</v>
          </cell>
          <cell r="AS230">
            <v>0</v>
          </cell>
          <cell r="AT230">
            <v>0</v>
          </cell>
          <cell r="AU230">
            <v>2.54</v>
          </cell>
          <cell r="AV230">
            <v>0.83</v>
          </cell>
          <cell r="AW230">
            <v>0</v>
          </cell>
          <cell r="AX230">
            <v>0.70799999999999996</v>
          </cell>
          <cell r="AY230" t="str">
            <v>WT155X22.25</v>
          </cell>
          <cell r="AZ230" t="str">
            <v>WT155X22.25</v>
          </cell>
          <cell r="BA230">
            <v>22.3</v>
          </cell>
          <cell r="BB230">
            <v>2840</v>
          </cell>
          <cell r="BC230">
            <v>157</v>
          </cell>
          <cell r="BD230">
            <v>0</v>
          </cell>
          <cell r="BE230">
            <v>0</v>
          </cell>
          <cell r="BF230">
            <v>166</v>
          </cell>
          <cell r="BG230">
            <v>0</v>
          </cell>
          <cell r="BH230">
            <v>0</v>
          </cell>
          <cell r="BI230">
            <v>6.6</v>
          </cell>
          <cell r="BJ230">
            <v>11.2</v>
          </cell>
          <cell r="BK230">
            <v>0</v>
          </cell>
          <cell r="BL230">
            <v>0</v>
          </cell>
          <cell r="BM230">
            <v>0</v>
          </cell>
          <cell r="BN230">
            <v>18.8</v>
          </cell>
          <cell r="BO230">
            <v>28.6</v>
          </cell>
          <cell r="BP230">
            <v>0</v>
          </cell>
          <cell r="BQ230">
            <v>32.299999999999997</v>
          </cell>
          <cell r="BR230">
            <v>0</v>
          </cell>
          <cell r="BS230">
            <v>0</v>
          </cell>
          <cell r="BT230">
            <v>8.56</v>
          </cell>
          <cell r="BU230">
            <v>22.3</v>
          </cell>
          <cell r="BV230">
            <v>0</v>
          </cell>
          <cell r="BW230">
            <v>0</v>
          </cell>
          <cell r="BX230">
            <v>20.9</v>
          </cell>
          <cell r="BY230">
            <v>23.7</v>
          </cell>
          <cell r="BZ230">
            <v>5.62</v>
          </cell>
          <cell r="CA230">
            <v>79.099999999999994</v>
          </cell>
          <cell r="CB230">
            <v>45.1</v>
          </cell>
          <cell r="CC230">
            <v>44.5</v>
          </cell>
          <cell r="CD230">
            <v>4.25</v>
          </cell>
          <cell r="CE230">
            <v>78.3</v>
          </cell>
          <cell r="CF230">
            <v>51.1</v>
          </cell>
          <cell r="CG230">
            <v>38.6</v>
          </cell>
          <cell r="CH230">
            <v>0</v>
          </cell>
          <cell r="CI230">
            <v>94.9</v>
          </cell>
          <cell r="CJ230">
            <v>7.17E-2</v>
          </cell>
          <cell r="CK230">
            <v>0</v>
          </cell>
          <cell r="CL230">
            <v>0</v>
          </cell>
          <cell r="CM230">
            <v>0</v>
          </cell>
          <cell r="CN230">
            <v>0</v>
          </cell>
          <cell r="CO230">
            <v>0</v>
          </cell>
          <cell r="CP230">
            <v>64.5</v>
          </cell>
          <cell r="CQ230">
            <v>0.83</v>
          </cell>
          <cell r="CR230">
            <v>0</v>
          </cell>
          <cell r="CS230">
            <v>0.70799999999999996</v>
          </cell>
        </row>
        <row r="231">
          <cell r="C231" t="str">
            <v>WT6X13</v>
          </cell>
          <cell r="D231" t="str">
            <v>F</v>
          </cell>
          <cell r="E231">
            <v>13</v>
          </cell>
          <cell r="F231">
            <v>3.82</v>
          </cell>
          <cell r="G231">
            <v>6.11</v>
          </cell>
          <cell r="H231">
            <v>0</v>
          </cell>
          <cell r="I231">
            <v>0</v>
          </cell>
          <cell r="J231">
            <v>6.49</v>
          </cell>
          <cell r="K231">
            <v>0</v>
          </cell>
          <cell r="L231">
            <v>0</v>
          </cell>
          <cell r="M231">
            <v>0.23</v>
          </cell>
          <cell r="N231">
            <v>0.38</v>
          </cell>
          <cell r="O231">
            <v>0</v>
          </cell>
          <cell r="P231">
            <v>0</v>
          </cell>
          <cell r="Q231">
            <v>0</v>
          </cell>
          <cell r="R231">
            <v>0.68</v>
          </cell>
          <cell r="S231">
            <v>1.0625</v>
          </cell>
          <cell r="T231">
            <v>0</v>
          </cell>
          <cell r="U231">
            <v>0</v>
          </cell>
          <cell r="V231">
            <v>1.25</v>
          </cell>
          <cell r="W231">
            <v>0</v>
          </cell>
          <cell r="X231">
            <v>0</v>
          </cell>
          <cell r="Y231">
            <v>0.29499999999999998</v>
          </cell>
          <cell r="Z231">
            <v>8.5399999999999991</v>
          </cell>
          <cell r="AA231">
            <v>0</v>
          </cell>
          <cell r="AB231">
            <v>23.6</v>
          </cell>
          <cell r="AC231">
            <v>0</v>
          </cell>
          <cell r="AD231">
            <v>26.6</v>
          </cell>
          <cell r="AE231">
            <v>11.7</v>
          </cell>
          <cell r="AF231">
            <v>4.2</v>
          </cell>
          <cell r="AG231">
            <v>2.4</v>
          </cell>
          <cell r="AH231">
            <v>1.75</v>
          </cell>
          <cell r="AI231">
            <v>8.66</v>
          </cell>
          <cell r="AJ231">
            <v>4.08</v>
          </cell>
          <cell r="AK231">
            <v>2.67</v>
          </cell>
          <cell r="AL231">
            <v>1.51</v>
          </cell>
          <cell r="AM231">
            <v>0</v>
          </cell>
          <cell r="AN231">
            <v>0.15</v>
          </cell>
          <cell r="AO231">
            <v>0.17399999999999999</v>
          </cell>
          <cell r="AP231">
            <v>0</v>
          </cell>
          <cell r="AQ231">
            <v>0</v>
          </cell>
          <cell r="AR231">
            <v>0</v>
          </cell>
          <cell r="AS231">
            <v>0</v>
          </cell>
          <cell r="AT231">
            <v>0</v>
          </cell>
          <cell r="AU231">
            <v>2.54</v>
          </cell>
          <cell r="AV231">
            <v>0.82699999999999996</v>
          </cell>
          <cell r="AW231">
            <v>0</v>
          </cell>
          <cell r="AX231">
            <v>0.56699999999999995</v>
          </cell>
          <cell r="AY231" t="str">
            <v>WT155X19.35</v>
          </cell>
          <cell r="AZ231" t="str">
            <v>WT155X19.35</v>
          </cell>
          <cell r="BA231">
            <v>19.399999999999999</v>
          </cell>
          <cell r="BB231">
            <v>2460</v>
          </cell>
          <cell r="BC231">
            <v>155</v>
          </cell>
          <cell r="BD231">
            <v>0</v>
          </cell>
          <cell r="BE231">
            <v>0</v>
          </cell>
          <cell r="BF231">
            <v>165</v>
          </cell>
          <cell r="BG231">
            <v>0</v>
          </cell>
          <cell r="BH231">
            <v>0</v>
          </cell>
          <cell r="BI231">
            <v>5.84</v>
          </cell>
          <cell r="BJ231">
            <v>9.65</v>
          </cell>
          <cell r="BK231">
            <v>0</v>
          </cell>
          <cell r="BL231">
            <v>0</v>
          </cell>
          <cell r="BM231">
            <v>0</v>
          </cell>
          <cell r="BN231">
            <v>17.3</v>
          </cell>
          <cell r="BO231">
            <v>27</v>
          </cell>
          <cell r="BP231">
            <v>0</v>
          </cell>
          <cell r="BQ231">
            <v>31.8</v>
          </cell>
          <cell r="BR231">
            <v>0</v>
          </cell>
          <cell r="BS231">
            <v>0</v>
          </cell>
          <cell r="BT231">
            <v>7.49</v>
          </cell>
          <cell r="BU231">
            <v>19.399999999999999</v>
          </cell>
          <cell r="BV231">
            <v>0</v>
          </cell>
          <cell r="BW231">
            <v>0</v>
          </cell>
          <cell r="BX231">
            <v>23.6</v>
          </cell>
          <cell r="BY231">
            <v>26.6</v>
          </cell>
          <cell r="BZ231">
            <v>4.87</v>
          </cell>
          <cell r="CA231">
            <v>68.8</v>
          </cell>
          <cell r="CB231">
            <v>39.299999999999997</v>
          </cell>
          <cell r="CC231">
            <v>44.5</v>
          </cell>
          <cell r="CD231">
            <v>3.6</v>
          </cell>
          <cell r="CE231">
            <v>66.900000000000006</v>
          </cell>
          <cell r="CF231">
            <v>43.8</v>
          </cell>
          <cell r="CG231">
            <v>38.4</v>
          </cell>
          <cell r="CH231">
            <v>0</v>
          </cell>
          <cell r="CI231">
            <v>62.4</v>
          </cell>
          <cell r="CJ231">
            <v>4.6699999999999998E-2</v>
          </cell>
          <cell r="CK231">
            <v>0</v>
          </cell>
          <cell r="CL231">
            <v>0</v>
          </cell>
          <cell r="CM231">
            <v>0</v>
          </cell>
          <cell r="CN231">
            <v>0</v>
          </cell>
          <cell r="CO231">
            <v>0</v>
          </cell>
          <cell r="CP231">
            <v>64.5</v>
          </cell>
          <cell r="CQ231">
            <v>0.82699999999999996</v>
          </cell>
          <cell r="CR231">
            <v>0</v>
          </cell>
          <cell r="CS231">
            <v>0.56699999999999995</v>
          </cell>
        </row>
        <row r="232">
          <cell r="C232" t="str">
            <v>WT6X11</v>
          </cell>
          <cell r="D232" t="str">
            <v>F</v>
          </cell>
          <cell r="E232">
            <v>11</v>
          </cell>
          <cell r="F232">
            <v>3.24</v>
          </cell>
          <cell r="G232">
            <v>6.16</v>
          </cell>
          <cell r="H232">
            <v>0</v>
          </cell>
          <cell r="I232">
            <v>0</v>
          </cell>
          <cell r="J232">
            <v>4.03</v>
          </cell>
          <cell r="K232">
            <v>0</v>
          </cell>
          <cell r="L232">
            <v>0</v>
          </cell>
          <cell r="M232">
            <v>0.26</v>
          </cell>
          <cell r="N232">
            <v>0.42499999999999999</v>
          </cell>
          <cell r="O232">
            <v>0</v>
          </cell>
          <cell r="P232">
            <v>0</v>
          </cell>
          <cell r="Q232">
            <v>0</v>
          </cell>
          <cell r="R232">
            <v>0.72499999999999998</v>
          </cell>
          <cell r="S232">
            <v>0.9375</v>
          </cell>
          <cell r="T232">
            <v>0</v>
          </cell>
          <cell r="U232">
            <v>0</v>
          </cell>
          <cell r="V232">
            <v>1.63</v>
          </cell>
          <cell r="W232">
            <v>0</v>
          </cell>
          <cell r="X232">
            <v>0</v>
          </cell>
          <cell r="Y232">
            <v>0.40200000000000002</v>
          </cell>
          <cell r="Z232">
            <v>4.74</v>
          </cell>
          <cell r="AA232">
            <v>0</v>
          </cell>
          <cell r="AB232">
            <v>20.9</v>
          </cell>
          <cell r="AC232">
            <v>0</v>
          </cell>
          <cell r="AD232">
            <v>23.7</v>
          </cell>
          <cell r="AE232">
            <v>11.7</v>
          </cell>
          <cell r="AF232">
            <v>4.63</v>
          </cell>
          <cell r="AG232">
            <v>2.59</v>
          </cell>
          <cell r="AH232">
            <v>1.9</v>
          </cell>
          <cell r="AI232">
            <v>2.33</v>
          </cell>
          <cell r="AJ232">
            <v>1.83</v>
          </cell>
          <cell r="AK232">
            <v>1.1499999999999999</v>
          </cell>
          <cell r="AL232">
            <v>0.84699999999999998</v>
          </cell>
          <cell r="AM232">
            <v>0</v>
          </cell>
          <cell r="AN232">
            <v>0.14599999999999999</v>
          </cell>
          <cell r="AO232">
            <v>0.13700000000000001</v>
          </cell>
          <cell r="AP232">
            <v>0</v>
          </cell>
          <cell r="AQ232">
            <v>0</v>
          </cell>
          <cell r="AR232">
            <v>0</v>
          </cell>
          <cell r="AS232">
            <v>0</v>
          </cell>
          <cell r="AT232">
            <v>0</v>
          </cell>
          <cell r="AU232">
            <v>2.52</v>
          </cell>
          <cell r="AV232">
            <v>0.68300000000000005</v>
          </cell>
          <cell r="AW232">
            <v>0</v>
          </cell>
          <cell r="AX232">
            <v>0.71099999999999997</v>
          </cell>
          <cell r="AY232" t="str">
            <v>WT155X16.35</v>
          </cell>
          <cell r="AZ232" t="str">
            <v>WT155X16.35</v>
          </cell>
          <cell r="BA232">
            <v>16.399999999999999</v>
          </cell>
          <cell r="BB232">
            <v>2090</v>
          </cell>
          <cell r="BC232">
            <v>156</v>
          </cell>
          <cell r="BD232">
            <v>0</v>
          </cell>
          <cell r="BE232">
            <v>0</v>
          </cell>
          <cell r="BF232">
            <v>102</v>
          </cell>
          <cell r="BG232">
            <v>0</v>
          </cell>
          <cell r="BH232">
            <v>0</v>
          </cell>
          <cell r="BI232">
            <v>6.6</v>
          </cell>
          <cell r="BJ232">
            <v>10.8</v>
          </cell>
          <cell r="BK232">
            <v>0</v>
          </cell>
          <cell r="BL232">
            <v>0</v>
          </cell>
          <cell r="BM232">
            <v>0</v>
          </cell>
          <cell r="BN232">
            <v>18.399999999999999</v>
          </cell>
          <cell r="BO232">
            <v>23.8</v>
          </cell>
          <cell r="BP232">
            <v>0</v>
          </cell>
          <cell r="BQ232">
            <v>41.4</v>
          </cell>
          <cell r="BR232">
            <v>0</v>
          </cell>
          <cell r="BS232">
            <v>0</v>
          </cell>
          <cell r="BT232">
            <v>10.199999999999999</v>
          </cell>
          <cell r="BU232">
            <v>16.399999999999999</v>
          </cell>
          <cell r="BV232">
            <v>0</v>
          </cell>
          <cell r="BW232">
            <v>0</v>
          </cell>
          <cell r="BX232">
            <v>20.9</v>
          </cell>
          <cell r="BY232">
            <v>23.7</v>
          </cell>
          <cell r="BZ232">
            <v>4.87</v>
          </cell>
          <cell r="CA232">
            <v>75.900000000000006</v>
          </cell>
          <cell r="CB232">
            <v>42.4</v>
          </cell>
          <cell r="CC232">
            <v>48.3</v>
          </cell>
          <cell r="CD232">
            <v>0.97</v>
          </cell>
          <cell r="CE232">
            <v>30</v>
          </cell>
          <cell r="CF232">
            <v>18.8</v>
          </cell>
          <cell r="CG232">
            <v>21.5</v>
          </cell>
          <cell r="CH232">
            <v>0</v>
          </cell>
          <cell r="CI232">
            <v>60.8</v>
          </cell>
          <cell r="CJ232">
            <v>3.6799999999999999E-2</v>
          </cell>
          <cell r="CK232">
            <v>0</v>
          </cell>
          <cell r="CL232">
            <v>0</v>
          </cell>
          <cell r="CM232">
            <v>0</v>
          </cell>
          <cell r="CN232">
            <v>0</v>
          </cell>
          <cell r="CO232">
            <v>0</v>
          </cell>
          <cell r="CP232">
            <v>64</v>
          </cell>
          <cell r="CQ232">
            <v>0.68300000000000005</v>
          </cell>
          <cell r="CR232">
            <v>0</v>
          </cell>
          <cell r="CS232">
            <v>0.71099999999999997</v>
          </cell>
        </row>
        <row r="233">
          <cell r="C233" t="str">
            <v>WT6X9.5</v>
          </cell>
          <cell r="D233" t="str">
            <v>F</v>
          </cell>
          <cell r="E233">
            <v>9.5</v>
          </cell>
          <cell r="F233">
            <v>2.79</v>
          </cell>
          <cell r="G233">
            <v>6.08</v>
          </cell>
          <cell r="H233">
            <v>0</v>
          </cell>
          <cell r="I233">
            <v>0</v>
          </cell>
          <cell r="J233">
            <v>4.01</v>
          </cell>
          <cell r="K233">
            <v>0</v>
          </cell>
          <cell r="L233">
            <v>0</v>
          </cell>
          <cell r="M233">
            <v>0.23499999999999999</v>
          </cell>
          <cell r="N233">
            <v>0.35</v>
          </cell>
          <cell r="O233">
            <v>0</v>
          </cell>
          <cell r="P233">
            <v>0</v>
          </cell>
          <cell r="Q233">
            <v>0</v>
          </cell>
          <cell r="R233">
            <v>0.65</v>
          </cell>
          <cell r="S233">
            <v>0.875</v>
          </cell>
          <cell r="T233">
            <v>0</v>
          </cell>
          <cell r="U233">
            <v>0</v>
          </cell>
          <cell r="V233">
            <v>1.65</v>
          </cell>
          <cell r="W233">
            <v>0</v>
          </cell>
          <cell r="X233">
            <v>0</v>
          </cell>
          <cell r="Y233">
            <v>0.34799999999999998</v>
          </cell>
          <cell r="Z233">
            <v>5.72</v>
          </cell>
          <cell r="AA233">
            <v>0</v>
          </cell>
          <cell r="AB233">
            <v>23.1</v>
          </cell>
          <cell r="AC233">
            <v>0</v>
          </cell>
          <cell r="AD233">
            <v>25.9</v>
          </cell>
          <cell r="AE233">
            <v>10.1</v>
          </cell>
          <cell r="AF233">
            <v>4.1100000000000003</v>
          </cell>
          <cell r="AG233">
            <v>2.2799999999999998</v>
          </cell>
          <cell r="AH233">
            <v>1.9</v>
          </cell>
          <cell r="AI233">
            <v>1.88</v>
          </cell>
          <cell r="AJ233">
            <v>1.49</v>
          </cell>
          <cell r="AK233">
            <v>0.93899999999999995</v>
          </cell>
          <cell r="AL233">
            <v>0.82099999999999995</v>
          </cell>
          <cell r="AM233">
            <v>0</v>
          </cell>
          <cell r="AN233">
            <v>8.9899999999999994E-2</v>
          </cell>
          <cell r="AO233">
            <v>9.3399999999999997E-2</v>
          </cell>
          <cell r="AP233">
            <v>0</v>
          </cell>
          <cell r="AQ233">
            <v>0</v>
          </cell>
          <cell r="AR233">
            <v>0</v>
          </cell>
          <cell r="AS233">
            <v>0</v>
          </cell>
          <cell r="AT233">
            <v>0</v>
          </cell>
          <cell r="AU233">
            <v>2.54</v>
          </cell>
          <cell r="AV233">
            <v>0.66500000000000004</v>
          </cell>
          <cell r="AW233">
            <v>0</v>
          </cell>
          <cell r="AX233">
            <v>0.59799999999999998</v>
          </cell>
          <cell r="AY233" t="str">
            <v>WT155X14.15</v>
          </cell>
          <cell r="AZ233" t="str">
            <v>WT155X14.15</v>
          </cell>
          <cell r="BA233">
            <v>14.2</v>
          </cell>
          <cell r="BB233">
            <v>1800</v>
          </cell>
          <cell r="BC233">
            <v>154</v>
          </cell>
          <cell r="BD233">
            <v>0</v>
          </cell>
          <cell r="BE233">
            <v>0</v>
          </cell>
          <cell r="BF233">
            <v>102</v>
          </cell>
          <cell r="BG233">
            <v>0</v>
          </cell>
          <cell r="BH233">
            <v>0</v>
          </cell>
          <cell r="BI233">
            <v>5.97</v>
          </cell>
          <cell r="BJ233">
            <v>8.89</v>
          </cell>
          <cell r="BK233">
            <v>0</v>
          </cell>
          <cell r="BL233">
            <v>0</v>
          </cell>
          <cell r="BM233">
            <v>0</v>
          </cell>
          <cell r="BN233">
            <v>16.5</v>
          </cell>
          <cell r="BO233">
            <v>22.2</v>
          </cell>
          <cell r="BP233">
            <v>0</v>
          </cell>
          <cell r="BQ233">
            <v>41.9</v>
          </cell>
          <cell r="BR233">
            <v>0</v>
          </cell>
          <cell r="BS233">
            <v>0</v>
          </cell>
          <cell r="BT233">
            <v>8.84</v>
          </cell>
          <cell r="BU233">
            <v>14.2</v>
          </cell>
          <cell r="BV233">
            <v>0</v>
          </cell>
          <cell r="BW233">
            <v>0</v>
          </cell>
          <cell r="BX233">
            <v>23.1</v>
          </cell>
          <cell r="BY233">
            <v>25.9</v>
          </cell>
          <cell r="BZ233">
            <v>4.2</v>
          </cell>
          <cell r="CA233">
            <v>67.400000000000006</v>
          </cell>
          <cell r="CB233">
            <v>37.4</v>
          </cell>
          <cell r="CC233">
            <v>48.3</v>
          </cell>
          <cell r="CD233">
            <v>0.78300000000000003</v>
          </cell>
          <cell r="CE233">
            <v>24.4</v>
          </cell>
          <cell r="CF233">
            <v>15.4</v>
          </cell>
          <cell r="CG233">
            <v>20.9</v>
          </cell>
          <cell r="CH233">
            <v>0</v>
          </cell>
          <cell r="CI233">
            <v>37.4</v>
          </cell>
          <cell r="CJ233">
            <v>2.5100000000000001E-2</v>
          </cell>
          <cell r="CK233">
            <v>0</v>
          </cell>
          <cell r="CL233">
            <v>0</v>
          </cell>
          <cell r="CM233">
            <v>0</v>
          </cell>
          <cell r="CN233">
            <v>0</v>
          </cell>
          <cell r="CO233">
            <v>0</v>
          </cell>
          <cell r="CP233">
            <v>64.5</v>
          </cell>
          <cell r="CQ233">
            <v>0.66500000000000004</v>
          </cell>
          <cell r="CR233">
            <v>0</v>
          </cell>
          <cell r="CS233">
            <v>0.59799999999999998</v>
          </cell>
        </row>
        <row r="234">
          <cell r="C234" t="str">
            <v>WT6X8</v>
          </cell>
          <cell r="D234" t="str">
            <v>F</v>
          </cell>
          <cell r="E234">
            <v>8</v>
          </cell>
          <cell r="F234">
            <v>2.36</v>
          </cell>
          <cell r="G234">
            <v>6</v>
          </cell>
          <cell r="H234">
            <v>0</v>
          </cell>
          <cell r="I234">
            <v>0</v>
          </cell>
          <cell r="J234">
            <v>3.99</v>
          </cell>
          <cell r="K234">
            <v>0</v>
          </cell>
          <cell r="L234">
            <v>0</v>
          </cell>
          <cell r="M234">
            <v>0.22</v>
          </cell>
          <cell r="N234">
            <v>0.26500000000000001</v>
          </cell>
          <cell r="O234">
            <v>0</v>
          </cell>
          <cell r="P234">
            <v>0</v>
          </cell>
          <cell r="Q234">
            <v>0</v>
          </cell>
          <cell r="R234">
            <v>0.56499999999999995</v>
          </cell>
          <cell r="S234">
            <v>0.8125</v>
          </cell>
          <cell r="T234">
            <v>0</v>
          </cell>
          <cell r="U234">
            <v>0</v>
          </cell>
          <cell r="V234">
            <v>1.74</v>
          </cell>
          <cell r="W234">
            <v>0</v>
          </cell>
          <cell r="X234">
            <v>0</v>
          </cell>
          <cell r="Y234">
            <v>0.63900000000000001</v>
          </cell>
          <cell r="Z234">
            <v>7.53</v>
          </cell>
          <cell r="AA234">
            <v>0</v>
          </cell>
          <cell r="AB234">
            <v>24.7</v>
          </cell>
          <cell r="AC234">
            <v>0</v>
          </cell>
          <cell r="AD234">
            <v>27.3</v>
          </cell>
          <cell r="AE234">
            <v>8.6999999999999993</v>
          </cell>
          <cell r="AF234">
            <v>3.72</v>
          </cell>
          <cell r="AG234">
            <v>2.04</v>
          </cell>
          <cell r="AH234">
            <v>1.92</v>
          </cell>
          <cell r="AI234">
            <v>1.41</v>
          </cell>
          <cell r="AJ234">
            <v>1.1299999999999999</v>
          </cell>
          <cell r="AK234">
            <v>0.70599999999999996</v>
          </cell>
          <cell r="AL234">
            <v>0.77300000000000002</v>
          </cell>
          <cell r="AM234">
            <v>0</v>
          </cell>
          <cell r="AN234">
            <v>5.11E-2</v>
          </cell>
          <cell r="AO234">
            <v>6.7799999999999999E-2</v>
          </cell>
          <cell r="AP234">
            <v>0</v>
          </cell>
          <cell r="AQ234">
            <v>0</v>
          </cell>
          <cell r="AR234">
            <v>0</v>
          </cell>
          <cell r="AS234">
            <v>0</v>
          </cell>
          <cell r="AT234">
            <v>0</v>
          </cell>
          <cell r="AU234">
            <v>2.62</v>
          </cell>
          <cell r="AV234">
            <v>0.624</v>
          </cell>
          <cell r="AW234">
            <v>0</v>
          </cell>
          <cell r="AX234">
            <v>0.53900000000000003</v>
          </cell>
          <cell r="AY234" t="str">
            <v>WT155X11.9</v>
          </cell>
          <cell r="AZ234" t="str">
            <v>WT155X11.9</v>
          </cell>
          <cell r="BA234">
            <v>11.9</v>
          </cell>
          <cell r="BB234">
            <v>1520</v>
          </cell>
          <cell r="BC234">
            <v>152</v>
          </cell>
          <cell r="BD234">
            <v>0</v>
          </cell>
          <cell r="BE234">
            <v>0</v>
          </cell>
          <cell r="BF234">
            <v>101</v>
          </cell>
          <cell r="BG234">
            <v>0</v>
          </cell>
          <cell r="BH234">
            <v>0</v>
          </cell>
          <cell r="BI234">
            <v>5.59</v>
          </cell>
          <cell r="BJ234">
            <v>6.73</v>
          </cell>
          <cell r="BK234">
            <v>0</v>
          </cell>
          <cell r="BL234">
            <v>0</v>
          </cell>
          <cell r="BM234">
            <v>0</v>
          </cell>
          <cell r="BN234">
            <v>14.4</v>
          </cell>
          <cell r="BO234">
            <v>20.6</v>
          </cell>
          <cell r="BP234">
            <v>0</v>
          </cell>
          <cell r="BQ234">
            <v>44.2</v>
          </cell>
          <cell r="BR234">
            <v>0</v>
          </cell>
          <cell r="BS234">
            <v>0</v>
          </cell>
          <cell r="BT234">
            <v>16.2</v>
          </cell>
          <cell r="BU234">
            <v>11.9</v>
          </cell>
          <cell r="BV234">
            <v>0</v>
          </cell>
          <cell r="BW234">
            <v>0</v>
          </cell>
          <cell r="BX234">
            <v>24.7</v>
          </cell>
          <cell r="BY234">
            <v>27.3</v>
          </cell>
          <cell r="BZ234">
            <v>3.62</v>
          </cell>
          <cell r="CA234">
            <v>61</v>
          </cell>
          <cell r="CB234">
            <v>33.4</v>
          </cell>
          <cell r="CC234">
            <v>48.8</v>
          </cell>
          <cell r="CD234">
            <v>0.58699999999999997</v>
          </cell>
          <cell r="CE234">
            <v>18.5</v>
          </cell>
          <cell r="CF234">
            <v>11.6</v>
          </cell>
          <cell r="CG234">
            <v>19.600000000000001</v>
          </cell>
          <cell r="CH234">
            <v>0</v>
          </cell>
          <cell r="CI234">
            <v>21.3</v>
          </cell>
          <cell r="CJ234">
            <v>1.8200000000000001E-2</v>
          </cell>
          <cell r="CK234">
            <v>0</v>
          </cell>
          <cell r="CL234">
            <v>0</v>
          </cell>
          <cell r="CM234">
            <v>0</v>
          </cell>
          <cell r="CN234">
            <v>0</v>
          </cell>
          <cell r="CO234">
            <v>0</v>
          </cell>
          <cell r="CP234">
            <v>66.5</v>
          </cell>
          <cell r="CQ234">
            <v>0.624</v>
          </cell>
          <cell r="CR234">
            <v>0</v>
          </cell>
          <cell r="CS234">
            <v>0.53900000000000003</v>
          </cell>
        </row>
        <row r="235">
          <cell r="C235" t="str">
            <v>WT6X7</v>
          </cell>
          <cell r="D235" t="str">
            <v>F</v>
          </cell>
          <cell r="E235">
            <v>7</v>
          </cell>
          <cell r="F235">
            <v>2.08</v>
          </cell>
          <cell r="G235">
            <v>5.96</v>
          </cell>
          <cell r="H235">
            <v>0</v>
          </cell>
          <cell r="I235">
            <v>0</v>
          </cell>
          <cell r="J235">
            <v>3.97</v>
          </cell>
          <cell r="K235">
            <v>0</v>
          </cell>
          <cell r="L235">
            <v>0</v>
          </cell>
          <cell r="M235">
            <v>0.2</v>
          </cell>
          <cell r="N235">
            <v>0.22500000000000001</v>
          </cell>
          <cell r="O235">
            <v>0</v>
          </cell>
          <cell r="P235">
            <v>0</v>
          </cell>
          <cell r="Q235">
            <v>0</v>
          </cell>
          <cell r="R235">
            <v>0.52500000000000002</v>
          </cell>
          <cell r="S235">
            <v>0.75</v>
          </cell>
          <cell r="T235">
            <v>0</v>
          </cell>
          <cell r="U235">
            <v>0</v>
          </cell>
          <cell r="V235">
            <v>1.76</v>
          </cell>
          <cell r="W235">
            <v>0</v>
          </cell>
          <cell r="X235">
            <v>0</v>
          </cell>
          <cell r="Y235">
            <v>0.76</v>
          </cell>
          <cell r="Z235">
            <v>8.82</v>
          </cell>
          <cell r="AA235">
            <v>0</v>
          </cell>
          <cell r="AB235">
            <v>27.2</v>
          </cell>
          <cell r="AC235">
            <v>0</v>
          </cell>
          <cell r="AD235">
            <v>29.8</v>
          </cell>
          <cell r="AE235">
            <v>7.67</v>
          </cell>
          <cell r="AF235">
            <v>3.32</v>
          </cell>
          <cell r="AG235">
            <v>1.83</v>
          </cell>
          <cell r="AH235">
            <v>1.92</v>
          </cell>
          <cell r="AI235">
            <v>1.18</v>
          </cell>
          <cell r="AJ235">
            <v>0.94699999999999995</v>
          </cell>
          <cell r="AK235">
            <v>0.59299999999999997</v>
          </cell>
          <cell r="AL235">
            <v>0.753</v>
          </cell>
          <cell r="AM235">
            <v>0</v>
          </cell>
          <cell r="AN235">
            <v>3.5000000000000003E-2</v>
          </cell>
          <cell r="AO235">
            <v>4.9299999999999997E-2</v>
          </cell>
          <cell r="AP235">
            <v>0</v>
          </cell>
          <cell r="AQ235">
            <v>0</v>
          </cell>
          <cell r="AR235">
            <v>0</v>
          </cell>
          <cell r="AS235">
            <v>0</v>
          </cell>
          <cell r="AT235">
            <v>0</v>
          </cell>
          <cell r="AU235">
            <v>2.64</v>
          </cell>
          <cell r="AV235">
            <v>0.61099999999999999</v>
          </cell>
          <cell r="AW235">
            <v>0</v>
          </cell>
          <cell r="AX235">
            <v>0.45100000000000001</v>
          </cell>
          <cell r="AY235" t="str">
            <v>WT155X10.5</v>
          </cell>
          <cell r="AZ235" t="str">
            <v>WT155X10.5</v>
          </cell>
          <cell r="BA235">
            <v>10.5</v>
          </cell>
          <cell r="BB235">
            <v>1340</v>
          </cell>
          <cell r="BC235">
            <v>151</v>
          </cell>
          <cell r="BD235">
            <v>0</v>
          </cell>
          <cell r="BE235">
            <v>0</v>
          </cell>
          <cell r="BF235">
            <v>101</v>
          </cell>
          <cell r="BG235">
            <v>0</v>
          </cell>
          <cell r="BH235">
            <v>0</v>
          </cell>
          <cell r="BI235">
            <v>5.08</v>
          </cell>
          <cell r="BJ235">
            <v>5.72</v>
          </cell>
          <cell r="BK235">
            <v>0</v>
          </cell>
          <cell r="BL235">
            <v>0</v>
          </cell>
          <cell r="BM235">
            <v>0</v>
          </cell>
          <cell r="BN235">
            <v>13.3</v>
          </cell>
          <cell r="BO235">
            <v>19.100000000000001</v>
          </cell>
          <cell r="BP235">
            <v>0</v>
          </cell>
          <cell r="BQ235">
            <v>44.7</v>
          </cell>
          <cell r="BR235">
            <v>0</v>
          </cell>
          <cell r="BS235">
            <v>0</v>
          </cell>
          <cell r="BT235">
            <v>19.3</v>
          </cell>
          <cell r="BU235">
            <v>10.5</v>
          </cell>
          <cell r="BV235">
            <v>0</v>
          </cell>
          <cell r="BW235">
            <v>0</v>
          </cell>
          <cell r="BX235">
            <v>27.2</v>
          </cell>
          <cell r="BY235">
            <v>29.8</v>
          </cell>
          <cell r="BZ235">
            <v>3.19</v>
          </cell>
          <cell r="CA235">
            <v>54.4</v>
          </cell>
          <cell r="CB235">
            <v>30</v>
          </cell>
          <cell r="CC235">
            <v>48.8</v>
          </cell>
          <cell r="CD235">
            <v>0.49099999999999999</v>
          </cell>
          <cell r="CE235">
            <v>15.5</v>
          </cell>
          <cell r="CF235">
            <v>9.7200000000000006</v>
          </cell>
          <cell r="CG235">
            <v>19.100000000000001</v>
          </cell>
          <cell r="CH235">
            <v>0</v>
          </cell>
          <cell r="CI235">
            <v>14.6</v>
          </cell>
          <cell r="CJ235">
            <v>1.32E-2</v>
          </cell>
          <cell r="CK235">
            <v>0</v>
          </cell>
          <cell r="CL235">
            <v>0</v>
          </cell>
          <cell r="CM235">
            <v>0</v>
          </cell>
          <cell r="CN235">
            <v>0</v>
          </cell>
          <cell r="CO235">
            <v>0</v>
          </cell>
          <cell r="CP235">
            <v>67.099999999999994</v>
          </cell>
          <cell r="CQ235">
            <v>0.61099999999999999</v>
          </cell>
          <cell r="CR235">
            <v>0</v>
          </cell>
          <cell r="CS235">
            <v>0.45100000000000001</v>
          </cell>
        </row>
        <row r="236">
          <cell r="C236" t="str">
            <v>WT5X56</v>
          </cell>
          <cell r="D236" t="str">
            <v>F</v>
          </cell>
          <cell r="E236">
            <v>56</v>
          </cell>
          <cell r="F236">
            <v>16.5</v>
          </cell>
          <cell r="G236">
            <v>5.68</v>
          </cell>
          <cell r="H236">
            <v>0</v>
          </cell>
          <cell r="I236">
            <v>0</v>
          </cell>
          <cell r="J236">
            <v>10.4</v>
          </cell>
          <cell r="K236">
            <v>0</v>
          </cell>
          <cell r="L236">
            <v>0</v>
          </cell>
          <cell r="M236">
            <v>0.755</v>
          </cell>
          <cell r="N236">
            <v>1.25</v>
          </cell>
          <cell r="O236">
            <v>0</v>
          </cell>
          <cell r="P236">
            <v>0</v>
          </cell>
          <cell r="Q236">
            <v>0</v>
          </cell>
          <cell r="R236">
            <v>1.75</v>
          </cell>
          <cell r="S236">
            <v>1.9375</v>
          </cell>
          <cell r="T236">
            <v>0</v>
          </cell>
          <cell r="U236">
            <v>0</v>
          </cell>
          <cell r="V236">
            <v>1.21</v>
          </cell>
          <cell r="W236">
            <v>0</v>
          </cell>
          <cell r="X236">
            <v>0</v>
          </cell>
          <cell r="Y236">
            <v>0.79100000000000004</v>
          </cell>
          <cell r="Z236">
            <v>4.17</v>
          </cell>
          <cell r="AA236">
            <v>0</v>
          </cell>
          <cell r="AB236">
            <v>5.21</v>
          </cell>
          <cell r="AC236">
            <v>0</v>
          </cell>
          <cell r="AD236">
            <v>7.52</v>
          </cell>
          <cell r="AE236">
            <v>28.6</v>
          </cell>
          <cell r="AF236">
            <v>13.4</v>
          </cell>
          <cell r="AG236">
            <v>6.4</v>
          </cell>
          <cell r="AH236">
            <v>1.32</v>
          </cell>
          <cell r="AI236">
            <v>118</v>
          </cell>
          <cell r="AJ236">
            <v>34.6</v>
          </cell>
          <cell r="AK236">
            <v>22.6</v>
          </cell>
          <cell r="AL236">
            <v>2.67</v>
          </cell>
          <cell r="AM236">
            <v>0</v>
          </cell>
          <cell r="AN236">
            <v>7.5</v>
          </cell>
          <cell r="AO236">
            <v>16.899999999999999</v>
          </cell>
          <cell r="AP236">
            <v>0</v>
          </cell>
          <cell r="AQ236">
            <v>0</v>
          </cell>
          <cell r="AR236">
            <v>0</v>
          </cell>
          <cell r="AS236">
            <v>0</v>
          </cell>
          <cell r="AT236">
            <v>0</v>
          </cell>
          <cell r="AU236">
            <v>3.04</v>
          </cell>
          <cell r="AV236">
            <v>0.96299999999999997</v>
          </cell>
          <cell r="AW236">
            <v>0</v>
          </cell>
          <cell r="AX236">
            <v>1</v>
          </cell>
          <cell r="AY236" t="str">
            <v>WT125X83.5</v>
          </cell>
          <cell r="AZ236" t="str">
            <v>WT125X83.5</v>
          </cell>
          <cell r="BA236">
            <v>83.5</v>
          </cell>
          <cell r="BB236">
            <v>10600</v>
          </cell>
          <cell r="BC236">
            <v>144</v>
          </cell>
          <cell r="BD236">
            <v>0</v>
          </cell>
          <cell r="BE236">
            <v>0</v>
          </cell>
          <cell r="BF236">
            <v>264</v>
          </cell>
          <cell r="BG236">
            <v>0</v>
          </cell>
          <cell r="BH236">
            <v>0</v>
          </cell>
          <cell r="BI236">
            <v>19.2</v>
          </cell>
          <cell r="BJ236">
            <v>31.8</v>
          </cell>
          <cell r="BK236">
            <v>0</v>
          </cell>
          <cell r="BL236">
            <v>0</v>
          </cell>
          <cell r="BM236">
            <v>0</v>
          </cell>
          <cell r="BN236">
            <v>44.5</v>
          </cell>
          <cell r="BO236">
            <v>49.2</v>
          </cell>
          <cell r="BP236">
            <v>0</v>
          </cell>
          <cell r="BQ236">
            <v>30.7</v>
          </cell>
          <cell r="BR236">
            <v>0</v>
          </cell>
          <cell r="BS236">
            <v>0</v>
          </cell>
          <cell r="BT236">
            <v>20.100000000000001</v>
          </cell>
          <cell r="BU236">
            <v>83.5</v>
          </cell>
          <cell r="BV236">
            <v>0</v>
          </cell>
          <cell r="BW236">
            <v>0</v>
          </cell>
          <cell r="BX236">
            <v>5.21</v>
          </cell>
          <cell r="BY236">
            <v>7.52</v>
          </cell>
          <cell r="BZ236">
            <v>11.9</v>
          </cell>
          <cell r="CA236">
            <v>220</v>
          </cell>
          <cell r="CB236">
            <v>105</v>
          </cell>
          <cell r="CC236">
            <v>33.5</v>
          </cell>
          <cell r="CD236">
            <v>49.1</v>
          </cell>
          <cell r="CE236">
            <v>567</v>
          </cell>
          <cell r="CF236">
            <v>370</v>
          </cell>
          <cell r="CG236">
            <v>67.8</v>
          </cell>
          <cell r="CH236">
            <v>0</v>
          </cell>
          <cell r="CI236">
            <v>3120</v>
          </cell>
          <cell r="CJ236">
            <v>4.54</v>
          </cell>
          <cell r="CK236">
            <v>0</v>
          </cell>
          <cell r="CL236">
            <v>0</v>
          </cell>
          <cell r="CM236">
            <v>0</v>
          </cell>
          <cell r="CN236">
            <v>0</v>
          </cell>
          <cell r="CO236">
            <v>0</v>
          </cell>
          <cell r="CP236">
            <v>77.2</v>
          </cell>
          <cell r="CQ236">
            <v>0.96299999999999997</v>
          </cell>
          <cell r="CR236">
            <v>0</v>
          </cell>
          <cell r="CS236">
            <v>1</v>
          </cell>
        </row>
        <row r="237">
          <cell r="C237" t="str">
            <v>WT5X50</v>
          </cell>
          <cell r="D237" t="str">
            <v>F</v>
          </cell>
          <cell r="E237">
            <v>50</v>
          </cell>
          <cell r="F237">
            <v>14.7</v>
          </cell>
          <cell r="G237">
            <v>5.55</v>
          </cell>
          <cell r="H237">
            <v>0</v>
          </cell>
          <cell r="I237">
            <v>0</v>
          </cell>
          <cell r="J237">
            <v>10.3</v>
          </cell>
          <cell r="K237">
            <v>0</v>
          </cell>
          <cell r="L237">
            <v>0</v>
          </cell>
          <cell r="M237">
            <v>0.68</v>
          </cell>
          <cell r="N237">
            <v>1.1200000000000001</v>
          </cell>
          <cell r="O237">
            <v>0</v>
          </cell>
          <cell r="P237">
            <v>0</v>
          </cell>
          <cell r="Q237">
            <v>0</v>
          </cell>
          <cell r="R237">
            <v>1.62</v>
          </cell>
          <cell r="S237">
            <v>1.8125</v>
          </cell>
          <cell r="T237">
            <v>0</v>
          </cell>
          <cell r="U237">
            <v>0</v>
          </cell>
          <cell r="V237">
            <v>1.1299999999999999</v>
          </cell>
          <cell r="W237">
            <v>0</v>
          </cell>
          <cell r="X237">
            <v>0</v>
          </cell>
          <cell r="Y237">
            <v>0.71099999999999997</v>
          </cell>
          <cell r="Z237">
            <v>4.62</v>
          </cell>
          <cell r="AA237">
            <v>0</v>
          </cell>
          <cell r="AB237">
            <v>5.78</v>
          </cell>
          <cell r="AC237">
            <v>0</v>
          </cell>
          <cell r="AD237">
            <v>8.16</v>
          </cell>
          <cell r="AE237">
            <v>24.5</v>
          </cell>
          <cell r="AF237">
            <v>11.4</v>
          </cell>
          <cell r="AG237">
            <v>5.56</v>
          </cell>
          <cell r="AH237">
            <v>1.29</v>
          </cell>
          <cell r="AI237">
            <v>103</v>
          </cell>
          <cell r="AJ237">
            <v>30.5</v>
          </cell>
          <cell r="AK237">
            <v>20</v>
          </cell>
          <cell r="AL237">
            <v>2.65</v>
          </cell>
          <cell r="AM237">
            <v>0</v>
          </cell>
          <cell r="AN237">
            <v>5.41</v>
          </cell>
          <cell r="AO237">
            <v>11.9</v>
          </cell>
          <cell r="AP237">
            <v>0</v>
          </cell>
          <cell r="AQ237">
            <v>0</v>
          </cell>
          <cell r="AR237">
            <v>0</v>
          </cell>
          <cell r="AS237">
            <v>0</v>
          </cell>
          <cell r="AT237">
            <v>0</v>
          </cell>
          <cell r="AU237">
            <v>3</v>
          </cell>
          <cell r="AV237">
            <v>0.96399999999999997</v>
          </cell>
          <cell r="AW237">
            <v>0</v>
          </cell>
          <cell r="AX237">
            <v>1</v>
          </cell>
          <cell r="AY237" t="str">
            <v>WT125X74.5</v>
          </cell>
          <cell r="AZ237" t="str">
            <v>WT125X74.5</v>
          </cell>
          <cell r="BA237">
            <v>74.5</v>
          </cell>
          <cell r="BB237">
            <v>9480</v>
          </cell>
          <cell r="BC237">
            <v>141</v>
          </cell>
          <cell r="BD237">
            <v>0</v>
          </cell>
          <cell r="BE237">
            <v>0</v>
          </cell>
          <cell r="BF237">
            <v>262</v>
          </cell>
          <cell r="BG237">
            <v>0</v>
          </cell>
          <cell r="BH237">
            <v>0</v>
          </cell>
          <cell r="BI237">
            <v>17.3</v>
          </cell>
          <cell r="BJ237">
            <v>28.4</v>
          </cell>
          <cell r="BK237">
            <v>0</v>
          </cell>
          <cell r="BL237">
            <v>0</v>
          </cell>
          <cell r="BM237">
            <v>0</v>
          </cell>
          <cell r="BN237">
            <v>41.1</v>
          </cell>
          <cell r="BO237">
            <v>46</v>
          </cell>
          <cell r="BP237">
            <v>0</v>
          </cell>
          <cell r="BQ237">
            <v>28.7</v>
          </cell>
          <cell r="BR237">
            <v>0</v>
          </cell>
          <cell r="BS237">
            <v>0</v>
          </cell>
          <cell r="BT237">
            <v>18.100000000000001</v>
          </cell>
          <cell r="BU237">
            <v>74.5</v>
          </cell>
          <cell r="BV237">
            <v>0</v>
          </cell>
          <cell r="BW237">
            <v>0</v>
          </cell>
          <cell r="BX237">
            <v>5.78</v>
          </cell>
          <cell r="BY237">
            <v>8.16</v>
          </cell>
          <cell r="BZ237">
            <v>10.199999999999999</v>
          </cell>
          <cell r="CA237">
            <v>187</v>
          </cell>
          <cell r="CB237">
            <v>91.1</v>
          </cell>
          <cell r="CC237">
            <v>32.799999999999997</v>
          </cell>
          <cell r="CD237">
            <v>42.9</v>
          </cell>
          <cell r="CE237">
            <v>500</v>
          </cell>
          <cell r="CF237">
            <v>328</v>
          </cell>
          <cell r="CG237">
            <v>67.3</v>
          </cell>
          <cell r="CH237">
            <v>0</v>
          </cell>
          <cell r="CI237">
            <v>2250</v>
          </cell>
          <cell r="CJ237">
            <v>3.2</v>
          </cell>
          <cell r="CK237">
            <v>0</v>
          </cell>
          <cell r="CL237">
            <v>0</v>
          </cell>
          <cell r="CM237">
            <v>0</v>
          </cell>
          <cell r="CN237">
            <v>0</v>
          </cell>
          <cell r="CO237">
            <v>0</v>
          </cell>
          <cell r="CP237">
            <v>76.2</v>
          </cell>
          <cell r="CQ237">
            <v>0.96399999999999997</v>
          </cell>
          <cell r="CR237">
            <v>0</v>
          </cell>
          <cell r="CS237">
            <v>1</v>
          </cell>
        </row>
        <row r="238">
          <cell r="C238" t="str">
            <v>WT5X44</v>
          </cell>
          <cell r="D238" t="str">
            <v>F</v>
          </cell>
          <cell r="E238">
            <v>44</v>
          </cell>
          <cell r="F238">
            <v>12.9</v>
          </cell>
          <cell r="G238">
            <v>5.42</v>
          </cell>
          <cell r="H238">
            <v>0</v>
          </cell>
          <cell r="I238">
            <v>0</v>
          </cell>
          <cell r="J238">
            <v>10.3</v>
          </cell>
          <cell r="K238">
            <v>0</v>
          </cell>
          <cell r="L238">
            <v>0</v>
          </cell>
          <cell r="M238">
            <v>0.60499999999999998</v>
          </cell>
          <cell r="N238">
            <v>0.99</v>
          </cell>
          <cell r="O238">
            <v>0</v>
          </cell>
          <cell r="P238">
            <v>0</v>
          </cell>
          <cell r="Q238">
            <v>0</v>
          </cell>
          <cell r="R238">
            <v>1.49</v>
          </cell>
          <cell r="S238">
            <v>1.6875</v>
          </cell>
          <cell r="T238">
            <v>0</v>
          </cell>
          <cell r="U238">
            <v>0</v>
          </cell>
          <cell r="V238">
            <v>1.06</v>
          </cell>
          <cell r="W238">
            <v>0</v>
          </cell>
          <cell r="X238">
            <v>0</v>
          </cell>
          <cell r="Y238">
            <v>0.63100000000000001</v>
          </cell>
          <cell r="Z238">
            <v>5.18</v>
          </cell>
          <cell r="AA238">
            <v>0</v>
          </cell>
          <cell r="AB238">
            <v>6.5</v>
          </cell>
          <cell r="AC238">
            <v>0</v>
          </cell>
          <cell r="AD238">
            <v>8.9600000000000009</v>
          </cell>
          <cell r="AE238">
            <v>20.8</v>
          </cell>
          <cell r="AF238">
            <v>9.65</v>
          </cell>
          <cell r="AG238">
            <v>4.7699999999999996</v>
          </cell>
          <cell r="AH238">
            <v>1.27</v>
          </cell>
          <cell r="AI238">
            <v>89.3</v>
          </cell>
          <cell r="AJ238">
            <v>26.5</v>
          </cell>
          <cell r="AK238">
            <v>17.399999999999999</v>
          </cell>
          <cell r="AL238">
            <v>2.63</v>
          </cell>
          <cell r="AM238">
            <v>0</v>
          </cell>
          <cell r="AN238">
            <v>3.75</v>
          </cell>
          <cell r="AO238">
            <v>8.02</v>
          </cell>
          <cell r="AP238">
            <v>0</v>
          </cell>
          <cell r="AQ238">
            <v>0</v>
          </cell>
          <cell r="AR238">
            <v>0</v>
          </cell>
          <cell r="AS238">
            <v>0</v>
          </cell>
          <cell r="AT238">
            <v>0</v>
          </cell>
          <cell r="AU238">
            <v>2.97</v>
          </cell>
          <cell r="AV238">
            <v>0.96399999999999997</v>
          </cell>
          <cell r="AW238">
            <v>0</v>
          </cell>
          <cell r="AX238">
            <v>1</v>
          </cell>
          <cell r="AY238" t="str">
            <v>WT125X65.5</v>
          </cell>
          <cell r="AZ238" t="str">
            <v>WT125X65.5</v>
          </cell>
          <cell r="BA238">
            <v>65.5</v>
          </cell>
          <cell r="BB238">
            <v>8320</v>
          </cell>
          <cell r="BC238">
            <v>138</v>
          </cell>
          <cell r="BD238">
            <v>0</v>
          </cell>
          <cell r="BE238">
            <v>0</v>
          </cell>
          <cell r="BF238">
            <v>262</v>
          </cell>
          <cell r="BG238">
            <v>0</v>
          </cell>
          <cell r="BH238">
            <v>0</v>
          </cell>
          <cell r="BI238">
            <v>15.4</v>
          </cell>
          <cell r="BJ238">
            <v>25.1</v>
          </cell>
          <cell r="BK238">
            <v>0</v>
          </cell>
          <cell r="BL238">
            <v>0</v>
          </cell>
          <cell r="BM238">
            <v>0</v>
          </cell>
          <cell r="BN238">
            <v>37.799999999999997</v>
          </cell>
          <cell r="BO238">
            <v>42.9</v>
          </cell>
          <cell r="BP238">
            <v>0</v>
          </cell>
          <cell r="BQ238">
            <v>26.9</v>
          </cell>
          <cell r="BR238">
            <v>0</v>
          </cell>
          <cell r="BS238">
            <v>0</v>
          </cell>
          <cell r="BT238">
            <v>16</v>
          </cell>
          <cell r="BU238">
            <v>65.5</v>
          </cell>
          <cell r="BV238">
            <v>0</v>
          </cell>
          <cell r="BW238">
            <v>0</v>
          </cell>
          <cell r="BX238">
            <v>6.5</v>
          </cell>
          <cell r="BY238">
            <v>8.9600000000000009</v>
          </cell>
          <cell r="BZ238">
            <v>8.66</v>
          </cell>
          <cell r="CA238">
            <v>158</v>
          </cell>
          <cell r="CB238">
            <v>78.2</v>
          </cell>
          <cell r="CC238">
            <v>32.299999999999997</v>
          </cell>
          <cell r="CD238">
            <v>37.200000000000003</v>
          </cell>
          <cell r="CE238">
            <v>434</v>
          </cell>
          <cell r="CF238">
            <v>285</v>
          </cell>
          <cell r="CG238">
            <v>66.8</v>
          </cell>
          <cell r="CH238">
            <v>0</v>
          </cell>
          <cell r="CI238">
            <v>1560</v>
          </cell>
          <cell r="CJ238">
            <v>2.15</v>
          </cell>
          <cell r="CK238">
            <v>0</v>
          </cell>
          <cell r="CL238">
            <v>0</v>
          </cell>
          <cell r="CM238">
            <v>0</v>
          </cell>
          <cell r="CN238">
            <v>0</v>
          </cell>
          <cell r="CO238">
            <v>0</v>
          </cell>
          <cell r="CP238">
            <v>75.400000000000006</v>
          </cell>
          <cell r="CQ238">
            <v>0.96399999999999997</v>
          </cell>
          <cell r="CR238">
            <v>0</v>
          </cell>
          <cell r="CS238">
            <v>1</v>
          </cell>
        </row>
        <row r="239">
          <cell r="C239" t="str">
            <v>WT5X38.5</v>
          </cell>
          <cell r="D239" t="str">
            <v>F</v>
          </cell>
          <cell r="E239">
            <v>38.5</v>
          </cell>
          <cell r="F239">
            <v>11.3</v>
          </cell>
          <cell r="G239">
            <v>5.3</v>
          </cell>
          <cell r="H239">
            <v>0</v>
          </cell>
          <cell r="I239">
            <v>0</v>
          </cell>
          <cell r="J239">
            <v>10.199999999999999</v>
          </cell>
          <cell r="K239">
            <v>0</v>
          </cell>
          <cell r="L239">
            <v>0</v>
          </cell>
          <cell r="M239">
            <v>0.53</v>
          </cell>
          <cell r="N239">
            <v>0.87</v>
          </cell>
          <cell r="O239">
            <v>0</v>
          </cell>
          <cell r="P239">
            <v>0</v>
          </cell>
          <cell r="Q239">
            <v>0</v>
          </cell>
          <cell r="R239">
            <v>1.37</v>
          </cell>
          <cell r="S239">
            <v>1.5625</v>
          </cell>
          <cell r="T239">
            <v>0</v>
          </cell>
          <cell r="U239">
            <v>0</v>
          </cell>
          <cell r="V239">
            <v>0.99</v>
          </cell>
          <cell r="W239">
            <v>0</v>
          </cell>
          <cell r="X239">
            <v>0</v>
          </cell>
          <cell r="Y239">
            <v>0.55500000000000005</v>
          </cell>
          <cell r="Z239">
            <v>5.86</v>
          </cell>
          <cell r="AA239">
            <v>0</v>
          </cell>
          <cell r="AB239">
            <v>7.42</v>
          </cell>
          <cell r="AC239">
            <v>0</v>
          </cell>
          <cell r="AD239">
            <v>10</v>
          </cell>
          <cell r="AE239">
            <v>17.399999999999999</v>
          </cell>
          <cell r="AF239">
            <v>8.06</v>
          </cell>
          <cell r="AG239">
            <v>4.05</v>
          </cell>
          <cell r="AH239">
            <v>1.24</v>
          </cell>
          <cell r="AI239">
            <v>76.8</v>
          </cell>
          <cell r="AJ239">
            <v>22.9</v>
          </cell>
          <cell r="AK239">
            <v>15.1</v>
          </cell>
          <cell r="AL239">
            <v>2.6</v>
          </cell>
          <cell r="AM239">
            <v>0</v>
          </cell>
          <cell r="AN239">
            <v>2.5499999999999998</v>
          </cell>
          <cell r="AO239">
            <v>5.31</v>
          </cell>
          <cell r="AP239">
            <v>0</v>
          </cell>
          <cell r="AQ239">
            <v>0</v>
          </cell>
          <cell r="AR239">
            <v>0</v>
          </cell>
          <cell r="AS239">
            <v>0</v>
          </cell>
          <cell r="AT239">
            <v>0</v>
          </cell>
          <cell r="AU239">
            <v>2.94</v>
          </cell>
          <cell r="AV239">
            <v>0.96399999999999997</v>
          </cell>
          <cell r="AW239">
            <v>0</v>
          </cell>
          <cell r="AX239">
            <v>1</v>
          </cell>
          <cell r="AY239" t="str">
            <v>WT125X57.5</v>
          </cell>
          <cell r="AZ239" t="str">
            <v>WT125X57.5</v>
          </cell>
          <cell r="BA239">
            <v>57.5</v>
          </cell>
          <cell r="BB239">
            <v>7290</v>
          </cell>
          <cell r="BC239">
            <v>135</v>
          </cell>
          <cell r="BD239">
            <v>0</v>
          </cell>
          <cell r="BE239">
            <v>0</v>
          </cell>
          <cell r="BF239">
            <v>259</v>
          </cell>
          <cell r="BG239">
            <v>0</v>
          </cell>
          <cell r="BH239">
            <v>0</v>
          </cell>
          <cell r="BI239">
            <v>13.5</v>
          </cell>
          <cell r="BJ239">
            <v>22.1</v>
          </cell>
          <cell r="BK239">
            <v>0</v>
          </cell>
          <cell r="BL239">
            <v>0</v>
          </cell>
          <cell r="BM239">
            <v>0</v>
          </cell>
          <cell r="BN239">
            <v>34.799999999999997</v>
          </cell>
          <cell r="BO239">
            <v>39.700000000000003</v>
          </cell>
          <cell r="BP239">
            <v>0</v>
          </cell>
          <cell r="BQ239">
            <v>25.1</v>
          </cell>
          <cell r="BR239">
            <v>0</v>
          </cell>
          <cell r="BS239">
            <v>0</v>
          </cell>
          <cell r="BT239">
            <v>14.1</v>
          </cell>
          <cell r="BU239">
            <v>57.5</v>
          </cell>
          <cell r="BV239">
            <v>0</v>
          </cell>
          <cell r="BW239">
            <v>0</v>
          </cell>
          <cell r="BX239">
            <v>7.42</v>
          </cell>
          <cell r="BY239">
            <v>10</v>
          </cell>
          <cell r="BZ239">
            <v>7.24</v>
          </cell>
          <cell r="CA239">
            <v>132</v>
          </cell>
          <cell r="CB239">
            <v>66.400000000000006</v>
          </cell>
          <cell r="CC239">
            <v>31.5</v>
          </cell>
          <cell r="CD239">
            <v>32</v>
          </cell>
          <cell r="CE239">
            <v>375</v>
          </cell>
          <cell r="CF239">
            <v>247</v>
          </cell>
          <cell r="CG239">
            <v>66</v>
          </cell>
          <cell r="CH239">
            <v>0</v>
          </cell>
          <cell r="CI239">
            <v>1060</v>
          </cell>
          <cell r="CJ239">
            <v>1.43</v>
          </cell>
          <cell r="CK239">
            <v>0</v>
          </cell>
          <cell r="CL239">
            <v>0</v>
          </cell>
          <cell r="CM239">
            <v>0</v>
          </cell>
          <cell r="CN239">
            <v>0</v>
          </cell>
          <cell r="CO239">
            <v>0</v>
          </cell>
          <cell r="CP239">
            <v>74.7</v>
          </cell>
          <cell r="CQ239">
            <v>0.96399999999999997</v>
          </cell>
          <cell r="CR239">
            <v>0</v>
          </cell>
          <cell r="CS239">
            <v>1</v>
          </cell>
        </row>
        <row r="240">
          <cell r="C240" t="str">
            <v>WT5X34</v>
          </cell>
          <cell r="D240" t="str">
            <v>F</v>
          </cell>
          <cell r="E240">
            <v>34</v>
          </cell>
          <cell r="F240">
            <v>10</v>
          </cell>
          <cell r="G240">
            <v>5.2</v>
          </cell>
          <cell r="H240">
            <v>0</v>
          </cell>
          <cell r="I240">
            <v>0</v>
          </cell>
          <cell r="J240">
            <v>10.1</v>
          </cell>
          <cell r="K240">
            <v>0</v>
          </cell>
          <cell r="L240">
            <v>0</v>
          </cell>
          <cell r="M240">
            <v>0.47</v>
          </cell>
          <cell r="N240">
            <v>0.77</v>
          </cell>
          <cell r="O240">
            <v>0</v>
          </cell>
          <cell r="P240">
            <v>0</v>
          </cell>
          <cell r="Q240">
            <v>0</v>
          </cell>
          <cell r="R240">
            <v>1.27</v>
          </cell>
          <cell r="S240">
            <v>1.4375</v>
          </cell>
          <cell r="T240">
            <v>0</v>
          </cell>
          <cell r="U240">
            <v>0</v>
          </cell>
          <cell r="V240">
            <v>0.93200000000000005</v>
          </cell>
          <cell r="W240">
            <v>0</v>
          </cell>
          <cell r="X240">
            <v>0</v>
          </cell>
          <cell r="Y240">
            <v>0.49299999999999999</v>
          </cell>
          <cell r="Z240">
            <v>6.58</v>
          </cell>
          <cell r="AA240">
            <v>0</v>
          </cell>
          <cell r="AB240">
            <v>8.36</v>
          </cell>
          <cell r="AC240">
            <v>0</v>
          </cell>
          <cell r="AD240">
            <v>11.1</v>
          </cell>
          <cell r="AE240">
            <v>14.9</v>
          </cell>
          <cell r="AF240">
            <v>6.85</v>
          </cell>
          <cell r="AG240">
            <v>3.49</v>
          </cell>
          <cell r="AH240">
            <v>1.22</v>
          </cell>
          <cell r="AI240">
            <v>66.7</v>
          </cell>
          <cell r="AJ240">
            <v>20</v>
          </cell>
          <cell r="AK240">
            <v>13.2</v>
          </cell>
          <cell r="AL240">
            <v>2.58</v>
          </cell>
          <cell r="AM240">
            <v>0</v>
          </cell>
          <cell r="AN240">
            <v>1.78</v>
          </cell>
          <cell r="AO240">
            <v>3.62</v>
          </cell>
          <cell r="AP240">
            <v>0</v>
          </cell>
          <cell r="AQ240">
            <v>0</v>
          </cell>
          <cell r="AR240">
            <v>0</v>
          </cell>
          <cell r="AS240">
            <v>0</v>
          </cell>
          <cell r="AT240">
            <v>0</v>
          </cell>
          <cell r="AU240">
            <v>2.91</v>
          </cell>
          <cell r="AV240">
            <v>0.96499999999999997</v>
          </cell>
          <cell r="AW240">
            <v>0</v>
          </cell>
          <cell r="AX240">
            <v>1</v>
          </cell>
          <cell r="AY240" t="str">
            <v>WT125X50.5</v>
          </cell>
          <cell r="AZ240" t="str">
            <v>WT125X50.5</v>
          </cell>
          <cell r="BA240">
            <v>50.5</v>
          </cell>
          <cell r="BB240">
            <v>6450</v>
          </cell>
          <cell r="BC240">
            <v>132</v>
          </cell>
          <cell r="BD240">
            <v>0</v>
          </cell>
          <cell r="BE240">
            <v>0</v>
          </cell>
          <cell r="BF240">
            <v>257</v>
          </cell>
          <cell r="BG240">
            <v>0</v>
          </cell>
          <cell r="BH240">
            <v>0</v>
          </cell>
          <cell r="BI240">
            <v>11.9</v>
          </cell>
          <cell r="BJ240">
            <v>19.600000000000001</v>
          </cell>
          <cell r="BK240">
            <v>0</v>
          </cell>
          <cell r="BL240">
            <v>0</v>
          </cell>
          <cell r="BM240">
            <v>0</v>
          </cell>
          <cell r="BN240">
            <v>32.299999999999997</v>
          </cell>
          <cell r="BO240">
            <v>36.5</v>
          </cell>
          <cell r="BP240">
            <v>0</v>
          </cell>
          <cell r="BQ240">
            <v>23.7</v>
          </cell>
          <cell r="BR240">
            <v>0</v>
          </cell>
          <cell r="BS240">
            <v>0</v>
          </cell>
          <cell r="BT240">
            <v>12.5</v>
          </cell>
          <cell r="BU240">
            <v>50.5</v>
          </cell>
          <cell r="BV240">
            <v>0</v>
          </cell>
          <cell r="BW240">
            <v>0</v>
          </cell>
          <cell r="BX240">
            <v>8.36</v>
          </cell>
          <cell r="BY240">
            <v>11.1</v>
          </cell>
          <cell r="BZ240">
            <v>6.2</v>
          </cell>
          <cell r="CA240">
            <v>112</v>
          </cell>
          <cell r="CB240">
            <v>57.2</v>
          </cell>
          <cell r="CC240">
            <v>31</v>
          </cell>
          <cell r="CD240">
            <v>27.8</v>
          </cell>
          <cell r="CE240">
            <v>328</v>
          </cell>
          <cell r="CF240">
            <v>216</v>
          </cell>
          <cell r="CG240">
            <v>65.5</v>
          </cell>
          <cell r="CH240">
            <v>0</v>
          </cell>
          <cell r="CI240">
            <v>741</v>
          </cell>
          <cell r="CJ240">
            <v>0.97199999999999998</v>
          </cell>
          <cell r="CK240">
            <v>0</v>
          </cell>
          <cell r="CL240">
            <v>0</v>
          </cell>
          <cell r="CM240">
            <v>0</v>
          </cell>
          <cell r="CN240">
            <v>0</v>
          </cell>
          <cell r="CO240">
            <v>0</v>
          </cell>
          <cell r="CP240">
            <v>73.900000000000006</v>
          </cell>
          <cell r="CQ240">
            <v>0.96499999999999997</v>
          </cell>
          <cell r="CR240">
            <v>0</v>
          </cell>
          <cell r="CS240">
            <v>1</v>
          </cell>
        </row>
        <row r="241">
          <cell r="C241" t="str">
            <v>WT5X30</v>
          </cell>
          <cell r="D241" t="str">
            <v>F</v>
          </cell>
          <cell r="E241">
            <v>30</v>
          </cell>
          <cell r="F241">
            <v>8.82</v>
          </cell>
          <cell r="G241">
            <v>5.1100000000000003</v>
          </cell>
          <cell r="H241">
            <v>0</v>
          </cell>
          <cell r="I241">
            <v>0</v>
          </cell>
          <cell r="J241">
            <v>10.1</v>
          </cell>
          <cell r="K241">
            <v>0</v>
          </cell>
          <cell r="L241">
            <v>0</v>
          </cell>
          <cell r="M241">
            <v>0.42</v>
          </cell>
          <cell r="N241">
            <v>0.68</v>
          </cell>
          <cell r="O241">
            <v>0</v>
          </cell>
          <cell r="P241">
            <v>0</v>
          </cell>
          <cell r="Q241">
            <v>0</v>
          </cell>
          <cell r="R241">
            <v>1.18</v>
          </cell>
          <cell r="S241">
            <v>1.375</v>
          </cell>
          <cell r="T241">
            <v>0</v>
          </cell>
          <cell r="U241">
            <v>0</v>
          </cell>
          <cell r="V241">
            <v>0.88400000000000001</v>
          </cell>
          <cell r="W241">
            <v>0</v>
          </cell>
          <cell r="X241">
            <v>0</v>
          </cell>
          <cell r="Y241">
            <v>0.438</v>
          </cell>
          <cell r="Z241">
            <v>7.41</v>
          </cell>
          <cell r="AA241">
            <v>0</v>
          </cell>
          <cell r="AB241">
            <v>9.36</v>
          </cell>
          <cell r="AC241">
            <v>0</v>
          </cell>
          <cell r="AD241">
            <v>12.2</v>
          </cell>
          <cell r="AE241">
            <v>12.9</v>
          </cell>
          <cell r="AF241">
            <v>5.87</v>
          </cell>
          <cell r="AG241">
            <v>3.04</v>
          </cell>
          <cell r="AH241">
            <v>1.21</v>
          </cell>
          <cell r="AI241">
            <v>58.1</v>
          </cell>
          <cell r="AJ241">
            <v>17.5</v>
          </cell>
          <cell r="AK241">
            <v>11.5</v>
          </cell>
          <cell r="AL241">
            <v>2.57</v>
          </cell>
          <cell r="AM241">
            <v>0</v>
          </cell>
          <cell r="AN241">
            <v>1.23</v>
          </cell>
          <cell r="AO241">
            <v>2.46</v>
          </cell>
          <cell r="AP241">
            <v>0</v>
          </cell>
          <cell r="AQ241">
            <v>0</v>
          </cell>
          <cell r="AR241">
            <v>0</v>
          </cell>
          <cell r="AS241">
            <v>0</v>
          </cell>
          <cell r="AT241">
            <v>0</v>
          </cell>
          <cell r="AU241">
            <v>2.89</v>
          </cell>
          <cell r="AV241">
            <v>0.96399999999999997</v>
          </cell>
          <cell r="AW241">
            <v>0</v>
          </cell>
          <cell r="AX241">
            <v>1</v>
          </cell>
          <cell r="AY241" t="str">
            <v>WT125X44.5</v>
          </cell>
          <cell r="AZ241" t="str">
            <v>WT125X44.5</v>
          </cell>
          <cell r="BA241">
            <v>44.5</v>
          </cell>
          <cell r="BB241">
            <v>5690</v>
          </cell>
          <cell r="BC241">
            <v>130</v>
          </cell>
          <cell r="BD241">
            <v>0</v>
          </cell>
          <cell r="BE241">
            <v>0</v>
          </cell>
          <cell r="BF241">
            <v>257</v>
          </cell>
          <cell r="BG241">
            <v>0</v>
          </cell>
          <cell r="BH241">
            <v>0</v>
          </cell>
          <cell r="BI241">
            <v>10.7</v>
          </cell>
          <cell r="BJ241">
            <v>17.3</v>
          </cell>
          <cell r="BK241">
            <v>0</v>
          </cell>
          <cell r="BL241">
            <v>0</v>
          </cell>
          <cell r="BM241">
            <v>0</v>
          </cell>
          <cell r="BN241">
            <v>30</v>
          </cell>
          <cell r="BO241">
            <v>34.9</v>
          </cell>
          <cell r="BP241">
            <v>0</v>
          </cell>
          <cell r="BQ241">
            <v>22.5</v>
          </cell>
          <cell r="BR241">
            <v>0</v>
          </cell>
          <cell r="BS241">
            <v>0</v>
          </cell>
          <cell r="BT241">
            <v>11.1</v>
          </cell>
          <cell r="BU241">
            <v>44.5</v>
          </cell>
          <cell r="BV241">
            <v>0</v>
          </cell>
          <cell r="BW241">
            <v>0</v>
          </cell>
          <cell r="BX241">
            <v>9.36</v>
          </cell>
          <cell r="BY241">
            <v>12.2</v>
          </cell>
          <cell r="BZ241">
            <v>5.37</v>
          </cell>
          <cell r="CA241">
            <v>96.2</v>
          </cell>
          <cell r="CB241">
            <v>49.8</v>
          </cell>
          <cell r="CC241">
            <v>30.7</v>
          </cell>
          <cell r="CD241">
            <v>24.2</v>
          </cell>
          <cell r="CE241">
            <v>287</v>
          </cell>
          <cell r="CF241">
            <v>188</v>
          </cell>
          <cell r="CG241">
            <v>65.3</v>
          </cell>
          <cell r="CH241">
            <v>0</v>
          </cell>
          <cell r="CI241">
            <v>512</v>
          </cell>
          <cell r="CJ241">
            <v>0.66100000000000003</v>
          </cell>
          <cell r="CK241">
            <v>0</v>
          </cell>
          <cell r="CL241">
            <v>0</v>
          </cell>
          <cell r="CM241">
            <v>0</v>
          </cell>
          <cell r="CN241">
            <v>0</v>
          </cell>
          <cell r="CO241">
            <v>0</v>
          </cell>
          <cell r="CP241">
            <v>73.400000000000006</v>
          </cell>
          <cell r="CQ241">
            <v>0.96399999999999997</v>
          </cell>
          <cell r="CR241">
            <v>0</v>
          </cell>
          <cell r="CS241">
            <v>1</v>
          </cell>
        </row>
        <row r="242">
          <cell r="C242" t="str">
            <v>WT5X27</v>
          </cell>
          <cell r="D242" t="str">
            <v>F</v>
          </cell>
          <cell r="E242">
            <v>27</v>
          </cell>
          <cell r="F242">
            <v>7.91</v>
          </cell>
          <cell r="G242">
            <v>5.05</v>
          </cell>
          <cell r="H242">
            <v>0</v>
          </cell>
          <cell r="I242">
            <v>0</v>
          </cell>
          <cell r="J242">
            <v>10</v>
          </cell>
          <cell r="K242">
            <v>0</v>
          </cell>
          <cell r="L242">
            <v>0</v>
          </cell>
          <cell r="M242">
            <v>0.37</v>
          </cell>
          <cell r="N242">
            <v>0.61499999999999999</v>
          </cell>
          <cell r="O242">
            <v>0</v>
          </cell>
          <cell r="P242">
            <v>0</v>
          </cell>
          <cell r="Q242">
            <v>0</v>
          </cell>
          <cell r="R242">
            <v>1.1200000000000001</v>
          </cell>
          <cell r="S242">
            <v>1.3125</v>
          </cell>
          <cell r="T242">
            <v>0</v>
          </cell>
          <cell r="U242">
            <v>0</v>
          </cell>
          <cell r="V242">
            <v>0.83599999999999997</v>
          </cell>
          <cell r="W242">
            <v>0</v>
          </cell>
          <cell r="X242">
            <v>0</v>
          </cell>
          <cell r="Y242">
            <v>0.39500000000000002</v>
          </cell>
          <cell r="Z242">
            <v>8.15</v>
          </cell>
          <cell r="AA242">
            <v>0</v>
          </cell>
          <cell r="AB242">
            <v>10.6</v>
          </cell>
          <cell r="AC242">
            <v>0</v>
          </cell>
          <cell r="AD242">
            <v>13.6</v>
          </cell>
          <cell r="AE242">
            <v>11.1</v>
          </cell>
          <cell r="AF242">
            <v>5.05</v>
          </cell>
          <cell r="AG242">
            <v>2.64</v>
          </cell>
          <cell r="AH242">
            <v>1.19</v>
          </cell>
          <cell r="AI242">
            <v>51.7</v>
          </cell>
          <cell r="AJ242">
            <v>15.6</v>
          </cell>
          <cell r="AK242">
            <v>10.3</v>
          </cell>
          <cell r="AL242">
            <v>2.56</v>
          </cell>
          <cell r="AM242">
            <v>0</v>
          </cell>
          <cell r="AN242">
            <v>0.90900000000000003</v>
          </cell>
          <cell r="AO242">
            <v>1.78</v>
          </cell>
          <cell r="AP242">
            <v>0</v>
          </cell>
          <cell r="AQ242">
            <v>0</v>
          </cell>
          <cell r="AR242">
            <v>0</v>
          </cell>
          <cell r="AS242">
            <v>0</v>
          </cell>
          <cell r="AT242">
            <v>0</v>
          </cell>
          <cell r="AU242">
            <v>2.87</v>
          </cell>
          <cell r="AV242">
            <v>0.96599999999999997</v>
          </cell>
          <cell r="AW242">
            <v>0</v>
          </cell>
          <cell r="AX242">
            <v>1</v>
          </cell>
          <cell r="AY242" t="str">
            <v>WT125X40</v>
          </cell>
          <cell r="AZ242" t="str">
            <v>WT125X40</v>
          </cell>
          <cell r="BA242">
            <v>40</v>
          </cell>
          <cell r="BB242">
            <v>5100</v>
          </cell>
          <cell r="BC242">
            <v>128</v>
          </cell>
          <cell r="BD242">
            <v>0</v>
          </cell>
          <cell r="BE242">
            <v>0</v>
          </cell>
          <cell r="BF242">
            <v>254</v>
          </cell>
          <cell r="BG242">
            <v>0</v>
          </cell>
          <cell r="BH242">
            <v>0</v>
          </cell>
          <cell r="BI242">
            <v>9.4</v>
          </cell>
          <cell r="BJ242">
            <v>15.6</v>
          </cell>
          <cell r="BK242">
            <v>0</v>
          </cell>
          <cell r="BL242">
            <v>0</v>
          </cell>
          <cell r="BM242">
            <v>0</v>
          </cell>
          <cell r="BN242">
            <v>28.4</v>
          </cell>
          <cell r="BO242">
            <v>33.299999999999997</v>
          </cell>
          <cell r="BP242">
            <v>0</v>
          </cell>
          <cell r="BQ242">
            <v>21.2</v>
          </cell>
          <cell r="BR242">
            <v>0</v>
          </cell>
          <cell r="BS242">
            <v>0</v>
          </cell>
          <cell r="BT242">
            <v>10</v>
          </cell>
          <cell r="BU242">
            <v>40</v>
          </cell>
          <cell r="BV242">
            <v>0</v>
          </cell>
          <cell r="BW242">
            <v>0</v>
          </cell>
          <cell r="BX242">
            <v>10.6</v>
          </cell>
          <cell r="BY242">
            <v>13.6</v>
          </cell>
          <cell r="BZ242">
            <v>4.62</v>
          </cell>
          <cell r="CA242">
            <v>82.8</v>
          </cell>
          <cell r="CB242">
            <v>43.3</v>
          </cell>
          <cell r="CC242">
            <v>30.2</v>
          </cell>
          <cell r="CD242">
            <v>21.5</v>
          </cell>
          <cell r="CE242">
            <v>256</v>
          </cell>
          <cell r="CF242">
            <v>169</v>
          </cell>
          <cell r="CG242">
            <v>65</v>
          </cell>
          <cell r="CH242">
            <v>0</v>
          </cell>
          <cell r="CI242">
            <v>378</v>
          </cell>
          <cell r="CJ242">
            <v>0.47799999999999998</v>
          </cell>
          <cell r="CK242">
            <v>0</v>
          </cell>
          <cell r="CL242">
            <v>0</v>
          </cell>
          <cell r="CM242">
            <v>0</v>
          </cell>
          <cell r="CN242">
            <v>0</v>
          </cell>
          <cell r="CO242">
            <v>0</v>
          </cell>
          <cell r="CP242">
            <v>72.900000000000006</v>
          </cell>
          <cell r="CQ242">
            <v>0.96599999999999997</v>
          </cell>
          <cell r="CR242">
            <v>0</v>
          </cell>
          <cell r="CS242">
            <v>1</v>
          </cell>
        </row>
        <row r="243">
          <cell r="C243" t="str">
            <v>WT5X24.5</v>
          </cell>
          <cell r="D243" t="str">
            <v>F</v>
          </cell>
          <cell r="E243">
            <v>24.5</v>
          </cell>
          <cell r="F243">
            <v>7.21</v>
          </cell>
          <cell r="G243">
            <v>4.99</v>
          </cell>
          <cell r="H243">
            <v>0</v>
          </cell>
          <cell r="I243">
            <v>0</v>
          </cell>
          <cell r="J243">
            <v>10</v>
          </cell>
          <cell r="K243">
            <v>0</v>
          </cell>
          <cell r="L243">
            <v>0</v>
          </cell>
          <cell r="M243">
            <v>0.34</v>
          </cell>
          <cell r="N243">
            <v>0.56000000000000005</v>
          </cell>
          <cell r="O243">
            <v>0</v>
          </cell>
          <cell r="P243">
            <v>0</v>
          </cell>
          <cell r="Q243">
            <v>0</v>
          </cell>
          <cell r="R243">
            <v>1.06</v>
          </cell>
          <cell r="S243">
            <v>1.25</v>
          </cell>
          <cell r="T243">
            <v>0</v>
          </cell>
          <cell r="U243">
            <v>0</v>
          </cell>
          <cell r="V243">
            <v>0.80700000000000005</v>
          </cell>
          <cell r="W243">
            <v>0</v>
          </cell>
          <cell r="X243">
            <v>0</v>
          </cell>
          <cell r="Y243">
            <v>0.36099999999999999</v>
          </cell>
          <cell r="Z243">
            <v>8.93</v>
          </cell>
          <cell r="AA243">
            <v>0</v>
          </cell>
          <cell r="AB243">
            <v>11.6</v>
          </cell>
          <cell r="AC243">
            <v>0</v>
          </cell>
          <cell r="AD243">
            <v>14.7</v>
          </cell>
          <cell r="AE243">
            <v>10</v>
          </cell>
          <cell r="AF243">
            <v>4.5199999999999996</v>
          </cell>
          <cell r="AG243">
            <v>2.39</v>
          </cell>
          <cell r="AH243">
            <v>1.18</v>
          </cell>
          <cell r="AI243">
            <v>46.7</v>
          </cell>
          <cell r="AJ243">
            <v>14.1</v>
          </cell>
          <cell r="AK243">
            <v>9.34</v>
          </cell>
          <cell r="AL243">
            <v>2.54</v>
          </cell>
          <cell r="AM243">
            <v>0</v>
          </cell>
          <cell r="AN243">
            <v>0.69299999999999995</v>
          </cell>
          <cell r="AO243">
            <v>1.33</v>
          </cell>
          <cell r="AP243">
            <v>0</v>
          </cell>
          <cell r="AQ243">
            <v>0</v>
          </cell>
          <cell r="AR243">
            <v>0</v>
          </cell>
          <cell r="AS243">
            <v>0</v>
          </cell>
          <cell r="AT243">
            <v>0</v>
          </cell>
          <cell r="AU243">
            <v>2.85</v>
          </cell>
          <cell r="AV243">
            <v>0.96599999999999997</v>
          </cell>
          <cell r="AW243">
            <v>0</v>
          </cell>
          <cell r="AX243">
            <v>1</v>
          </cell>
          <cell r="AY243" t="str">
            <v>WT125X36.5</v>
          </cell>
          <cell r="AZ243" t="str">
            <v>WT125X36.5</v>
          </cell>
          <cell r="BA243">
            <v>36.5</v>
          </cell>
          <cell r="BB243">
            <v>4650</v>
          </cell>
          <cell r="BC243">
            <v>127</v>
          </cell>
          <cell r="BD243">
            <v>0</v>
          </cell>
          <cell r="BE243">
            <v>0</v>
          </cell>
          <cell r="BF243">
            <v>254</v>
          </cell>
          <cell r="BG243">
            <v>0</v>
          </cell>
          <cell r="BH243">
            <v>0</v>
          </cell>
          <cell r="BI243">
            <v>8.64</v>
          </cell>
          <cell r="BJ243">
            <v>14.2</v>
          </cell>
          <cell r="BK243">
            <v>0</v>
          </cell>
          <cell r="BL243">
            <v>0</v>
          </cell>
          <cell r="BM243">
            <v>0</v>
          </cell>
          <cell r="BN243">
            <v>26.9</v>
          </cell>
          <cell r="BO243">
            <v>31.8</v>
          </cell>
          <cell r="BP243">
            <v>0</v>
          </cell>
          <cell r="BQ243">
            <v>20.5</v>
          </cell>
          <cell r="BR243">
            <v>0</v>
          </cell>
          <cell r="BS243">
            <v>0</v>
          </cell>
          <cell r="BT243">
            <v>9.17</v>
          </cell>
          <cell r="BU243">
            <v>36.5</v>
          </cell>
          <cell r="BV243">
            <v>0</v>
          </cell>
          <cell r="BW243">
            <v>0</v>
          </cell>
          <cell r="BX243">
            <v>11.6</v>
          </cell>
          <cell r="BY243">
            <v>14.7</v>
          </cell>
          <cell r="BZ243">
            <v>4.16</v>
          </cell>
          <cell r="CA243">
            <v>74.099999999999994</v>
          </cell>
          <cell r="CB243">
            <v>39.200000000000003</v>
          </cell>
          <cell r="CC243">
            <v>30</v>
          </cell>
          <cell r="CD243">
            <v>19.399999999999999</v>
          </cell>
          <cell r="CE243">
            <v>231</v>
          </cell>
          <cell r="CF243">
            <v>153</v>
          </cell>
          <cell r="CG243">
            <v>64.5</v>
          </cell>
          <cell r="CH243">
            <v>0</v>
          </cell>
          <cell r="CI243">
            <v>288</v>
          </cell>
          <cell r="CJ243">
            <v>0.35699999999999998</v>
          </cell>
          <cell r="CK243">
            <v>0</v>
          </cell>
          <cell r="CL243">
            <v>0</v>
          </cell>
          <cell r="CM243">
            <v>0</v>
          </cell>
          <cell r="CN243">
            <v>0</v>
          </cell>
          <cell r="CO243">
            <v>0</v>
          </cell>
          <cell r="CP243">
            <v>72.400000000000006</v>
          </cell>
          <cell r="CQ243">
            <v>0.96599999999999997</v>
          </cell>
          <cell r="CR243">
            <v>0</v>
          </cell>
          <cell r="CS243">
            <v>1</v>
          </cell>
        </row>
        <row r="244">
          <cell r="C244" t="str">
            <v>WT5X22.5</v>
          </cell>
          <cell r="D244" t="str">
            <v>F</v>
          </cell>
          <cell r="E244">
            <v>22.5</v>
          </cell>
          <cell r="F244">
            <v>6.63</v>
          </cell>
          <cell r="G244">
            <v>5.05</v>
          </cell>
          <cell r="H244">
            <v>0</v>
          </cell>
          <cell r="I244">
            <v>0</v>
          </cell>
          <cell r="J244">
            <v>8.02</v>
          </cell>
          <cell r="K244">
            <v>0</v>
          </cell>
          <cell r="L244">
            <v>0</v>
          </cell>
          <cell r="M244">
            <v>0.35</v>
          </cell>
          <cell r="N244">
            <v>0.62</v>
          </cell>
          <cell r="O244">
            <v>0</v>
          </cell>
          <cell r="P244">
            <v>0</v>
          </cell>
          <cell r="Q244">
            <v>0</v>
          </cell>
          <cell r="R244">
            <v>1.1200000000000001</v>
          </cell>
          <cell r="S244">
            <v>1.3125</v>
          </cell>
          <cell r="T244">
            <v>0</v>
          </cell>
          <cell r="U244">
            <v>0</v>
          </cell>
          <cell r="V244">
            <v>0.90700000000000003</v>
          </cell>
          <cell r="W244">
            <v>0</v>
          </cell>
          <cell r="X244">
            <v>0</v>
          </cell>
          <cell r="Y244">
            <v>0.41299999999999998</v>
          </cell>
          <cell r="Z244">
            <v>6.47</v>
          </cell>
          <cell r="AA244">
            <v>0</v>
          </cell>
          <cell r="AB244">
            <v>11.2</v>
          </cell>
          <cell r="AC244">
            <v>0</v>
          </cell>
          <cell r="AD244">
            <v>14.4</v>
          </cell>
          <cell r="AE244">
            <v>10.199999999999999</v>
          </cell>
          <cell r="AF244">
            <v>4.6500000000000004</v>
          </cell>
          <cell r="AG244">
            <v>2.4700000000000002</v>
          </cell>
          <cell r="AH244">
            <v>1.24</v>
          </cell>
          <cell r="AI244">
            <v>26.7</v>
          </cell>
          <cell r="AJ244">
            <v>10.1</v>
          </cell>
          <cell r="AK244">
            <v>6.65</v>
          </cell>
          <cell r="AL244">
            <v>2.0099999999999998</v>
          </cell>
          <cell r="AM244">
            <v>0</v>
          </cell>
          <cell r="AN244">
            <v>0.753</v>
          </cell>
          <cell r="AO244">
            <v>0.98099999999999998</v>
          </cell>
          <cell r="AP244">
            <v>0</v>
          </cell>
          <cell r="AQ244">
            <v>0</v>
          </cell>
          <cell r="AR244">
            <v>0</v>
          </cell>
          <cell r="AS244">
            <v>0</v>
          </cell>
          <cell r="AT244">
            <v>0</v>
          </cell>
          <cell r="AU244">
            <v>2.4300000000000002</v>
          </cell>
          <cell r="AV244">
            <v>0.94</v>
          </cell>
          <cell r="AW244">
            <v>0</v>
          </cell>
          <cell r="AX244">
            <v>1</v>
          </cell>
          <cell r="AY244" t="str">
            <v>WT125X33.5</v>
          </cell>
          <cell r="AZ244" t="str">
            <v>WT125X33.5</v>
          </cell>
          <cell r="BA244">
            <v>33.5</v>
          </cell>
          <cell r="BB244">
            <v>4280</v>
          </cell>
          <cell r="BC244">
            <v>128</v>
          </cell>
          <cell r="BD244">
            <v>0</v>
          </cell>
          <cell r="BE244">
            <v>0</v>
          </cell>
          <cell r="BF244">
            <v>204</v>
          </cell>
          <cell r="BG244">
            <v>0</v>
          </cell>
          <cell r="BH244">
            <v>0</v>
          </cell>
          <cell r="BI244">
            <v>8.89</v>
          </cell>
          <cell r="BJ244">
            <v>15.7</v>
          </cell>
          <cell r="BK244">
            <v>0</v>
          </cell>
          <cell r="BL244">
            <v>0</v>
          </cell>
          <cell r="BM244">
            <v>0</v>
          </cell>
          <cell r="BN244">
            <v>28.4</v>
          </cell>
          <cell r="BO244">
            <v>33.299999999999997</v>
          </cell>
          <cell r="BP244">
            <v>0</v>
          </cell>
          <cell r="BQ244">
            <v>23</v>
          </cell>
          <cell r="BR244">
            <v>0</v>
          </cell>
          <cell r="BS244">
            <v>0</v>
          </cell>
          <cell r="BT244">
            <v>10.5</v>
          </cell>
          <cell r="BU244">
            <v>33.5</v>
          </cell>
          <cell r="BV244">
            <v>0</v>
          </cell>
          <cell r="BW244">
            <v>0</v>
          </cell>
          <cell r="BX244">
            <v>11.2</v>
          </cell>
          <cell r="BY244">
            <v>14.4</v>
          </cell>
          <cell r="BZ244">
            <v>4.25</v>
          </cell>
          <cell r="CA244">
            <v>76.2</v>
          </cell>
          <cell r="CB244">
            <v>40.5</v>
          </cell>
          <cell r="CC244">
            <v>31.5</v>
          </cell>
          <cell r="CD244">
            <v>11.1</v>
          </cell>
          <cell r="CE244">
            <v>166</v>
          </cell>
          <cell r="CF244">
            <v>109</v>
          </cell>
          <cell r="CG244">
            <v>51.1</v>
          </cell>
          <cell r="CH244">
            <v>0</v>
          </cell>
          <cell r="CI244">
            <v>313</v>
          </cell>
          <cell r="CJ244">
            <v>0.26300000000000001</v>
          </cell>
          <cell r="CK244">
            <v>0</v>
          </cell>
          <cell r="CL244">
            <v>0</v>
          </cell>
          <cell r="CM244">
            <v>0</v>
          </cell>
          <cell r="CN244">
            <v>0</v>
          </cell>
          <cell r="CO244">
            <v>0</v>
          </cell>
          <cell r="CP244">
            <v>61.7</v>
          </cell>
          <cell r="CQ244">
            <v>0.94</v>
          </cell>
          <cell r="CR244">
            <v>0</v>
          </cell>
          <cell r="CS244">
            <v>1</v>
          </cell>
        </row>
        <row r="245">
          <cell r="C245" t="str">
            <v>WT5X19.5</v>
          </cell>
          <cell r="D245" t="str">
            <v>F</v>
          </cell>
          <cell r="E245">
            <v>19.5</v>
          </cell>
          <cell r="F245">
            <v>5.73</v>
          </cell>
          <cell r="G245">
            <v>4.96</v>
          </cell>
          <cell r="H245">
            <v>0</v>
          </cell>
          <cell r="I245">
            <v>0</v>
          </cell>
          <cell r="J245">
            <v>7.99</v>
          </cell>
          <cell r="K245">
            <v>0</v>
          </cell>
          <cell r="L245">
            <v>0</v>
          </cell>
          <cell r="M245">
            <v>0.315</v>
          </cell>
          <cell r="N245">
            <v>0.53</v>
          </cell>
          <cell r="O245">
            <v>0</v>
          </cell>
          <cell r="P245">
            <v>0</v>
          </cell>
          <cell r="Q245">
            <v>0</v>
          </cell>
          <cell r="R245">
            <v>1.03</v>
          </cell>
          <cell r="S245">
            <v>1.1875</v>
          </cell>
          <cell r="T245">
            <v>0</v>
          </cell>
          <cell r="U245">
            <v>0</v>
          </cell>
          <cell r="V245">
            <v>0.876</v>
          </cell>
          <cell r="W245">
            <v>0</v>
          </cell>
          <cell r="X245">
            <v>0</v>
          </cell>
          <cell r="Y245">
            <v>0.35899999999999999</v>
          </cell>
          <cell r="Z245">
            <v>7.53</v>
          </cell>
          <cell r="AA245">
            <v>0</v>
          </cell>
          <cell r="AB245">
            <v>12.5</v>
          </cell>
          <cell r="AC245">
            <v>0</v>
          </cell>
          <cell r="AD245">
            <v>15.7</v>
          </cell>
          <cell r="AE245">
            <v>8.84</v>
          </cell>
          <cell r="AF245">
            <v>3.99</v>
          </cell>
          <cell r="AG245">
            <v>2.16</v>
          </cell>
          <cell r="AH245">
            <v>1.24</v>
          </cell>
          <cell r="AI245">
            <v>22.5</v>
          </cell>
          <cell r="AJ245">
            <v>8.57</v>
          </cell>
          <cell r="AK245">
            <v>5.64</v>
          </cell>
          <cell r="AL245">
            <v>1.98</v>
          </cell>
          <cell r="AM245">
            <v>0</v>
          </cell>
          <cell r="AN245">
            <v>0.48699999999999999</v>
          </cell>
          <cell r="AO245">
            <v>0.61599999999999999</v>
          </cell>
          <cell r="AP245">
            <v>0</v>
          </cell>
          <cell r="AQ245">
            <v>0</v>
          </cell>
          <cell r="AR245">
            <v>0</v>
          </cell>
          <cell r="AS245">
            <v>0</v>
          </cell>
          <cell r="AT245">
            <v>0</v>
          </cell>
          <cell r="AU245">
            <v>2.42</v>
          </cell>
          <cell r="AV245">
            <v>0.93600000000000005</v>
          </cell>
          <cell r="AW245">
            <v>0</v>
          </cell>
          <cell r="AX245">
            <v>1</v>
          </cell>
          <cell r="AY245" t="str">
            <v>WT125X29</v>
          </cell>
          <cell r="AZ245" t="str">
            <v>WT125X29</v>
          </cell>
          <cell r="BA245">
            <v>29</v>
          </cell>
          <cell r="BB245">
            <v>3700</v>
          </cell>
          <cell r="BC245">
            <v>126</v>
          </cell>
          <cell r="BD245">
            <v>0</v>
          </cell>
          <cell r="BE245">
            <v>0</v>
          </cell>
          <cell r="BF245">
            <v>203</v>
          </cell>
          <cell r="BG245">
            <v>0</v>
          </cell>
          <cell r="BH245">
            <v>0</v>
          </cell>
          <cell r="BI245">
            <v>8</v>
          </cell>
          <cell r="BJ245">
            <v>13.5</v>
          </cell>
          <cell r="BK245">
            <v>0</v>
          </cell>
          <cell r="BL245">
            <v>0</v>
          </cell>
          <cell r="BM245">
            <v>0</v>
          </cell>
          <cell r="BN245">
            <v>26.2</v>
          </cell>
          <cell r="BO245">
            <v>30.2</v>
          </cell>
          <cell r="BP245">
            <v>0</v>
          </cell>
          <cell r="BQ245">
            <v>22.3</v>
          </cell>
          <cell r="BR245">
            <v>0</v>
          </cell>
          <cell r="BS245">
            <v>0</v>
          </cell>
          <cell r="BT245">
            <v>9.1199999999999992</v>
          </cell>
          <cell r="BU245">
            <v>29</v>
          </cell>
          <cell r="BV245">
            <v>0</v>
          </cell>
          <cell r="BW245">
            <v>0</v>
          </cell>
          <cell r="BX245">
            <v>12.5</v>
          </cell>
          <cell r="BY245">
            <v>15.7</v>
          </cell>
          <cell r="BZ245">
            <v>3.68</v>
          </cell>
          <cell r="CA245">
            <v>65.400000000000006</v>
          </cell>
          <cell r="CB245">
            <v>35.4</v>
          </cell>
          <cell r="CC245">
            <v>31.5</v>
          </cell>
          <cell r="CD245">
            <v>9.3699999999999992</v>
          </cell>
          <cell r="CE245">
            <v>140</v>
          </cell>
          <cell r="CF245">
            <v>92.4</v>
          </cell>
          <cell r="CG245">
            <v>50.3</v>
          </cell>
          <cell r="CH245">
            <v>0</v>
          </cell>
          <cell r="CI245">
            <v>203</v>
          </cell>
          <cell r="CJ245">
            <v>0.16500000000000001</v>
          </cell>
          <cell r="CK245">
            <v>0</v>
          </cell>
          <cell r="CL245">
            <v>0</v>
          </cell>
          <cell r="CM245">
            <v>0</v>
          </cell>
          <cell r="CN245">
            <v>0</v>
          </cell>
          <cell r="CO245">
            <v>0</v>
          </cell>
          <cell r="CP245">
            <v>61.5</v>
          </cell>
          <cell r="CQ245">
            <v>0.93600000000000005</v>
          </cell>
          <cell r="CR245">
            <v>0</v>
          </cell>
          <cell r="CS245">
            <v>1</v>
          </cell>
        </row>
        <row r="246">
          <cell r="C246" t="str">
            <v>WT5X16.5</v>
          </cell>
          <cell r="D246" t="str">
            <v>F</v>
          </cell>
          <cell r="E246">
            <v>16.5</v>
          </cell>
          <cell r="F246">
            <v>4.8499999999999996</v>
          </cell>
          <cell r="G246">
            <v>4.87</v>
          </cell>
          <cell r="H246">
            <v>0</v>
          </cell>
          <cell r="I246">
            <v>0</v>
          </cell>
          <cell r="J246">
            <v>7.96</v>
          </cell>
          <cell r="K246">
            <v>0</v>
          </cell>
          <cell r="L246">
            <v>0</v>
          </cell>
          <cell r="M246">
            <v>0.28999999999999998</v>
          </cell>
          <cell r="N246">
            <v>0.435</v>
          </cell>
          <cell r="O246">
            <v>0</v>
          </cell>
          <cell r="P246">
            <v>0</v>
          </cell>
          <cell r="Q246">
            <v>0</v>
          </cell>
          <cell r="R246">
            <v>0.93500000000000005</v>
          </cell>
          <cell r="S246">
            <v>1.125</v>
          </cell>
          <cell r="T246">
            <v>0</v>
          </cell>
          <cell r="U246">
            <v>0</v>
          </cell>
          <cell r="V246">
            <v>0.86899999999999999</v>
          </cell>
          <cell r="W246">
            <v>0</v>
          </cell>
          <cell r="X246">
            <v>0</v>
          </cell>
          <cell r="Y246">
            <v>0.30499999999999999</v>
          </cell>
          <cell r="Z246">
            <v>9.15</v>
          </cell>
          <cell r="AA246">
            <v>0</v>
          </cell>
          <cell r="AB246">
            <v>13.6</v>
          </cell>
          <cell r="AC246">
            <v>0</v>
          </cell>
          <cell r="AD246">
            <v>16.8</v>
          </cell>
          <cell r="AE246">
            <v>7.71</v>
          </cell>
          <cell r="AF246">
            <v>3.48</v>
          </cell>
          <cell r="AG246">
            <v>1.93</v>
          </cell>
          <cell r="AH246">
            <v>1.26</v>
          </cell>
          <cell r="AI246">
            <v>18.3</v>
          </cell>
          <cell r="AJ246">
            <v>7</v>
          </cell>
          <cell r="AK246">
            <v>4.5999999999999996</v>
          </cell>
          <cell r="AL246">
            <v>1.94</v>
          </cell>
          <cell r="AM246">
            <v>0</v>
          </cell>
          <cell r="AN246">
            <v>0.29099999999999998</v>
          </cell>
          <cell r="AO246">
            <v>0.35599999999999998</v>
          </cell>
          <cell r="AP246">
            <v>0</v>
          </cell>
          <cell r="AQ246">
            <v>0</v>
          </cell>
          <cell r="AR246">
            <v>0</v>
          </cell>
          <cell r="AS246">
            <v>0</v>
          </cell>
          <cell r="AT246">
            <v>0</v>
          </cell>
          <cell r="AU246">
            <v>2.4</v>
          </cell>
          <cell r="AV246">
            <v>0.92700000000000005</v>
          </cell>
          <cell r="AW246">
            <v>0</v>
          </cell>
          <cell r="AX246">
            <v>1</v>
          </cell>
          <cell r="AY246" t="str">
            <v>WT125X24.55</v>
          </cell>
          <cell r="AZ246" t="str">
            <v>WT125X24.55</v>
          </cell>
          <cell r="BA246">
            <v>24.6</v>
          </cell>
          <cell r="BB246">
            <v>3130</v>
          </cell>
          <cell r="BC246">
            <v>124</v>
          </cell>
          <cell r="BD246">
            <v>0</v>
          </cell>
          <cell r="BE246">
            <v>0</v>
          </cell>
          <cell r="BF246">
            <v>202</v>
          </cell>
          <cell r="BG246">
            <v>0</v>
          </cell>
          <cell r="BH246">
            <v>0</v>
          </cell>
          <cell r="BI246">
            <v>7.37</v>
          </cell>
          <cell r="BJ246">
            <v>11</v>
          </cell>
          <cell r="BK246">
            <v>0</v>
          </cell>
          <cell r="BL246">
            <v>0</v>
          </cell>
          <cell r="BM246">
            <v>0</v>
          </cell>
          <cell r="BN246">
            <v>23.7</v>
          </cell>
          <cell r="BO246">
            <v>28.6</v>
          </cell>
          <cell r="BP246">
            <v>0</v>
          </cell>
          <cell r="BQ246">
            <v>22.1</v>
          </cell>
          <cell r="BR246">
            <v>0</v>
          </cell>
          <cell r="BS246">
            <v>0</v>
          </cell>
          <cell r="BT246">
            <v>7.75</v>
          </cell>
          <cell r="BU246">
            <v>24.6</v>
          </cell>
          <cell r="BV246">
            <v>0</v>
          </cell>
          <cell r="BW246">
            <v>0</v>
          </cell>
          <cell r="BX246">
            <v>13.6</v>
          </cell>
          <cell r="BY246">
            <v>16.8</v>
          </cell>
          <cell r="BZ246">
            <v>3.21</v>
          </cell>
          <cell r="CA246">
            <v>57</v>
          </cell>
          <cell r="CB246">
            <v>31.6</v>
          </cell>
          <cell r="CC246">
            <v>32</v>
          </cell>
          <cell r="CD246">
            <v>7.62</v>
          </cell>
          <cell r="CE246">
            <v>115</v>
          </cell>
          <cell r="CF246">
            <v>75.400000000000006</v>
          </cell>
          <cell r="CG246">
            <v>49.3</v>
          </cell>
          <cell r="CH246">
            <v>0</v>
          </cell>
          <cell r="CI246">
            <v>121</v>
          </cell>
          <cell r="CJ246">
            <v>9.5600000000000004E-2</v>
          </cell>
          <cell r="CK246">
            <v>0</v>
          </cell>
          <cell r="CL246">
            <v>0</v>
          </cell>
          <cell r="CM246">
            <v>0</v>
          </cell>
          <cell r="CN246">
            <v>0</v>
          </cell>
          <cell r="CO246">
            <v>0</v>
          </cell>
          <cell r="CP246">
            <v>61</v>
          </cell>
          <cell r="CQ246">
            <v>0.92700000000000005</v>
          </cell>
          <cell r="CR246">
            <v>0</v>
          </cell>
          <cell r="CS246">
            <v>1</v>
          </cell>
        </row>
        <row r="247">
          <cell r="C247" t="str">
            <v>WT5X15</v>
          </cell>
          <cell r="D247" t="str">
            <v>F</v>
          </cell>
          <cell r="E247">
            <v>15</v>
          </cell>
          <cell r="F247">
            <v>4.42</v>
          </cell>
          <cell r="G247">
            <v>5.24</v>
          </cell>
          <cell r="H247">
            <v>0</v>
          </cell>
          <cell r="I247">
            <v>0</v>
          </cell>
          <cell r="J247">
            <v>5.81</v>
          </cell>
          <cell r="K247">
            <v>0</v>
          </cell>
          <cell r="L247">
            <v>0</v>
          </cell>
          <cell r="M247">
            <v>0.3</v>
          </cell>
          <cell r="N247">
            <v>0.51</v>
          </cell>
          <cell r="O247">
            <v>0</v>
          </cell>
          <cell r="P247">
            <v>0</v>
          </cell>
          <cell r="Q247">
            <v>0</v>
          </cell>
          <cell r="R247">
            <v>0.81</v>
          </cell>
          <cell r="S247">
            <v>1.125</v>
          </cell>
          <cell r="T247">
            <v>0</v>
          </cell>
          <cell r="U247">
            <v>0</v>
          </cell>
          <cell r="V247">
            <v>1.1000000000000001</v>
          </cell>
          <cell r="W247">
            <v>0</v>
          </cell>
          <cell r="X247">
            <v>0</v>
          </cell>
          <cell r="Y247">
            <v>0.38</v>
          </cell>
          <cell r="Z247">
            <v>5.7</v>
          </cell>
          <cell r="AA247">
            <v>0</v>
          </cell>
          <cell r="AB247">
            <v>14.8</v>
          </cell>
          <cell r="AC247">
            <v>0</v>
          </cell>
          <cell r="AD247">
            <v>17.5</v>
          </cell>
          <cell r="AE247">
            <v>9.2799999999999994</v>
          </cell>
          <cell r="AF247">
            <v>4.01</v>
          </cell>
          <cell r="AG247">
            <v>2.2400000000000002</v>
          </cell>
          <cell r="AH247">
            <v>1.45</v>
          </cell>
          <cell r="AI247">
            <v>8.35</v>
          </cell>
          <cell r="AJ247">
            <v>4.41</v>
          </cell>
          <cell r="AK247">
            <v>2.87</v>
          </cell>
          <cell r="AL247">
            <v>1.37</v>
          </cell>
          <cell r="AM247">
            <v>0</v>
          </cell>
          <cell r="AN247">
            <v>0.31</v>
          </cell>
          <cell r="AO247">
            <v>0.27300000000000002</v>
          </cell>
          <cell r="AP247">
            <v>0</v>
          </cell>
          <cell r="AQ247">
            <v>0</v>
          </cell>
          <cell r="AR247">
            <v>0</v>
          </cell>
          <cell r="AS247">
            <v>0</v>
          </cell>
          <cell r="AT247">
            <v>0</v>
          </cell>
          <cell r="AU247">
            <v>2.17</v>
          </cell>
          <cell r="AV247">
            <v>0.84899999999999998</v>
          </cell>
          <cell r="AW247">
            <v>0</v>
          </cell>
          <cell r="AX247">
            <v>1</v>
          </cell>
          <cell r="AY247" t="str">
            <v>WT125X22.4</v>
          </cell>
          <cell r="AZ247" t="str">
            <v>WT125X22.4</v>
          </cell>
          <cell r="BA247">
            <v>22.4</v>
          </cell>
          <cell r="BB247">
            <v>2850</v>
          </cell>
          <cell r="BC247">
            <v>133</v>
          </cell>
          <cell r="BD247">
            <v>0</v>
          </cell>
          <cell r="BE247">
            <v>0</v>
          </cell>
          <cell r="BF247">
            <v>148</v>
          </cell>
          <cell r="BG247">
            <v>0</v>
          </cell>
          <cell r="BH247">
            <v>0</v>
          </cell>
          <cell r="BI247">
            <v>7.62</v>
          </cell>
          <cell r="BJ247">
            <v>13</v>
          </cell>
          <cell r="BK247">
            <v>0</v>
          </cell>
          <cell r="BL247">
            <v>0</v>
          </cell>
          <cell r="BM247">
            <v>0</v>
          </cell>
          <cell r="BN247">
            <v>20.6</v>
          </cell>
          <cell r="BO247">
            <v>28.6</v>
          </cell>
          <cell r="BP247">
            <v>0</v>
          </cell>
          <cell r="BQ247">
            <v>27.9</v>
          </cell>
          <cell r="BR247">
            <v>0</v>
          </cell>
          <cell r="BS247">
            <v>0</v>
          </cell>
          <cell r="BT247">
            <v>9.65</v>
          </cell>
          <cell r="BU247">
            <v>22.4</v>
          </cell>
          <cell r="BV247">
            <v>0</v>
          </cell>
          <cell r="BW247">
            <v>0</v>
          </cell>
          <cell r="BX247">
            <v>14.8</v>
          </cell>
          <cell r="BY247">
            <v>17.5</v>
          </cell>
          <cell r="BZ247">
            <v>3.86</v>
          </cell>
          <cell r="CA247">
            <v>65.7</v>
          </cell>
          <cell r="CB247">
            <v>36.700000000000003</v>
          </cell>
          <cell r="CC247">
            <v>36.799999999999997</v>
          </cell>
          <cell r="CD247">
            <v>3.48</v>
          </cell>
          <cell r="CE247">
            <v>72.3</v>
          </cell>
          <cell r="CF247">
            <v>47</v>
          </cell>
          <cell r="CG247">
            <v>34.799999999999997</v>
          </cell>
          <cell r="CH247">
            <v>0</v>
          </cell>
          <cell r="CI247">
            <v>129</v>
          </cell>
          <cell r="CJ247">
            <v>7.3300000000000004E-2</v>
          </cell>
          <cell r="CK247">
            <v>0</v>
          </cell>
          <cell r="CL247">
            <v>0</v>
          </cell>
          <cell r="CM247">
            <v>0</v>
          </cell>
          <cell r="CN247">
            <v>0</v>
          </cell>
          <cell r="CO247">
            <v>0</v>
          </cell>
          <cell r="CP247">
            <v>55.1</v>
          </cell>
          <cell r="CQ247">
            <v>0.84899999999999998</v>
          </cell>
          <cell r="CR247">
            <v>0</v>
          </cell>
          <cell r="CS247">
            <v>1</v>
          </cell>
        </row>
        <row r="248">
          <cell r="C248" t="str">
            <v>WT5X13</v>
          </cell>
          <cell r="D248" t="str">
            <v>F</v>
          </cell>
          <cell r="E248">
            <v>13</v>
          </cell>
          <cell r="F248">
            <v>3.81</v>
          </cell>
          <cell r="G248">
            <v>5.17</v>
          </cell>
          <cell r="H248">
            <v>0</v>
          </cell>
          <cell r="I248">
            <v>0</v>
          </cell>
          <cell r="J248">
            <v>5.77</v>
          </cell>
          <cell r="K248">
            <v>0</v>
          </cell>
          <cell r="L248">
            <v>0</v>
          </cell>
          <cell r="M248">
            <v>0.26</v>
          </cell>
          <cell r="N248">
            <v>0.44</v>
          </cell>
          <cell r="O248">
            <v>0</v>
          </cell>
          <cell r="P248">
            <v>0</v>
          </cell>
          <cell r="Q248">
            <v>0</v>
          </cell>
          <cell r="R248">
            <v>0.74</v>
          </cell>
          <cell r="S248">
            <v>1.0625</v>
          </cell>
          <cell r="T248">
            <v>0</v>
          </cell>
          <cell r="U248">
            <v>0</v>
          </cell>
          <cell r="V248">
            <v>1.06</v>
          </cell>
          <cell r="W248">
            <v>0</v>
          </cell>
          <cell r="X248">
            <v>0</v>
          </cell>
          <cell r="Y248">
            <v>0.33</v>
          </cell>
          <cell r="Z248">
            <v>6.56</v>
          </cell>
          <cell r="AA248">
            <v>0</v>
          </cell>
          <cell r="AB248">
            <v>17</v>
          </cell>
          <cell r="AC248">
            <v>0</v>
          </cell>
          <cell r="AD248">
            <v>19.899999999999999</v>
          </cell>
          <cell r="AE248">
            <v>7.86</v>
          </cell>
          <cell r="AF248">
            <v>3.39</v>
          </cell>
          <cell r="AG248">
            <v>1.91</v>
          </cell>
          <cell r="AH248">
            <v>1.44</v>
          </cell>
          <cell r="AI248">
            <v>7.05</v>
          </cell>
          <cell r="AJ248">
            <v>3.75</v>
          </cell>
          <cell r="AK248">
            <v>2.44</v>
          </cell>
          <cell r="AL248">
            <v>1.36</v>
          </cell>
          <cell r="AM248">
            <v>0</v>
          </cell>
          <cell r="AN248">
            <v>0.20100000000000001</v>
          </cell>
          <cell r="AO248">
            <v>0.17299999999999999</v>
          </cell>
          <cell r="AP248">
            <v>0</v>
          </cell>
          <cell r="AQ248">
            <v>0</v>
          </cell>
          <cell r="AR248">
            <v>0</v>
          </cell>
          <cell r="AS248">
            <v>0</v>
          </cell>
          <cell r="AT248">
            <v>0</v>
          </cell>
          <cell r="AU248">
            <v>2.15</v>
          </cell>
          <cell r="AV248">
            <v>0.84799999999999998</v>
          </cell>
          <cell r="AW248">
            <v>0</v>
          </cell>
          <cell r="AX248">
            <v>0.90400000000000003</v>
          </cell>
          <cell r="AY248" t="str">
            <v>WT125X19.25</v>
          </cell>
          <cell r="AZ248" t="str">
            <v>WT125X19.25</v>
          </cell>
          <cell r="BA248">
            <v>19.3</v>
          </cell>
          <cell r="BB248">
            <v>2460</v>
          </cell>
          <cell r="BC248">
            <v>131</v>
          </cell>
          <cell r="BD248">
            <v>0</v>
          </cell>
          <cell r="BE248">
            <v>0</v>
          </cell>
          <cell r="BF248">
            <v>147</v>
          </cell>
          <cell r="BG248">
            <v>0</v>
          </cell>
          <cell r="BH248">
            <v>0</v>
          </cell>
          <cell r="BI248">
            <v>6.6</v>
          </cell>
          <cell r="BJ248">
            <v>11.2</v>
          </cell>
          <cell r="BK248">
            <v>0</v>
          </cell>
          <cell r="BL248">
            <v>0</v>
          </cell>
          <cell r="BM248">
            <v>0</v>
          </cell>
          <cell r="BN248">
            <v>18.8</v>
          </cell>
          <cell r="BO248">
            <v>27</v>
          </cell>
          <cell r="BP248">
            <v>0</v>
          </cell>
          <cell r="BQ248">
            <v>26.9</v>
          </cell>
          <cell r="BR248">
            <v>0</v>
          </cell>
          <cell r="BS248">
            <v>0</v>
          </cell>
          <cell r="BT248">
            <v>8.3800000000000008</v>
          </cell>
          <cell r="BU248">
            <v>19.3</v>
          </cell>
          <cell r="BV248">
            <v>0</v>
          </cell>
          <cell r="BW248">
            <v>0</v>
          </cell>
          <cell r="BX248">
            <v>17</v>
          </cell>
          <cell r="BY248">
            <v>19.899999999999999</v>
          </cell>
          <cell r="BZ248">
            <v>3.27</v>
          </cell>
          <cell r="CA248">
            <v>55.6</v>
          </cell>
          <cell r="CB248">
            <v>31.3</v>
          </cell>
          <cell r="CC248">
            <v>36.6</v>
          </cell>
          <cell r="CD248">
            <v>2.93</v>
          </cell>
          <cell r="CE248">
            <v>61.5</v>
          </cell>
          <cell r="CF248">
            <v>40</v>
          </cell>
          <cell r="CG248">
            <v>34.5</v>
          </cell>
          <cell r="CH248">
            <v>0</v>
          </cell>
          <cell r="CI248">
            <v>83.7</v>
          </cell>
          <cell r="CJ248">
            <v>4.65E-2</v>
          </cell>
          <cell r="CK248">
            <v>0</v>
          </cell>
          <cell r="CL248">
            <v>0</v>
          </cell>
          <cell r="CM248">
            <v>0</v>
          </cell>
          <cell r="CN248">
            <v>0</v>
          </cell>
          <cell r="CO248">
            <v>0</v>
          </cell>
          <cell r="CP248">
            <v>54.6</v>
          </cell>
          <cell r="CQ248">
            <v>0.84799999999999998</v>
          </cell>
          <cell r="CR248">
            <v>0</v>
          </cell>
          <cell r="CS248">
            <v>0.90400000000000003</v>
          </cell>
        </row>
        <row r="249">
          <cell r="C249" t="str">
            <v>WT5X11</v>
          </cell>
          <cell r="D249" t="str">
            <v>F</v>
          </cell>
          <cell r="E249">
            <v>11</v>
          </cell>
          <cell r="F249">
            <v>3.24</v>
          </cell>
          <cell r="G249">
            <v>5.09</v>
          </cell>
          <cell r="H249">
            <v>0</v>
          </cell>
          <cell r="I249">
            <v>0</v>
          </cell>
          <cell r="J249">
            <v>5.75</v>
          </cell>
          <cell r="K249">
            <v>0</v>
          </cell>
          <cell r="L249">
            <v>0</v>
          </cell>
          <cell r="M249">
            <v>0.24</v>
          </cell>
          <cell r="N249">
            <v>0.36</v>
          </cell>
          <cell r="O249">
            <v>0</v>
          </cell>
          <cell r="P249">
            <v>0</v>
          </cell>
          <cell r="Q249">
            <v>0</v>
          </cell>
          <cell r="R249">
            <v>0.66</v>
          </cell>
          <cell r="S249">
            <v>0.9375</v>
          </cell>
          <cell r="T249">
            <v>0</v>
          </cell>
          <cell r="U249">
            <v>0</v>
          </cell>
          <cell r="V249">
            <v>1.07</v>
          </cell>
          <cell r="W249">
            <v>0</v>
          </cell>
          <cell r="X249">
            <v>0</v>
          </cell>
          <cell r="Y249">
            <v>0.28199999999999997</v>
          </cell>
          <cell r="Z249">
            <v>7.99</v>
          </cell>
          <cell r="AA249">
            <v>0</v>
          </cell>
          <cell r="AB249">
            <v>18.399999999999999</v>
          </cell>
          <cell r="AC249">
            <v>0</v>
          </cell>
          <cell r="AD249">
            <v>21.2</v>
          </cell>
          <cell r="AE249">
            <v>6.88</v>
          </cell>
          <cell r="AF249">
            <v>3.02</v>
          </cell>
          <cell r="AG249">
            <v>1.72</v>
          </cell>
          <cell r="AH249">
            <v>1.46</v>
          </cell>
          <cell r="AI249">
            <v>5.71</v>
          </cell>
          <cell r="AJ249">
            <v>3.05</v>
          </cell>
          <cell r="AK249">
            <v>1.99</v>
          </cell>
          <cell r="AL249">
            <v>1.33</v>
          </cell>
          <cell r="AM249">
            <v>0</v>
          </cell>
          <cell r="AN249">
            <v>0.11899999999999999</v>
          </cell>
          <cell r="AO249">
            <v>0.107</v>
          </cell>
          <cell r="AP249">
            <v>0</v>
          </cell>
          <cell r="AQ249">
            <v>0</v>
          </cell>
          <cell r="AR249">
            <v>0</v>
          </cell>
          <cell r="AS249">
            <v>0</v>
          </cell>
          <cell r="AT249">
            <v>0</v>
          </cell>
          <cell r="AU249">
            <v>2.16</v>
          </cell>
          <cell r="AV249">
            <v>0.83</v>
          </cell>
          <cell r="AW249">
            <v>0</v>
          </cell>
          <cell r="AX249">
            <v>0.83699999999999997</v>
          </cell>
          <cell r="AY249" t="str">
            <v>WT125X16.35</v>
          </cell>
          <cell r="AZ249" t="str">
            <v>WT125X16.35</v>
          </cell>
          <cell r="BA249">
            <v>16.399999999999999</v>
          </cell>
          <cell r="BB249">
            <v>2090</v>
          </cell>
          <cell r="BC249">
            <v>129</v>
          </cell>
          <cell r="BD249">
            <v>0</v>
          </cell>
          <cell r="BE249">
            <v>0</v>
          </cell>
          <cell r="BF249">
            <v>146</v>
          </cell>
          <cell r="BG249">
            <v>0</v>
          </cell>
          <cell r="BH249">
            <v>0</v>
          </cell>
          <cell r="BI249">
            <v>6.1</v>
          </cell>
          <cell r="BJ249">
            <v>9.14</v>
          </cell>
          <cell r="BK249">
            <v>0</v>
          </cell>
          <cell r="BL249">
            <v>0</v>
          </cell>
          <cell r="BM249">
            <v>0</v>
          </cell>
          <cell r="BN249">
            <v>16.8</v>
          </cell>
          <cell r="BO249">
            <v>23.8</v>
          </cell>
          <cell r="BP249">
            <v>0</v>
          </cell>
          <cell r="BQ249">
            <v>27.2</v>
          </cell>
          <cell r="BR249">
            <v>0</v>
          </cell>
          <cell r="BS249">
            <v>0</v>
          </cell>
          <cell r="BT249">
            <v>7.16</v>
          </cell>
          <cell r="BU249">
            <v>16.399999999999999</v>
          </cell>
          <cell r="BV249">
            <v>0</v>
          </cell>
          <cell r="BW249">
            <v>0</v>
          </cell>
          <cell r="BX249">
            <v>18.399999999999999</v>
          </cell>
          <cell r="BY249">
            <v>21.2</v>
          </cell>
          <cell r="BZ249">
            <v>2.86</v>
          </cell>
          <cell r="CA249">
            <v>49.5</v>
          </cell>
          <cell r="CB249">
            <v>28.2</v>
          </cell>
          <cell r="CC249">
            <v>37.1</v>
          </cell>
          <cell r="CD249">
            <v>2.38</v>
          </cell>
          <cell r="CE249">
            <v>50</v>
          </cell>
          <cell r="CF249">
            <v>32.6</v>
          </cell>
          <cell r="CG249">
            <v>33.799999999999997</v>
          </cell>
          <cell r="CH249">
            <v>0</v>
          </cell>
          <cell r="CI249">
            <v>49.5</v>
          </cell>
          <cell r="CJ249">
            <v>2.87E-2</v>
          </cell>
          <cell r="CK249">
            <v>0</v>
          </cell>
          <cell r="CL249">
            <v>0</v>
          </cell>
          <cell r="CM249">
            <v>0</v>
          </cell>
          <cell r="CN249">
            <v>0</v>
          </cell>
          <cell r="CO249">
            <v>0</v>
          </cell>
          <cell r="CP249">
            <v>54.9</v>
          </cell>
          <cell r="CQ249">
            <v>0.83</v>
          </cell>
          <cell r="CR249">
            <v>0</v>
          </cell>
          <cell r="CS249">
            <v>0.83699999999999997</v>
          </cell>
        </row>
        <row r="250">
          <cell r="C250" t="str">
            <v>WT5X9.5</v>
          </cell>
          <cell r="D250" t="str">
            <v>F</v>
          </cell>
          <cell r="E250">
            <v>9.5</v>
          </cell>
          <cell r="F250">
            <v>2.81</v>
          </cell>
          <cell r="G250">
            <v>5.12</v>
          </cell>
          <cell r="H250">
            <v>0</v>
          </cell>
          <cell r="I250">
            <v>0</v>
          </cell>
          <cell r="J250">
            <v>4.0199999999999996</v>
          </cell>
          <cell r="K250">
            <v>0</v>
          </cell>
          <cell r="L250">
            <v>0</v>
          </cell>
          <cell r="M250">
            <v>0.25</v>
          </cell>
          <cell r="N250">
            <v>0.39500000000000002</v>
          </cell>
          <cell r="O250">
            <v>0</v>
          </cell>
          <cell r="P250">
            <v>0</v>
          </cell>
          <cell r="Q250">
            <v>0</v>
          </cell>
          <cell r="R250">
            <v>0.69499999999999995</v>
          </cell>
          <cell r="S250">
            <v>0.9375</v>
          </cell>
          <cell r="T250">
            <v>0</v>
          </cell>
          <cell r="U250">
            <v>0</v>
          </cell>
          <cell r="V250">
            <v>1.28</v>
          </cell>
          <cell r="W250">
            <v>0</v>
          </cell>
          <cell r="X250">
            <v>0</v>
          </cell>
          <cell r="Y250">
            <v>0.34899999999999998</v>
          </cell>
          <cell r="Z250">
            <v>5.09</v>
          </cell>
          <cell r="AA250">
            <v>0</v>
          </cell>
          <cell r="AB250">
            <v>17.7</v>
          </cell>
          <cell r="AC250">
            <v>0</v>
          </cell>
          <cell r="AD250">
            <v>20.5</v>
          </cell>
          <cell r="AE250">
            <v>6.68</v>
          </cell>
          <cell r="AF250">
            <v>3.1</v>
          </cell>
          <cell r="AG250">
            <v>1.74</v>
          </cell>
          <cell r="AH250">
            <v>1.54</v>
          </cell>
          <cell r="AI250">
            <v>2.15</v>
          </cell>
          <cell r="AJ250">
            <v>1.67</v>
          </cell>
          <cell r="AK250">
            <v>1.07</v>
          </cell>
          <cell r="AL250">
            <v>0.874</v>
          </cell>
          <cell r="AM250">
            <v>0</v>
          </cell>
          <cell r="AN250">
            <v>0.11600000000000001</v>
          </cell>
          <cell r="AO250">
            <v>7.9600000000000004E-2</v>
          </cell>
          <cell r="AP250">
            <v>0</v>
          </cell>
          <cell r="AQ250">
            <v>0</v>
          </cell>
          <cell r="AR250">
            <v>0</v>
          </cell>
          <cell r="AS250">
            <v>0</v>
          </cell>
          <cell r="AT250">
            <v>0</v>
          </cell>
          <cell r="AU250">
            <v>2.08</v>
          </cell>
          <cell r="AV250">
            <v>0.72899999999999998</v>
          </cell>
          <cell r="AW250">
            <v>0</v>
          </cell>
          <cell r="AX250">
            <v>0.873</v>
          </cell>
          <cell r="AY250" t="str">
            <v>WT125X14.2</v>
          </cell>
          <cell r="AZ250" t="str">
            <v>WT125X14.2</v>
          </cell>
          <cell r="BA250">
            <v>14.2</v>
          </cell>
          <cell r="BB250">
            <v>1810</v>
          </cell>
          <cell r="BC250">
            <v>130</v>
          </cell>
          <cell r="BD250">
            <v>0</v>
          </cell>
          <cell r="BE250">
            <v>0</v>
          </cell>
          <cell r="BF250">
            <v>102</v>
          </cell>
          <cell r="BG250">
            <v>0</v>
          </cell>
          <cell r="BH250">
            <v>0</v>
          </cell>
          <cell r="BI250">
            <v>6.35</v>
          </cell>
          <cell r="BJ250">
            <v>10</v>
          </cell>
          <cell r="BK250">
            <v>0</v>
          </cell>
          <cell r="BL250">
            <v>0</v>
          </cell>
          <cell r="BM250">
            <v>0</v>
          </cell>
          <cell r="BN250">
            <v>17.7</v>
          </cell>
          <cell r="BO250">
            <v>23.8</v>
          </cell>
          <cell r="BP250">
            <v>0</v>
          </cell>
          <cell r="BQ250">
            <v>32.5</v>
          </cell>
          <cell r="BR250">
            <v>0</v>
          </cell>
          <cell r="BS250">
            <v>0</v>
          </cell>
          <cell r="BT250">
            <v>8.86</v>
          </cell>
          <cell r="BU250">
            <v>14.2</v>
          </cell>
          <cell r="BV250">
            <v>0</v>
          </cell>
          <cell r="BW250">
            <v>0</v>
          </cell>
          <cell r="BX250">
            <v>17.7</v>
          </cell>
          <cell r="BY250">
            <v>20.5</v>
          </cell>
          <cell r="BZ250">
            <v>2.78</v>
          </cell>
          <cell r="CA250">
            <v>50.8</v>
          </cell>
          <cell r="CB250">
            <v>28.5</v>
          </cell>
          <cell r="CC250">
            <v>39.1</v>
          </cell>
          <cell r="CD250">
            <v>0.89500000000000002</v>
          </cell>
          <cell r="CE250">
            <v>27.4</v>
          </cell>
          <cell r="CF250">
            <v>17.5</v>
          </cell>
          <cell r="CG250">
            <v>22.2</v>
          </cell>
          <cell r="CH250">
            <v>0</v>
          </cell>
          <cell r="CI250">
            <v>48.3</v>
          </cell>
          <cell r="CJ250">
            <v>2.1399999999999999E-2</v>
          </cell>
          <cell r="CK250">
            <v>0</v>
          </cell>
          <cell r="CL250">
            <v>0</v>
          </cell>
          <cell r="CM250">
            <v>0</v>
          </cell>
          <cell r="CN250">
            <v>0</v>
          </cell>
          <cell r="CO250">
            <v>0</v>
          </cell>
          <cell r="CP250">
            <v>52.8</v>
          </cell>
          <cell r="CQ250">
            <v>0.72899999999999998</v>
          </cell>
          <cell r="CR250">
            <v>0</v>
          </cell>
          <cell r="CS250">
            <v>0.873</v>
          </cell>
        </row>
        <row r="251">
          <cell r="C251" t="str">
            <v>WT5X8.5</v>
          </cell>
          <cell r="D251" t="str">
            <v>F</v>
          </cell>
          <cell r="E251">
            <v>8.5</v>
          </cell>
          <cell r="F251">
            <v>2.5</v>
          </cell>
          <cell r="G251">
            <v>5.0599999999999996</v>
          </cell>
          <cell r="H251">
            <v>0</v>
          </cell>
          <cell r="I251">
            <v>0</v>
          </cell>
          <cell r="J251">
            <v>4.01</v>
          </cell>
          <cell r="K251">
            <v>0</v>
          </cell>
          <cell r="L251">
            <v>0</v>
          </cell>
          <cell r="M251">
            <v>0.24</v>
          </cell>
          <cell r="N251">
            <v>0.33</v>
          </cell>
          <cell r="O251">
            <v>0</v>
          </cell>
          <cell r="P251">
            <v>0</v>
          </cell>
          <cell r="Q251">
            <v>0</v>
          </cell>
          <cell r="R251">
            <v>0.63</v>
          </cell>
          <cell r="S251">
            <v>0.875</v>
          </cell>
          <cell r="T251">
            <v>0</v>
          </cell>
          <cell r="U251">
            <v>0</v>
          </cell>
          <cell r="V251">
            <v>1.32</v>
          </cell>
          <cell r="W251">
            <v>0</v>
          </cell>
          <cell r="X251">
            <v>0</v>
          </cell>
          <cell r="Y251">
            <v>0.311</v>
          </cell>
          <cell r="Z251">
            <v>6.08</v>
          </cell>
          <cell r="AA251">
            <v>0</v>
          </cell>
          <cell r="AB251">
            <v>18.399999999999999</v>
          </cell>
          <cell r="AC251">
            <v>0</v>
          </cell>
          <cell r="AD251">
            <v>21.1</v>
          </cell>
          <cell r="AE251">
            <v>6.06</v>
          </cell>
          <cell r="AF251">
            <v>2.9</v>
          </cell>
          <cell r="AG251">
            <v>1.62</v>
          </cell>
          <cell r="AH251">
            <v>1.56</v>
          </cell>
          <cell r="AI251">
            <v>1.78</v>
          </cell>
          <cell r="AJ251">
            <v>1.4</v>
          </cell>
          <cell r="AK251">
            <v>0.88700000000000001</v>
          </cell>
          <cell r="AL251">
            <v>0.84399999999999997</v>
          </cell>
          <cell r="AM251">
            <v>0</v>
          </cell>
          <cell r="AN251">
            <v>7.7600000000000002E-2</v>
          </cell>
          <cell r="AO251">
            <v>6.0999999999999999E-2</v>
          </cell>
          <cell r="AP251">
            <v>0</v>
          </cell>
          <cell r="AQ251">
            <v>0</v>
          </cell>
          <cell r="AR251">
            <v>0</v>
          </cell>
          <cell r="AS251">
            <v>0</v>
          </cell>
          <cell r="AT251">
            <v>0</v>
          </cell>
          <cell r="AU251">
            <v>2.11</v>
          </cell>
          <cell r="AV251">
            <v>0.70299999999999996</v>
          </cell>
          <cell r="AW251">
            <v>0</v>
          </cell>
          <cell r="AX251">
            <v>0.84299999999999997</v>
          </cell>
          <cell r="AY251" t="str">
            <v>WT125X12.65</v>
          </cell>
          <cell r="AZ251" t="str">
            <v>WT125X12.65</v>
          </cell>
          <cell r="BA251">
            <v>12.7</v>
          </cell>
          <cell r="BB251">
            <v>1610</v>
          </cell>
          <cell r="BC251">
            <v>129</v>
          </cell>
          <cell r="BD251">
            <v>0</v>
          </cell>
          <cell r="BE251">
            <v>0</v>
          </cell>
          <cell r="BF251">
            <v>102</v>
          </cell>
          <cell r="BG251">
            <v>0</v>
          </cell>
          <cell r="BH251">
            <v>0</v>
          </cell>
          <cell r="BI251">
            <v>6.1</v>
          </cell>
          <cell r="BJ251">
            <v>8.3800000000000008</v>
          </cell>
          <cell r="BK251">
            <v>0</v>
          </cell>
          <cell r="BL251">
            <v>0</v>
          </cell>
          <cell r="BM251">
            <v>0</v>
          </cell>
          <cell r="BN251">
            <v>16</v>
          </cell>
          <cell r="BO251">
            <v>22.2</v>
          </cell>
          <cell r="BP251">
            <v>0</v>
          </cell>
          <cell r="BQ251">
            <v>33.5</v>
          </cell>
          <cell r="BR251">
            <v>0</v>
          </cell>
          <cell r="BS251">
            <v>0</v>
          </cell>
          <cell r="BT251">
            <v>7.9</v>
          </cell>
          <cell r="BU251">
            <v>12.7</v>
          </cell>
          <cell r="BV251">
            <v>0</v>
          </cell>
          <cell r="BW251">
            <v>0</v>
          </cell>
          <cell r="BX251">
            <v>18.399999999999999</v>
          </cell>
          <cell r="BY251">
            <v>21.1</v>
          </cell>
          <cell r="BZ251">
            <v>2.52</v>
          </cell>
          <cell r="CA251">
            <v>47.5</v>
          </cell>
          <cell r="CB251">
            <v>26.5</v>
          </cell>
          <cell r="CC251">
            <v>39.6</v>
          </cell>
          <cell r="CD251">
            <v>0.74099999999999999</v>
          </cell>
          <cell r="CE251">
            <v>22.9</v>
          </cell>
          <cell r="CF251">
            <v>14.5</v>
          </cell>
          <cell r="CG251">
            <v>21.4</v>
          </cell>
          <cell r="CH251">
            <v>0</v>
          </cell>
          <cell r="CI251">
            <v>32.299999999999997</v>
          </cell>
          <cell r="CJ251">
            <v>1.6400000000000001E-2</v>
          </cell>
          <cell r="CK251">
            <v>0</v>
          </cell>
          <cell r="CL251">
            <v>0</v>
          </cell>
          <cell r="CM251">
            <v>0</v>
          </cell>
          <cell r="CN251">
            <v>0</v>
          </cell>
          <cell r="CO251">
            <v>0</v>
          </cell>
          <cell r="CP251">
            <v>53.6</v>
          </cell>
          <cell r="CQ251">
            <v>0.70299999999999996</v>
          </cell>
          <cell r="CR251">
            <v>0</v>
          </cell>
          <cell r="CS251">
            <v>0.84299999999999997</v>
          </cell>
        </row>
        <row r="252">
          <cell r="C252" t="str">
            <v>WT5X7.5</v>
          </cell>
          <cell r="D252" t="str">
            <v>F</v>
          </cell>
          <cell r="E252">
            <v>7.5</v>
          </cell>
          <cell r="F252">
            <v>2.21</v>
          </cell>
          <cell r="G252">
            <v>5</v>
          </cell>
          <cell r="H252">
            <v>0</v>
          </cell>
          <cell r="I252">
            <v>0</v>
          </cell>
          <cell r="J252">
            <v>4</v>
          </cell>
          <cell r="K252">
            <v>0</v>
          </cell>
          <cell r="L252">
            <v>0</v>
          </cell>
          <cell r="M252">
            <v>0.23</v>
          </cell>
          <cell r="N252">
            <v>0.27</v>
          </cell>
          <cell r="O252">
            <v>0</v>
          </cell>
          <cell r="P252">
            <v>0</v>
          </cell>
          <cell r="Q252">
            <v>0</v>
          </cell>
          <cell r="R252">
            <v>0.56999999999999995</v>
          </cell>
          <cell r="S252">
            <v>0.8125</v>
          </cell>
          <cell r="T252">
            <v>0</v>
          </cell>
          <cell r="U252">
            <v>0</v>
          </cell>
          <cell r="V252">
            <v>1.37</v>
          </cell>
          <cell r="W252">
            <v>0</v>
          </cell>
          <cell r="X252">
            <v>0</v>
          </cell>
          <cell r="Y252">
            <v>0.30499999999999999</v>
          </cell>
          <cell r="Z252">
            <v>7.41</v>
          </cell>
          <cell r="AA252">
            <v>0</v>
          </cell>
          <cell r="AB252">
            <v>19.2</v>
          </cell>
          <cell r="AC252">
            <v>0</v>
          </cell>
          <cell r="AD252">
            <v>21.7</v>
          </cell>
          <cell r="AE252">
            <v>5.45</v>
          </cell>
          <cell r="AF252">
            <v>2.71</v>
          </cell>
          <cell r="AG252">
            <v>1.5</v>
          </cell>
          <cell r="AH252">
            <v>1.57</v>
          </cell>
          <cell r="AI252">
            <v>1.45</v>
          </cell>
          <cell r="AJ252">
            <v>1.1499999999999999</v>
          </cell>
          <cell r="AK252">
            <v>0.72299999999999998</v>
          </cell>
          <cell r="AL252">
            <v>0.81</v>
          </cell>
          <cell r="AM252">
            <v>0</v>
          </cell>
          <cell r="AN252">
            <v>5.1799999999999999E-2</v>
          </cell>
          <cell r="AO252">
            <v>4.7500000000000001E-2</v>
          </cell>
          <cell r="AP252">
            <v>0</v>
          </cell>
          <cell r="AQ252">
            <v>0</v>
          </cell>
          <cell r="AR252">
            <v>0</v>
          </cell>
          <cell r="AS252">
            <v>0</v>
          </cell>
          <cell r="AT252">
            <v>0</v>
          </cell>
          <cell r="AU252">
            <v>2.16</v>
          </cell>
          <cell r="AV252">
            <v>0.67200000000000004</v>
          </cell>
          <cell r="AW252">
            <v>0</v>
          </cell>
          <cell r="AX252">
            <v>0.81</v>
          </cell>
          <cell r="AY252" t="str">
            <v>WT125X11.15</v>
          </cell>
          <cell r="AZ252" t="str">
            <v>WT125X11.15</v>
          </cell>
          <cell r="BA252">
            <v>11.2</v>
          </cell>
          <cell r="BB252">
            <v>1430</v>
          </cell>
          <cell r="BC252">
            <v>127</v>
          </cell>
          <cell r="BD252">
            <v>0</v>
          </cell>
          <cell r="BE252">
            <v>0</v>
          </cell>
          <cell r="BF252">
            <v>102</v>
          </cell>
          <cell r="BG252">
            <v>0</v>
          </cell>
          <cell r="BH252">
            <v>0</v>
          </cell>
          <cell r="BI252">
            <v>5.84</v>
          </cell>
          <cell r="BJ252">
            <v>6.86</v>
          </cell>
          <cell r="BK252">
            <v>0</v>
          </cell>
          <cell r="BL252">
            <v>0</v>
          </cell>
          <cell r="BM252">
            <v>0</v>
          </cell>
          <cell r="BN252">
            <v>14.5</v>
          </cell>
          <cell r="BO252">
            <v>20.6</v>
          </cell>
          <cell r="BP252">
            <v>0</v>
          </cell>
          <cell r="BQ252">
            <v>34.799999999999997</v>
          </cell>
          <cell r="BR252">
            <v>0</v>
          </cell>
          <cell r="BS252">
            <v>0</v>
          </cell>
          <cell r="BT252">
            <v>7.75</v>
          </cell>
          <cell r="BU252">
            <v>11.2</v>
          </cell>
          <cell r="BV252">
            <v>0</v>
          </cell>
          <cell r="BW252">
            <v>0</v>
          </cell>
          <cell r="BX252">
            <v>19.2</v>
          </cell>
          <cell r="BY252">
            <v>21.7</v>
          </cell>
          <cell r="BZ252">
            <v>2.27</v>
          </cell>
          <cell r="CA252">
            <v>44.4</v>
          </cell>
          <cell r="CB252">
            <v>24.6</v>
          </cell>
          <cell r="CC252">
            <v>39.9</v>
          </cell>
          <cell r="CD252">
            <v>0.60399999999999998</v>
          </cell>
          <cell r="CE252">
            <v>18.8</v>
          </cell>
          <cell r="CF252">
            <v>11.8</v>
          </cell>
          <cell r="CG252">
            <v>20.6</v>
          </cell>
          <cell r="CH252">
            <v>0</v>
          </cell>
          <cell r="CI252">
            <v>21.6</v>
          </cell>
          <cell r="CJ252">
            <v>1.2800000000000001E-2</v>
          </cell>
          <cell r="CK252">
            <v>0</v>
          </cell>
          <cell r="CL252">
            <v>0</v>
          </cell>
          <cell r="CM252">
            <v>0</v>
          </cell>
          <cell r="CN252">
            <v>0</v>
          </cell>
          <cell r="CO252">
            <v>0</v>
          </cell>
          <cell r="CP252">
            <v>54.9</v>
          </cell>
          <cell r="CQ252">
            <v>0.67200000000000004</v>
          </cell>
          <cell r="CR252">
            <v>0</v>
          </cell>
          <cell r="CS252">
            <v>0.81</v>
          </cell>
        </row>
        <row r="253">
          <cell r="C253" t="str">
            <v>WT5X6</v>
          </cell>
          <cell r="D253" t="str">
            <v>F</v>
          </cell>
          <cell r="E253">
            <v>6</v>
          </cell>
          <cell r="F253">
            <v>1.77</v>
          </cell>
          <cell r="G253">
            <v>4.9400000000000004</v>
          </cell>
          <cell r="H253">
            <v>0</v>
          </cell>
          <cell r="I253">
            <v>0</v>
          </cell>
          <cell r="J253">
            <v>3.96</v>
          </cell>
          <cell r="K253">
            <v>0</v>
          </cell>
          <cell r="L253">
            <v>0</v>
          </cell>
          <cell r="M253">
            <v>0.19</v>
          </cell>
          <cell r="N253">
            <v>0.21</v>
          </cell>
          <cell r="O253">
            <v>0</v>
          </cell>
          <cell r="P253">
            <v>0</v>
          </cell>
          <cell r="Q253">
            <v>0</v>
          </cell>
          <cell r="R253">
            <v>0.51</v>
          </cell>
          <cell r="S253">
            <v>0.75</v>
          </cell>
          <cell r="T253">
            <v>0</v>
          </cell>
          <cell r="U253">
            <v>0</v>
          </cell>
          <cell r="V253">
            <v>1.36</v>
          </cell>
          <cell r="W253">
            <v>0</v>
          </cell>
          <cell r="X253">
            <v>0</v>
          </cell>
          <cell r="Y253">
            <v>0.32200000000000001</v>
          </cell>
          <cell r="Z253">
            <v>9.43</v>
          </cell>
          <cell r="AA253">
            <v>0</v>
          </cell>
          <cell r="AB253">
            <v>23.3</v>
          </cell>
          <cell r="AC253">
            <v>0</v>
          </cell>
          <cell r="AD253">
            <v>26</v>
          </cell>
          <cell r="AE253">
            <v>4.3499999999999996</v>
          </cell>
          <cell r="AF253">
            <v>2.2000000000000002</v>
          </cell>
          <cell r="AG253">
            <v>1.22</v>
          </cell>
          <cell r="AH253">
            <v>1.57</v>
          </cell>
          <cell r="AI253">
            <v>1.0900000000000001</v>
          </cell>
          <cell r="AJ253">
            <v>0.86899999999999999</v>
          </cell>
          <cell r="AK253">
            <v>0.55100000000000005</v>
          </cell>
          <cell r="AL253">
            <v>0.78500000000000003</v>
          </cell>
          <cell r="AM253">
            <v>0</v>
          </cell>
          <cell r="AN253">
            <v>2.7199999999999998E-2</v>
          </cell>
          <cell r="AO253">
            <v>2.5499999999999998E-2</v>
          </cell>
          <cell r="AP253">
            <v>0</v>
          </cell>
          <cell r="AQ253">
            <v>0</v>
          </cell>
          <cell r="AR253">
            <v>0</v>
          </cell>
          <cell r="AS253">
            <v>0</v>
          </cell>
          <cell r="AT253">
            <v>0</v>
          </cell>
          <cell r="AU253">
            <v>2.16</v>
          </cell>
          <cell r="AV253">
            <v>0.66100000000000003</v>
          </cell>
          <cell r="AW253">
            <v>0</v>
          </cell>
          <cell r="AX253">
            <v>0.59299999999999997</v>
          </cell>
          <cell r="AY253" t="str">
            <v>WT125X8.95</v>
          </cell>
          <cell r="AZ253" t="str">
            <v>WT125X8.95</v>
          </cell>
          <cell r="BA253">
            <v>8.9499999999999993</v>
          </cell>
          <cell r="BB253">
            <v>1140</v>
          </cell>
          <cell r="BC253">
            <v>125</v>
          </cell>
          <cell r="BD253">
            <v>0</v>
          </cell>
          <cell r="BE253">
            <v>0</v>
          </cell>
          <cell r="BF253">
            <v>101</v>
          </cell>
          <cell r="BG253">
            <v>0</v>
          </cell>
          <cell r="BH253">
            <v>0</v>
          </cell>
          <cell r="BI253">
            <v>4.83</v>
          </cell>
          <cell r="BJ253">
            <v>5.33</v>
          </cell>
          <cell r="BK253">
            <v>0</v>
          </cell>
          <cell r="BL253">
            <v>0</v>
          </cell>
          <cell r="BM253">
            <v>0</v>
          </cell>
          <cell r="BN253">
            <v>13</v>
          </cell>
          <cell r="BO253">
            <v>19.100000000000001</v>
          </cell>
          <cell r="BP253">
            <v>0</v>
          </cell>
          <cell r="BQ253">
            <v>34.5</v>
          </cell>
          <cell r="BR253">
            <v>0</v>
          </cell>
          <cell r="BS253">
            <v>0</v>
          </cell>
          <cell r="BT253">
            <v>8.18</v>
          </cell>
          <cell r="BU253">
            <v>8.9499999999999993</v>
          </cell>
          <cell r="BV253">
            <v>0</v>
          </cell>
          <cell r="BW253">
            <v>0</v>
          </cell>
          <cell r="BX253">
            <v>23.3</v>
          </cell>
          <cell r="BY253">
            <v>26</v>
          </cell>
          <cell r="BZ253">
            <v>1.81</v>
          </cell>
          <cell r="CA253">
            <v>36.1</v>
          </cell>
          <cell r="CB253">
            <v>20</v>
          </cell>
          <cell r="CC253">
            <v>39.9</v>
          </cell>
          <cell r="CD253">
            <v>0.45400000000000001</v>
          </cell>
          <cell r="CE253">
            <v>14.2</v>
          </cell>
          <cell r="CF253">
            <v>9.0299999999999994</v>
          </cell>
          <cell r="CG253">
            <v>19.899999999999999</v>
          </cell>
          <cell r="CH253">
            <v>0</v>
          </cell>
          <cell r="CI253">
            <v>11.3</v>
          </cell>
          <cell r="CJ253">
            <v>6.8500000000000002E-3</v>
          </cell>
          <cell r="CK253">
            <v>0</v>
          </cell>
          <cell r="CL253">
            <v>0</v>
          </cell>
          <cell r="CM253">
            <v>0</v>
          </cell>
          <cell r="CN253">
            <v>0</v>
          </cell>
          <cell r="CO253">
            <v>0</v>
          </cell>
          <cell r="CP253">
            <v>54.9</v>
          </cell>
          <cell r="CQ253">
            <v>0.66100000000000003</v>
          </cell>
          <cell r="CR253">
            <v>0</v>
          </cell>
          <cell r="CS253">
            <v>0.59299999999999997</v>
          </cell>
        </row>
        <row r="254">
          <cell r="C254" t="str">
            <v>WT4X33.5</v>
          </cell>
          <cell r="D254" t="str">
            <v>F</v>
          </cell>
          <cell r="E254">
            <v>33.5</v>
          </cell>
          <cell r="F254">
            <v>9.84</v>
          </cell>
          <cell r="G254">
            <v>4.5</v>
          </cell>
          <cell r="H254">
            <v>0</v>
          </cell>
          <cell r="I254">
            <v>0</v>
          </cell>
          <cell r="J254">
            <v>8.2799999999999994</v>
          </cell>
          <cell r="K254">
            <v>0</v>
          </cell>
          <cell r="L254">
            <v>0</v>
          </cell>
          <cell r="M254">
            <v>0.56999999999999995</v>
          </cell>
          <cell r="N254">
            <v>0.93500000000000005</v>
          </cell>
          <cell r="O254">
            <v>0</v>
          </cell>
          <cell r="P254">
            <v>0</v>
          </cell>
          <cell r="Q254">
            <v>0</v>
          </cell>
          <cell r="R254">
            <v>1.33</v>
          </cell>
          <cell r="S254">
            <v>1.625</v>
          </cell>
          <cell r="T254">
            <v>0</v>
          </cell>
          <cell r="U254">
            <v>0</v>
          </cell>
          <cell r="V254">
            <v>0.93600000000000005</v>
          </cell>
          <cell r="W254">
            <v>0</v>
          </cell>
          <cell r="X254">
            <v>0</v>
          </cell>
          <cell r="Y254">
            <v>0.59399999999999997</v>
          </cell>
          <cell r="Z254">
            <v>4.43</v>
          </cell>
          <cell r="AA254">
            <v>0</v>
          </cell>
          <cell r="AB254">
            <v>5.56</v>
          </cell>
          <cell r="AC254">
            <v>0</v>
          </cell>
          <cell r="AD254">
            <v>7.89</v>
          </cell>
          <cell r="AE254">
            <v>10.9</v>
          </cell>
          <cell r="AF254">
            <v>6.29</v>
          </cell>
          <cell r="AG254">
            <v>3.05</v>
          </cell>
          <cell r="AH254">
            <v>1.05</v>
          </cell>
          <cell r="AI254">
            <v>44.3</v>
          </cell>
          <cell r="AJ254">
            <v>16.3</v>
          </cell>
          <cell r="AK254">
            <v>10.7</v>
          </cell>
          <cell r="AL254">
            <v>2.12</v>
          </cell>
          <cell r="AM254">
            <v>0</v>
          </cell>
          <cell r="AN254">
            <v>2.5099999999999998</v>
          </cell>
          <cell r="AO254">
            <v>3.56</v>
          </cell>
          <cell r="AP254">
            <v>0</v>
          </cell>
          <cell r="AQ254">
            <v>0</v>
          </cell>
          <cell r="AR254">
            <v>0</v>
          </cell>
          <cell r="AS254">
            <v>0</v>
          </cell>
          <cell r="AT254">
            <v>0</v>
          </cell>
          <cell r="AU254">
            <v>2.41</v>
          </cell>
          <cell r="AV254">
            <v>0.96199999999999997</v>
          </cell>
          <cell r="AW254">
            <v>0</v>
          </cell>
          <cell r="AX254">
            <v>1</v>
          </cell>
          <cell r="AY254" t="str">
            <v>WT100X50</v>
          </cell>
          <cell r="AZ254" t="str">
            <v>WT100X50</v>
          </cell>
          <cell r="BA254">
            <v>50</v>
          </cell>
          <cell r="BB254">
            <v>6350</v>
          </cell>
          <cell r="BC254">
            <v>114</v>
          </cell>
          <cell r="BD254">
            <v>0</v>
          </cell>
          <cell r="BE254">
            <v>0</v>
          </cell>
          <cell r="BF254">
            <v>210</v>
          </cell>
          <cell r="BG254">
            <v>0</v>
          </cell>
          <cell r="BH254">
            <v>0</v>
          </cell>
          <cell r="BI254">
            <v>14.5</v>
          </cell>
          <cell r="BJ254">
            <v>23.7</v>
          </cell>
          <cell r="BK254">
            <v>0</v>
          </cell>
          <cell r="BL254">
            <v>0</v>
          </cell>
          <cell r="BM254">
            <v>0</v>
          </cell>
          <cell r="BN254">
            <v>33.799999999999997</v>
          </cell>
          <cell r="BO254">
            <v>41.3</v>
          </cell>
          <cell r="BP254">
            <v>0</v>
          </cell>
          <cell r="BQ254">
            <v>23.8</v>
          </cell>
          <cell r="BR254">
            <v>0</v>
          </cell>
          <cell r="BS254">
            <v>0</v>
          </cell>
          <cell r="BT254">
            <v>15.1</v>
          </cell>
          <cell r="BU254">
            <v>50</v>
          </cell>
          <cell r="BV254">
            <v>0</v>
          </cell>
          <cell r="BW254">
            <v>0</v>
          </cell>
          <cell r="BX254">
            <v>5.56</v>
          </cell>
          <cell r="BY254">
            <v>7.89</v>
          </cell>
          <cell r="BZ254">
            <v>4.54</v>
          </cell>
          <cell r="CA254">
            <v>103</v>
          </cell>
          <cell r="CB254">
            <v>50</v>
          </cell>
          <cell r="CC254">
            <v>26.7</v>
          </cell>
          <cell r="CD254">
            <v>18.399999999999999</v>
          </cell>
          <cell r="CE254">
            <v>267</v>
          </cell>
          <cell r="CF254">
            <v>175</v>
          </cell>
          <cell r="CG254">
            <v>53.8</v>
          </cell>
          <cell r="CH254">
            <v>0</v>
          </cell>
          <cell r="CI254">
            <v>1040</v>
          </cell>
          <cell r="CJ254">
            <v>0.95599999999999996</v>
          </cell>
          <cell r="CK254">
            <v>0</v>
          </cell>
          <cell r="CL254">
            <v>0</v>
          </cell>
          <cell r="CM254">
            <v>0</v>
          </cell>
          <cell r="CN254">
            <v>0</v>
          </cell>
          <cell r="CO254">
            <v>0</v>
          </cell>
          <cell r="CP254">
            <v>61.2</v>
          </cell>
          <cell r="CQ254">
            <v>0.96199999999999997</v>
          </cell>
          <cell r="CR254">
            <v>0</v>
          </cell>
          <cell r="CS254">
            <v>1</v>
          </cell>
        </row>
        <row r="255">
          <cell r="C255" t="str">
            <v>WT4X29</v>
          </cell>
          <cell r="D255" t="str">
            <v>F</v>
          </cell>
          <cell r="E255">
            <v>29</v>
          </cell>
          <cell r="F255">
            <v>8.5399999999999991</v>
          </cell>
          <cell r="G255">
            <v>4.38</v>
          </cell>
          <cell r="H255">
            <v>0</v>
          </cell>
          <cell r="I255">
            <v>0</v>
          </cell>
          <cell r="J255">
            <v>8.2200000000000006</v>
          </cell>
          <cell r="K255">
            <v>0</v>
          </cell>
          <cell r="L255">
            <v>0</v>
          </cell>
          <cell r="M255">
            <v>0.51</v>
          </cell>
          <cell r="N255">
            <v>0.81</v>
          </cell>
          <cell r="O255">
            <v>0</v>
          </cell>
          <cell r="P255">
            <v>0</v>
          </cell>
          <cell r="Q255">
            <v>0</v>
          </cell>
          <cell r="R255">
            <v>1.2</v>
          </cell>
          <cell r="S255">
            <v>1.5</v>
          </cell>
          <cell r="T255">
            <v>0</v>
          </cell>
          <cell r="U255">
            <v>0</v>
          </cell>
          <cell r="V255">
            <v>0.874</v>
          </cell>
          <cell r="W255">
            <v>0</v>
          </cell>
          <cell r="X255">
            <v>0</v>
          </cell>
          <cell r="Y255">
            <v>0.52</v>
          </cell>
          <cell r="Z255">
            <v>5.07</v>
          </cell>
          <cell r="AA255">
            <v>0</v>
          </cell>
          <cell r="AB255">
            <v>6.22</v>
          </cell>
          <cell r="AC255">
            <v>0</v>
          </cell>
          <cell r="AD255">
            <v>8.58</v>
          </cell>
          <cell r="AE255">
            <v>9.1199999999999992</v>
          </cell>
          <cell r="AF255">
            <v>5.25</v>
          </cell>
          <cell r="AG255">
            <v>2.61</v>
          </cell>
          <cell r="AH255">
            <v>1.03</v>
          </cell>
          <cell r="AI255">
            <v>37.5</v>
          </cell>
          <cell r="AJ255">
            <v>13.9</v>
          </cell>
          <cell r="AK255">
            <v>9.1300000000000008</v>
          </cell>
          <cell r="AL255">
            <v>2.1</v>
          </cell>
          <cell r="AM255">
            <v>0</v>
          </cell>
          <cell r="AN255">
            <v>1.66</v>
          </cell>
          <cell r="AO255">
            <v>2.2799999999999998</v>
          </cell>
          <cell r="AP255">
            <v>0</v>
          </cell>
          <cell r="AQ255">
            <v>0</v>
          </cell>
          <cell r="AR255">
            <v>0</v>
          </cell>
          <cell r="AS255">
            <v>0</v>
          </cell>
          <cell r="AT255">
            <v>0</v>
          </cell>
          <cell r="AU255">
            <v>2.38</v>
          </cell>
          <cell r="AV255">
            <v>0.96099999999999997</v>
          </cell>
          <cell r="AW255">
            <v>0</v>
          </cell>
          <cell r="AX255">
            <v>1</v>
          </cell>
          <cell r="AY255" t="str">
            <v>WT100X43</v>
          </cell>
          <cell r="AZ255" t="str">
            <v>WT100X43</v>
          </cell>
          <cell r="BA255">
            <v>43</v>
          </cell>
          <cell r="BB255">
            <v>5510</v>
          </cell>
          <cell r="BC255">
            <v>111</v>
          </cell>
          <cell r="BD255">
            <v>0</v>
          </cell>
          <cell r="BE255">
            <v>0</v>
          </cell>
          <cell r="BF255">
            <v>209</v>
          </cell>
          <cell r="BG255">
            <v>0</v>
          </cell>
          <cell r="BH255">
            <v>0</v>
          </cell>
          <cell r="BI255">
            <v>13</v>
          </cell>
          <cell r="BJ255">
            <v>20.6</v>
          </cell>
          <cell r="BK255">
            <v>0</v>
          </cell>
          <cell r="BL255">
            <v>0</v>
          </cell>
          <cell r="BM255">
            <v>0</v>
          </cell>
          <cell r="BN255">
            <v>30.5</v>
          </cell>
          <cell r="BO255">
            <v>38.1</v>
          </cell>
          <cell r="BP255">
            <v>0</v>
          </cell>
          <cell r="BQ255">
            <v>22.2</v>
          </cell>
          <cell r="BR255">
            <v>0</v>
          </cell>
          <cell r="BS255">
            <v>0</v>
          </cell>
          <cell r="BT255">
            <v>13.2</v>
          </cell>
          <cell r="BU255">
            <v>43</v>
          </cell>
          <cell r="BV255">
            <v>0</v>
          </cell>
          <cell r="BW255">
            <v>0</v>
          </cell>
          <cell r="BX255">
            <v>6.22</v>
          </cell>
          <cell r="BY255">
            <v>8.58</v>
          </cell>
          <cell r="BZ255">
            <v>3.8</v>
          </cell>
          <cell r="CA255">
            <v>86</v>
          </cell>
          <cell r="CB255">
            <v>42.8</v>
          </cell>
          <cell r="CC255">
            <v>26.2</v>
          </cell>
          <cell r="CD255">
            <v>15.6</v>
          </cell>
          <cell r="CE255">
            <v>228</v>
          </cell>
          <cell r="CF255">
            <v>150</v>
          </cell>
          <cell r="CG255">
            <v>53.3</v>
          </cell>
          <cell r="CH255">
            <v>0</v>
          </cell>
          <cell r="CI255">
            <v>691</v>
          </cell>
          <cell r="CJ255">
            <v>0.61199999999999999</v>
          </cell>
          <cell r="CK255">
            <v>0</v>
          </cell>
          <cell r="CL255">
            <v>0</v>
          </cell>
          <cell r="CM255">
            <v>0</v>
          </cell>
          <cell r="CN255">
            <v>0</v>
          </cell>
          <cell r="CO255">
            <v>0</v>
          </cell>
          <cell r="CP255">
            <v>60.5</v>
          </cell>
          <cell r="CQ255">
            <v>0.96099999999999997</v>
          </cell>
          <cell r="CR255">
            <v>0</v>
          </cell>
          <cell r="CS255">
            <v>1</v>
          </cell>
        </row>
        <row r="256">
          <cell r="C256" t="str">
            <v>WT4X24</v>
          </cell>
          <cell r="D256" t="str">
            <v>F</v>
          </cell>
          <cell r="E256">
            <v>24</v>
          </cell>
          <cell r="F256">
            <v>7.05</v>
          </cell>
          <cell r="G256">
            <v>4.25</v>
          </cell>
          <cell r="H256">
            <v>0</v>
          </cell>
          <cell r="I256">
            <v>0</v>
          </cell>
          <cell r="J256">
            <v>8.11</v>
          </cell>
          <cell r="K256">
            <v>0</v>
          </cell>
          <cell r="L256">
            <v>0</v>
          </cell>
          <cell r="M256">
            <v>0.4</v>
          </cell>
          <cell r="N256">
            <v>0.68500000000000005</v>
          </cell>
          <cell r="O256">
            <v>0</v>
          </cell>
          <cell r="P256">
            <v>0</v>
          </cell>
          <cell r="Q256">
            <v>0</v>
          </cell>
          <cell r="R256">
            <v>1.08</v>
          </cell>
          <cell r="S256">
            <v>1.375</v>
          </cell>
          <cell r="T256">
            <v>0</v>
          </cell>
          <cell r="U256">
            <v>0</v>
          </cell>
          <cell r="V256">
            <v>0.77700000000000002</v>
          </cell>
          <cell r="W256">
            <v>0</v>
          </cell>
          <cell r="X256">
            <v>0</v>
          </cell>
          <cell r="Y256">
            <v>0.435</v>
          </cell>
          <cell r="Z256">
            <v>5.92</v>
          </cell>
          <cell r="AA256">
            <v>0</v>
          </cell>
          <cell r="AB256">
            <v>7.93</v>
          </cell>
          <cell r="AC256">
            <v>0</v>
          </cell>
          <cell r="AD256">
            <v>10.6</v>
          </cell>
          <cell r="AE256">
            <v>6.85</v>
          </cell>
          <cell r="AF256">
            <v>3.94</v>
          </cell>
          <cell r="AG256">
            <v>1.97</v>
          </cell>
          <cell r="AH256">
            <v>0.98599999999999999</v>
          </cell>
          <cell r="AI256">
            <v>30.5</v>
          </cell>
          <cell r="AJ256">
            <v>11.4</v>
          </cell>
          <cell r="AK256">
            <v>7.51</v>
          </cell>
          <cell r="AL256">
            <v>2.08</v>
          </cell>
          <cell r="AM256">
            <v>0</v>
          </cell>
          <cell r="AN256">
            <v>0.97699999999999998</v>
          </cell>
          <cell r="AO256">
            <v>1.3</v>
          </cell>
          <cell r="AP256">
            <v>0</v>
          </cell>
          <cell r="AQ256">
            <v>0</v>
          </cell>
          <cell r="AR256">
            <v>0</v>
          </cell>
          <cell r="AS256">
            <v>0</v>
          </cell>
          <cell r="AT256">
            <v>0</v>
          </cell>
          <cell r="AU256">
            <v>2.34</v>
          </cell>
          <cell r="AV256">
            <v>0.96599999999999997</v>
          </cell>
          <cell r="AW256">
            <v>0</v>
          </cell>
          <cell r="AX256">
            <v>1</v>
          </cell>
          <cell r="AY256" t="str">
            <v>WT100X35.5</v>
          </cell>
          <cell r="AZ256" t="str">
            <v>WT100X35.5</v>
          </cell>
          <cell r="BA256">
            <v>35.5</v>
          </cell>
          <cell r="BB256">
            <v>4550</v>
          </cell>
          <cell r="BC256">
            <v>108</v>
          </cell>
          <cell r="BD256">
            <v>0</v>
          </cell>
          <cell r="BE256">
            <v>0</v>
          </cell>
          <cell r="BF256">
            <v>206</v>
          </cell>
          <cell r="BG256">
            <v>0</v>
          </cell>
          <cell r="BH256">
            <v>0</v>
          </cell>
          <cell r="BI256">
            <v>10.199999999999999</v>
          </cell>
          <cell r="BJ256">
            <v>17.399999999999999</v>
          </cell>
          <cell r="BK256">
            <v>0</v>
          </cell>
          <cell r="BL256">
            <v>0</v>
          </cell>
          <cell r="BM256">
            <v>0</v>
          </cell>
          <cell r="BN256">
            <v>27.4</v>
          </cell>
          <cell r="BO256">
            <v>34.9</v>
          </cell>
          <cell r="BP256">
            <v>0</v>
          </cell>
          <cell r="BQ256">
            <v>19.7</v>
          </cell>
          <cell r="BR256">
            <v>0</v>
          </cell>
          <cell r="BS256">
            <v>0</v>
          </cell>
          <cell r="BT256">
            <v>11</v>
          </cell>
          <cell r="BU256">
            <v>35.5</v>
          </cell>
          <cell r="BV256">
            <v>0</v>
          </cell>
          <cell r="BW256">
            <v>0</v>
          </cell>
          <cell r="BX256">
            <v>7.93</v>
          </cell>
          <cell r="BY256">
            <v>10.6</v>
          </cell>
          <cell r="BZ256">
            <v>2.85</v>
          </cell>
          <cell r="CA256">
            <v>64.599999999999994</v>
          </cell>
          <cell r="CB256">
            <v>32.299999999999997</v>
          </cell>
          <cell r="CC256">
            <v>25</v>
          </cell>
          <cell r="CD256">
            <v>12.7</v>
          </cell>
          <cell r="CE256">
            <v>187</v>
          </cell>
          <cell r="CF256">
            <v>123</v>
          </cell>
          <cell r="CG256">
            <v>52.8</v>
          </cell>
          <cell r="CH256">
            <v>0</v>
          </cell>
          <cell r="CI256">
            <v>407</v>
          </cell>
          <cell r="CJ256">
            <v>0.34899999999999998</v>
          </cell>
          <cell r="CK256">
            <v>0</v>
          </cell>
          <cell r="CL256">
            <v>0</v>
          </cell>
          <cell r="CM256">
            <v>0</v>
          </cell>
          <cell r="CN256">
            <v>0</v>
          </cell>
          <cell r="CO256">
            <v>0</v>
          </cell>
          <cell r="CP256">
            <v>59.4</v>
          </cell>
          <cell r="CQ256">
            <v>0.96599999999999997</v>
          </cell>
          <cell r="CR256">
            <v>0</v>
          </cell>
          <cell r="CS256">
            <v>1</v>
          </cell>
        </row>
        <row r="257">
          <cell r="C257" t="str">
            <v>WT4X20</v>
          </cell>
          <cell r="D257" t="str">
            <v>F</v>
          </cell>
          <cell r="E257">
            <v>20</v>
          </cell>
          <cell r="F257">
            <v>5.87</v>
          </cell>
          <cell r="G257">
            <v>4.13</v>
          </cell>
          <cell r="H257">
            <v>0</v>
          </cell>
          <cell r="I257">
            <v>0</v>
          </cell>
          <cell r="J257">
            <v>8.07</v>
          </cell>
          <cell r="K257">
            <v>0</v>
          </cell>
          <cell r="L257">
            <v>0</v>
          </cell>
          <cell r="M257">
            <v>0.36</v>
          </cell>
          <cell r="N257">
            <v>0.56000000000000005</v>
          </cell>
          <cell r="O257">
            <v>0</v>
          </cell>
          <cell r="P257">
            <v>0</v>
          </cell>
          <cell r="Q257">
            <v>0</v>
          </cell>
          <cell r="R257">
            <v>0.95399999999999996</v>
          </cell>
          <cell r="S257">
            <v>1.25</v>
          </cell>
          <cell r="T257">
            <v>0</v>
          </cell>
          <cell r="U257">
            <v>0</v>
          </cell>
          <cell r="V257">
            <v>0.73499999999999999</v>
          </cell>
          <cell r="W257">
            <v>0</v>
          </cell>
          <cell r="X257">
            <v>0</v>
          </cell>
          <cell r="Y257">
            <v>0.36399999999999999</v>
          </cell>
          <cell r="Z257">
            <v>7.21</v>
          </cell>
          <cell r="AA257">
            <v>0</v>
          </cell>
          <cell r="AB257">
            <v>8.81</v>
          </cell>
          <cell r="AC257">
            <v>0</v>
          </cell>
          <cell r="AD257">
            <v>11.5</v>
          </cell>
          <cell r="AE257">
            <v>5.73</v>
          </cell>
          <cell r="AF257">
            <v>3.25</v>
          </cell>
          <cell r="AG257">
            <v>1.69</v>
          </cell>
          <cell r="AH257">
            <v>0.98799999999999999</v>
          </cell>
          <cell r="AI257">
            <v>24.5</v>
          </cell>
          <cell r="AJ257">
            <v>9.24</v>
          </cell>
          <cell r="AK257">
            <v>6.08</v>
          </cell>
          <cell r="AL257">
            <v>2.04</v>
          </cell>
          <cell r="AM257">
            <v>0</v>
          </cell>
          <cell r="AN257">
            <v>0.55800000000000005</v>
          </cell>
          <cell r="AO257">
            <v>0.71499999999999997</v>
          </cell>
          <cell r="AP257">
            <v>0</v>
          </cell>
          <cell r="AQ257">
            <v>0</v>
          </cell>
          <cell r="AR257">
            <v>0</v>
          </cell>
          <cell r="AS257">
            <v>0</v>
          </cell>
          <cell r="AT257">
            <v>0</v>
          </cell>
          <cell r="AU257">
            <v>2.3199999999999998</v>
          </cell>
          <cell r="AV257">
            <v>0.96099999999999997</v>
          </cell>
          <cell r="AW257">
            <v>0</v>
          </cell>
          <cell r="AX257">
            <v>1</v>
          </cell>
          <cell r="AY257" t="str">
            <v>WT100X29.5</v>
          </cell>
          <cell r="AZ257" t="str">
            <v>WT100X29.5</v>
          </cell>
          <cell r="BA257">
            <v>29.5</v>
          </cell>
          <cell r="BB257">
            <v>3790</v>
          </cell>
          <cell r="BC257">
            <v>105</v>
          </cell>
          <cell r="BD257">
            <v>0</v>
          </cell>
          <cell r="BE257">
            <v>0</v>
          </cell>
          <cell r="BF257">
            <v>205</v>
          </cell>
          <cell r="BG257">
            <v>0</v>
          </cell>
          <cell r="BH257">
            <v>0</v>
          </cell>
          <cell r="BI257">
            <v>9.14</v>
          </cell>
          <cell r="BJ257">
            <v>14.2</v>
          </cell>
          <cell r="BK257">
            <v>0</v>
          </cell>
          <cell r="BL257">
            <v>0</v>
          </cell>
          <cell r="BM257">
            <v>0</v>
          </cell>
          <cell r="BN257">
            <v>24.2</v>
          </cell>
          <cell r="BO257">
            <v>31.8</v>
          </cell>
          <cell r="BP257">
            <v>0</v>
          </cell>
          <cell r="BQ257">
            <v>18.7</v>
          </cell>
          <cell r="BR257">
            <v>0</v>
          </cell>
          <cell r="BS257">
            <v>0</v>
          </cell>
          <cell r="BT257">
            <v>9.25</v>
          </cell>
          <cell r="BU257">
            <v>29.5</v>
          </cell>
          <cell r="BV257">
            <v>0</v>
          </cell>
          <cell r="BW257">
            <v>0</v>
          </cell>
          <cell r="BX257">
            <v>8.81</v>
          </cell>
          <cell r="BY257">
            <v>11.5</v>
          </cell>
          <cell r="BZ257">
            <v>2.39</v>
          </cell>
          <cell r="CA257">
            <v>53.3</v>
          </cell>
          <cell r="CB257">
            <v>27.7</v>
          </cell>
          <cell r="CC257">
            <v>25.1</v>
          </cell>
          <cell r="CD257">
            <v>10.199999999999999</v>
          </cell>
          <cell r="CE257">
            <v>151</v>
          </cell>
          <cell r="CF257">
            <v>100</v>
          </cell>
          <cell r="CG257">
            <v>51.8</v>
          </cell>
          <cell r="CH257">
            <v>0</v>
          </cell>
          <cell r="CI257">
            <v>232</v>
          </cell>
          <cell r="CJ257">
            <v>0.192</v>
          </cell>
          <cell r="CK257">
            <v>0</v>
          </cell>
          <cell r="CL257">
            <v>0</v>
          </cell>
          <cell r="CM257">
            <v>0</v>
          </cell>
          <cell r="CN257">
            <v>0</v>
          </cell>
          <cell r="CO257">
            <v>0</v>
          </cell>
          <cell r="CP257">
            <v>58.9</v>
          </cell>
          <cell r="CQ257">
            <v>0.96099999999999997</v>
          </cell>
          <cell r="CR257">
            <v>0</v>
          </cell>
          <cell r="CS257">
            <v>1</v>
          </cell>
        </row>
        <row r="258">
          <cell r="C258" t="str">
            <v>WT4X17.5</v>
          </cell>
          <cell r="D258" t="str">
            <v>F</v>
          </cell>
          <cell r="E258">
            <v>17.5</v>
          </cell>
          <cell r="F258">
            <v>5.14</v>
          </cell>
          <cell r="G258">
            <v>4.0599999999999996</v>
          </cell>
          <cell r="H258">
            <v>0</v>
          </cell>
          <cell r="I258">
            <v>0</v>
          </cell>
          <cell r="J258">
            <v>8.02</v>
          </cell>
          <cell r="K258">
            <v>0</v>
          </cell>
          <cell r="L258">
            <v>0</v>
          </cell>
          <cell r="M258">
            <v>0.31</v>
          </cell>
          <cell r="N258">
            <v>0.495</v>
          </cell>
          <cell r="O258">
            <v>0</v>
          </cell>
          <cell r="P258">
            <v>0</v>
          </cell>
          <cell r="Q258">
            <v>0</v>
          </cell>
          <cell r="R258">
            <v>0.88900000000000001</v>
          </cell>
          <cell r="S258">
            <v>1.1875</v>
          </cell>
          <cell r="T258">
            <v>0</v>
          </cell>
          <cell r="U258">
            <v>0</v>
          </cell>
          <cell r="V258">
            <v>0.68799999999999994</v>
          </cell>
          <cell r="W258">
            <v>0</v>
          </cell>
          <cell r="X258">
            <v>0</v>
          </cell>
          <cell r="Y258">
            <v>0.32100000000000001</v>
          </cell>
          <cell r="Z258">
            <v>8.1</v>
          </cell>
          <cell r="AA258">
            <v>0</v>
          </cell>
          <cell r="AB258">
            <v>10.199999999999999</v>
          </cell>
          <cell r="AC258">
            <v>0</v>
          </cell>
          <cell r="AD258">
            <v>13.1</v>
          </cell>
          <cell r="AE258">
            <v>4.82</v>
          </cell>
          <cell r="AF258">
            <v>2.71</v>
          </cell>
          <cell r="AG258">
            <v>1.43</v>
          </cell>
          <cell r="AH258">
            <v>0.96799999999999997</v>
          </cell>
          <cell r="AI258">
            <v>21.3</v>
          </cell>
          <cell r="AJ258">
            <v>8.0500000000000007</v>
          </cell>
          <cell r="AK258">
            <v>5.31</v>
          </cell>
          <cell r="AL258">
            <v>2.0299999999999998</v>
          </cell>
          <cell r="AM258">
            <v>0</v>
          </cell>
          <cell r="AN258">
            <v>0.38400000000000001</v>
          </cell>
          <cell r="AO258">
            <v>0.48</v>
          </cell>
          <cell r="AP258">
            <v>0</v>
          </cell>
          <cell r="AQ258">
            <v>0</v>
          </cell>
          <cell r="AR258">
            <v>0</v>
          </cell>
          <cell r="AS258">
            <v>0</v>
          </cell>
          <cell r="AT258">
            <v>0</v>
          </cell>
          <cell r="AU258">
            <v>2.2999999999999998</v>
          </cell>
          <cell r="AV258">
            <v>0.96299999999999997</v>
          </cell>
          <cell r="AW258">
            <v>0</v>
          </cell>
          <cell r="AX258">
            <v>1</v>
          </cell>
          <cell r="AY258" t="str">
            <v>WT100X26</v>
          </cell>
          <cell r="AZ258" t="str">
            <v>WT100X26</v>
          </cell>
          <cell r="BA258">
            <v>26</v>
          </cell>
          <cell r="BB258">
            <v>3320</v>
          </cell>
          <cell r="BC258">
            <v>103</v>
          </cell>
          <cell r="BD258">
            <v>0</v>
          </cell>
          <cell r="BE258">
            <v>0</v>
          </cell>
          <cell r="BF258">
            <v>204</v>
          </cell>
          <cell r="BG258">
            <v>0</v>
          </cell>
          <cell r="BH258">
            <v>0</v>
          </cell>
          <cell r="BI258">
            <v>7.87</v>
          </cell>
          <cell r="BJ258">
            <v>12.6</v>
          </cell>
          <cell r="BK258">
            <v>0</v>
          </cell>
          <cell r="BL258">
            <v>0</v>
          </cell>
          <cell r="BM258">
            <v>0</v>
          </cell>
          <cell r="BN258">
            <v>22.6</v>
          </cell>
          <cell r="BO258">
            <v>30.2</v>
          </cell>
          <cell r="BP258">
            <v>0</v>
          </cell>
          <cell r="BQ258">
            <v>17.5</v>
          </cell>
          <cell r="BR258">
            <v>0</v>
          </cell>
          <cell r="BS258">
            <v>0</v>
          </cell>
          <cell r="BT258">
            <v>8.15</v>
          </cell>
          <cell r="BU258">
            <v>26</v>
          </cell>
          <cell r="BV258">
            <v>0</v>
          </cell>
          <cell r="BW258">
            <v>0</v>
          </cell>
          <cell r="BX258">
            <v>10.199999999999999</v>
          </cell>
          <cell r="BY258">
            <v>13.1</v>
          </cell>
          <cell r="BZ258">
            <v>2.0099999999999998</v>
          </cell>
          <cell r="CA258">
            <v>44.4</v>
          </cell>
          <cell r="CB258">
            <v>23.4</v>
          </cell>
          <cell r="CC258">
            <v>24.6</v>
          </cell>
          <cell r="CD258">
            <v>8.8699999999999992</v>
          </cell>
          <cell r="CE258">
            <v>132</v>
          </cell>
          <cell r="CF258">
            <v>87</v>
          </cell>
          <cell r="CG258">
            <v>51.6</v>
          </cell>
          <cell r="CH258">
            <v>0</v>
          </cell>
          <cell r="CI258">
            <v>160</v>
          </cell>
          <cell r="CJ258">
            <v>0.129</v>
          </cell>
          <cell r="CK258">
            <v>0</v>
          </cell>
          <cell r="CL258">
            <v>0</v>
          </cell>
          <cell r="CM258">
            <v>0</v>
          </cell>
          <cell r="CN258">
            <v>0</v>
          </cell>
          <cell r="CO258">
            <v>0</v>
          </cell>
          <cell r="CP258">
            <v>58.4</v>
          </cell>
          <cell r="CQ258">
            <v>0.96299999999999997</v>
          </cell>
          <cell r="CR258">
            <v>0</v>
          </cell>
          <cell r="CS258">
            <v>1</v>
          </cell>
        </row>
        <row r="259">
          <cell r="C259" t="str">
            <v>WT4X15.5</v>
          </cell>
          <cell r="D259" t="str">
            <v>F</v>
          </cell>
          <cell r="E259">
            <v>15.5</v>
          </cell>
          <cell r="F259">
            <v>4.5599999999999996</v>
          </cell>
          <cell r="G259">
            <v>4</v>
          </cell>
          <cell r="H259">
            <v>0</v>
          </cell>
          <cell r="I259">
            <v>0</v>
          </cell>
          <cell r="J259">
            <v>8</v>
          </cell>
          <cell r="K259">
            <v>0</v>
          </cell>
          <cell r="L259">
            <v>0</v>
          </cell>
          <cell r="M259">
            <v>0.28499999999999998</v>
          </cell>
          <cell r="N259">
            <v>0.435</v>
          </cell>
          <cell r="O259">
            <v>0</v>
          </cell>
          <cell r="P259">
            <v>0</v>
          </cell>
          <cell r="Q259">
            <v>0</v>
          </cell>
          <cell r="R259">
            <v>0.82899999999999996</v>
          </cell>
          <cell r="S259">
            <v>1.125</v>
          </cell>
          <cell r="T259">
            <v>0</v>
          </cell>
          <cell r="U259">
            <v>0</v>
          </cell>
          <cell r="V259">
            <v>0.66800000000000004</v>
          </cell>
          <cell r="W259">
            <v>0</v>
          </cell>
          <cell r="X259">
            <v>0</v>
          </cell>
          <cell r="Y259">
            <v>0.28499999999999998</v>
          </cell>
          <cell r="Z259">
            <v>9.19</v>
          </cell>
          <cell r="AA259">
            <v>0</v>
          </cell>
          <cell r="AB259">
            <v>11.1</v>
          </cell>
          <cell r="AC259">
            <v>0</v>
          </cell>
          <cell r="AD259">
            <v>14</v>
          </cell>
          <cell r="AE259">
            <v>4.28</v>
          </cell>
          <cell r="AF259">
            <v>2.39</v>
          </cell>
          <cell r="AG259">
            <v>1.28</v>
          </cell>
          <cell r="AH259">
            <v>0.96899999999999997</v>
          </cell>
          <cell r="AI259">
            <v>18.5</v>
          </cell>
          <cell r="AJ259">
            <v>7.03</v>
          </cell>
          <cell r="AK259">
            <v>4.6399999999999997</v>
          </cell>
          <cell r="AL259">
            <v>2.02</v>
          </cell>
          <cell r="AM259">
            <v>0</v>
          </cell>
          <cell r="AN259">
            <v>0.26700000000000002</v>
          </cell>
          <cell r="AO259">
            <v>0.32700000000000001</v>
          </cell>
          <cell r="AP259">
            <v>0</v>
          </cell>
          <cell r="AQ259">
            <v>0</v>
          </cell>
          <cell r="AR259">
            <v>0</v>
          </cell>
          <cell r="AS259">
            <v>0</v>
          </cell>
          <cell r="AT259">
            <v>0</v>
          </cell>
          <cell r="AU259">
            <v>2.2799999999999998</v>
          </cell>
          <cell r="AV259">
            <v>0.96099999999999997</v>
          </cell>
          <cell r="AW259">
            <v>0</v>
          </cell>
          <cell r="AX259">
            <v>1</v>
          </cell>
          <cell r="AY259" t="str">
            <v>WT100X23.05</v>
          </cell>
          <cell r="AZ259" t="str">
            <v>WT100X23.05</v>
          </cell>
          <cell r="BA259">
            <v>23.1</v>
          </cell>
          <cell r="BB259">
            <v>2940</v>
          </cell>
          <cell r="BC259">
            <v>102</v>
          </cell>
          <cell r="BD259">
            <v>0</v>
          </cell>
          <cell r="BE259">
            <v>0</v>
          </cell>
          <cell r="BF259">
            <v>203</v>
          </cell>
          <cell r="BG259">
            <v>0</v>
          </cell>
          <cell r="BH259">
            <v>0</v>
          </cell>
          <cell r="BI259">
            <v>7.24</v>
          </cell>
          <cell r="BJ259">
            <v>11</v>
          </cell>
          <cell r="BK259">
            <v>0</v>
          </cell>
          <cell r="BL259">
            <v>0</v>
          </cell>
          <cell r="BM259">
            <v>0</v>
          </cell>
          <cell r="BN259">
            <v>21.1</v>
          </cell>
          <cell r="BO259">
            <v>28.6</v>
          </cell>
          <cell r="BP259">
            <v>0</v>
          </cell>
          <cell r="BQ259">
            <v>17</v>
          </cell>
          <cell r="BR259">
            <v>0</v>
          </cell>
          <cell r="BS259">
            <v>0</v>
          </cell>
          <cell r="BT259">
            <v>7.24</v>
          </cell>
          <cell r="BU259">
            <v>23.1</v>
          </cell>
          <cell r="BV259">
            <v>0</v>
          </cell>
          <cell r="BW259">
            <v>0</v>
          </cell>
          <cell r="BX259">
            <v>11.1</v>
          </cell>
          <cell r="BY259">
            <v>14</v>
          </cell>
          <cell r="BZ259">
            <v>1.78</v>
          </cell>
          <cell r="CA259">
            <v>39.200000000000003</v>
          </cell>
          <cell r="CB259">
            <v>21</v>
          </cell>
          <cell r="CC259">
            <v>24.6</v>
          </cell>
          <cell r="CD259">
            <v>7.7</v>
          </cell>
          <cell r="CE259">
            <v>115</v>
          </cell>
          <cell r="CF259">
            <v>76</v>
          </cell>
          <cell r="CG259">
            <v>51.3</v>
          </cell>
          <cell r="CH259">
            <v>0</v>
          </cell>
          <cell r="CI259">
            <v>111</v>
          </cell>
          <cell r="CJ259">
            <v>8.7800000000000003E-2</v>
          </cell>
          <cell r="CK259">
            <v>0</v>
          </cell>
          <cell r="CL259">
            <v>0</v>
          </cell>
          <cell r="CM259">
            <v>0</v>
          </cell>
          <cell r="CN259">
            <v>0</v>
          </cell>
          <cell r="CO259">
            <v>0</v>
          </cell>
          <cell r="CP259">
            <v>57.9</v>
          </cell>
          <cell r="CQ259">
            <v>0.96099999999999997</v>
          </cell>
          <cell r="CR259">
            <v>0</v>
          </cell>
          <cell r="CS259">
            <v>1</v>
          </cell>
        </row>
        <row r="260">
          <cell r="C260" t="str">
            <v>WT4X14</v>
          </cell>
          <cell r="D260" t="str">
            <v>F</v>
          </cell>
          <cell r="E260">
            <v>14</v>
          </cell>
          <cell r="F260">
            <v>4.12</v>
          </cell>
          <cell r="G260">
            <v>4.03</v>
          </cell>
          <cell r="H260">
            <v>0</v>
          </cell>
          <cell r="I260">
            <v>0</v>
          </cell>
          <cell r="J260">
            <v>6.54</v>
          </cell>
          <cell r="K260">
            <v>0</v>
          </cell>
          <cell r="L260">
            <v>0</v>
          </cell>
          <cell r="M260">
            <v>0.28499999999999998</v>
          </cell>
          <cell r="N260">
            <v>0.46500000000000002</v>
          </cell>
          <cell r="O260">
            <v>0</v>
          </cell>
          <cell r="P260">
            <v>0</v>
          </cell>
          <cell r="Q260">
            <v>0</v>
          </cell>
          <cell r="R260">
            <v>0.85899999999999999</v>
          </cell>
          <cell r="S260">
            <v>0.9375</v>
          </cell>
          <cell r="T260">
            <v>0</v>
          </cell>
          <cell r="U260">
            <v>0</v>
          </cell>
          <cell r="V260">
            <v>0.73399999999999999</v>
          </cell>
          <cell r="W260">
            <v>0</v>
          </cell>
          <cell r="X260">
            <v>0</v>
          </cell>
          <cell r="Y260">
            <v>0.315</v>
          </cell>
          <cell r="Z260">
            <v>7.03</v>
          </cell>
          <cell r="AA260">
            <v>0</v>
          </cell>
          <cell r="AB260">
            <v>11.1</v>
          </cell>
          <cell r="AC260">
            <v>0</v>
          </cell>
          <cell r="AD260">
            <v>14.1</v>
          </cell>
          <cell r="AE260">
            <v>4.2300000000000004</v>
          </cell>
          <cell r="AF260">
            <v>2.38</v>
          </cell>
          <cell r="AG260">
            <v>1.28</v>
          </cell>
          <cell r="AH260">
            <v>1.01</v>
          </cell>
          <cell r="AI260">
            <v>10.8</v>
          </cell>
          <cell r="AJ260">
            <v>5.04</v>
          </cell>
          <cell r="AK260">
            <v>3.31</v>
          </cell>
          <cell r="AL260">
            <v>1.62</v>
          </cell>
          <cell r="AM260">
            <v>0</v>
          </cell>
          <cell r="AN260">
            <v>0.26800000000000002</v>
          </cell>
          <cell r="AO260">
            <v>0.23</v>
          </cell>
          <cell r="AP260">
            <v>0</v>
          </cell>
          <cell r="AQ260">
            <v>0</v>
          </cell>
          <cell r="AR260">
            <v>0</v>
          </cell>
          <cell r="AS260">
            <v>0</v>
          </cell>
          <cell r="AT260">
            <v>0</v>
          </cell>
          <cell r="AU260">
            <v>1.98</v>
          </cell>
          <cell r="AV260">
            <v>0.93500000000000005</v>
          </cell>
          <cell r="AW260">
            <v>0</v>
          </cell>
          <cell r="AX260">
            <v>1</v>
          </cell>
          <cell r="AY260" t="str">
            <v>WT100X20.85</v>
          </cell>
          <cell r="AZ260" t="str">
            <v>WT100X20.85</v>
          </cell>
          <cell r="BA260">
            <v>20.9</v>
          </cell>
          <cell r="BB260">
            <v>2660</v>
          </cell>
          <cell r="BC260">
            <v>102</v>
          </cell>
          <cell r="BD260">
            <v>0</v>
          </cell>
          <cell r="BE260">
            <v>0</v>
          </cell>
          <cell r="BF260">
            <v>166</v>
          </cell>
          <cell r="BG260">
            <v>0</v>
          </cell>
          <cell r="BH260">
            <v>0</v>
          </cell>
          <cell r="BI260">
            <v>7.24</v>
          </cell>
          <cell r="BJ260">
            <v>11.8</v>
          </cell>
          <cell r="BK260">
            <v>0</v>
          </cell>
          <cell r="BL260">
            <v>0</v>
          </cell>
          <cell r="BM260">
            <v>0</v>
          </cell>
          <cell r="BN260">
            <v>21.8</v>
          </cell>
          <cell r="BO260">
            <v>23.8</v>
          </cell>
          <cell r="BP260">
            <v>0</v>
          </cell>
          <cell r="BQ260">
            <v>18.600000000000001</v>
          </cell>
          <cell r="BR260">
            <v>0</v>
          </cell>
          <cell r="BS260">
            <v>0</v>
          </cell>
          <cell r="BT260">
            <v>8</v>
          </cell>
          <cell r="BU260">
            <v>20.9</v>
          </cell>
          <cell r="BV260">
            <v>0</v>
          </cell>
          <cell r="BW260">
            <v>0</v>
          </cell>
          <cell r="BX260">
            <v>11.1</v>
          </cell>
          <cell r="BY260">
            <v>14.1</v>
          </cell>
          <cell r="BZ260">
            <v>1.76</v>
          </cell>
          <cell r="CA260">
            <v>39</v>
          </cell>
          <cell r="CB260">
            <v>21</v>
          </cell>
          <cell r="CC260">
            <v>25.7</v>
          </cell>
          <cell r="CD260">
            <v>4.5</v>
          </cell>
          <cell r="CE260">
            <v>82.6</v>
          </cell>
          <cell r="CF260">
            <v>54.2</v>
          </cell>
          <cell r="CG260">
            <v>41.1</v>
          </cell>
          <cell r="CH260">
            <v>0</v>
          </cell>
          <cell r="CI260">
            <v>112</v>
          </cell>
          <cell r="CJ260">
            <v>6.1800000000000001E-2</v>
          </cell>
          <cell r="CK260">
            <v>0</v>
          </cell>
          <cell r="CL260">
            <v>0</v>
          </cell>
          <cell r="CM260">
            <v>0</v>
          </cell>
          <cell r="CN260">
            <v>0</v>
          </cell>
          <cell r="CO260">
            <v>0</v>
          </cell>
          <cell r="CP260">
            <v>50.3</v>
          </cell>
          <cell r="CQ260">
            <v>0.93500000000000005</v>
          </cell>
          <cell r="CR260">
            <v>0</v>
          </cell>
          <cell r="CS260">
            <v>1</v>
          </cell>
        </row>
        <row r="261">
          <cell r="C261" t="str">
            <v>WT4X12</v>
          </cell>
          <cell r="D261" t="str">
            <v>F</v>
          </cell>
          <cell r="E261">
            <v>12</v>
          </cell>
          <cell r="F261">
            <v>3.54</v>
          </cell>
          <cell r="G261">
            <v>3.97</v>
          </cell>
          <cell r="H261">
            <v>0</v>
          </cell>
          <cell r="I261">
            <v>0</v>
          </cell>
          <cell r="J261">
            <v>6.5</v>
          </cell>
          <cell r="K261">
            <v>0</v>
          </cell>
          <cell r="L261">
            <v>0</v>
          </cell>
          <cell r="M261">
            <v>0.245</v>
          </cell>
          <cell r="N261">
            <v>0.4</v>
          </cell>
          <cell r="O261">
            <v>0</v>
          </cell>
          <cell r="P261">
            <v>0</v>
          </cell>
          <cell r="Q261">
            <v>0</v>
          </cell>
          <cell r="R261">
            <v>0.79400000000000004</v>
          </cell>
          <cell r="S261">
            <v>0.875</v>
          </cell>
          <cell r="T261">
            <v>0</v>
          </cell>
          <cell r="U261">
            <v>0</v>
          </cell>
          <cell r="V261">
            <v>0.69499999999999995</v>
          </cell>
          <cell r="W261">
            <v>0</v>
          </cell>
          <cell r="X261">
            <v>0</v>
          </cell>
          <cell r="Y261">
            <v>0.27200000000000002</v>
          </cell>
          <cell r="Z261">
            <v>8.1199999999999992</v>
          </cell>
          <cell r="AA261">
            <v>0</v>
          </cell>
          <cell r="AB261">
            <v>12.9</v>
          </cell>
          <cell r="AC261">
            <v>0</v>
          </cell>
          <cell r="AD261">
            <v>16.2</v>
          </cell>
          <cell r="AE261">
            <v>3.53</v>
          </cell>
          <cell r="AF261">
            <v>1.98</v>
          </cell>
          <cell r="AG261">
            <v>1.08</v>
          </cell>
          <cell r="AH261">
            <v>0.999</v>
          </cell>
          <cell r="AI261">
            <v>9.14</v>
          </cell>
          <cell r="AJ261">
            <v>4.28</v>
          </cell>
          <cell r="AK261">
            <v>2.81</v>
          </cell>
          <cell r="AL261">
            <v>1.61</v>
          </cell>
          <cell r="AM261">
            <v>0</v>
          </cell>
          <cell r="AN261">
            <v>0.17299999999999999</v>
          </cell>
          <cell r="AO261">
            <v>0.14399999999999999</v>
          </cell>
          <cell r="AP261">
            <v>0</v>
          </cell>
          <cell r="AQ261">
            <v>0</v>
          </cell>
          <cell r="AR261">
            <v>0</v>
          </cell>
          <cell r="AS261">
            <v>0</v>
          </cell>
          <cell r="AT261">
            <v>0</v>
          </cell>
          <cell r="AU261">
            <v>1.96</v>
          </cell>
          <cell r="AV261">
            <v>0.93600000000000005</v>
          </cell>
          <cell r="AW261">
            <v>0</v>
          </cell>
          <cell r="AX261">
            <v>1</v>
          </cell>
          <cell r="AY261" t="str">
            <v>WT100X17.95</v>
          </cell>
          <cell r="AZ261" t="str">
            <v>WT100X17.95</v>
          </cell>
          <cell r="BA261">
            <v>18</v>
          </cell>
          <cell r="BB261">
            <v>2280</v>
          </cell>
          <cell r="BC261">
            <v>101</v>
          </cell>
          <cell r="BD261">
            <v>0</v>
          </cell>
          <cell r="BE261">
            <v>0</v>
          </cell>
          <cell r="BF261">
            <v>165</v>
          </cell>
          <cell r="BG261">
            <v>0</v>
          </cell>
          <cell r="BH261">
            <v>0</v>
          </cell>
          <cell r="BI261">
            <v>6.22</v>
          </cell>
          <cell r="BJ261">
            <v>10.199999999999999</v>
          </cell>
          <cell r="BK261">
            <v>0</v>
          </cell>
          <cell r="BL261">
            <v>0</v>
          </cell>
          <cell r="BM261">
            <v>0</v>
          </cell>
          <cell r="BN261">
            <v>20.2</v>
          </cell>
          <cell r="BO261">
            <v>22.2</v>
          </cell>
          <cell r="BP261">
            <v>0</v>
          </cell>
          <cell r="BQ261">
            <v>17.7</v>
          </cell>
          <cell r="BR261">
            <v>0</v>
          </cell>
          <cell r="BS261">
            <v>0</v>
          </cell>
          <cell r="BT261">
            <v>6.91</v>
          </cell>
          <cell r="BU261">
            <v>18</v>
          </cell>
          <cell r="BV261">
            <v>0</v>
          </cell>
          <cell r="BW261">
            <v>0</v>
          </cell>
          <cell r="BX261">
            <v>12.9</v>
          </cell>
          <cell r="BY261">
            <v>16.2</v>
          </cell>
          <cell r="BZ261">
            <v>1.47</v>
          </cell>
          <cell r="CA261">
            <v>32.4</v>
          </cell>
          <cell r="CB261">
            <v>17.7</v>
          </cell>
          <cell r="CC261">
            <v>25.4</v>
          </cell>
          <cell r="CD261">
            <v>3.8</v>
          </cell>
          <cell r="CE261">
            <v>70.099999999999994</v>
          </cell>
          <cell r="CF261">
            <v>46</v>
          </cell>
          <cell r="CG261">
            <v>40.9</v>
          </cell>
          <cell r="CH261">
            <v>0</v>
          </cell>
          <cell r="CI261">
            <v>72</v>
          </cell>
          <cell r="CJ261">
            <v>3.8699999999999998E-2</v>
          </cell>
          <cell r="CK261">
            <v>0</v>
          </cell>
          <cell r="CL261">
            <v>0</v>
          </cell>
          <cell r="CM261">
            <v>0</v>
          </cell>
          <cell r="CN261">
            <v>0</v>
          </cell>
          <cell r="CO261">
            <v>0</v>
          </cell>
          <cell r="CP261">
            <v>49.8</v>
          </cell>
          <cell r="CQ261">
            <v>0.93600000000000005</v>
          </cell>
          <cell r="CR261">
            <v>0</v>
          </cell>
          <cell r="CS261">
            <v>1</v>
          </cell>
        </row>
        <row r="262">
          <cell r="C262" t="str">
            <v>WT4X10.5</v>
          </cell>
          <cell r="D262" t="str">
            <v>F</v>
          </cell>
          <cell r="E262">
            <v>10.5</v>
          </cell>
          <cell r="F262">
            <v>3.08</v>
          </cell>
          <cell r="G262">
            <v>4.1399999999999997</v>
          </cell>
          <cell r="H262">
            <v>0</v>
          </cell>
          <cell r="I262">
            <v>0</v>
          </cell>
          <cell r="J262">
            <v>5.27</v>
          </cell>
          <cell r="K262">
            <v>0</v>
          </cell>
          <cell r="L262">
            <v>0</v>
          </cell>
          <cell r="M262">
            <v>0.25</v>
          </cell>
          <cell r="N262">
            <v>0.4</v>
          </cell>
          <cell r="O262">
            <v>0</v>
          </cell>
          <cell r="P262">
            <v>0</v>
          </cell>
          <cell r="Q262">
            <v>0</v>
          </cell>
          <cell r="R262">
            <v>0.7</v>
          </cell>
          <cell r="S262">
            <v>0.875</v>
          </cell>
          <cell r="T262">
            <v>0</v>
          </cell>
          <cell r="U262">
            <v>0</v>
          </cell>
          <cell r="V262">
            <v>0.83099999999999996</v>
          </cell>
          <cell r="W262">
            <v>0</v>
          </cell>
          <cell r="X262">
            <v>0</v>
          </cell>
          <cell r="Y262">
            <v>0.29199999999999998</v>
          </cell>
          <cell r="Z262">
            <v>6.59</v>
          </cell>
          <cell r="AA262">
            <v>0</v>
          </cell>
          <cell r="AB262">
            <v>13.8</v>
          </cell>
          <cell r="AC262">
            <v>0</v>
          </cell>
          <cell r="AD262">
            <v>16.600000000000001</v>
          </cell>
          <cell r="AE262">
            <v>3.9</v>
          </cell>
          <cell r="AF262">
            <v>2.11</v>
          </cell>
          <cell r="AG262">
            <v>1.18</v>
          </cell>
          <cell r="AH262">
            <v>1.1200000000000001</v>
          </cell>
          <cell r="AI262">
            <v>4.88</v>
          </cell>
          <cell r="AJ262">
            <v>2.84</v>
          </cell>
          <cell r="AK262">
            <v>1.85</v>
          </cell>
          <cell r="AL262">
            <v>1.26</v>
          </cell>
          <cell r="AM262">
            <v>0</v>
          </cell>
          <cell r="AN262">
            <v>0.14099999999999999</v>
          </cell>
          <cell r="AO262">
            <v>9.1600000000000001E-2</v>
          </cell>
          <cell r="AP262">
            <v>0</v>
          </cell>
          <cell r="AQ262">
            <v>0</v>
          </cell>
          <cell r="AR262">
            <v>0</v>
          </cell>
          <cell r="AS262">
            <v>0</v>
          </cell>
          <cell r="AT262">
            <v>0</v>
          </cell>
          <cell r="AU262">
            <v>1.8</v>
          </cell>
          <cell r="AV262">
            <v>0.877</v>
          </cell>
          <cell r="AW262">
            <v>0</v>
          </cell>
          <cell r="AX262">
            <v>1</v>
          </cell>
          <cell r="AY262" t="str">
            <v>WT100X15.65</v>
          </cell>
          <cell r="AZ262" t="str">
            <v>WT100X15.65</v>
          </cell>
          <cell r="BA262">
            <v>15.7</v>
          </cell>
          <cell r="BB262">
            <v>1990</v>
          </cell>
          <cell r="BC262">
            <v>105</v>
          </cell>
          <cell r="BD262">
            <v>0</v>
          </cell>
          <cell r="BE262">
            <v>0</v>
          </cell>
          <cell r="BF262">
            <v>134</v>
          </cell>
          <cell r="BG262">
            <v>0</v>
          </cell>
          <cell r="BH262">
            <v>0</v>
          </cell>
          <cell r="BI262">
            <v>6.35</v>
          </cell>
          <cell r="BJ262">
            <v>10.199999999999999</v>
          </cell>
          <cell r="BK262">
            <v>0</v>
          </cell>
          <cell r="BL262">
            <v>0</v>
          </cell>
          <cell r="BM262">
            <v>0</v>
          </cell>
          <cell r="BN262">
            <v>17.8</v>
          </cell>
          <cell r="BO262">
            <v>22.2</v>
          </cell>
          <cell r="BP262">
            <v>0</v>
          </cell>
          <cell r="BQ262">
            <v>21.1</v>
          </cell>
          <cell r="BR262">
            <v>0</v>
          </cell>
          <cell r="BS262">
            <v>0</v>
          </cell>
          <cell r="BT262">
            <v>7.42</v>
          </cell>
          <cell r="BU262">
            <v>15.7</v>
          </cell>
          <cell r="BV262">
            <v>0</v>
          </cell>
          <cell r="BW262">
            <v>0</v>
          </cell>
          <cell r="BX262">
            <v>13.8</v>
          </cell>
          <cell r="BY262">
            <v>16.600000000000001</v>
          </cell>
          <cell r="BZ262">
            <v>1.62</v>
          </cell>
          <cell r="CA262">
            <v>34.6</v>
          </cell>
          <cell r="CB262">
            <v>19.3</v>
          </cell>
          <cell r="CC262">
            <v>28.4</v>
          </cell>
          <cell r="CD262">
            <v>2.0299999999999998</v>
          </cell>
          <cell r="CE262">
            <v>46.5</v>
          </cell>
          <cell r="CF262">
            <v>30.3</v>
          </cell>
          <cell r="CG262">
            <v>32</v>
          </cell>
          <cell r="CH262">
            <v>0</v>
          </cell>
          <cell r="CI262">
            <v>58.7</v>
          </cell>
          <cell r="CJ262">
            <v>2.46E-2</v>
          </cell>
          <cell r="CK262">
            <v>0</v>
          </cell>
          <cell r="CL262">
            <v>0</v>
          </cell>
          <cell r="CM262">
            <v>0</v>
          </cell>
          <cell r="CN262">
            <v>0</v>
          </cell>
          <cell r="CO262">
            <v>0</v>
          </cell>
          <cell r="CP262">
            <v>45.7</v>
          </cell>
          <cell r="CQ262">
            <v>0.877</v>
          </cell>
          <cell r="CR262">
            <v>0</v>
          </cell>
          <cell r="CS262">
            <v>1</v>
          </cell>
        </row>
        <row r="263">
          <cell r="C263" t="str">
            <v>WT4X9</v>
          </cell>
          <cell r="D263" t="str">
            <v>F</v>
          </cell>
          <cell r="E263">
            <v>9</v>
          </cell>
          <cell r="F263">
            <v>2.63</v>
          </cell>
          <cell r="G263">
            <v>4.07</v>
          </cell>
          <cell r="H263">
            <v>0</v>
          </cell>
          <cell r="I263">
            <v>0</v>
          </cell>
          <cell r="J263">
            <v>5.25</v>
          </cell>
          <cell r="K263">
            <v>0</v>
          </cell>
          <cell r="L263">
            <v>0</v>
          </cell>
          <cell r="M263">
            <v>0.23</v>
          </cell>
          <cell r="N263">
            <v>0.33</v>
          </cell>
          <cell r="O263">
            <v>0</v>
          </cell>
          <cell r="P263">
            <v>0</v>
          </cell>
          <cell r="Q263">
            <v>0</v>
          </cell>
          <cell r="R263">
            <v>0.63</v>
          </cell>
          <cell r="S263">
            <v>0.8125</v>
          </cell>
          <cell r="T263">
            <v>0</v>
          </cell>
          <cell r="U263">
            <v>0</v>
          </cell>
          <cell r="V263">
            <v>0.83399999999999996</v>
          </cell>
          <cell r="W263">
            <v>0</v>
          </cell>
          <cell r="X263">
            <v>0</v>
          </cell>
          <cell r="Y263">
            <v>0.251</v>
          </cell>
          <cell r="Z263">
            <v>7.95</v>
          </cell>
          <cell r="AA263">
            <v>0</v>
          </cell>
          <cell r="AB263">
            <v>15</v>
          </cell>
          <cell r="AC263">
            <v>0</v>
          </cell>
          <cell r="AD263">
            <v>17.7</v>
          </cell>
          <cell r="AE263">
            <v>3.41</v>
          </cell>
          <cell r="AF263">
            <v>1.86</v>
          </cell>
          <cell r="AG263">
            <v>1.05</v>
          </cell>
          <cell r="AH263">
            <v>1.1399999999999999</v>
          </cell>
          <cell r="AI263">
            <v>3.98</v>
          </cell>
          <cell r="AJ263">
            <v>2.33</v>
          </cell>
          <cell r="AK263">
            <v>1.52</v>
          </cell>
          <cell r="AL263">
            <v>1.23</v>
          </cell>
          <cell r="AM263">
            <v>0</v>
          </cell>
          <cell r="AN263">
            <v>8.5500000000000007E-2</v>
          </cell>
          <cell r="AO263">
            <v>5.62E-2</v>
          </cell>
          <cell r="AP263">
            <v>0</v>
          </cell>
          <cell r="AQ263">
            <v>0</v>
          </cell>
          <cell r="AR263">
            <v>0</v>
          </cell>
          <cell r="AS263">
            <v>0</v>
          </cell>
          <cell r="AT263">
            <v>0</v>
          </cell>
          <cell r="AU263">
            <v>1.8</v>
          </cell>
          <cell r="AV263">
            <v>0.86299999999999999</v>
          </cell>
          <cell r="AW263">
            <v>0</v>
          </cell>
          <cell r="AX263">
            <v>1</v>
          </cell>
          <cell r="AY263" t="str">
            <v>WT100X13.3</v>
          </cell>
          <cell r="AZ263" t="str">
            <v>WT100X13.3</v>
          </cell>
          <cell r="BA263">
            <v>13.3</v>
          </cell>
          <cell r="BB263">
            <v>1700</v>
          </cell>
          <cell r="BC263">
            <v>103</v>
          </cell>
          <cell r="BD263">
            <v>0</v>
          </cell>
          <cell r="BE263">
            <v>0</v>
          </cell>
          <cell r="BF263">
            <v>133</v>
          </cell>
          <cell r="BG263">
            <v>0</v>
          </cell>
          <cell r="BH263">
            <v>0</v>
          </cell>
          <cell r="BI263">
            <v>5.84</v>
          </cell>
          <cell r="BJ263">
            <v>8.3800000000000008</v>
          </cell>
          <cell r="BK263">
            <v>0</v>
          </cell>
          <cell r="BL263">
            <v>0</v>
          </cell>
          <cell r="BM263">
            <v>0</v>
          </cell>
          <cell r="BN263">
            <v>16</v>
          </cell>
          <cell r="BO263">
            <v>20.6</v>
          </cell>
          <cell r="BP263">
            <v>0</v>
          </cell>
          <cell r="BQ263">
            <v>21.2</v>
          </cell>
          <cell r="BR263">
            <v>0</v>
          </cell>
          <cell r="BS263">
            <v>0</v>
          </cell>
          <cell r="BT263">
            <v>6.38</v>
          </cell>
          <cell r="BU263">
            <v>13.3</v>
          </cell>
          <cell r="BV263">
            <v>0</v>
          </cell>
          <cell r="BW263">
            <v>0</v>
          </cell>
          <cell r="BX263">
            <v>15</v>
          </cell>
          <cell r="BY263">
            <v>17.7</v>
          </cell>
          <cell r="BZ263">
            <v>1.42</v>
          </cell>
          <cell r="CA263">
            <v>30.5</v>
          </cell>
          <cell r="CB263">
            <v>17.2</v>
          </cell>
          <cell r="CC263">
            <v>29</v>
          </cell>
          <cell r="CD263">
            <v>1.66</v>
          </cell>
          <cell r="CE263">
            <v>38.200000000000003</v>
          </cell>
          <cell r="CF263">
            <v>24.9</v>
          </cell>
          <cell r="CG263">
            <v>31.2</v>
          </cell>
          <cell r="CH263">
            <v>0</v>
          </cell>
          <cell r="CI263">
            <v>35.6</v>
          </cell>
          <cell r="CJ263">
            <v>1.5100000000000001E-2</v>
          </cell>
          <cell r="CK263">
            <v>0</v>
          </cell>
          <cell r="CL263">
            <v>0</v>
          </cell>
          <cell r="CM263">
            <v>0</v>
          </cell>
          <cell r="CN263">
            <v>0</v>
          </cell>
          <cell r="CO263">
            <v>0</v>
          </cell>
          <cell r="CP263">
            <v>45.7</v>
          </cell>
          <cell r="CQ263">
            <v>0.86299999999999999</v>
          </cell>
          <cell r="CR263">
            <v>0</v>
          </cell>
          <cell r="CS263">
            <v>1</v>
          </cell>
        </row>
        <row r="264">
          <cell r="C264" t="str">
            <v>WT4X7.5</v>
          </cell>
          <cell r="D264" t="str">
            <v>F</v>
          </cell>
          <cell r="E264">
            <v>7.5</v>
          </cell>
          <cell r="F264">
            <v>2.2200000000000002</v>
          </cell>
          <cell r="G264">
            <v>4.0599999999999996</v>
          </cell>
          <cell r="H264">
            <v>0</v>
          </cell>
          <cell r="I264">
            <v>0</v>
          </cell>
          <cell r="J264">
            <v>4.0199999999999996</v>
          </cell>
          <cell r="K264">
            <v>0</v>
          </cell>
          <cell r="L264">
            <v>0</v>
          </cell>
          <cell r="M264">
            <v>0.245</v>
          </cell>
          <cell r="N264">
            <v>0.315</v>
          </cell>
          <cell r="O264">
            <v>0</v>
          </cell>
          <cell r="P264">
            <v>0</v>
          </cell>
          <cell r="Q264">
            <v>0</v>
          </cell>
          <cell r="R264">
            <v>0.61499999999999999</v>
          </cell>
          <cell r="S264">
            <v>0.8125</v>
          </cell>
          <cell r="T264">
            <v>0</v>
          </cell>
          <cell r="U264">
            <v>0</v>
          </cell>
          <cell r="V264">
            <v>0.998</v>
          </cell>
          <cell r="W264">
            <v>0</v>
          </cell>
          <cell r="X264">
            <v>0</v>
          </cell>
          <cell r="Y264">
            <v>0.27600000000000002</v>
          </cell>
          <cell r="Z264">
            <v>6.37</v>
          </cell>
          <cell r="AA264">
            <v>0</v>
          </cell>
          <cell r="AB264">
            <v>14</v>
          </cell>
          <cell r="AC264">
            <v>0</v>
          </cell>
          <cell r="AD264">
            <v>16.600000000000001</v>
          </cell>
          <cell r="AE264">
            <v>3.28</v>
          </cell>
          <cell r="AF264">
            <v>1.91</v>
          </cell>
          <cell r="AG264">
            <v>1.07</v>
          </cell>
          <cell r="AH264">
            <v>1.22</v>
          </cell>
          <cell r="AI264">
            <v>1.7</v>
          </cell>
          <cell r="AJ264">
            <v>1.33</v>
          </cell>
          <cell r="AK264">
            <v>0.84899999999999998</v>
          </cell>
          <cell r="AL264">
            <v>0.876</v>
          </cell>
          <cell r="AM264">
            <v>0</v>
          </cell>
          <cell r="AN264">
            <v>6.7900000000000002E-2</v>
          </cell>
          <cell r="AO264">
            <v>3.8199999999999998E-2</v>
          </cell>
          <cell r="AP264">
            <v>0</v>
          </cell>
          <cell r="AQ264">
            <v>0</v>
          </cell>
          <cell r="AR264">
            <v>0</v>
          </cell>
          <cell r="AS264">
            <v>0</v>
          </cell>
          <cell r="AT264">
            <v>0</v>
          </cell>
          <cell r="AU264">
            <v>1.72</v>
          </cell>
          <cell r="AV264">
            <v>0.76</v>
          </cell>
          <cell r="AW264">
            <v>0</v>
          </cell>
          <cell r="AX264">
            <v>1</v>
          </cell>
          <cell r="AY264" t="str">
            <v>WT100X11.25</v>
          </cell>
          <cell r="AZ264" t="str">
            <v>WT100X11.25</v>
          </cell>
          <cell r="BA264">
            <v>11.3</v>
          </cell>
          <cell r="BB264">
            <v>1430</v>
          </cell>
          <cell r="BC264">
            <v>103</v>
          </cell>
          <cell r="BD264">
            <v>0</v>
          </cell>
          <cell r="BE264">
            <v>0</v>
          </cell>
          <cell r="BF264">
            <v>102</v>
          </cell>
          <cell r="BG264">
            <v>0</v>
          </cell>
          <cell r="BH264">
            <v>0</v>
          </cell>
          <cell r="BI264">
            <v>6.22</v>
          </cell>
          <cell r="BJ264">
            <v>8</v>
          </cell>
          <cell r="BK264">
            <v>0</v>
          </cell>
          <cell r="BL264">
            <v>0</v>
          </cell>
          <cell r="BM264">
            <v>0</v>
          </cell>
          <cell r="BN264">
            <v>15.6</v>
          </cell>
          <cell r="BO264">
            <v>20.6</v>
          </cell>
          <cell r="BP264">
            <v>0</v>
          </cell>
          <cell r="BQ264">
            <v>25.3</v>
          </cell>
          <cell r="BR264">
            <v>0</v>
          </cell>
          <cell r="BS264">
            <v>0</v>
          </cell>
          <cell r="BT264">
            <v>7.01</v>
          </cell>
          <cell r="BU264">
            <v>11.3</v>
          </cell>
          <cell r="BV264">
            <v>0</v>
          </cell>
          <cell r="BW264">
            <v>0</v>
          </cell>
          <cell r="BX264">
            <v>14</v>
          </cell>
          <cell r="BY264">
            <v>16.600000000000001</v>
          </cell>
          <cell r="BZ264">
            <v>1.37</v>
          </cell>
          <cell r="CA264">
            <v>31.3</v>
          </cell>
          <cell r="CB264">
            <v>17.5</v>
          </cell>
          <cell r="CC264">
            <v>31</v>
          </cell>
          <cell r="CD264">
            <v>0.70799999999999996</v>
          </cell>
          <cell r="CE264">
            <v>21.8</v>
          </cell>
          <cell r="CF264">
            <v>13.9</v>
          </cell>
          <cell r="CG264">
            <v>22.3</v>
          </cell>
          <cell r="CH264">
            <v>0</v>
          </cell>
          <cell r="CI264">
            <v>28.3</v>
          </cell>
          <cell r="CJ264">
            <v>1.03E-2</v>
          </cell>
          <cell r="CK264">
            <v>0</v>
          </cell>
          <cell r="CL264">
            <v>0</v>
          </cell>
          <cell r="CM264">
            <v>0</v>
          </cell>
          <cell r="CN264">
            <v>0</v>
          </cell>
          <cell r="CO264">
            <v>0</v>
          </cell>
          <cell r="CP264">
            <v>43.7</v>
          </cell>
          <cell r="CQ264">
            <v>0.76</v>
          </cell>
          <cell r="CR264">
            <v>0</v>
          </cell>
          <cell r="CS264">
            <v>1</v>
          </cell>
        </row>
        <row r="265">
          <cell r="C265" t="str">
            <v>WT4X6.5</v>
          </cell>
          <cell r="D265" t="str">
            <v>F</v>
          </cell>
          <cell r="E265">
            <v>6.5</v>
          </cell>
          <cell r="F265">
            <v>1.92</v>
          </cell>
          <cell r="G265">
            <v>4</v>
          </cell>
          <cell r="H265">
            <v>0</v>
          </cell>
          <cell r="I265">
            <v>0</v>
          </cell>
          <cell r="J265">
            <v>4</v>
          </cell>
          <cell r="K265">
            <v>0</v>
          </cell>
          <cell r="L265">
            <v>0</v>
          </cell>
          <cell r="M265">
            <v>0.23</v>
          </cell>
          <cell r="N265">
            <v>0.255</v>
          </cell>
          <cell r="O265">
            <v>0</v>
          </cell>
          <cell r="P265">
            <v>0</v>
          </cell>
          <cell r="Q265">
            <v>0</v>
          </cell>
          <cell r="R265">
            <v>0.55500000000000005</v>
          </cell>
          <cell r="S265">
            <v>0.75</v>
          </cell>
          <cell r="T265">
            <v>0</v>
          </cell>
          <cell r="U265">
            <v>0</v>
          </cell>
          <cell r="V265">
            <v>1.03</v>
          </cell>
          <cell r="W265">
            <v>0</v>
          </cell>
          <cell r="X265">
            <v>0</v>
          </cell>
          <cell r="Y265">
            <v>0.24</v>
          </cell>
          <cell r="Z265">
            <v>7.84</v>
          </cell>
          <cell r="AA265">
            <v>0</v>
          </cell>
          <cell r="AB265">
            <v>15</v>
          </cell>
          <cell r="AC265">
            <v>0</v>
          </cell>
          <cell r="AD265">
            <v>17.399999999999999</v>
          </cell>
          <cell r="AE265">
            <v>2.89</v>
          </cell>
          <cell r="AF265">
            <v>1.74</v>
          </cell>
          <cell r="AG265">
            <v>0.97399999999999998</v>
          </cell>
          <cell r="AH265">
            <v>1.23</v>
          </cell>
          <cell r="AI265">
            <v>1.36</v>
          </cell>
          <cell r="AJ265">
            <v>1.07</v>
          </cell>
          <cell r="AK265">
            <v>0.68200000000000005</v>
          </cell>
          <cell r="AL265">
            <v>0.84299999999999997</v>
          </cell>
          <cell r="AM265">
            <v>0</v>
          </cell>
          <cell r="AN265">
            <v>4.3299999999999998E-2</v>
          </cell>
          <cell r="AO265">
            <v>2.69E-2</v>
          </cell>
          <cell r="AP265">
            <v>0</v>
          </cell>
          <cell r="AQ265">
            <v>0</v>
          </cell>
          <cell r="AR265">
            <v>0</v>
          </cell>
          <cell r="AS265">
            <v>0</v>
          </cell>
          <cell r="AT265">
            <v>0</v>
          </cell>
          <cell r="AU265">
            <v>1.74</v>
          </cell>
          <cell r="AV265">
            <v>0.73299999999999998</v>
          </cell>
          <cell r="AW265">
            <v>0</v>
          </cell>
          <cell r="AX265">
            <v>1</v>
          </cell>
          <cell r="AY265" t="str">
            <v>WT100X9.65</v>
          </cell>
          <cell r="AZ265" t="str">
            <v>WT100X9.65</v>
          </cell>
          <cell r="BA265">
            <v>9.65</v>
          </cell>
          <cell r="BB265">
            <v>1240</v>
          </cell>
          <cell r="BC265">
            <v>102</v>
          </cell>
          <cell r="BD265">
            <v>0</v>
          </cell>
          <cell r="BE265">
            <v>0</v>
          </cell>
          <cell r="BF265">
            <v>102</v>
          </cell>
          <cell r="BG265">
            <v>0</v>
          </cell>
          <cell r="BH265">
            <v>0</v>
          </cell>
          <cell r="BI265">
            <v>5.84</v>
          </cell>
          <cell r="BJ265">
            <v>6.48</v>
          </cell>
          <cell r="BK265">
            <v>0</v>
          </cell>
          <cell r="BL265">
            <v>0</v>
          </cell>
          <cell r="BM265">
            <v>0</v>
          </cell>
          <cell r="BN265">
            <v>14.1</v>
          </cell>
          <cell r="BO265">
            <v>19.100000000000001</v>
          </cell>
          <cell r="BP265">
            <v>0</v>
          </cell>
          <cell r="BQ265">
            <v>26.2</v>
          </cell>
          <cell r="BR265">
            <v>0</v>
          </cell>
          <cell r="BS265">
            <v>0</v>
          </cell>
          <cell r="BT265">
            <v>6.1</v>
          </cell>
          <cell r="BU265">
            <v>9.65</v>
          </cell>
          <cell r="BV265">
            <v>0</v>
          </cell>
          <cell r="BW265">
            <v>0</v>
          </cell>
          <cell r="BX265">
            <v>15</v>
          </cell>
          <cell r="BY265">
            <v>17.399999999999999</v>
          </cell>
          <cell r="BZ265">
            <v>1.2</v>
          </cell>
          <cell r="CA265">
            <v>28.5</v>
          </cell>
          <cell r="CB265">
            <v>16</v>
          </cell>
          <cell r="CC265">
            <v>31.2</v>
          </cell>
          <cell r="CD265">
            <v>0.56599999999999995</v>
          </cell>
          <cell r="CE265">
            <v>17.5</v>
          </cell>
          <cell r="CF265">
            <v>11.2</v>
          </cell>
          <cell r="CG265">
            <v>21.4</v>
          </cell>
          <cell r="CH265">
            <v>0</v>
          </cell>
          <cell r="CI265">
            <v>18</v>
          </cell>
          <cell r="CJ265">
            <v>7.2199999999999999E-3</v>
          </cell>
          <cell r="CK265">
            <v>0</v>
          </cell>
          <cell r="CL265">
            <v>0</v>
          </cell>
          <cell r="CM265">
            <v>0</v>
          </cell>
          <cell r="CN265">
            <v>0</v>
          </cell>
          <cell r="CO265">
            <v>0</v>
          </cell>
          <cell r="CP265">
            <v>44.2</v>
          </cell>
          <cell r="CQ265">
            <v>0.73299999999999998</v>
          </cell>
          <cell r="CR265">
            <v>0</v>
          </cell>
          <cell r="CS265">
            <v>1</v>
          </cell>
        </row>
        <row r="266">
          <cell r="C266" t="str">
            <v>WT4X5</v>
          </cell>
          <cell r="D266" t="str">
            <v>F</v>
          </cell>
          <cell r="E266">
            <v>5</v>
          </cell>
          <cell r="F266">
            <v>1.48</v>
          </cell>
          <cell r="G266">
            <v>3.95</v>
          </cell>
          <cell r="H266">
            <v>0</v>
          </cell>
          <cell r="I266">
            <v>0</v>
          </cell>
          <cell r="J266">
            <v>3.94</v>
          </cell>
          <cell r="K266">
            <v>0</v>
          </cell>
          <cell r="L266">
            <v>0</v>
          </cell>
          <cell r="M266">
            <v>0.17</v>
          </cell>
          <cell r="N266">
            <v>0.20499999999999999</v>
          </cell>
          <cell r="O266">
            <v>0</v>
          </cell>
          <cell r="P266">
            <v>0</v>
          </cell>
          <cell r="Q266">
            <v>0</v>
          </cell>
          <cell r="R266">
            <v>0.505</v>
          </cell>
          <cell r="S266">
            <v>0.6875</v>
          </cell>
          <cell r="T266">
            <v>0</v>
          </cell>
          <cell r="U266">
            <v>0</v>
          </cell>
          <cell r="V266">
            <v>0.95299999999999996</v>
          </cell>
          <cell r="W266">
            <v>0</v>
          </cell>
          <cell r="X266">
            <v>0</v>
          </cell>
          <cell r="Y266">
            <v>0.188</v>
          </cell>
          <cell r="Z266">
            <v>9.61</v>
          </cell>
          <cell r="AA266">
            <v>0</v>
          </cell>
          <cell r="AB266">
            <v>20.2</v>
          </cell>
          <cell r="AC266">
            <v>0</v>
          </cell>
          <cell r="AD266">
            <v>23.2</v>
          </cell>
          <cell r="AE266">
            <v>2.15</v>
          </cell>
          <cell r="AF266">
            <v>1.27</v>
          </cell>
          <cell r="AG266">
            <v>0.71699999999999997</v>
          </cell>
          <cell r="AH266">
            <v>1.2</v>
          </cell>
          <cell r="AI266">
            <v>1.05</v>
          </cell>
          <cell r="AJ266">
            <v>0.82599999999999996</v>
          </cell>
          <cell r="AK266">
            <v>0.53100000000000003</v>
          </cell>
          <cell r="AL266">
            <v>0.84</v>
          </cell>
          <cell r="AM266">
            <v>0</v>
          </cell>
          <cell r="AN266">
            <v>2.12E-2</v>
          </cell>
          <cell r="AO266">
            <v>1.14E-2</v>
          </cell>
          <cell r="AP266">
            <v>0</v>
          </cell>
          <cell r="AQ266">
            <v>0</v>
          </cell>
          <cell r="AR266">
            <v>0</v>
          </cell>
          <cell r="AS266">
            <v>0</v>
          </cell>
          <cell r="AT266">
            <v>0</v>
          </cell>
          <cell r="AU266">
            <v>1.7</v>
          </cell>
          <cell r="AV266">
            <v>0.749</v>
          </cell>
          <cell r="AW266">
            <v>0</v>
          </cell>
          <cell r="AX266">
            <v>0.73499999999999999</v>
          </cell>
          <cell r="AY266" t="str">
            <v>WT100X7.5</v>
          </cell>
          <cell r="AZ266" t="str">
            <v>WT100X7.5</v>
          </cell>
          <cell r="BA266">
            <v>7.5</v>
          </cell>
          <cell r="BB266">
            <v>955</v>
          </cell>
          <cell r="BC266">
            <v>100</v>
          </cell>
          <cell r="BD266">
            <v>0</v>
          </cell>
          <cell r="BE266">
            <v>0</v>
          </cell>
          <cell r="BF266">
            <v>100</v>
          </cell>
          <cell r="BG266">
            <v>0</v>
          </cell>
          <cell r="BH266">
            <v>0</v>
          </cell>
          <cell r="BI266">
            <v>4.32</v>
          </cell>
          <cell r="BJ266">
            <v>5.21</v>
          </cell>
          <cell r="BK266">
            <v>0</v>
          </cell>
          <cell r="BL266">
            <v>0</v>
          </cell>
          <cell r="BM266">
            <v>0</v>
          </cell>
          <cell r="BN266">
            <v>12.8</v>
          </cell>
          <cell r="BO266">
            <v>17.5</v>
          </cell>
          <cell r="BP266">
            <v>0</v>
          </cell>
          <cell r="BQ266">
            <v>24.2</v>
          </cell>
          <cell r="BR266">
            <v>0</v>
          </cell>
          <cell r="BS266">
            <v>0</v>
          </cell>
          <cell r="BT266">
            <v>4.78</v>
          </cell>
          <cell r="BU266">
            <v>7.5</v>
          </cell>
          <cell r="BV266">
            <v>0</v>
          </cell>
          <cell r="BW266">
            <v>0</v>
          </cell>
          <cell r="BX266">
            <v>20.2</v>
          </cell>
          <cell r="BY266">
            <v>23.2</v>
          </cell>
          <cell r="BZ266">
            <v>0.89500000000000002</v>
          </cell>
          <cell r="CA266">
            <v>20.8</v>
          </cell>
          <cell r="CB266">
            <v>11.7</v>
          </cell>
          <cell r="CC266">
            <v>30.5</v>
          </cell>
          <cell r="CD266">
            <v>0.437</v>
          </cell>
          <cell r="CE266">
            <v>13.5</v>
          </cell>
          <cell r="CF266">
            <v>8.6999999999999993</v>
          </cell>
          <cell r="CG266">
            <v>21.3</v>
          </cell>
          <cell r="CH266">
            <v>0</v>
          </cell>
          <cell r="CI266">
            <v>8.82</v>
          </cell>
          <cell r="CJ266">
            <v>3.0599999999999998E-3</v>
          </cell>
          <cell r="CK266">
            <v>0</v>
          </cell>
          <cell r="CL266">
            <v>0</v>
          </cell>
          <cell r="CM266">
            <v>0</v>
          </cell>
          <cell r="CN266">
            <v>0</v>
          </cell>
          <cell r="CO266">
            <v>0</v>
          </cell>
          <cell r="CP266">
            <v>43.2</v>
          </cell>
          <cell r="CQ266">
            <v>0.749</v>
          </cell>
          <cell r="CR266">
            <v>0</v>
          </cell>
          <cell r="CS266">
            <v>0.73499999999999999</v>
          </cell>
        </row>
        <row r="267">
          <cell r="C267" t="str">
            <v>WT3X12.5</v>
          </cell>
          <cell r="D267" t="str">
            <v>F</v>
          </cell>
          <cell r="E267">
            <v>12.5</v>
          </cell>
          <cell r="F267">
            <v>3.67</v>
          </cell>
          <cell r="G267">
            <v>3.19</v>
          </cell>
          <cell r="H267">
            <v>0</v>
          </cell>
          <cell r="I267">
            <v>0</v>
          </cell>
          <cell r="J267">
            <v>6.08</v>
          </cell>
          <cell r="K267">
            <v>0</v>
          </cell>
          <cell r="L267">
            <v>0</v>
          </cell>
          <cell r="M267">
            <v>0.32</v>
          </cell>
          <cell r="N267">
            <v>0.45500000000000002</v>
          </cell>
          <cell r="O267">
            <v>0</v>
          </cell>
          <cell r="P267">
            <v>0</v>
          </cell>
          <cell r="Q267">
            <v>0</v>
          </cell>
          <cell r="R267">
            <v>0.70499999999999996</v>
          </cell>
          <cell r="S267">
            <v>0.9375</v>
          </cell>
          <cell r="T267">
            <v>0</v>
          </cell>
          <cell r="U267">
            <v>0</v>
          </cell>
          <cell r="V267">
            <v>0.61</v>
          </cell>
          <cell r="W267">
            <v>0</v>
          </cell>
          <cell r="X267">
            <v>0</v>
          </cell>
          <cell r="Y267">
            <v>0.30199999999999999</v>
          </cell>
          <cell r="Z267">
            <v>6.68</v>
          </cell>
          <cell r="AA267">
            <v>0</v>
          </cell>
          <cell r="AB267">
            <v>7.61</v>
          </cell>
          <cell r="AC267">
            <v>0</v>
          </cell>
          <cell r="AD267">
            <v>10</v>
          </cell>
          <cell r="AE267">
            <v>2.29</v>
          </cell>
          <cell r="AF267">
            <v>1.68</v>
          </cell>
          <cell r="AG267">
            <v>0.88600000000000001</v>
          </cell>
          <cell r="AH267">
            <v>0.78900000000000003</v>
          </cell>
          <cell r="AI267">
            <v>8.5299999999999994</v>
          </cell>
          <cell r="AJ267">
            <v>4.28</v>
          </cell>
          <cell r="AK267">
            <v>2.81</v>
          </cell>
          <cell r="AL267">
            <v>1.52</v>
          </cell>
          <cell r="AM267">
            <v>0</v>
          </cell>
          <cell r="AN267">
            <v>0.22900000000000001</v>
          </cell>
          <cell r="AO267">
            <v>0.17100000000000001</v>
          </cell>
          <cell r="AP267">
            <v>0</v>
          </cell>
          <cell r="AQ267">
            <v>0</v>
          </cell>
          <cell r="AR267">
            <v>0</v>
          </cell>
          <cell r="AS267">
            <v>0</v>
          </cell>
          <cell r="AT267">
            <v>0</v>
          </cell>
          <cell r="AU267">
            <v>1.76</v>
          </cell>
          <cell r="AV267">
            <v>0.95299999999999996</v>
          </cell>
          <cell r="AW267">
            <v>0</v>
          </cell>
          <cell r="AX267">
            <v>1</v>
          </cell>
          <cell r="AY267" t="str">
            <v>WT75X18.55</v>
          </cell>
          <cell r="AZ267" t="str">
            <v>WT75X18.55</v>
          </cell>
          <cell r="BA267">
            <v>18.600000000000001</v>
          </cell>
          <cell r="BB267">
            <v>2370</v>
          </cell>
          <cell r="BC267">
            <v>81</v>
          </cell>
          <cell r="BD267">
            <v>0</v>
          </cell>
          <cell r="BE267">
            <v>0</v>
          </cell>
          <cell r="BF267">
            <v>154</v>
          </cell>
          <cell r="BG267">
            <v>0</v>
          </cell>
          <cell r="BH267">
            <v>0</v>
          </cell>
          <cell r="BI267">
            <v>8.1300000000000008</v>
          </cell>
          <cell r="BJ267">
            <v>11.6</v>
          </cell>
          <cell r="BK267">
            <v>0</v>
          </cell>
          <cell r="BL267">
            <v>0</v>
          </cell>
          <cell r="BM267">
            <v>0</v>
          </cell>
          <cell r="BN267">
            <v>17.899999999999999</v>
          </cell>
          <cell r="BO267">
            <v>23.8</v>
          </cell>
          <cell r="BP267">
            <v>0</v>
          </cell>
          <cell r="BQ267">
            <v>15.5</v>
          </cell>
          <cell r="BR267">
            <v>0</v>
          </cell>
          <cell r="BS267">
            <v>0</v>
          </cell>
          <cell r="BT267">
            <v>7.67</v>
          </cell>
          <cell r="BU267">
            <v>18.600000000000001</v>
          </cell>
          <cell r="BV267">
            <v>0</v>
          </cell>
          <cell r="BW267">
            <v>0</v>
          </cell>
          <cell r="BX267">
            <v>7.61</v>
          </cell>
          <cell r="BY267">
            <v>10</v>
          </cell>
          <cell r="BZ267">
            <v>0.95299999999999996</v>
          </cell>
          <cell r="CA267">
            <v>27.5</v>
          </cell>
          <cell r="CB267">
            <v>14.5</v>
          </cell>
          <cell r="CC267">
            <v>20</v>
          </cell>
          <cell r="CD267">
            <v>3.55</v>
          </cell>
          <cell r="CE267">
            <v>70.099999999999994</v>
          </cell>
          <cell r="CF267">
            <v>46</v>
          </cell>
          <cell r="CG267">
            <v>38.6</v>
          </cell>
          <cell r="CH267">
            <v>0</v>
          </cell>
          <cell r="CI267">
            <v>95.3</v>
          </cell>
          <cell r="CJ267">
            <v>4.5900000000000003E-2</v>
          </cell>
          <cell r="CK267">
            <v>0</v>
          </cell>
          <cell r="CL267">
            <v>0</v>
          </cell>
          <cell r="CM267">
            <v>0</v>
          </cell>
          <cell r="CN267">
            <v>0</v>
          </cell>
          <cell r="CO267">
            <v>0</v>
          </cell>
          <cell r="CP267">
            <v>44.7</v>
          </cell>
          <cell r="CQ267">
            <v>0.95299999999999996</v>
          </cell>
          <cell r="CR267">
            <v>0</v>
          </cell>
          <cell r="CS267">
            <v>1</v>
          </cell>
        </row>
        <row r="268">
          <cell r="C268" t="str">
            <v>WT3X10</v>
          </cell>
          <cell r="D268" t="str">
            <v>F</v>
          </cell>
          <cell r="E268">
            <v>10</v>
          </cell>
          <cell r="F268">
            <v>2.94</v>
          </cell>
          <cell r="G268">
            <v>3.1</v>
          </cell>
          <cell r="H268">
            <v>0</v>
          </cell>
          <cell r="I268">
            <v>0</v>
          </cell>
          <cell r="J268">
            <v>6.02</v>
          </cell>
          <cell r="K268">
            <v>0</v>
          </cell>
          <cell r="L268">
            <v>0</v>
          </cell>
          <cell r="M268">
            <v>0.26</v>
          </cell>
          <cell r="N268">
            <v>0.36499999999999999</v>
          </cell>
          <cell r="O268">
            <v>0</v>
          </cell>
          <cell r="P268">
            <v>0</v>
          </cell>
          <cell r="Q268">
            <v>0</v>
          </cell>
          <cell r="R268">
            <v>0.66400000000000003</v>
          </cell>
          <cell r="S268">
            <v>0.875</v>
          </cell>
          <cell r="T268">
            <v>0</v>
          </cell>
          <cell r="U268">
            <v>0</v>
          </cell>
          <cell r="V268">
            <v>0.56000000000000005</v>
          </cell>
          <cell r="W268">
            <v>0</v>
          </cell>
          <cell r="X268">
            <v>0</v>
          </cell>
          <cell r="Y268">
            <v>0.24399999999999999</v>
          </cell>
          <cell r="Z268">
            <v>8.25</v>
          </cell>
          <cell r="AA268">
            <v>0</v>
          </cell>
          <cell r="AB268">
            <v>9.3699999999999992</v>
          </cell>
          <cell r="AC268">
            <v>0</v>
          </cell>
          <cell r="AD268">
            <v>11.9</v>
          </cell>
          <cell r="AE268">
            <v>1.76</v>
          </cell>
          <cell r="AF268">
            <v>1.29</v>
          </cell>
          <cell r="AG268">
            <v>0.69299999999999995</v>
          </cell>
          <cell r="AH268">
            <v>0.77400000000000002</v>
          </cell>
          <cell r="AI268">
            <v>6.64</v>
          </cell>
          <cell r="AJ268">
            <v>3.36</v>
          </cell>
          <cell r="AK268">
            <v>2.21</v>
          </cell>
          <cell r="AL268">
            <v>1.5</v>
          </cell>
          <cell r="AM268">
            <v>0</v>
          </cell>
          <cell r="AN268">
            <v>0.12</v>
          </cell>
          <cell r="AO268">
            <v>8.5800000000000001E-2</v>
          </cell>
          <cell r="AP268">
            <v>0</v>
          </cell>
          <cell r="AQ268">
            <v>0</v>
          </cell>
          <cell r="AR268">
            <v>0</v>
          </cell>
          <cell r="AS268">
            <v>0</v>
          </cell>
          <cell r="AT268">
            <v>0</v>
          </cell>
          <cell r="AU268">
            <v>1.73</v>
          </cell>
          <cell r="AV268">
            <v>0.95299999999999996</v>
          </cell>
          <cell r="AW268">
            <v>0</v>
          </cell>
          <cell r="AX268">
            <v>1</v>
          </cell>
          <cell r="AY268" t="str">
            <v>WT75X14.9</v>
          </cell>
          <cell r="AZ268" t="str">
            <v>WT75X14.9</v>
          </cell>
          <cell r="BA268">
            <v>14.9</v>
          </cell>
          <cell r="BB268">
            <v>1900</v>
          </cell>
          <cell r="BC268">
            <v>78.7</v>
          </cell>
          <cell r="BD268">
            <v>0</v>
          </cell>
          <cell r="BE268">
            <v>0</v>
          </cell>
          <cell r="BF268">
            <v>153</v>
          </cell>
          <cell r="BG268">
            <v>0</v>
          </cell>
          <cell r="BH268">
            <v>0</v>
          </cell>
          <cell r="BI268">
            <v>6.6</v>
          </cell>
          <cell r="BJ268">
            <v>9.27</v>
          </cell>
          <cell r="BK268">
            <v>0</v>
          </cell>
          <cell r="BL268">
            <v>0</v>
          </cell>
          <cell r="BM268">
            <v>0</v>
          </cell>
          <cell r="BN268">
            <v>16.899999999999999</v>
          </cell>
          <cell r="BO268">
            <v>22.2</v>
          </cell>
          <cell r="BP268">
            <v>0</v>
          </cell>
          <cell r="BQ268">
            <v>14.2</v>
          </cell>
          <cell r="BR268">
            <v>0</v>
          </cell>
          <cell r="BS268">
            <v>0</v>
          </cell>
          <cell r="BT268">
            <v>6.2</v>
          </cell>
          <cell r="BU268">
            <v>14.9</v>
          </cell>
          <cell r="BV268">
            <v>0</v>
          </cell>
          <cell r="BW268">
            <v>0</v>
          </cell>
          <cell r="BX268">
            <v>9.3699999999999992</v>
          </cell>
          <cell r="BY268">
            <v>11.9</v>
          </cell>
          <cell r="BZ268">
            <v>0.73299999999999998</v>
          </cell>
          <cell r="CA268">
            <v>21.1</v>
          </cell>
          <cell r="CB268">
            <v>11.4</v>
          </cell>
          <cell r="CC268">
            <v>19.7</v>
          </cell>
          <cell r="CD268">
            <v>2.76</v>
          </cell>
          <cell r="CE268">
            <v>55.1</v>
          </cell>
          <cell r="CF268">
            <v>36.200000000000003</v>
          </cell>
          <cell r="CG268">
            <v>38.1</v>
          </cell>
          <cell r="CH268">
            <v>0</v>
          </cell>
          <cell r="CI268">
            <v>49.9</v>
          </cell>
          <cell r="CJ268">
            <v>2.3E-2</v>
          </cell>
          <cell r="CK268">
            <v>0</v>
          </cell>
          <cell r="CL268">
            <v>0</v>
          </cell>
          <cell r="CM268">
            <v>0</v>
          </cell>
          <cell r="CN268">
            <v>0</v>
          </cell>
          <cell r="CO268">
            <v>0</v>
          </cell>
          <cell r="CP268">
            <v>43.9</v>
          </cell>
          <cell r="CQ268">
            <v>0.95299999999999996</v>
          </cell>
          <cell r="CR268">
            <v>0</v>
          </cell>
          <cell r="CS268">
            <v>1</v>
          </cell>
        </row>
        <row r="269">
          <cell r="C269" t="str">
            <v>WT3X7.5</v>
          </cell>
          <cell r="D269" t="str">
            <v>F</v>
          </cell>
          <cell r="E269">
            <v>7.5</v>
          </cell>
          <cell r="F269">
            <v>2.21</v>
          </cell>
          <cell r="G269">
            <v>3</v>
          </cell>
          <cell r="H269">
            <v>0</v>
          </cell>
          <cell r="I269">
            <v>0</v>
          </cell>
          <cell r="J269">
            <v>5.99</v>
          </cell>
          <cell r="K269">
            <v>0</v>
          </cell>
          <cell r="L269">
            <v>0</v>
          </cell>
          <cell r="M269">
            <v>0.23</v>
          </cell>
          <cell r="N269">
            <v>0.26</v>
          </cell>
          <cell r="O269">
            <v>0</v>
          </cell>
          <cell r="P269">
            <v>0</v>
          </cell>
          <cell r="Q269">
            <v>0</v>
          </cell>
          <cell r="R269">
            <v>0.55900000000000005</v>
          </cell>
          <cell r="S269">
            <v>0.75</v>
          </cell>
          <cell r="T269">
            <v>0</v>
          </cell>
          <cell r="U269">
            <v>0</v>
          </cell>
          <cell r="V269">
            <v>0.55800000000000005</v>
          </cell>
          <cell r="W269">
            <v>0</v>
          </cell>
          <cell r="X269">
            <v>0</v>
          </cell>
          <cell r="Y269">
            <v>0.185</v>
          </cell>
          <cell r="Z269">
            <v>11.5</v>
          </cell>
          <cell r="AA269">
            <v>0</v>
          </cell>
          <cell r="AB269">
            <v>10.6</v>
          </cell>
          <cell r="AC269">
            <v>0</v>
          </cell>
          <cell r="AD269">
            <v>13</v>
          </cell>
          <cell r="AE269">
            <v>1.41</v>
          </cell>
          <cell r="AF269">
            <v>1.03</v>
          </cell>
          <cell r="AG269">
            <v>0.57699999999999996</v>
          </cell>
          <cell r="AH269">
            <v>0.79700000000000004</v>
          </cell>
          <cell r="AI269">
            <v>4.66</v>
          </cell>
          <cell r="AJ269">
            <v>2.37</v>
          </cell>
          <cell r="AK269">
            <v>1.56</v>
          </cell>
          <cell r="AL269">
            <v>1.45</v>
          </cell>
          <cell r="AM269">
            <v>0</v>
          </cell>
          <cell r="AN269">
            <v>5.04E-2</v>
          </cell>
          <cell r="AO269">
            <v>3.4200000000000001E-2</v>
          </cell>
          <cell r="AP269">
            <v>0</v>
          </cell>
          <cell r="AQ269">
            <v>0</v>
          </cell>
          <cell r="AR269">
            <v>0</v>
          </cell>
          <cell r="AS269">
            <v>0</v>
          </cell>
          <cell r="AT269">
            <v>0</v>
          </cell>
          <cell r="AU269">
            <v>1.71</v>
          </cell>
          <cell r="AV269">
            <v>0.93700000000000006</v>
          </cell>
          <cell r="AW269">
            <v>0</v>
          </cell>
          <cell r="AX269">
            <v>1</v>
          </cell>
          <cell r="AY269" t="str">
            <v>WT75X11.25</v>
          </cell>
          <cell r="AZ269" t="str">
            <v>WT75X11.25</v>
          </cell>
          <cell r="BA269">
            <v>11.3</v>
          </cell>
          <cell r="BB269">
            <v>1430</v>
          </cell>
          <cell r="BC269">
            <v>76.2</v>
          </cell>
          <cell r="BD269">
            <v>0</v>
          </cell>
          <cell r="BE269">
            <v>0</v>
          </cell>
          <cell r="BF269">
            <v>152</v>
          </cell>
          <cell r="BG269">
            <v>0</v>
          </cell>
          <cell r="BH269">
            <v>0</v>
          </cell>
          <cell r="BI269">
            <v>5.84</v>
          </cell>
          <cell r="BJ269">
            <v>6.6</v>
          </cell>
          <cell r="BK269">
            <v>0</v>
          </cell>
          <cell r="BL269">
            <v>0</v>
          </cell>
          <cell r="BM269">
            <v>0</v>
          </cell>
          <cell r="BN269">
            <v>14.2</v>
          </cell>
          <cell r="BO269">
            <v>19.100000000000001</v>
          </cell>
          <cell r="BP269">
            <v>0</v>
          </cell>
          <cell r="BQ269">
            <v>14.2</v>
          </cell>
          <cell r="BR269">
            <v>0</v>
          </cell>
          <cell r="BS269">
            <v>0</v>
          </cell>
          <cell r="BT269">
            <v>4.7</v>
          </cell>
          <cell r="BU269">
            <v>11.3</v>
          </cell>
          <cell r="BV269">
            <v>0</v>
          </cell>
          <cell r="BW269">
            <v>0</v>
          </cell>
          <cell r="BX269">
            <v>10.6</v>
          </cell>
          <cell r="BY269">
            <v>13</v>
          </cell>
          <cell r="BZ269">
            <v>0.58699999999999997</v>
          </cell>
          <cell r="CA269">
            <v>16.899999999999999</v>
          </cell>
          <cell r="CB269">
            <v>9.4600000000000009</v>
          </cell>
          <cell r="CC269">
            <v>20.2</v>
          </cell>
          <cell r="CD269">
            <v>1.94</v>
          </cell>
          <cell r="CE269">
            <v>38.799999999999997</v>
          </cell>
          <cell r="CF269">
            <v>25.6</v>
          </cell>
          <cell r="CG269">
            <v>36.799999999999997</v>
          </cell>
          <cell r="CH269">
            <v>0</v>
          </cell>
          <cell r="CI269">
            <v>21</v>
          </cell>
          <cell r="CJ269">
            <v>9.1800000000000007E-3</v>
          </cell>
          <cell r="CK269">
            <v>0</v>
          </cell>
          <cell r="CL269">
            <v>0</v>
          </cell>
          <cell r="CM269">
            <v>0</v>
          </cell>
          <cell r="CN269">
            <v>0</v>
          </cell>
          <cell r="CO269">
            <v>0</v>
          </cell>
          <cell r="CP269">
            <v>43.4</v>
          </cell>
          <cell r="CQ269">
            <v>0.93700000000000006</v>
          </cell>
          <cell r="CR269">
            <v>0</v>
          </cell>
          <cell r="CS269">
            <v>1</v>
          </cell>
        </row>
        <row r="270">
          <cell r="C270" t="str">
            <v>WT3X8</v>
          </cell>
          <cell r="D270" t="str">
            <v>F</v>
          </cell>
          <cell r="E270">
            <v>8</v>
          </cell>
          <cell r="F270">
            <v>2.37</v>
          </cell>
          <cell r="G270">
            <v>3.14</v>
          </cell>
          <cell r="H270">
            <v>0</v>
          </cell>
          <cell r="I270">
            <v>0</v>
          </cell>
          <cell r="J270">
            <v>4.03</v>
          </cell>
          <cell r="K270">
            <v>0</v>
          </cell>
          <cell r="L270">
            <v>0</v>
          </cell>
          <cell r="M270">
            <v>0.26</v>
          </cell>
          <cell r="N270">
            <v>0.40500000000000003</v>
          </cell>
          <cell r="O270">
            <v>0</v>
          </cell>
          <cell r="P270">
            <v>0</v>
          </cell>
          <cell r="Q270">
            <v>0</v>
          </cell>
          <cell r="R270">
            <v>0.65500000000000003</v>
          </cell>
          <cell r="S270">
            <v>0.875</v>
          </cell>
          <cell r="T270">
            <v>0</v>
          </cell>
          <cell r="U270">
            <v>0</v>
          </cell>
          <cell r="V270">
            <v>0.67600000000000005</v>
          </cell>
          <cell r="W270">
            <v>0</v>
          </cell>
          <cell r="X270">
            <v>0</v>
          </cell>
          <cell r="Y270">
            <v>0.29399999999999998</v>
          </cell>
          <cell r="Z270">
            <v>4.9800000000000004</v>
          </cell>
          <cell r="AA270">
            <v>0</v>
          </cell>
          <cell r="AB270">
            <v>9.56</v>
          </cell>
          <cell r="AC270">
            <v>0</v>
          </cell>
          <cell r="AD270">
            <v>12.1</v>
          </cell>
          <cell r="AE270">
            <v>1.69</v>
          </cell>
          <cell r="AF270">
            <v>1.25</v>
          </cell>
          <cell r="AG270">
            <v>0.68500000000000005</v>
          </cell>
          <cell r="AH270">
            <v>0.84399999999999997</v>
          </cell>
          <cell r="AI270">
            <v>2.21</v>
          </cell>
          <cell r="AJ270">
            <v>1.69</v>
          </cell>
          <cell r="AK270">
            <v>1.1000000000000001</v>
          </cell>
          <cell r="AL270">
            <v>0.96599999999999997</v>
          </cell>
          <cell r="AM270">
            <v>0</v>
          </cell>
          <cell r="AN270">
            <v>0.111</v>
          </cell>
          <cell r="AO270">
            <v>4.2599999999999999E-2</v>
          </cell>
          <cell r="AP270">
            <v>0</v>
          </cell>
          <cell r="AQ270">
            <v>0</v>
          </cell>
          <cell r="AR270">
            <v>0</v>
          </cell>
          <cell r="AS270">
            <v>0</v>
          </cell>
          <cell r="AT270">
            <v>0</v>
          </cell>
          <cell r="AU270">
            <v>1.37</v>
          </cell>
          <cell r="AV270">
            <v>0.88</v>
          </cell>
          <cell r="AW270">
            <v>0</v>
          </cell>
          <cell r="AX270">
            <v>1</v>
          </cell>
          <cell r="AY270" t="str">
            <v>WT75X12</v>
          </cell>
          <cell r="AZ270" t="str">
            <v>WT75X12</v>
          </cell>
          <cell r="BA270">
            <v>12</v>
          </cell>
          <cell r="BB270">
            <v>1530</v>
          </cell>
          <cell r="BC270">
            <v>79.8</v>
          </cell>
          <cell r="BD270">
            <v>0</v>
          </cell>
          <cell r="BE270">
            <v>0</v>
          </cell>
          <cell r="BF270">
            <v>102</v>
          </cell>
          <cell r="BG270">
            <v>0</v>
          </cell>
          <cell r="BH270">
            <v>0</v>
          </cell>
          <cell r="BI270">
            <v>6.6</v>
          </cell>
          <cell r="BJ270">
            <v>10.3</v>
          </cell>
          <cell r="BK270">
            <v>0</v>
          </cell>
          <cell r="BL270">
            <v>0</v>
          </cell>
          <cell r="BM270">
            <v>0</v>
          </cell>
          <cell r="BN270">
            <v>16.600000000000001</v>
          </cell>
          <cell r="BO270">
            <v>22.2</v>
          </cell>
          <cell r="BP270">
            <v>0</v>
          </cell>
          <cell r="BQ270">
            <v>17.2</v>
          </cell>
          <cell r="BR270">
            <v>0</v>
          </cell>
          <cell r="BS270">
            <v>0</v>
          </cell>
          <cell r="BT270">
            <v>7.47</v>
          </cell>
          <cell r="BU270">
            <v>12</v>
          </cell>
          <cell r="BV270">
            <v>0</v>
          </cell>
          <cell r="BW270">
            <v>0</v>
          </cell>
          <cell r="BX270">
            <v>9.56</v>
          </cell>
          <cell r="BY270">
            <v>12.1</v>
          </cell>
          <cell r="BZ270">
            <v>0.70299999999999996</v>
          </cell>
          <cell r="CA270">
            <v>20.5</v>
          </cell>
          <cell r="CB270">
            <v>11.2</v>
          </cell>
          <cell r="CC270">
            <v>21.4</v>
          </cell>
          <cell r="CD270">
            <v>0.92</v>
          </cell>
          <cell r="CE270">
            <v>27.7</v>
          </cell>
          <cell r="CF270">
            <v>18</v>
          </cell>
          <cell r="CG270">
            <v>24.5</v>
          </cell>
          <cell r="CH270">
            <v>0</v>
          </cell>
          <cell r="CI270">
            <v>46.2</v>
          </cell>
          <cell r="CJ270">
            <v>1.14E-2</v>
          </cell>
          <cell r="CK270">
            <v>0</v>
          </cell>
          <cell r="CL270">
            <v>0</v>
          </cell>
          <cell r="CM270">
            <v>0</v>
          </cell>
          <cell r="CN270">
            <v>0</v>
          </cell>
          <cell r="CO270">
            <v>0</v>
          </cell>
          <cell r="CP270">
            <v>34.799999999999997</v>
          </cell>
          <cell r="CQ270">
            <v>0.88</v>
          </cell>
          <cell r="CR270">
            <v>0</v>
          </cell>
          <cell r="CS270">
            <v>1</v>
          </cell>
        </row>
        <row r="271">
          <cell r="C271" t="str">
            <v>WT3X6</v>
          </cell>
          <cell r="D271" t="str">
            <v>F</v>
          </cell>
          <cell r="E271">
            <v>6</v>
          </cell>
          <cell r="F271">
            <v>1.78</v>
          </cell>
          <cell r="G271">
            <v>3.02</v>
          </cell>
          <cell r="H271">
            <v>0</v>
          </cell>
          <cell r="I271">
            <v>0</v>
          </cell>
          <cell r="J271">
            <v>4</v>
          </cell>
          <cell r="K271">
            <v>0</v>
          </cell>
          <cell r="L271">
            <v>0</v>
          </cell>
          <cell r="M271">
            <v>0.23</v>
          </cell>
          <cell r="N271">
            <v>0.28000000000000003</v>
          </cell>
          <cell r="O271">
            <v>0</v>
          </cell>
          <cell r="P271">
            <v>0</v>
          </cell>
          <cell r="Q271">
            <v>0</v>
          </cell>
          <cell r="R271">
            <v>0.53</v>
          </cell>
          <cell r="S271">
            <v>0.75</v>
          </cell>
          <cell r="T271">
            <v>0</v>
          </cell>
          <cell r="U271">
            <v>0</v>
          </cell>
          <cell r="V271">
            <v>0.67700000000000005</v>
          </cell>
          <cell r="W271">
            <v>0</v>
          </cell>
          <cell r="X271">
            <v>0</v>
          </cell>
          <cell r="Y271">
            <v>0.222</v>
          </cell>
          <cell r="Z271">
            <v>7.14</v>
          </cell>
          <cell r="AA271">
            <v>0</v>
          </cell>
          <cell r="AB271">
            <v>10.8</v>
          </cell>
          <cell r="AC271">
            <v>0</v>
          </cell>
          <cell r="AD271">
            <v>13.1</v>
          </cell>
          <cell r="AE271">
            <v>1.32</v>
          </cell>
          <cell r="AF271">
            <v>1.01</v>
          </cell>
          <cell r="AG271">
            <v>0.56399999999999995</v>
          </cell>
          <cell r="AH271">
            <v>0.86199999999999999</v>
          </cell>
          <cell r="AI271">
            <v>1.5</v>
          </cell>
          <cell r="AJ271">
            <v>1.1599999999999999</v>
          </cell>
          <cell r="AK271">
            <v>0.748</v>
          </cell>
          <cell r="AL271">
            <v>0.91800000000000004</v>
          </cell>
          <cell r="AM271">
            <v>0</v>
          </cell>
          <cell r="AN271">
            <v>4.4900000000000002E-2</v>
          </cell>
          <cell r="AO271">
            <v>1.78E-2</v>
          </cell>
          <cell r="AP271">
            <v>0</v>
          </cell>
          <cell r="AQ271">
            <v>0</v>
          </cell>
          <cell r="AR271">
            <v>0</v>
          </cell>
          <cell r="AS271">
            <v>0</v>
          </cell>
          <cell r="AT271">
            <v>0</v>
          </cell>
          <cell r="AU271">
            <v>1.37</v>
          </cell>
          <cell r="AV271">
            <v>0.84599999999999997</v>
          </cell>
          <cell r="AW271">
            <v>0</v>
          </cell>
          <cell r="AX271">
            <v>1</v>
          </cell>
          <cell r="AY271" t="str">
            <v>WT75X9</v>
          </cell>
          <cell r="AZ271" t="str">
            <v>WT75X9</v>
          </cell>
          <cell r="BA271">
            <v>9</v>
          </cell>
          <cell r="BB271">
            <v>1150</v>
          </cell>
          <cell r="BC271">
            <v>76.7</v>
          </cell>
          <cell r="BD271">
            <v>0</v>
          </cell>
          <cell r="BE271">
            <v>0</v>
          </cell>
          <cell r="BF271">
            <v>102</v>
          </cell>
          <cell r="BG271">
            <v>0</v>
          </cell>
          <cell r="BH271">
            <v>0</v>
          </cell>
          <cell r="BI271">
            <v>5.84</v>
          </cell>
          <cell r="BJ271">
            <v>7.11</v>
          </cell>
          <cell r="BK271">
            <v>0</v>
          </cell>
          <cell r="BL271">
            <v>0</v>
          </cell>
          <cell r="BM271">
            <v>0</v>
          </cell>
          <cell r="BN271">
            <v>13.5</v>
          </cell>
          <cell r="BO271">
            <v>19.100000000000001</v>
          </cell>
          <cell r="BP271">
            <v>0</v>
          </cell>
          <cell r="BQ271">
            <v>17.2</v>
          </cell>
          <cell r="BR271">
            <v>0</v>
          </cell>
          <cell r="BS271">
            <v>0</v>
          </cell>
          <cell r="BT271">
            <v>5.64</v>
          </cell>
          <cell r="BU271">
            <v>9</v>
          </cell>
          <cell r="BV271">
            <v>0</v>
          </cell>
          <cell r="BW271">
            <v>0</v>
          </cell>
          <cell r="BX271">
            <v>10.8</v>
          </cell>
          <cell r="BY271">
            <v>13.1</v>
          </cell>
          <cell r="BZ271">
            <v>0.54900000000000004</v>
          </cell>
          <cell r="CA271">
            <v>16.600000000000001</v>
          </cell>
          <cell r="CB271">
            <v>9.24</v>
          </cell>
          <cell r="CC271">
            <v>21.9</v>
          </cell>
          <cell r="CD271">
            <v>0.624</v>
          </cell>
          <cell r="CE271">
            <v>19</v>
          </cell>
          <cell r="CF271">
            <v>12.3</v>
          </cell>
          <cell r="CG271">
            <v>23.3</v>
          </cell>
          <cell r="CH271">
            <v>0</v>
          </cell>
          <cell r="CI271">
            <v>18.7</v>
          </cell>
          <cell r="CJ271">
            <v>4.7800000000000004E-3</v>
          </cell>
          <cell r="CK271">
            <v>0</v>
          </cell>
          <cell r="CL271">
            <v>0</v>
          </cell>
          <cell r="CM271">
            <v>0</v>
          </cell>
          <cell r="CN271">
            <v>0</v>
          </cell>
          <cell r="CO271">
            <v>0</v>
          </cell>
          <cell r="CP271">
            <v>34.799999999999997</v>
          </cell>
          <cell r="CQ271">
            <v>0.84599999999999997</v>
          </cell>
          <cell r="CR271">
            <v>0</v>
          </cell>
          <cell r="CS271">
            <v>1</v>
          </cell>
        </row>
        <row r="272">
          <cell r="C272" t="str">
            <v>WT3X4.5</v>
          </cell>
          <cell r="D272" t="str">
            <v>F</v>
          </cell>
          <cell r="E272">
            <v>4.5</v>
          </cell>
          <cell r="F272">
            <v>1.34</v>
          </cell>
          <cell r="G272">
            <v>2.95</v>
          </cell>
          <cell r="H272">
            <v>0</v>
          </cell>
          <cell r="I272">
            <v>0</v>
          </cell>
          <cell r="J272">
            <v>3.94</v>
          </cell>
          <cell r="K272">
            <v>0</v>
          </cell>
          <cell r="L272">
            <v>0</v>
          </cell>
          <cell r="M272">
            <v>0.17</v>
          </cell>
          <cell r="N272">
            <v>0.215</v>
          </cell>
          <cell r="O272">
            <v>0</v>
          </cell>
          <cell r="P272">
            <v>0</v>
          </cell>
          <cell r="Q272">
            <v>0</v>
          </cell>
          <cell r="R272">
            <v>0.46500000000000002</v>
          </cell>
          <cell r="S272">
            <v>0.6875</v>
          </cell>
          <cell r="T272">
            <v>0</v>
          </cell>
          <cell r="U272">
            <v>0</v>
          </cell>
          <cell r="V272">
            <v>0.623</v>
          </cell>
          <cell r="W272">
            <v>0</v>
          </cell>
          <cell r="X272">
            <v>0</v>
          </cell>
          <cell r="Y272">
            <v>0.17</v>
          </cell>
          <cell r="Z272">
            <v>9.16</v>
          </cell>
          <cell r="AA272">
            <v>0</v>
          </cell>
          <cell r="AB272">
            <v>14.6</v>
          </cell>
          <cell r="AC272">
            <v>0</v>
          </cell>
          <cell r="AD272">
            <v>17.399999999999999</v>
          </cell>
          <cell r="AE272">
            <v>0.95</v>
          </cell>
          <cell r="AF272">
            <v>0.72</v>
          </cell>
          <cell r="AG272">
            <v>0.40799999999999997</v>
          </cell>
          <cell r="AH272">
            <v>0.84199999999999997</v>
          </cell>
          <cell r="AI272">
            <v>1.1000000000000001</v>
          </cell>
          <cell r="AJ272">
            <v>0.85599999999999998</v>
          </cell>
          <cell r="AK272">
            <v>0.55700000000000005</v>
          </cell>
          <cell r="AL272">
            <v>0.90500000000000003</v>
          </cell>
          <cell r="AM272">
            <v>0</v>
          </cell>
          <cell r="AN272">
            <v>2.0199999999999999E-2</v>
          </cell>
          <cell r="AO272">
            <v>7.3600000000000002E-3</v>
          </cell>
          <cell r="AP272">
            <v>0</v>
          </cell>
          <cell r="AQ272">
            <v>0</v>
          </cell>
          <cell r="AR272">
            <v>0</v>
          </cell>
          <cell r="AS272">
            <v>0</v>
          </cell>
          <cell r="AT272">
            <v>0</v>
          </cell>
          <cell r="AU272">
            <v>1.34</v>
          </cell>
          <cell r="AV272">
            <v>0.85199999999999998</v>
          </cell>
          <cell r="AW272">
            <v>0</v>
          </cell>
          <cell r="AX272">
            <v>1</v>
          </cell>
          <cell r="AY272" t="str">
            <v>WT75X6.75</v>
          </cell>
          <cell r="AZ272" t="str">
            <v>WT75X6.75</v>
          </cell>
          <cell r="BA272">
            <v>6.75</v>
          </cell>
          <cell r="BB272">
            <v>865</v>
          </cell>
          <cell r="BC272">
            <v>74.900000000000006</v>
          </cell>
          <cell r="BD272">
            <v>0</v>
          </cell>
          <cell r="BE272">
            <v>0</v>
          </cell>
          <cell r="BF272">
            <v>100</v>
          </cell>
          <cell r="BG272">
            <v>0</v>
          </cell>
          <cell r="BH272">
            <v>0</v>
          </cell>
          <cell r="BI272">
            <v>4.32</v>
          </cell>
          <cell r="BJ272">
            <v>5.46</v>
          </cell>
          <cell r="BK272">
            <v>0</v>
          </cell>
          <cell r="BL272">
            <v>0</v>
          </cell>
          <cell r="BM272">
            <v>0</v>
          </cell>
          <cell r="BN272">
            <v>11.8</v>
          </cell>
          <cell r="BO272">
            <v>17.5</v>
          </cell>
          <cell r="BP272">
            <v>0</v>
          </cell>
          <cell r="BQ272">
            <v>15.8</v>
          </cell>
          <cell r="BR272">
            <v>0</v>
          </cell>
          <cell r="BS272">
            <v>0</v>
          </cell>
          <cell r="BT272">
            <v>4.32</v>
          </cell>
          <cell r="BU272">
            <v>6.75</v>
          </cell>
          <cell r="BV272">
            <v>0</v>
          </cell>
          <cell r="BW272">
            <v>0</v>
          </cell>
          <cell r="BX272">
            <v>14.6</v>
          </cell>
          <cell r="BY272">
            <v>17.399999999999999</v>
          </cell>
          <cell r="BZ272">
            <v>0.39500000000000002</v>
          </cell>
          <cell r="CA272">
            <v>11.8</v>
          </cell>
          <cell r="CB272">
            <v>6.69</v>
          </cell>
          <cell r="CC272">
            <v>21.4</v>
          </cell>
          <cell r="CD272">
            <v>0.45800000000000002</v>
          </cell>
          <cell r="CE272">
            <v>14</v>
          </cell>
          <cell r="CF272">
            <v>9.1300000000000008</v>
          </cell>
          <cell r="CG272">
            <v>23</v>
          </cell>
          <cell r="CH272">
            <v>0</v>
          </cell>
          <cell r="CI272">
            <v>8.41</v>
          </cell>
          <cell r="CJ272">
            <v>1.98E-3</v>
          </cell>
          <cell r="CK272">
            <v>0</v>
          </cell>
          <cell r="CL272">
            <v>0</v>
          </cell>
          <cell r="CM272">
            <v>0</v>
          </cell>
          <cell r="CN272">
            <v>0</v>
          </cell>
          <cell r="CO272">
            <v>0</v>
          </cell>
          <cell r="CP272">
            <v>34</v>
          </cell>
          <cell r="CQ272">
            <v>0.85199999999999998</v>
          </cell>
          <cell r="CR272">
            <v>0</v>
          </cell>
          <cell r="CS272">
            <v>1</v>
          </cell>
        </row>
        <row r="273">
          <cell r="C273" t="str">
            <v>WT3X4.25</v>
          </cell>
          <cell r="D273" t="str">
            <v>F</v>
          </cell>
          <cell r="E273">
            <v>4.25</v>
          </cell>
          <cell r="F273">
            <v>1.26</v>
          </cell>
          <cell r="G273">
            <v>2.92</v>
          </cell>
          <cell r="H273">
            <v>0</v>
          </cell>
          <cell r="I273">
            <v>0</v>
          </cell>
          <cell r="J273">
            <v>3.94</v>
          </cell>
          <cell r="K273">
            <v>0</v>
          </cell>
          <cell r="L273">
            <v>0</v>
          </cell>
          <cell r="M273">
            <v>0.17</v>
          </cell>
          <cell r="N273">
            <v>0.19500000000000001</v>
          </cell>
          <cell r="O273">
            <v>0</v>
          </cell>
          <cell r="P273">
            <v>0</v>
          </cell>
          <cell r="Q273">
            <v>0</v>
          </cell>
          <cell r="R273">
            <v>0.44400000000000001</v>
          </cell>
          <cell r="S273">
            <v>0.6875</v>
          </cell>
          <cell r="T273">
            <v>0</v>
          </cell>
          <cell r="U273">
            <v>0</v>
          </cell>
          <cell r="V273">
            <v>0.63700000000000001</v>
          </cell>
          <cell r="W273">
            <v>0</v>
          </cell>
          <cell r="X273">
            <v>0</v>
          </cell>
          <cell r="Y273">
            <v>0.16</v>
          </cell>
          <cell r="Z273">
            <v>10.1</v>
          </cell>
          <cell r="AA273">
            <v>0</v>
          </cell>
          <cell r="AB273">
            <v>14.5</v>
          </cell>
          <cell r="AC273">
            <v>0</v>
          </cell>
          <cell r="AD273">
            <v>17.100000000000001</v>
          </cell>
          <cell r="AE273">
            <v>0.90500000000000003</v>
          </cell>
          <cell r="AF273">
            <v>0.7</v>
          </cell>
          <cell r="AG273">
            <v>0.39700000000000002</v>
          </cell>
          <cell r="AH273">
            <v>0.84799999999999998</v>
          </cell>
          <cell r="AI273">
            <v>0.995</v>
          </cell>
          <cell r="AJ273">
            <v>0.77800000000000002</v>
          </cell>
          <cell r="AK273">
            <v>0.505</v>
          </cell>
          <cell r="AL273">
            <v>0.89</v>
          </cell>
          <cell r="AM273">
            <v>0</v>
          </cell>
          <cell r="AN273">
            <v>1.66E-2</v>
          </cell>
          <cell r="AO273">
            <v>6.1999999999999998E-3</v>
          </cell>
          <cell r="AP273">
            <v>0</v>
          </cell>
          <cell r="AQ273">
            <v>0</v>
          </cell>
          <cell r="AR273">
            <v>0</v>
          </cell>
          <cell r="AS273">
            <v>0</v>
          </cell>
          <cell r="AT273">
            <v>0</v>
          </cell>
          <cell r="AU273">
            <v>1.34</v>
          </cell>
          <cell r="AV273">
            <v>0.83899999999999997</v>
          </cell>
          <cell r="AW273">
            <v>0</v>
          </cell>
          <cell r="AX273">
            <v>1</v>
          </cell>
          <cell r="AY273" t="str">
            <v>WT75X6.5</v>
          </cell>
          <cell r="AZ273" t="str">
            <v>WT75X6.5</v>
          </cell>
          <cell r="BA273">
            <v>5</v>
          </cell>
          <cell r="BB273">
            <v>813</v>
          </cell>
          <cell r="BC273">
            <v>74.2</v>
          </cell>
          <cell r="BD273">
            <v>0</v>
          </cell>
          <cell r="BE273">
            <v>0</v>
          </cell>
          <cell r="BF273">
            <v>100</v>
          </cell>
          <cell r="BG273">
            <v>0</v>
          </cell>
          <cell r="BH273">
            <v>0</v>
          </cell>
          <cell r="BI273">
            <v>4.32</v>
          </cell>
          <cell r="BJ273">
            <v>4.95</v>
          </cell>
          <cell r="BK273">
            <v>0</v>
          </cell>
          <cell r="BL273">
            <v>0</v>
          </cell>
          <cell r="BM273">
            <v>0</v>
          </cell>
          <cell r="BN273">
            <v>11.3</v>
          </cell>
          <cell r="BO273">
            <v>17.5</v>
          </cell>
          <cell r="BP273">
            <v>0</v>
          </cell>
          <cell r="BQ273">
            <v>16.2</v>
          </cell>
          <cell r="BR273">
            <v>0</v>
          </cell>
          <cell r="BS273">
            <v>0</v>
          </cell>
          <cell r="BT273">
            <v>4.0599999999999996</v>
          </cell>
          <cell r="BU273">
            <v>5</v>
          </cell>
          <cell r="BV273">
            <v>0</v>
          </cell>
          <cell r="BW273">
            <v>0</v>
          </cell>
          <cell r="BX273">
            <v>14.5</v>
          </cell>
          <cell r="BY273">
            <v>17.100000000000001</v>
          </cell>
          <cell r="BZ273">
            <v>0.377</v>
          </cell>
          <cell r="CA273">
            <v>11.5</v>
          </cell>
          <cell r="CB273">
            <v>6.51</v>
          </cell>
          <cell r="CC273">
            <v>21.5</v>
          </cell>
          <cell r="CD273">
            <v>0.41399999999999998</v>
          </cell>
          <cell r="CE273">
            <v>12.7</v>
          </cell>
          <cell r="CF273">
            <v>8.2799999999999994</v>
          </cell>
          <cell r="CG273">
            <v>22.6</v>
          </cell>
          <cell r="CH273">
            <v>0</v>
          </cell>
          <cell r="CI273">
            <v>6.91</v>
          </cell>
          <cell r="CJ273">
            <v>1.66E-3</v>
          </cell>
          <cell r="CK273">
            <v>0</v>
          </cell>
          <cell r="CL273">
            <v>0</v>
          </cell>
          <cell r="CM273">
            <v>0</v>
          </cell>
          <cell r="CN273">
            <v>0</v>
          </cell>
          <cell r="CO273">
            <v>0</v>
          </cell>
          <cell r="CP273">
            <v>34</v>
          </cell>
          <cell r="CQ273">
            <v>0.83899999999999997</v>
          </cell>
          <cell r="CR273">
            <v>0</v>
          </cell>
          <cell r="CS273">
            <v>1</v>
          </cell>
        </row>
        <row r="274">
          <cell r="C274" t="str">
            <v>WT2.5X9.5</v>
          </cell>
          <cell r="D274" t="str">
            <v>F</v>
          </cell>
          <cell r="E274">
            <v>9.5</v>
          </cell>
          <cell r="F274">
            <v>2.78</v>
          </cell>
          <cell r="G274">
            <v>2.58</v>
          </cell>
          <cell r="H274">
            <v>0</v>
          </cell>
          <cell r="I274">
            <v>0</v>
          </cell>
          <cell r="J274">
            <v>5.03</v>
          </cell>
          <cell r="K274">
            <v>0</v>
          </cell>
          <cell r="L274">
            <v>0</v>
          </cell>
          <cell r="M274">
            <v>0.27</v>
          </cell>
          <cell r="N274">
            <v>0.43</v>
          </cell>
          <cell r="O274">
            <v>0</v>
          </cell>
          <cell r="P274">
            <v>0</v>
          </cell>
          <cell r="Q274">
            <v>0</v>
          </cell>
          <cell r="R274">
            <v>0.73</v>
          </cell>
          <cell r="S274">
            <v>0.8125</v>
          </cell>
          <cell r="T274">
            <v>0</v>
          </cell>
          <cell r="U274">
            <v>0</v>
          </cell>
          <cell r="V274">
            <v>0.48699999999999999</v>
          </cell>
          <cell r="W274">
            <v>0</v>
          </cell>
          <cell r="X274">
            <v>0</v>
          </cell>
          <cell r="Y274">
            <v>0.27600000000000002</v>
          </cell>
          <cell r="Z274">
            <v>5.85</v>
          </cell>
          <cell r="AA274">
            <v>0</v>
          </cell>
          <cell r="AB274">
            <v>6.83</v>
          </cell>
          <cell r="AC274">
            <v>0</v>
          </cell>
          <cell r="AD274">
            <v>9.5399999999999991</v>
          </cell>
          <cell r="AE274">
            <v>1.01</v>
          </cell>
          <cell r="AF274">
            <v>0.97</v>
          </cell>
          <cell r="AG274">
            <v>0.48499999999999999</v>
          </cell>
          <cell r="AH274">
            <v>0.60399999999999998</v>
          </cell>
          <cell r="AI274">
            <v>4.5599999999999996</v>
          </cell>
          <cell r="AJ274">
            <v>2.76</v>
          </cell>
          <cell r="AK274">
            <v>1.81</v>
          </cell>
          <cell r="AL274">
            <v>1.28</v>
          </cell>
          <cell r="AM274">
            <v>0</v>
          </cell>
          <cell r="AN274">
            <v>0.157</v>
          </cell>
          <cell r="AO274">
            <v>7.7499999999999999E-2</v>
          </cell>
          <cell r="AP274">
            <v>0</v>
          </cell>
          <cell r="AQ274">
            <v>0</v>
          </cell>
          <cell r="AR274">
            <v>0</v>
          </cell>
          <cell r="AS274">
            <v>0</v>
          </cell>
          <cell r="AT274">
            <v>0</v>
          </cell>
          <cell r="AU274">
            <v>1.44</v>
          </cell>
          <cell r="AV274">
            <v>0.96399999999999997</v>
          </cell>
          <cell r="AW274">
            <v>0</v>
          </cell>
          <cell r="AX274">
            <v>1</v>
          </cell>
          <cell r="AY274" t="str">
            <v>WT65X14.05</v>
          </cell>
          <cell r="AZ274" t="str">
            <v>WT65X14.05</v>
          </cell>
          <cell r="BA274">
            <v>14.1</v>
          </cell>
          <cell r="BB274">
            <v>1790</v>
          </cell>
          <cell r="BC274">
            <v>65.5</v>
          </cell>
          <cell r="BD274">
            <v>0</v>
          </cell>
          <cell r="BE274">
            <v>0</v>
          </cell>
          <cell r="BF274">
            <v>128</v>
          </cell>
          <cell r="BG274">
            <v>0</v>
          </cell>
          <cell r="BH274">
            <v>0</v>
          </cell>
          <cell r="BI274">
            <v>6.86</v>
          </cell>
          <cell r="BJ274">
            <v>10.9</v>
          </cell>
          <cell r="BK274">
            <v>0</v>
          </cell>
          <cell r="BL274">
            <v>0</v>
          </cell>
          <cell r="BM274">
            <v>0</v>
          </cell>
          <cell r="BN274">
            <v>18.5</v>
          </cell>
          <cell r="BO274">
            <v>20.6</v>
          </cell>
          <cell r="BP274">
            <v>0</v>
          </cell>
          <cell r="BQ274">
            <v>12.4</v>
          </cell>
          <cell r="BR274">
            <v>0</v>
          </cell>
          <cell r="BS274">
            <v>0</v>
          </cell>
          <cell r="BT274">
            <v>7.01</v>
          </cell>
          <cell r="BU274">
            <v>14.1</v>
          </cell>
          <cell r="BV274">
            <v>0</v>
          </cell>
          <cell r="BW274">
            <v>0</v>
          </cell>
          <cell r="BX274">
            <v>6.83</v>
          </cell>
          <cell r="BY274">
            <v>9.5399999999999991</v>
          </cell>
          <cell r="BZ274">
            <v>0.42</v>
          </cell>
          <cell r="CA274">
            <v>15.9</v>
          </cell>
          <cell r="CB274">
            <v>7.95</v>
          </cell>
          <cell r="CC274">
            <v>15.3</v>
          </cell>
          <cell r="CD274">
            <v>1.9</v>
          </cell>
          <cell r="CE274">
            <v>45.2</v>
          </cell>
          <cell r="CF274">
            <v>29.7</v>
          </cell>
          <cell r="CG274">
            <v>32.5</v>
          </cell>
          <cell r="CH274">
            <v>0</v>
          </cell>
          <cell r="CI274">
            <v>65.3</v>
          </cell>
          <cell r="CJ274">
            <v>2.0799999999999999E-2</v>
          </cell>
          <cell r="CK274">
            <v>0</v>
          </cell>
          <cell r="CL274">
            <v>0</v>
          </cell>
          <cell r="CM274">
            <v>0</v>
          </cell>
          <cell r="CN274">
            <v>0</v>
          </cell>
          <cell r="CO274">
            <v>0</v>
          </cell>
          <cell r="CP274">
            <v>36.6</v>
          </cell>
          <cell r="CQ274">
            <v>0.96399999999999997</v>
          </cell>
          <cell r="CR274">
            <v>0</v>
          </cell>
          <cell r="CS274">
            <v>1</v>
          </cell>
        </row>
        <row r="275">
          <cell r="C275" t="str">
            <v>WT2.5X8</v>
          </cell>
          <cell r="D275" t="str">
            <v>F</v>
          </cell>
          <cell r="E275">
            <v>8</v>
          </cell>
          <cell r="F275">
            <v>2.35</v>
          </cell>
          <cell r="G275">
            <v>2.5099999999999998</v>
          </cell>
          <cell r="H275">
            <v>0</v>
          </cell>
          <cell r="I275">
            <v>0</v>
          </cell>
          <cell r="J275">
            <v>5</v>
          </cell>
          <cell r="K275">
            <v>0</v>
          </cell>
          <cell r="L275">
            <v>0</v>
          </cell>
          <cell r="M275">
            <v>0.24</v>
          </cell>
          <cell r="N275">
            <v>0.36</v>
          </cell>
          <cell r="O275">
            <v>0</v>
          </cell>
          <cell r="P275">
            <v>0</v>
          </cell>
          <cell r="Q275">
            <v>0</v>
          </cell>
          <cell r="R275">
            <v>0.66</v>
          </cell>
          <cell r="S275">
            <v>0.75</v>
          </cell>
          <cell r="T275">
            <v>0</v>
          </cell>
          <cell r="U275">
            <v>0</v>
          </cell>
          <cell r="V275">
            <v>0.45800000000000002</v>
          </cell>
          <cell r="W275">
            <v>0</v>
          </cell>
          <cell r="X275">
            <v>0</v>
          </cell>
          <cell r="Y275">
            <v>0.23499999999999999</v>
          </cell>
          <cell r="Z275">
            <v>6.94</v>
          </cell>
          <cell r="AA275">
            <v>0</v>
          </cell>
          <cell r="AB275">
            <v>7.69</v>
          </cell>
          <cell r="AC275">
            <v>0</v>
          </cell>
          <cell r="AD275">
            <v>10.4</v>
          </cell>
          <cell r="AE275">
            <v>0.84499999999999997</v>
          </cell>
          <cell r="AF275">
            <v>0.80100000000000005</v>
          </cell>
          <cell r="AG275">
            <v>0.41299999999999998</v>
          </cell>
          <cell r="AH275">
            <v>0.59899999999999998</v>
          </cell>
          <cell r="AI275">
            <v>3.75</v>
          </cell>
          <cell r="AJ275">
            <v>2.2799999999999998</v>
          </cell>
          <cell r="AK275">
            <v>1.5</v>
          </cell>
          <cell r="AL275">
            <v>1.26</v>
          </cell>
          <cell r="AM275">
            <v>0</v>
          </cell>
          <cell r="AN275">
            <v>9.5799999999999996E-2</v>
          </cell>
          <cell r="AO275">
            <v>4.53E-2</v>
          </cell>
          <cell r="AP275">
            <v>0</v>
          </cell>
          <cell r="AQ275">
            <v>0</v>
          </cell>
          <cell r="AR275">
            <v>0</v>
          </cell>
          <cell r="AS275">
            <v>0</v>
          </cell>
          <cell r="AT275">
            <v>0</v>
          </cell>
          <cell r="AU275">
            <v>1.43</v>
          </cell>
          <cell r="AV275">
            <v>0.96199999999999997</v>
          </cell>
          <cell r="AW275">
            <v>0</v>
          </cell>
          <cell r="AX275">
            <v>1</v>
          </cell>
          <cell r="AY275" t="str">
            <v>WT65X11.9</v>
          </cell>
          <cell r="AZ275" t="str">
            <v>WT65X11.9</v>
          </cell>
          <cell r="BA275">
            <v>11.9</v>
          </cell>
          <cell r="BB275">
            <v>1520</v>
          </cell>
          <cell r="BC275">
            <v>63.8</v>
          </cell>
          <cell r="BD275">
            <v>0</v>
          </cell>
          <cell r="BE275">
            <v>0</v>
          </cell>
          <cell r="BF275">
            <v>127</v>
          </cell>
          <cell r="BG275">
            <v>0</v>
          </cell>
          <cell r="BH275">
            <v>0</v>
          </cell>
          <cell r="BI275">
            <v>6.1</v>
          </cell>
          <cell r="BJ275">
            <v>9.14</v>
          </cell>
          <cell r="BK275">
            <v>0</v>
          </cell>
          <cell r="BL275">
            <v>0</v>
          </cell>
          <cell r="BM275">
            <v>0</v>
          </cell>
          <cell r="BN275">
            <v>16.8</v>
          </cell>
          <cell r="BO275">
            <v>19.100000000000001</v>
          </cell>
          <cell r="BP275">
            <v>0</v>
          </cell>
          <cell r="BQ275">
            <v>11.6</v>
          </cell>
          <cell r="BR275">
            <v>0</v>
          </cell>
          <cell r="BS275">
            <v>0</v>
          </cell>
          <cell r="BT275">
            <v>5.97</v>
          </cell>
          <cell r="BU275">
            <v>11.9</v>
          </cell>
          <cell r="BV275">
            <v>0</v>
          </cell>
          <cell r="BW275">
            <v>0</v>
          </cell>
          <cell r="BX275">
            <v>7.69</v>
          </cell>
          <cell r="BY275">
            <v>10.4</v>
          </cell>
          <cell r="BZ275">
            <v>0.35199999999999998</v>
          </cell>
          <cell r="CA275">
            <v>13.1</v>
          </cell>
          <cell r="CB275">
            <v>6.77</v>
          </cell>
          <cell r="CC275">
            <v>15.2</v>
          </cell>
          <cell r="CD275">
            <v>1.56</v>
          </cell>
          <cell r="CE275">
            <v>37.4</v>
          </cell>
          <cell r="CF275">
            <v>24.6</v>
          </cell>
          <cell r="CG275">
            <v>32</v>
          </cell>
          <cell r="CH275">
            <v>0</v>
          </cell>
          <cell r="CI275">
            <v>39.9</v>
          </cell>
          <cell r="CJ275">
            <v>1.2200000000000001E-2</v>
          </cell>
          <cell r="CK275">
            <v>0</v>
          </cell>
          <cell r="CL275">
            <v>0</v>
          </cell>
          <cell r="CM275">
            <v>0</v>
          </cell>
          <cell r="CN275">
            <v>0</v>
          </cell>
          <cell r="CO275">
            <v>0</v>
          </cell>
          <cell r="CP275">
            <v>36.299999999999997</v>
          </cell>
          <cell r="CQ275">
            <v>0.96199999999999997</v>
          </cell>
          <cell r="CR275">
            <v>0</v>
          </cell>
          <cell r="CS275">
            <v>1</v>
          </cell>
        </row>
        <row r="276">
          <cell r="C276" t="str">
            <v>WT2X6.5</v>
          </cell>
          <cell r="D276" t="str">
            <v>F</v>
          </cell>
          <cell r="E276">
            <v>6.5</v>
          </cell>
          <cell r="F276">
            <v>1.91</v>
          </cell>
          <cell r="G276">
            <v>2.08</v>
          </cell>
          <cell r="H276">
            <v>0</v>
          </cell>
          <cell r="I276">
            <v>0</v>
          </cell>
          <cell r="J276">
            <v>4.0599999999999996</v>
          </cell>
          <cell r="K276">
            <v>0</v>
          </cell>
          <cell r="L276">
            <v>0</v>
          </cell>
          <cell r="M276">
            <v>0.28000000000000003</v>
          </cell>
          <cell r="N276">
            <v>0.34499999999999997</v>
          </cell>
          <cell r="O276">
            <v>0</v>
          </cell>
          <cell r="P276">
            <v>0</v>
          </cell>
          <cell r="Q276">
            <v>0</v>
          </cell>
          <cell r="R276">
            <v>0.59499999999999997</v>
          </cell>
          <cell r="S276">
            <v>0.75</v>
          </cell>
          <cell r="T276">
            <v>0</v>
          </cell>
          <cell r="U276">
            <v>0</v>
          </cell>
          <cell r="V276">
            <v>0.44</v>
          </cell>
          <cell r="W276">
            <v>0</v>
          </cell>
          <cell r="X276">
            <v>0</v>
          </cell>
          <cell r="Y276">
            <v>0.23599999999999999</v>
          </cell>
          <cell r="Z276">
            <v>5.88</v>
          </cell>
          <cell r="AA276">
            <v>0</v>
          </cell>
          <cell r="AB276">
            <v>5.3</v>
          </cell>
          <cell r="AC276">
            <v>0</v>
          </cell>
          <cell r="AD276">
            <v>7.43</v>
          </cell>
          <cell r="AE276">
            <v>0.52600000000000002</v>
          </cell>
          <cell r="AF276">
            <v>0.61599999999999999</v>
          </cell>
          <cell r="AG276">
            <v>0.32100000000000001</v>
          </cell>
          <cell r="AH276">
            <v>0.52400000000000002</v>
          </cell>
          <cell r="AI276">
            <v>1.93</v>
          </cell>
          <cell r="AJ276">
            <v>1.46</v>
          </cell>
          <cell r="AK276">
            <v>0.95</v>
          </cell>
          <cell r="AL276">
            <v>1</v>
          </cell>
          <cell r="AM276">
            <v>0</v>
          </cell>
          <cell r="AN276">
            <v>7.4999999999999997E-2</v>
          </cell>
          <cell r="AO276">
            <v>2.3300000000000001E-2</v>
          </cell>
          <cell r="AP276">
            <v>0</v>
          </cell>
          <cell r="AQ276">
            <v>0</v>
          </cell>
          <cell r="AR276">
            <v>0</v>
          </cell>
          <cell r="AS276">
            <v>0</v>
          </cell>
          <cell r="AT276">
            <v>0</v>
          </cell>
          <cell r="AU276">
            <v>1.1599999999999999</v>
          </cell>
          <cell r="AV276">
            <v>0.94699999999999995</v>
          </cell>
          <cell r="AW276">
            <v>0</v>
          </cell>
          <cell r="AX276">
            <v>1</v>
          </cell>
          <cell r="AY276" t="str">
            <v>WT50X9.65</v>
          </cell>
          <cell r="AZ276" t="str">
            <v>WT50X9.65</v>
          </cell>
          <cell r="BA276">
            <v>9.65</v>
          </cell>
          <cell r="BB276">
            <v>1230</v>
          </cell>
          <cell r="BC276">
            <v>52.8</v>
          </cell>
          <cell r="BD276">
            <v>0</v>
          </cell>
          <cell r="BE276">
            <v>0</v>
          </cell>
          <cell r="BF276">
            <v>103</v>
          </cell>
          <cell r="BG276">
            <v>0</v>
          </cell>
          <cell r="BH276">
            <v>0</v>
          </cell>
          <cell r="BI276">
            <v>7.11</v>
          </cell>
          <cell r="BJ276">
            <v>8.76</v>
          </cell>
          <cell r="BK276">
            <v>0</v>
          </cell>
          <cell r="BL276">
            <v>0</v>
          </cell>
          <cell r="BM276">
            <v>0</v>
          </cell>
          <cell r="BN276">
            <v>15.1</v>
          </cell>
          <cell r="BO276">
            <v>19.100000000000001</v>
          </cell>
          <cell r="BP276">
            <v>0</v>
          </cell>
          <cell r="BQ276">
            <v>11.2</v>
          </cell>
          <cell r="BR276">
            <v>0</v>
          </cell>
          <cell r="BS276">
            <v>0</v>
          </cell>
          <cell r="BT276">
            <v>5.99</v>
          </cell>
          <cell r="BU276">
            <v>9.65</v>
          </cell>
          <cell r="BV276">
            <v>0</v>
          </cell>
          <cell r="BW276">
            <v>0</v>
          </cell>
          <cell r="BX276">
            <v>5.3</v>
          </cell>
          <cell r="BY276">
            <v>7.43</v>
          </cell>
          <cell r="BZ276">
            <v>0.219</v>
          </cell>
          <cell r="CA276">
            <v>10.1</v>
          </cell>
          <cell r="CB276">
            <v>5.26</v>
          </cell>
          <cell r="CC276">
            <v>13.3</v>
          </cell>
          <cell r="CD276">
            <v>0.80300000000000005</v>
          </cell>
          <cell r="CE276">
            <v>23.9</v>
          </cell>
          <cell r="CF276">
            <v>15.6</v>
          </cell>
          <cell r="CG276">
            <v>25.4</v>
          </cell>
          <cell r="CH276">
            <v>0</v>
          </cell>
          <cell r="CI276">
            <v>31.2</v>
          </cell>
          <cell r="CJ276">
            <v>6.2599999999999999E-3</v>
          </cell>
          <cell r="CK276">
            <v>0</v>
          </cell>
          <cell r="CL276">
            <v>0</v>
          </cell>
          <cell r="CM276">
            <v>0</v>
          </cell>
          <cell r="CN276">
            <v>0</v>
          </cell>
          <cell r="CO276">
            <v>0</v>
          </cell>
          <cell r="CP276">
            <v>29.5</v>
          </cell>
          <cell r="CQ276">
            <v>0.94699999999999995</v>
          </cell>
          <cell r="CR276">
            <v>0</v>
          </cell>
          <cell r="CS276">
            <v>1</v>
          </cell>
        </row>
        <row r="277">
          <cell r="C277" t="str">
            <v>None</v>
          </cell>
          <cell r="D277" t="str">
            <v>F</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cell r="AZ277" t="str">
            <v>None</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Design"/>
      <sheetName val="Beams"/>
      <sheetName val="Girders"/>
      <sheetName val="Moment-Frame"/>
      <sheetName val="Braced-Frame"/>
      <sheetName val="Column"/>
      <sheetName val="Bracing"/>
      <sheetName val="Summary"/>
      <sheetName val="Cost"/>
      <sheetName val="W"/>
      <sheetName val="WT"/>
    </sheetNames>
    <sheetDataSet>
      <sheetData sheetId="0">
        <row r="20">
          <cell r="B20" t="str">
            <v>Member Ref.</v>
          </cell>
        </row>
      </sheetData>
      <sheetData sheetId="1"/>
      <sheetData sheetId="2"/>
      <sheetData sheetId="3"/>
      <sheetData sheetId="4"/>
      <sheetData sheetId="5"/>
      <sheetData sheetId="6"/>
      <sheetData sheetId="7"/>
      <sheetData sheetId="8">
        <row r="21">
          <cell r="B21" t="str">
            <v>First</v>
          </cell>
        </row>
      </sheetData>
      <sheetData sheetId="9"/>
      <sheetData sheetId="10">
        <row r="3">
          <cell r="C3" t="str">
            <v>W44X335</v>
          </cell>
          <cell r="D3" t="str">
            <v>F</v>
          </cell>
          <cell r="E3">
            <v>335</v>
          </cell>
          <cell r="F3">
            <v>98.5</v>
          </cell>
          <cell r="G3">
            <v>44</v>
          </cell>
          <cell r="H3">
            <v>0</v>
          </cell>
          <cell r="I3">
            <v>0</v>
          </cell>
          <cell r="J3">
            <v>15.9</v>
          </cell>
          <cell r="K3">
            <v>0</v>
          </cell>
          <cell r="L3">
            <v>0</v>
          </cell>
          <cell r="M3">
            <v>1.03</v>
          </cell>
          <cell r="N3">
            <v>1.77</v>
          </cell>
          <cell r="O3">
            <v>0</v>
          </cell>
          <cell r="P3">
            <v>0</v>
          </cell>
          <cell r="Q3">
            <v>0</v>
          </cell>
          <cell r="R3">
            <v>2.56</v>
          </cell>
          <cell r="S3">
            <v>2.625</v>
          </cell>
          <cell r="T3">
            <v>1.3125</v>
          </cell>
          <cell r="U3">
            <v>0</v>
          </cell>
          <cell r="V3">
            <v>0</v>
          </cell>
          <cell r="W3">
            <v>0</v>
          </cell>
          <cell r="X3">
            <v>0</v>
          </cell>
          <cell r="Y3">
            <v>0</v>
          </cell>
          <cell r="Z3">
            <v>4.5</v>
          </cell>
          <cell r="AA3">
            <v>0</v>
          </cell>
          <cell r="AB3">
            <v>38</v>
          </cell>
          <cell r="AC3">
            <v>0</v>
          </cell>
          <cell r="AD3">
            <v>0</v>
          </cell>
          <cell r="AE3">
            <v>31100</v>
          </cell>
          <cell r="AF3">
            <v>1620</v>
          </cell>
          <cell r="AG3">
            <v>1410</v>
          </cell>
          <cell r="AH3">
            <v>17.8</v>
          </cell>
          <cell r="AI3">
            <v>1200</v>
          </cell>
          <cell r="AJ3">
            <v>236</v>
          </cell>
          <cell r="AK3">
            <v>150</v>
          </cell>
          <cell r="AL3">
            <v>3.49</v>
          </cell>
          <cell r="AM3">
            <v>0</v>
          </cell>
          <cell r="AN3">
            <v>74.7</v>
          </cell>
          <cell r="AO3">
            <v>535000</v>
          </cell>
          <cell r="AP3">
            <v>0</v>
          </cell>
          <cell r="AQ3">
            <v>168</v>
          </cell>
          <cell r="AR3">
            <v>1180</v>
          </cell>
          <cell r="AS3">
            <v>278</v>
          </cell>
          <cell r="AT3">
            <v>805</v>
          </cell>
          <cell r="AU3">
            <v>0</v>
          </cell>
          <cell r="AV3">
            <v>0</v>
          </cell>
          <cell r="AW3">
            <v>0</v>
          </cell>
          <cell r="AX3">
            <v>0</v>
          </cell>
          <cell r="AY3" t="str">
            <v>W1100X499</v>
          </cell>
          <cell r="AZ3" t="str">
            <v>W1100X499</v>
          </cell>
          <cell r="BA3">
            <v>499</v>
          </cell>
          <cell r="BB3">
            <v>63500</v>
          </cell>
          <cell r="BC3">
            <v>1120</v>
          </cell>
          <cell r="BD3">
            <v>0</v>
          </cell>
          <cell r="BE3">
            <v>0</v>
          </cell>
          <cell r="BF3">
            <v>404</v>
          </cell>
          <cell r="BG3">
            <v>0</v>
          </cell>
          <cell r="BH3">
            <v>0</v>
          </cell>
          <cell r="BI3">
            <v>26.2</v>
          </cell>
          <cell r="BJ3">
            <v>45</v>
          </cell>
          <cell r="BK3">
            <v>0</v>
          </cell>
          <cell r="BL3">
            <v>0</v>
          </cell>
          <cell r="BM3">
            <v>0</v>
          </cell>
          <cell r="BN3">
            <v>65</v>
          </cell>
          <cell r="BO3">
            <v>66.7</v>
          </cell>
          <cell r="BP3">
            <v>0</v>
          </cell>
          <cell r="BQ3">
            <v>0</v>
          </cell>
          <cell r="BR3">
            <v>0</v>
          </cell>
          <cell r="BS3">
            <v>0</v>
          </cell>
          <cell r="BT3">
            <v>0</v>
          </cell>
          <cell r="BU3">
            <v>499</v>
          </cell>
          <cell r="BV3">
            <v>0</v>
          </cell>
          <cell r="BW3">
            <v>0</v>
          </cell>
          <cell r="BX3">
            <v>38</v>
          </cell>
          <cell r="BY3">
            <v>0</v>
          </cell>
          <cell r="BZ3">
            <v>12900</v>
          </cell>
          <cell r="CA3">
            <v>26500</v>
          </cell>
          <cell r="CB3">
            <v>23100</v>
          </cell>
          <cell r="CC3">
            <v>452</v>
          </cell>
          <cell r="CD3">
            <v>499</v>
          </cell>
          <cell r="CE3">
            <v>3870</v>
          </cell>
          <cell r="CF3">
            <v>2460</v>
          </cell>
          <cell r="CG3">
            <v>88.6</v>
          </cell>
          <cell r="CH3">
            <v>0</v>
          </cell>
          <cell r="CI3">
            <v>31100</v>
          </cell>
          <cell r="CJ3">
            <v>144000</v>
          </cell>
          <cell r="CK3">
            <v>0</v>
          </cell>
          <cell r="CL3">
            <v>108000</v>
          </cell>
          <cell r="CM3">
            <v>491</v>
          </cell>
          <cell r="CN3">
            <v>4560</v>
          </cell>
          <cell r="CO3">
            <v>13200</v>
          </cell>
          <cell r="CP3">
            <v>0</v>
          </cell>
          <cell r="CQ3">
            <v>0</v>
          </cell>
          <cell r="CR3">
            <v>0</v>
          </cell>
          <cell r="CS3">
            <v>0</v>
          </cell>
        </row>
        <row r="4">
          <cell r="C4" t="str">
            <v>W44X290</v>
          </cell>
          <cell r="D4" t="str">
            <v>F</v>
          </cell>
          <cell r="E4">
            <v>290</v>
          </cell>
          <cell r="F4">
            <v>85.4</v>
          </cell>
          <cell r="G4">
            <v>43.6</v>
          </cell>
          <cell r="H4">
            <v>0</v>
          </cell>
          <cell r="I4">
            <v>0</v>
          </cell>
          <cell r="J4">
            <v>15.8</v>
          </cell>
          <cell r="K4">
            <v>0</v>
          </cell>
          <cell r="L4">
            <v>0</v>
          </cell>
          <cell r="M4">
            <v>0.86499999999999999</v>
          </cell>
          <cell r="N4">
            <v>1.58</v>
          </cell>
          <cell r="O4">
            <v>0</v>
          </cell>
          <cell r="P4">
            <v>0</v>
          </cell>
          <cell r="Q4">
            <v>0</v>
          </cell>
          <cell r="R4">
            <v>2.36</v>
          </cell>
          <cell r="S4">
            <v>2.4375</v>
          </cell>
          <cell r="T4">
            <v>1.25</v>
          </cell>
          <cell r="U4">
            <v>0</v>
          </cell>
          <cell r="V4">
            <v>0</v>
          </cell>
          <cell r="W4">
            <v>0</v>
          </cell>
          <cell r="X4">
            <v>0</v>
          </cell>
          <cell r="Y4">
            <v>0</v>
          </cell>
          <cell r="Z4">
            <v>5.0199999999999996</v>
          </cell>
          <cell r="AA4">
            <v>0</v>
          </cell>
          <cell r="AB4">
            <v>45</v>
          </cell>
          <cell r="AC4">
            <v>0</v>
          </cell>
          <cell r="AD4">
            <v>0</v>
          </cell>
          <cell r="AE4">
            <v>27000</v>
          </cell>
          <cell r="AF4">
            <v>1410</v>
          </cell>
          <cell r="AG4">
            <v>1240</v>
          </cell>
          <cell r="AH4">
            <v>17.8</v>
          </cell>
          <cell r="AI4">
            <v>1040</v>
          </cell>
          <cell r="AJ4">
            <v>205</v>
          </cell>
          <cell r="AK4">
            <v>132</v>
          </cell>
          <cell r="AL4">
            <v>3.49</v>
          </cell>
          <cell r="AM4">
            <v>0</v>
          </cell>
          <cell r="AN4">
            <v>50.9</v>
          </cell>
          <cell r="AO4">
            <v>461000</v>
          </cell>
          <cell r="AP4">
            <v>0</v>
          </cell>
          <cell r="AQ4">
            <v>166</v>
          </cell>
          <cell r="AR4">
            <v>1040</v>
          </cell>
          <cell r="AS4">
            <v>248</v>
          </cell>
          <cell r="AT4">
            <v>701</v>
          </cell>
          <cell r="AU4">
            <v>0</v>
          </cell>
          <cell r="AV4">
            <v>0</v>
          </cell>
          <cell r="AW4">
            <v>0</v>
          </cell>
          <cell r="AX4">
            <v>0</v>
          </cell>
          <cell r="AY4" t="str">
            <v>W1100X433</v>
          </cell>
          <cell r="AZ4" t="str">
            <v>W1100X433</v>
          </cell>
          <cell r="BA4">
            <v>433</v>
          </cell>
          <cell r="BB4">
            <v>55100</v>
          </cell>
          <cell r="BC4">
            <v>1110</v>
          </cell>
          <cell r="BD4">
            <v>0</v>
          </cell>
          <cell r="BE4">
            <v>0</v>
          </cell>
          <cell r="BF4">
            <v>401</v>
          </cell>
          <cell r="BG4">
            <v>0</v>
          </cell>
          <cell r="BH4">
            <v>0</v>
          </cell>
          <cell r="BI4">
            <v>22</v>
          </cell>
          <cell r="BJ4">
            <v>40.1</v>
          </cell>
          <cell r="BK4">
            <v>0</v>
          </cell>
          <cell r="BL4">
            <v>0</v>
          </cell>
          <cell r="BM4">
            <v>0</v>
          </cell>
          <cell r="BN4">
            <v>59.9</v>
          </cell>
          <cell r="BO4">
            <v>61.9</v>
          </cell>
          <cell r="BP4">
            <v>0</v>
          </cell>
          <cell r="BQ4">
            <v>0</v>
          </cell>
          <cell r="BR4">
            <v>0</v>
          </cell>
          <cell r="BS4">
            <v>0</v>
          </cell>
          <cell r="BT4">
            <v>0</v>
          </cell>
          <cell r="BU4">
            <v>433</v>
          </cell>
          <cell r="BV4">
            <v>0</v>
          </cell>
          <cell r="BW4">
            <v>0</v>
          </cell>
          <cell r="BX4">
            <v>45</v>
          </cell>
          <cell r="BY4">
            <v>0</v>
          </cell>
          <cell r="BZ4">
            <v>11200</v>
          </cell>
          <cell r="CA4">
            <v>23100</v>
          </cell>
          <cell r="CB4">
            <v>20300</v>
          </cell>
          <cell r="CC4">
            <v>452</v>
          </cell>
          <cell r="CD4">
            <v>433</v>
          </cell>
          <cell r="CE4">
            <v>3360</v>
          </cell>
          <cell r="CF4">
            <v>2160</v>
          </cell>
          <cell r="CG4">
            <v>88.6</v>
          </cell>
          <cell r="CH4">
            <v>0</v>
          </cell>
          <cell r="CI4">
            <v>21200</v>
          </cell>
          <cell r="CJ4">
            <v>124000</v>
          </cell>
          <cell r="CK4">
            <v>0</v>
          </cell>
          <cell r="CL4">
            <v>107000</v>
          </cell>
          <cell r="CM4">
            <v>433</v>
          </cell>
          <cell r="CN4">
            <v>4060</v>
          </cell>
          <cell r="CO4">
            <v>11500</v>
          </cell>
          <cell r="CP4">
            <v>0</v>
          </cell>
          <cell r="CQ4">
            <v>0</v>
          </cell>
          <cell r="CR4">
            <v>0</v>
          </cell>
          <cell r="CS4">
            <v>0</v>
          </cell>
        </row>
        <row r="5">
          <cell r="C5" t="str">
            <v>W44X262</v>
          </cell>
          <cell r="D5" t="str">
            <v>F</v>
          </cell>
          <cell r="E5">
            <v>262</v>
          </cell>
          <cell r="F5">
            <v>76.900000000000006</v>
          </cell>
          <cell r="G5">
            <v>43.3</v>
          </cell>
          <cell r="H5">
            <v>0</v>
          </cell>
          <cell r="I5">
            <v>0</v>
          </cell>
          <cell r="J5">
            <v>15.8</v>
          </cell>
          <cell r="K5">
            <v>0</v>
          </cell>
          <cell r="L5">
            <v>0</v>
          </cell>
          <cell r="M5">
            <v>0.78500000000000003</v>
          </cell>
          <cell r="N5">
            <v>1.42</v>
          </cell>
          <cell r="O5">
            <v>0</v>
          </cell>
          <cell r="P5">
            <v>0</v>
          </cell>
          <cell r="Q5">
            <v>0</v>
          </cell>
          <cell r="R5">
            <v>2.2000000000000002</v>
          </cell>
          <cell r="S5">
            <v>2.25</v>
          </cell>
          <cell r="T5">
            <v>1.1875</v>
          </cell>
          <cell r="U5">
            <v>0</v>
          </cell>
          <cell r="V5">
            <v>0</v>
          </cell>
          <cell r="W5">
            <v>0</v>
          </cell>
          <cell r="X5">
            <v>0</v>
          </cell>
          <cell r="Y5">
            <v>0</v>
          </cell>
          <cell r="Z5">
            <v>5.57</v>
          </cell>
          <cell r="AA5">
            <v>0</v>
          </cell>
          <cell r="AB5">
            <v>49.6</v>
          </cell>
          <cell r="AC5">
            <v>0</v>
          </cell>
          <cell r="AD5">
            <v>0</v>
          </cell>
          <cell r="AE5">
            <v>24100</v>
          </cell>
          <cell r="AF5">
            <v>1270</v>
          </cell>
          <cell r="AG5">
            <v>1110</v>
          </cell>
          <cell r="AH5">
            <v>17.7</v>
          </cell>
          <cell r="AI5">
            <v>923</v>
          </cell>
          <cell r="AJ5">
            <v>182</v>
          </cell>
          <cell r="AK5">
            <v>117</v>
          </cell>
          <cell r="AL5">
            <v>3.47</v>
          </cell>
          <cell r="AM5">
            <v>0</v>
          </cell>
          <cell r="AN5">
            <v>37.299999999999997</v>
          </cell>
          <cell r="AO5">
            <v>405000</v>
          </cell>
          <cell r="AP5">
            <v>0</v>
          </cell>
          <cell r="AQ5">
            <v>165</v>
          </cell>
          <cell r="AR5">
            <v>928</v>
          </cell>
          <cell r="AS5">
            <v>223</v>
          </cell>
          <cell r="AT5">
            <v>630</v>
          </cell>
          <cell r="AU5">
            <v>0</v>
          </cell>
          <cell r="AV5">
            <v>0</v>
          </cell>
          <cell r="AW5">
            <v>0</v>
          </cell>
          <cell r="AX5">
            <v>0</v>
          </cell>
          <cell r="AY5" t="str">
            <v>W1100X390</v>
          </cell>
          <cell r="AZ5" t="str">
            <v>W1100X390</v>
          </cell>
          <cell r="BA5">
            <v>390</v>
          </cell>
          <cell r="BB5">
            <v>49600</v>
          </cell>
          <cell r="BC5">
            <v>1100</v>
          </cell>
          <cell r="BD5">
            <v>0</v>
          </cell>
          <cell r="BE5">
            <v>0</v>
          </cell>
          <cell r="BF5">
            <v>401</v>
          </cell>
          <cell r="BG5">
            <v>0</v>
          </cell>
          <cell r="BH5">
            <v>0</v>
          </cell>
          <cell r="BI5">
            <v>19.899999999999999</v>
          </cell>
          <cell r="BJ5">
            <v>36.1</v>
          </cell>
          <cell r="BK5">
            <v>0</v>
          </cell>
          <cell r="BL5">
            <v>0</v>
          </cell>
          <cell r="BM5">
            <v>0</v>
          </cell>
          <cell r="BN5">
            <v>55.9</v>
          </cell>
          <cell r="BO5">
            <v>57.2</v>
          </cell>
          <cell r="BP5">
            <v>0</v>
          </cell>
          <cell r="BQ5">
            <v>0</v>
          </cell>
          <cell r="BR5">
            <v>0</v>
          </cell>
          <cell r="BS5">
            <v>0</v>
          </cell>
          <cell r="BT5">
            <v>0</v>
          </cell>
          <cell r="BU5">
            <v>390</v>
          </cell>
          <cell r="BV5">
            <v>0</v>
          </cell>
          <cell r="BW5">
            <v>0</v>
          </cell>
          <cell r="BX5">
            <v>49.6</v>
          </cell>
          <cell r="BY5">
            <v>0</v>
          </cell>
          <cell r="BZ5">
            <v>10000</v>
          </cell>
          <cell r="CA5">
            <v>20800</v>
          </cell>
          <cell r="CB5">
            <v>18200</v>
          </cell>
          <cell r="CC5">
            <v>450</v>
          </cell>
          <cell r="CD5">
            <v>384</v>
          </cell>
          <cell r="CE5">
            <v>2980</v>
          </cell>
          <cell r="CF5">
            <v>1920</v>
          </cell>
          <cell r="CG5">
            <v>88.1</v>
          </cell>
          <cell r="CH5">
            <v>0</v>
          </cell>
          <cell r="CI5">
            <v>15500</v>
          </cell>
          <cell r="CJ5">
            <v>109000</v>
          </cell>
          <cell r="CK5">
            <v>0</v>
          </cell>
          <cell r="CL5">
            <v>106000</v>
          </cell>
          <cell r="CM5">
            <v>386</v>
          </cell>
          <cell r="CN5">
            <v>3650</v>
          </cell>
          <cell r="CO5">
            <v>10300</v>
          </cell>
          <cell r="CP5">
            <v>0</v>
          </cell>
          <cell r="CQ5">
            <v>0</v>
          </cell>
          <cell r="CR5">
            <v>0</v>
          </cell>
          <cell r="CS5">
            <v>0</v>
          </cell>
        </row>
        <row r="6">
          <cell r="C6" t="str">
            <v>W44X230</v>
          </cell>
          <cell r="D6" t="str">
            <v>F</v>
          </cell>
          <cell r="E6">
            <v>230</v>
          </cell>
          <cell r="F6">
            <v>67.7</v>
          </cell>
          <cell r="G6">
            <v>42.9</v>
          </cell>
          <cell r="H6">
            <v>0</v>
          </cell>
          <cell r="I6">
            <v>0</v>
          </cell>
          <cell r="J6">
            <v>15.8</v>
          </cell>
          <cell r="K6">
            <v>0</v>
          </cell>
          <cell r="L6">
            <v>0</v>
          </cell>
          <cell r="M6">
            <v>0.71</v>
          </cell>
          <cell r="N6">
            <v>1.22</v>
          </cell>
          <cell r="O6">
            <v>0</v>
          </cell>
          <cell r="P6">
            <v>0</v>
          </cell>
          <cell r="Q6">
            <v>0</v>
          </cell>
          <cell r="R6">
            <v>2.0099999999999998</v>
          </cell>
          <cell r="S6">
            <v>2.0625</v>
          </cell>
          <cell r="T6">
            <v>1.1875</v>
          </cell>
          <cell r="U6">
            <v>0</v>
          </cell>
          <cell r="V6">
            <v>0</v>
          </cell>
          <cell r="W6">
            <v>0</v>
          </cell>
          <cell r="X6">
            <v>0</v>
          </cell>
          <cell r="Y6">
            <v>0</v>
          </cell>
          <cell r="Z6">
            <v>6.45</v>
          </cell>
          <cell r="AA6">
            <v>0</v>
          </cell>
          <cell r="AB6">
            <v>54.8</v>
          </cell>
          <cell r="AC6">
            <v>0</v>
          </cell>
          <cell r="AD6">
            <v>0</v>
          </cell>
          <cell r="AE6">
            <v>20800</v>
          </cell>
          <cell r="AF6">
            <v>1100</v>
          </cell>
          <cell r="AG6">
            <v>971</v>
          </cell>
          <cell r="AH6">
            <v>17.5</v>
          </cell>
          <cell r="AI6">
            <v>796</v>
          </cell>
          <cell r="AJ6">
            <v>157</v>
          </cell>
          <cell r="AK6">
            <v>101</v>
          </cell>
          <cell r="AL6">
            <v>3.43</v>
          </cell>
          <cell r="AM6">
            <v>0</v>
          </cell>
          <cell r="AN6">
            <v>24.9</v>
          </cell>
          <cell r="AO6">
            <v>346000</v>
          </cell>
          <cell r="AP6">
            <v>0</v>
          </cell>
          <cell r="AQ6">
            <v>165</v>
          </cell>
          <cell r="AR6">
            <v>793</v>
          </cell>
          <cell r="AS6">
            <v>192</v>
          </cell>
          <cell r="AT6">
            <v>547</v>
          </cell>
          <cell r="AU6">
            <v>0</v>
          </cell>
          <cell r="AV6">
            <v>0</v>
          </cell>
          <cell r="AW6">
            <v>0</v>
          </cell>
          <cell r="AX6">
            <v>0</v>
          </cell>
          <cell r="AY6" t="str">
            <v>W1100X343</v>
          </cell>
          <cell r="AZ6" t="str">
            <v>W1100X343</v>
          </cell>
          <cell r="BA6">
            <v>343</v>
          </cell>
          <cell r="BB6">
            <v>43700</v>
          </cell>
          <cell r="BC6">
            <v>1090</v>
          </cell>
          <cell r="BD6">
            <v>0</v>
          </cell>
          <cell r="BE6">
            <v>0</v>
          </cell>
          <cell r="BF6">
            <v>401</v>
          </cell>
          <cell r="BG6">
            <v>0</v>
          </cell>
          <cell r="BH6">
            <v>0</v>
          </cell>
          <cell r="BI6">
            <v>18</v>
          </cell>
          <cell r="BJ6">
            <v>31</v>
          </cell>
          <cell r="BK6">
            <v>0</v>
          </cell>
          <cell r="BL6">
            <v>0</v>
          </cell>
          <cell r="BM6">
            <v>0</v>
          </cell>
          <cell r="BN6">
            <v>51.1</v>
          </cell>
          <cell r="BO6">
            <v>52.4</v>
          </cell>
          <cell r="BP6">
            <v>0</v>
          </cell>
          <cell r="BQ6">
            <v>0</v>
          </cell>
          <cell r="BR6">
            <v>0</v>
          </cell>
          <cell r="BS6">
            <v>0</v>
          </cell>
          <cell r="BT6">
            <v>0</v>
          </cell>
          <cell r="BU6">
            <v>343</v>
          </cell>
          <cell r="BV6">
            <v>0</v>
          </cell>
          <cell r="BW6">
            <v>0</v>
          </cell>
          <cell r="BX6">
            <v>54.8</v>
          </cell>
          <cell r="BY6">
            <v>0</v>
          </cell>
          <cell r="BZ6">
            <v>8660</v>
          </cell>
          <cell r="CA6">
            <v>18000</v>
          </cell>
          <cell r="CB6">
            <v>15900</v>
          </cell>
          <cell r="CC6">
            <v>445</v>
          </cell>
          <cell r="CD6">
            <v>331</v>
          </cell>
          <cell r="CE6">
            <v>2570</v>
          </cell>
          <cell r="CF6">
            <v>1660</v>
          </cell>
          <cell r="CG6">
            <v>87.1</v>
          </cell>
          <cell r="CH6">
            <v>0</v>
          </cell>
          <cell r="CI6">
            <v>10400</v>
          </cell>
          <cell r="CJ6">
            <v>92900</v>
          </cell>
          <cell r="CK6">
            <v>0</v>
          </cell>
          <cell r="CL6">
            <v>106000</v>
          </cell>
          <cell r="CM6">
            <v>330</v>
          </cell>
          <cell r="CN6">
            <v>3150</v>
          </cell>
          <cell r="CO6">
            <v>8960</v>
          </cell>
          <cell r="CP6">
            <v>0</v>
          </cell>
          <cell r="CQ6">
            <v>0</v>
          </cell>
          <cell r="CR6">
            <v>0</v>
          </cell>
          <cell r="CS6">
            <v>0</v>
          </cell>
        </row>
        <row r="7">
          <cell r="C7" t="str">
            <v>W40X593</v>
          </cell>
          <cell r="D7" t="str">
            <v>T</v>
          </cell>
          <cell r="E7">
            <v>593</v>
          </cell>
          <cell r="F7">
            <v>174</v>
          </cell>
          <cell r="G7">
            <v>43</v>
          </cell>
          <cell r="H7">
            <v>0</v>
          </cell>
          <cell r="I7">
            <v>0</v>
          </cell>
          <cell r="J7">
            <v>16.7</v>
          </cell>
          <cell r="K7">
            <v>0</v>
          </cell>
          <cell r="L7">
            <v>0</v>
          </cell>
          <cell r="M7">
            <v>1.79</v>
          </cell>
          <cell r="N7">
            <v>3.23</v>
          </cell>
          <cell r="O7">
            <v>0</v>
          </cell>
          <cell r="P7">
            <v>0</v>
          </cell>
          <cell r="Q7">
            <v>0</v>
          </cell>
          <cell r="R7">
            <v>4.41</v>
          </cell>
          <cell r="S7">
            <v>4.5</v>
          </cell>
          <cell r="T7">
            <v>2.125</v>
          </cell>
          <cell r="U7">
            <v>0</v>
          </cell>
          <cell r="V7">
            <v>0</v>
          </cell>
          <cell r="W7">
            <v>0</v>
          </cell>
          <cell r="X7">
            <v>0</v>
          </cell>
          <cell r="Y7">
            <v>0</v>
          </cell>
          <cell r="Z7">
            <v>2.58</v>
          </cell>
          <cell r="AA7">
            <v>0</v>
          </cell>
          <cell r="AB7">
            <v>19.100000000000001</v>
          </cell>
          <cell r="AC7">
            <v>0</v>
          </cell>
          <cell r="AD7">
            <v>0</v>
          </cell>
          <cell r="AE7">
            <v>50400</v>
          </cell>
          <cell r="AF7">
            <v>2760</v>
          </cell>
          <cell r="AG7">
            <v>2340</v>
          </cell>
          <cell r="AH7">
            <v>17</v>
          </cell>
          <cell r="AI7">
            <v>2520</v>
          </cell>
          <cell r="AJ7">
            <v>481</v>
          </cell>
          <cell r="AK7">
            <v>302</v>
          </cell>
          <cell r="AL7">
            <v>3.8</v>
          </cell>
          <cell r="AM7">
            <v>0</v>
          </cell>
          <cell r="AN7">
            <v>445</v>
          </cell>
          <cell r="AO7">
            <v>997000</v>
          </cell>
          <cell r="AP7">
            <v>0</v>
          </cell>
          <cell r="AQ7">
            <v>166</v>
          </cell>
          <cell r="AR7">
            <v>2240</v>
          </cell>
          <cell r="AS7">
            <v>479</v>
          </cell>
          <cell r="AT7">
            <v>1370</v>
          </cell>
          <cell r="AU7">
            <v>0</v>
          </cell>
          <cell r="AV7">
            <v>0</v>
          </cell>
          <cell r="AW7">
            <v>0</v>
          </cell>
          <cell r="AX7">
            <v>0</v>
          </cell>
          <cell r="AY7" t="str">
            <v>W1000X883</v>
          </cell>
          <cell r="AZ7" t="str">
            <v>W1000X883</v>
          </cell>
          <cell r="BA7">
            <v>883</v>
          </cell>
          <cell r="BB7">
            <v>112000</v>
          </cell>
          <cell r="BC7">
            <v>1090</v>
          </cell>
          <cell r="BD7">
            <v>0</v>
          </cell>
          <cell r="BE7">
            <v>0</v>
          </cell>
          <cell r="BF7">
            <v>424</v>
          </cell>
          <cell r="BG7">
            <v>0</v>
          </cell>
          <cell r="BH7">
            <v>0</v>
          </cell>
          <cell r="BI7">
            <v>45.5</v>
          </cell>
          <cell r="BJ7">
            <v>82</v>
          </cell>
          <cell r="BK7">
            <v>0</v>
          </cell>
          <cell r="BL7">
            <v>0</v>
          </cell>
          <cell r="BM7">
            <v>0</v>
          </cell>
          <cell r="BN7">
            <v>112</v>
          </cell>
          <cell r="BO7">
            <v>114</v>
          </cell>
          <cell r="BP7">
            <v>0</v>
          </cell>
          <cell r="BQ7">
            <v>0</v>
          </cell>
          <cell r="BR7">
            <v>0</v>
          </cell>
          <cell r="BS7">
            <v>0</v>
          </cell>
          <cell r="BT7">
            <v>0</v>
          </cell>
          <cell r="BU7">
            <v>883</v>
          </cell>
          <cell r="BV7">
            <v>0</v>
          </cell>
          <cell r="BW7">
            <v>0</v>
          </cell>
          <cell r="BX7">
            <v>19.100000000000001</v>
          </cell>
          <cell r="BY7">
            <v>0</v>
          </cell>
          <cell r="BZ7">
            <v>21000</v>
          </cell>
          <cell r="CA7">
            <v>45200</v>
          </cell>
          <cell r="CB7">
            <v>38300</v>
          </cell>
          <cell r="CC7">
            <v>432</v>
          </cell>
          <cell r="CD7">
            <v>1050</v>
          </cell>
          <cell r="CE7">
            <v>7880</v>
          </cell>
          <cell r="CF7">
            <v>4950</v>
          </cell>
          <cell r="CG7">
            <v>96.5</v>
          </cell>
          <cell r="CH7">
            <v>0</v>
          </cell>
          <cell r="CI7">
            <v>185000</v>
          </cell>
          <cell r="CJ7">
            <v>268000</v>
          </cell>
          <cell r="CK7">
            <v>0</v>
          </cell>
          <cell r="CL7">
            <v>107000</v>
          </cell>
          <cell r="CM7">
            <v>932</v>
          </cell>
          <cell r="CN7">
            <v>7850</v>
          </cell>
          <cell r="CO7">
            <v>22500</v>
          </cell>
          <cell r="CP7">
            <v>0</v>
          </cell>
          <cell r="CQ7">
            <v>0</v>
          </cell>
          <cell r="CR7">
            <v>0</v>
          </cell>
          <cell r="CS7">
            <v>0</v>
          </cell>
        </row>
        <row r="8">
          <cell r="C8" t="str">
            <v>W40X503</v>
          </cell>
          <cell r="D8" t="str">
            <v>T</v>
          </cell>
          <cell r="E8">
            <v>503</v>
          </cell>
          <cell r="F8">
            <v>148</v>
          </cell>
          <cell r="G8">
            <v>42.1</v>
          </cell>
          <cell r="H8">
            <v>0</v>
          </cell>
          <cell r="I8">
            <v>0</v>
          </cell>
          <cell r="J8">
            <v>16.399999999999999</v>
          </cell>
          <cell r="K8">
            <v>0</v>
          </cell>
          <cell r="L8">
            <v>0</v>
          </cell>
          <cell r="M8">
            <v>1.54</v>
          </cell>
          <cell r="N8">
            <v>2.76</v>
          </cell>
          <cell r="O8">
            <v>0</v>
          </cell>
          <cell r="P8">
            <v>0</v>
          </cell>
          <cell r="Q8">
            <v>0</v>
          </cell>
          <cell r="R8">
            <v>3.94</v>
          </cell>
          <cell r="S8">
            <v>4</v>
          </cell>
          <cell r="T8">
            <v>2</v>
          </cell>
          <cell r="U8">
            <v>0</v>
          </cell>
          <cell r="V8">
            <v>0</v>
          </cell>
          <cell r="W8">
            <v>0</v>
          </cell>
          <cell r="X8">
            <v>0</v>
          </cell>
          <cell r="Y8">
            <v>0</v>
          </cell>
          <cell r="Z8">
            <v>2.98</v>
          </cell>
          <cell r="AA8">
            <v>0</v>
          </cell>
          <cell r="AB8">
            <v>22.3</v>
          </cell>
          <cell r="AC8">
            <v>0</v>
          </cell>
          <cell r="AD8">
            <v>0</v>
          </cell>
          <cell r="AE8">
            <v>41600</v>
          </cell>
          <cell r="AF8">
            <v>2320</v>
          </cell>
          <cell r="AG8">
            <v>1980</v>
          </cell>
          <cell r="AH8">
            <v>16.8</v>
          </cell>
          <cell r="AI8">
            <v>2040</v>
          </cell>
          <cell r="AJ8">
            <v>394</v>
          </cell>
          <cell r="AK8">
            <v>249</v>
          </cell>
          <cell r="AL8">
            <v>3.72</v>
          </cell>
          <cell r="AM8">
            <v>0</v>
          </cell>
          <cell r="AN8">
            <v>277</v>
          </cell>
          <cell r="AO8">
            <v>789000</v>
          </cell>
          <cell r="AP8">
            <v>0</v>
          </cell>
          <cell r="AQ8">
            <v>161</v>
          </cell>
          <cell r="AR8">
            <v>1830</v>
          </cell>
          <cell r="AS8">
            <v>403</v>
          </cell>
          <cell r="AT8">
            <v>1150</v>
          </cell>
          <cell r="AU8">
            <v>0</v>
          </cell>
          <cell r="AV8">
            <v>0</v>
          </cell>
          <cell r="AW8">
            <v>0</v>
          </cell>
          <cell r="AX8">
            <v>0</v>
          </cell>
          <cell r="AY8" t="str">
            <v>W1000X748</v>
          </cell>
          <cell r="AZ8" t="str">
            <v>W1000X748</v>
          </cell>
          <cell r="BA8">
            <v>748</v>
          </cell>
          <cell r="BB8">
            <v>95500</v>
          </cell>
          <cell r="BC8">
            <v>1070</v>
          </cell>
          <cell r="BD8">
            <v>0</v>
          </cell>
          <cell r="BE8">
            <v>0</v>
          </cell>
          <cell r="BF8">
            <v>417</v>
          </cell>
          <cell r="BG8">
            <v>0</v>
          </cell>
          <cell r="BH8">
            <v>0</v>
          </cell>
          <cell r="BI8">
            <v>39.1</v>
          </cell>
          <cell r="BJ8">
            <v>70.099999999999994</v>
          </cell>
          <cell r="BK8">
            <v>0</v>
          </cell>
          <cell r="BL8">
            <v>0</v>
          </cell>
          <cell r="BM8">
            <v>0</v>
          </cell>
          <cell r="BN8">
            <v>100</v>
          </cell>
          <cell r="BO8">
            <v>102</v>
          </cell>
          <cell r="BP8">
            <v>0</v>
          </cell>
          <cell r="BQ8">
            <v>0</v>
          </cell>
          <cell r="BR8">
            <v>0</v>
          </cell>
          <cell r="BS8">
            <v>0</v>
          </cell>
          <cell r="BT8">
            <v>0</v>
          </cell>
          <cell r="BU8">
            <v>748</v>
          </cell>
          <cell r="BV8">
            <v>0</v>
          </cell>
          <cell r="BW8">
            <v>0</v>
          </cell>
          <cell r="BX8">
            <v>22.3</v>
          </cell>
          <cell r="BY8">
            <v>0</v>
          </cell>
          <cell r="BZ8">
            <v>17300</v>
          </cell>
          <cell r="CA8">
            <v>38000</v>
          </cell>
          <cell r="CB8">
            <v>32400</v>
          </cell>
          <cell r="CC8">
            <v>427</v>
          </cell>
          <cell r="CD8">
            <v>849</v>
          </cell>
          <cell r="CE8">
            <v>6460</v>
          </cell>
          <cell r="CF8">
            <v>4080</v>
          </cell>
          <cell r="CG8">
            <v>94.5</v>
          </cell>
          <cell r="CH8">
            <v>0</v>
          </cell>
          <cell r="CI8">
            <v>115000</v>
          </cell>
          <cell r="CJ8">
            <v>212000</v>
          </cell>
          <cell r="CK8">
            <v>0</v>
          </cell>
          <cell r="CL8">
            <v>104000</v>
          </cell>
          <cell r="CM8">
            <v>762</v>
          </cell>
          <cell r="CN8">
            <v>6600</v>
          </cell>
          <cell r="CO8">
            <v>18800</v>
          </cell>
          <cell r="CP8">
            <v>0</v>
          </cell>
          <cell r="CQ8">
            <v>0</v>
          </cell>
          <cell r="CR8">
            <v>0</v>
          </cell>
          <cell r="CS8">
            <v>0</v>
          </cell>
        </row>
        <row r="9">
          <cell r="C9" t="str">
            <v>W40X431</v>
          </cell>
          <cell r="D9" t="str">
            <v>T</v>
          </cell>
          <cell r="E9">
            <v>431</v>
          </cell>
          <cell r="F9">
            <v>127</v>
          </cell>
          <cell r="G9">
            <v>41.3</v>
          </cell>
          <cell r="H9">
            <v>0</v>
          </cell>
          <cell r="I9">
            <v>0</v>
          </cell>
          <cell r="J9">
            <v>16.2</v>
          </cell>
          <cell r="K9">
            <v>0</v>
          </cell>
          <cell r="L9">
            <v>0</v>
          </cell>
          <cell r="M9">
            <v>1.34</v>
          </cell>
          <cell r="N9">
            <v>2.36</v>
          </cell>
          <cell r="O9">
            <v>0</v>
          </cell>
          <cell r="P9">
            <v>0</v>
          </cell>
          <cell r="Q9">
            <v>0</v>
          </cell>
          <cell r="R9">
            <v>3.54</v>
          </cell>
          <cell r="S9">
            <v>3.625</v>
          </cell>
          <cell r="T9">
            <v>1.875</v>
          </cell>
          <cell r="U9">
            <v>0</v>
          </cell>
          <cell r="V9">
            <v>0</v>
          </cell>
          <cell r="W9">
            <v>0</v>
          </cell>
          <cell r="X9">
            <v>0</v>
          </cell>
          <cell r="Y9">
            <v>0</v>
          </cell>
          <cell r="Z9">
            <v>3.44</v>
          </cell>
          <cell r="AA9">
            <v>0</v>
          </cell>
          <cell r="AB9">
            <v>25.5</v>
          </cell>
          <cell r="AC9">
            <v>0</v>
          </cell>
          <cell r="AD9">
            <v>0</v>
          </cell>
          <cell r="AE9">
            <v>34800</v>
          </cell>
          <cell r="AF9">
            <v>1960</v>
          </cell>
          <cell r="AG9">
            <v>1690</v>
          </cell>
          <cell r="AH9">
            <v>16.600000000000001</v>
          </cell>
          <cell r="AI9">
            <v>1690</v>
          </cell>
          <cell r="AJ9">
            <v>328</v>
          </cell>
          <cell r="AK9">
            <v>208</v>
          </cell>
          <cell r="AL9">
            <v>3.65</v>
          </cell>
          <cell r="AM9">
            <v>0</v>
          </cell>
          <cell r="AN9">
            <v>177</v>
          </cell>
          <cell r="AO9">
            <v>638000</v>
          </cell>
          <cell r="AP9">
            <v>0</v>
          </cell>
          <cell r="AQ9">
            <v>158</v>
          </cell>
          <cell r="AR9">
            <v>1510</v>
          </cell>
          <cell r="AS9">
            <v>341</v>
          </cell>
          <cell r="AT9">
            <v>969</v>
          </cell>
          <cell r="AU9">
            <v>0</v>
          </cell>
          <cell r="AV9">
            <v>0</v>
          </cell>
          <cell r="AW9">
            <v>0</v>
          </cell>
          <cell r="AX9">
            <v>0</v>
          </cell>
          <cell r="AY9" t="str">
            <v>W1000X642</v>
          </cell>
          <cell r="AZ9" t="str">
            <v>W1000X642</v>
          </cell>
          <cell r="BA9">
            <v>642</v>
          </cell>
          <cell r="BB9">
            <v>81900</v>
          </cell>
          <cell r="BC9">
            <v>1050</v>
          </cell>
          <cell r="BD9">
            <v>0</v>
          </cell>
          <cell r="BE9">
            <v>0</v>
          </cell>
          <cell r="BF9">
            <v>411</v>
          </cell>
          <cell r="BG9">
            <v>0</v>
          </cell>
          <cell r="BH9">
            <v>0</v>
          </cell>
          <cell r="BI9">
            <v>34</v>
          </cell>
          <cell r="BJ9">
            <v>59.9</v>
          </cell>
          <cell r="BK9">
            <v>0</v>
          </cell>
          <cell r="BL9">
            <v>0</v>
          </cell>
          <cell r="BM9">
            <v>0</v>
          </cell>
          <cell r="BN9">
            <v>89.9</v>
          </cell>
          <cell r="BO9">
            <v>92.1</v>
          </cell>
          <cell r="BP9">
            <v>0</v>
          </cell>
          <cell r="BQ9">
            <v>0</v>
          </cell>
          <cell r="BR9">
            <v>0</v>
          </cell>
          <cell r="BS9">
            <v>0</v>
          </cell>
          <cell r="BT9">
            <v>0</v>
          </cell>
          <cell r="BU9">
            <v>642</v>
          </cell>
          <cell r="BV9">
            <v>0</v>
          </cell>
          <cell r="BW9">
            <v>0</v>
          </cell>
          <cell r="BX9">
            <v>25.5</v>
          </cell>
          <cell r="BY9">
            <v>0</v>
          </cell>
          <cell r="BZ9">
            <v>14500</v>
          </cell>
          <cell r="CA9">
            <v>32100</v>
          </cell>
          <cell r="CB9">
            <v>27700</v>
          </cell>
          <cell r="CC9">
            <v>422</v>
          </cell>
          <cell r="CD9">
            <v>703</v>
          </cell>
          <cell r="CE9">
            <v>5370</v>
          </cell>
          <cell r="CF9">
            <v>3410</v>
          </cell>
          <cell r="CG9">
            <v>92.7</v>
          </cell>
          <cell r="CH9">
            <v>0</v>
          </cell>
          <cell r="CI9">
            <v>73700</v>
          </cell>
          <cell r="CJ9">
            <v>171000</v>
          </cell>
          <cell r="CK9">
            <v>0</v>
          </cell>
          <cell r="CL9">
            <v>102000</v>
          </cell>
          <cell r="CM9">
            <v>629</v>
          </cell>
          <cell r="CN9">
            <v>5590</v>
          </cell>
          <cell r="CO9">
            <v>15900</v>
          </cell>
          <cell r="CP9">
            <v>0</v>
          </cell>
          <cell r="CQ9">
            <v>0</v>
          </cell>
          <cell r="CR9">
            <v>0</v>
          </cell>
          <cell r="CS9">
            <v>0</v>
          </cell>
        </row>
        <row r="10">
          <cell r="C10" t="str">
            <v>W40X397</v>
          </cell>
          <cell r="D10" t="str">
            <v>T</v>
          </cell>
          <cell r="E10">
            <v>397</v>
          </cell>
          <cell r="F10">
            <v>117</v>
          </cell>
          <cell r="G10">
            <v>41</v>
          </cell>
          <cell r="H10">
            <v>0</v>
          </cell>
          <cell r="I10">
            <v>0</v>
          </cell>
          <cell r="J10">
            <v>16.100000000000001</v>
          </cell>
          <cell r="K10">
            <v>0</v>
          </cell>
          <cell r="L10">
            <v>0</v>
          </cell>
          <cell r="M10">
            <v>1.22</v>
          </cell>
          <cell r="N10">
            <v>2.2000000000000002</v>
          </cell>
          <cell r="O10">
            <v>0</v>
          </cell>
          <cell r="P10">
            <v>0</v>
          </cell>
          <cell r="Q10">
            <v>0</v>
          </cell>
          <cell r="R10">
            <v>3.38</v>
          </cell>
          <cell r="S10">
            <v>3.5</v>
          </cell>
          <cell r="T10">
            <v>1.8125</v>
          </cell>
          <cell r="U10">
            <v>0</v>
          </cell>
          <cell r="V10">
            <v>0</v>
          </cell>
          <cell r="W10">
            <v>0</v>
          </cell>
          <cell r="X10">
            <v>0</v>
          </cell>
          <cell r="Y10">
            <v>0</v>
          </cell>
          <cell r="Z10">
            <v>3.66</v>
          </cell>
          <cell r="AA10">
            <v>0</v>
          </cell>
          <cell r="AB10">
            <v>28</v>
          </cell>
          <cell r="AC10">
            <v>0</v>
          </cell>
          <cell r="AD10">
            <v>0</v>
          </cell>
          <cell r="AE10">
            <v>32000</v>
          </cell>
          <cell r="AF10">
            <v>1800</v>
          </cell>
          <cell r="AG10">
            <v>1560</v>
          </cell>
          <cell r="AH10">
            <v>16.600000000000001</v>
          </cell>
          <cell r="AI10">
            <v>1540</v>
          </cell>
          <cell r="AJ10">
            <v>300</v>
          </cell>
          <cell r="AK10">
            <v>191</v>
          </cell>
          <cell r="AL10">
            <v>3.64</v>
          </cell>
          <cell r="AM10">
            <v>0</v>
          </cell>
          <cell r="AN10">
            <v>142</v>
          </cell>
          <cell r="AO10">
            <v>579000</v>
          </cell>
          <cell r="AP10">
            <v>0</v>
          </cell>
          <cell r="AQ10">
            <v>156</v>
          </cell>
          <cell r="AR10">
            <v>1380</v>
          </cell>
          <cell r="AS10">
            <v>318</v>
          </cell>
          <cell r="AT10">
            <v>891</v>
          </cell>
          <cell r="AU10">
            <v>0</v>
          </cell>
          <cell r="AV10">
            <v>0</v>
          </cell>
          <cell r="AW10">
            <v>0</v>
          </cell>
          <cell r="AX10">
            <v>0</v>
          </cell>
          <cell r="AY10" t="str">
            <v>W1000X591</v>
          </cell>
          <cell r="AZ10" t="str">
            <v>W1000X591</v>
          </cell>
          <cell r="BA10">
            <v>591</v>
          </cell>
          <cell r="BB10">
            <v>75500</v>
          </cell>
          <cell r="BC10">
            <v>1040</v>
          </cell>
          <cell r="BD10">
            <v>0</v>
          </cell>
          <cell r="BE10">
            <v>0</v>
          </cell>
          <cell r="BF10">
            <v>409</v>
          </cell>
          <cell r="BG10">
            <v>0</v>
          </cell>
          <cell r="BH10">
            <v>0</v>
          </cell>
          <cell r="BI10">
            <v>31</v>
          </cell>
          <cell r="BJ10">
            <v>55.9</v>
          </cell>
          <cell r="BK10">
            <v>0</v>
          </cell>
          <cell r="BL10">
            <v>0</v>
          </cell>
          <cell r="BM10">
            <v>0</v>
          </cell>
          <cell r="BN10">
            <v>85.9</v>
          </cell>
          <cell r="BO10">
            <v>88.9</v>
          </cell>
          <cell r="BP10">
            <v>0</v>
          </cell>
          <cell r="BQ10">
            <v>0</v>
          </cell>
          <cell r="BR10">
            <v>0</v>
          </cell>
          <cell r="BS10">
            <v>0</v>
          </cell>
          <cell r="BT10">
            <v>0</v>
          </cell>
          <cell r="BU10">
            <v>591</v>
          </cell>
          <cell r="BV10">
            <v>0</v>
          </cell>
          <cell r="BW10">
            <v>0</v>
          </cell>
          <cell r="BX10">
            <v>28</v>
          </cell>
          <cell r="BY10">
            <v>0</v>
          </cell>
          <cell r="BZ10">
            <v>13300</v>
          </cell>
          <cell r="CA10">
            <v>29500</v>
          </cell>
          <cell r="CB10">
            <v>25600</v>
          </cell>
          <cell r="CC10">
            <v>422</v>
          </cell>
          <cell r="CD10">
            <v>641</v>
          </cell>
          <cell r="CE10">
            <v>4920</v>
          </cell>
          <cell r="CF10">
            <v>3130</v>
          </cell>
          <cell r="CG10">
            <v>92.5</v>
          </cell>
          <cell r="CH10">
            <v>0</v>
          </cell>
          <cell r="CI10">
            <v>59100</v>
          </cell>
          <cell r="CJ10">
            <v>155000</v>
          </cell>
          <cell r="CK10">
            <v>0</v>
          </cell>
          <cell r="CL10">
            <v>101000</v>
          </cell>
          <cell r="CM10">
            <v>574</v>
          </cell>
          <cell r="CN10">
            <v>5210</v>
          </cell>
          <cell r="CO10">
            <v>14600</v>
          </cell>
          <cell r="CP10">
            <v>0</v>
          </cell>
          <cell r="CQ10">
            <v>0</v>
          </cell>
          <cell r="CR10">
            <v>0</v>
          </cell>
          <cell r="CS10">
            <v>0</v>
          </cell>
        </row>
        <row r="11">
          <cell r="C11" t="str">
            <v>W40X372</v>
          </cell>
          <cell r="D11" t="str">
            <v>T</v>
          </cell>
          <cell r="E11">
            <v>372</v>
          </cell>
          <cell r="F11">
            <v>109</v>
          </cell>
          <cell r="G11">
            <v>40.6</v>
          </cell>
          <cell r="H11">
            <v>0</v>
          </cell>
          <cell r="I11">
            <v>0</v>
          </cell>
          <cell r="J11">
            <v>16.100000000000001</v>
          </cell>
          <cell r="K11">
            <v>0</v>
          </cell>
          <cell r="L11">
            <v>0</v>
          </cell>
          <cell r="M11">
            <v>1.1599999999999999</v>
          </cell>
          <cell r="N11">
            <v>2.0499999999999998</v>
          </cell>
          <cell r="O11">
            <v>0</v>
          </cell>
          <cell r="P11">
            <v>0</v>
          </cell>
          <cell r="Q11">
            <v>0</v>
          </cell>
          <cell r="R11">
            <v>3.23</v>
          </cell>
          <cell r="S11">
            <v>3.3125</v>
          </cell>
          <cell r="T11">
            <v>1.8125</v>
          </cell>
          <cell r="U11">
            <v>0</v>
          </cell>
          <cell r="V11">
            <v>0</v>
          </cell>
          <cell r="W11">
            <v>0</v>
          </cell>
          <cell r="X11">
            <v>0</v>
          </cell>
          <cell r="Y11">
            <v>0</v>
          </cell>
          <cell r="Z11">
            <v>3.93</v>
          </cell>
          <cell r="AA11">
            <v>0</v>
          </cell>
          <cell r="AB11">
            <v>29.5</v>
          </cell>
          <cell r="AC11">
            <v>0</v>
          </cell>
          <cell r="AD11">
            <v>0</v>
          </cell>
          <cell r="AE11">
            <v>29600</v>
          </cell>
          <cell r="AF11">
            <v>1680</v>
          </cell>
          <cell r="AG11">
            <v>1460</v>
          </cell>
          <cell r="AH11">
            <v>16.5</v>
          </cell>
          <cell r="AI11">
            <v>1420</v>
          </cell>
          <cell r="AJ11">
            <v>277</v>
          </cell>
          <cell r="AK11">
            <v>177</v>
          </cell>
          <cell r="AL11">
            <v>3.6</v>
          </cell>
          <cell r="AM11">
            <v>0</v>
          </cell>
          <cell r="AN11">
            <v>116</v>
          </cell>
          <cell r="AO11">
            <v>528000</v>
          </cell>
          <cell r="AP11">
            <v>0</v>
          </cell>
          <cell r="AQ11">
            <v>155</v>
          </cell>
          <cell r="AR11">
            <v>1280</v>
          </cell>
          <cell r="AS11">
            <v>295</v>
          </cell>
          <cell r="AT11">
            <v>829</v>
          </cell>
          <cell r="AU11">
            <v>0</v>
          </cell>
          <cell r="AV11">
            <v>0</v>
          </cell>
          <cell r="AW11">
            <v>0</v>
          </cell>
          <cell r="AX11">
            <v>0</v>
          </cell>
          <cell r="AY11" t="str">
            <v>W1000X554</v>
          </cell>
          <cell r="AZ11" t="str">
            <v>W1000X554</v>
          </cell>
          <cell r="BA11">
            <v>554</v>
          </cell>
          <cell r="BB11">
            <v>70300</v>
          </cell>
          <cell r="BC11">
            <v>1030</v>
          </cell>
          <cell r="BD11">
            <v>0</v>
          </cell>
          <cell r="BE11">
            <v>0</v>
          </cell>
          <cell r="BF11">
            <v>409</v>
          </cell>
          <cell r="BG11">
            <v>0</v>
          </cell>
          <cell r="BH11">
            <v>0</v>
          </cell>
          <cell r="BI11">
            <v>29.5</v>
          </cell>
          <cell r="BJ11">
            <v>52.1</v>
          </cell>
          <cell r="BK11">
            <v>0</v>
          </cell>
          <cell r="BL11">
            <v>0</v>
          </cell>
          <cell r="BM11">
            <v>0</v>
          </cell>
          <cell r="BN11">
            <v>82</v>
          </cell>
          <cell r="BO11">
            <v>84.1</v>
          </cell>
          <cell r="BP11">
            <v>0</v>
          </cell>
          <cell r="BQ11">
            <v>0</v>
          </cell>
          <cell r="BR11">
            <v>0</v>
          </cell>
          <cell r="BS11">
            <v>0</v>
          </cell>
          <cell r="BT11">
            <v>0</v>
          </cell>
          <cell r="BU11">
            <v>554</v>
          </cell>
          <cell r="BV11">
            <v>0</v>
          </cell>
          <cell r="BW11">
            <v>0</v>
          </cell>
          <cell r="BX11">
            <v>29.5</v>
          </cell>
          <cell r="BY11">
            <v>0</v>
          </cell>
          <cell r="BZ11">
            <v>12300</v>
          </cell>
          <cell r="CA11">
            <v>27500</v>
          </cell>
          <cell r="CB11">
            <v>23900</v>
          </cell>
          <cell r="CC11">
            <v>419</v>
          </cell>
          <cell r="CD11">
            <v>591</v>
          </cell>
          <cell r="CE11">
            <v>4540</v>
          </cell>
          <cell r="CF11">
            <v>2900</v>
          </cell>
          <cell r="CG11">
            <v>91.4</v>
          </cell>
          <cell r="CH11">
            <v>0</v>
          </cell>
          <cell r="CI11">
            <v>48300</v>
          </cell>
          <cell r="CJ11">
            <v>142000</v>
          </cell>
          <cell r="CK11">
            <v>0</v>
          </cell>
          <cell r="CL11">
            <v>100000</v>
          </cell>
          <cell r="CM11">
            <v>533</v>
          </cell>
          <cell r="CN11">
            <v>4830</v>
          </cell>
          <cell r="CO11">
            <v>13600</v>
          </cell>
          <cell r="CP11">
            <v>0</v>
          </cell>
          <cell r="CQ11">
            <v>0</v>
          </cell>
          <cell r="CR11">
            <v>0</v>
          </cell>
          <cell r="CS11">
            <v>0</v>
          </cell>
        </row>
        <row r="12">
          <cell r="C12" t="str">
            <v>W40X362</v>
          </cell>
          <cell r="D12" t="str">
            <v>T</v>
          </cell>
          <cell r="E12">
            <v>362</v>
          </cell>
          <cell r="F12">
            <v>107</v>
          </cell>
          <cell r="G12">
            <v>40.6</v>
          </cell>
          <cell r="H12">
            <v>0</v>
          </cell>
          <cell r="I12">
            <v>0</v>
          </cell>
          <cell r="J12">
            <v>16</v>
          </cell>
          <cell r="K12">
            <v>0</v>
          </cell>
          <cell r="L12">
            <v>0</v>
          </cell>
          <cell r="M12">
            <v>1.1200000000000001</v>
          </cell>
          <cell r="N12">
            <v>2.0099999999999998</v>
          </cell>
          <cell r="O12">
            <v>0</v>
          </cell>
          <cell r="P12">
            <v>0</v>
          </cell>
          <cell r="Q12">
            <v>0</v>
          </cell>
          <cell r="R12">
            <v>3.19</v>
          </cell>
          <cell r="S12">
            <v>3.25</v>
          </cell>
          <cell r="T12">
            <v>1.75</v>
          </cell>
          <cell r="U12">
            <v>0</v>
          </cell>
          <cell r="V12">
            <v>0</v>
          </cell>
          <cell r="W12">
            <v>0</v>
          </cell>
          <cell r="X12">
            <v>0</v>
          </cell>
          <cell r="Y12">
            <v>0</v>
          </cell>
          <cell r="Z12">
            <v>3.99</v>
          </cell>
          <cell r="AA12">
            <v>0</v>
          </cell>
          <cell r="AB12">
            <v>30.5</v>
          </cell>
          <cell r="AC12">
            <v>0</v>
          </cell>
          <cell r="AD12">
            <v>0</v>
          </cell>
          <cell r="AE12">
            <v>28900</v>
          </cell>
          <cell r="AF12">
            <v>1640</v>
          </cell>
          <cell r="AG12">
            <v>1420</v>
          </cell>
          <cell r="AH12">
            <v>16.5</v>
          </cell>
          <cell r="AI12">
            <v>1380</v>
          </cell>
          <cell r="AJ12">
            <v>270</v>
          </cell>
          <cell r="AK12">
            <v>173</v>
          </cell>
          <cell r="AL12">
            <v>3.6</v>
          </cell>
          <cell r="AM12">
            <v>0</v>
          </cell>
          <cell r="AN12">
            <v>109</v>
          </cell>
          <cell r="AO12">
            <v>513000</v>
          </cell>
          <cell r="AP12">
            <v>0</v>
          </cell>
          <cell r="AQ12">
            <v>154</v>
          </cell>
          <cell r="AR12">
            <v>1240</v>
          </cell>
          <cell r="AS12">
            <v>289</v>
          </cell>
          <cell r="AT12">
            <v>808</v>
          </cell>
          <cell r="AU12">
            <v>0</v>
          </cell>
          <cell r="AV12">
            <v>0</v>
          </cell>
          <cell r="AW12">
            <v>0</v>
          </cell>
          <cell r="AX12">
            <v>0</v>
          </cell>
          <cell r="AY12" t="str">
            <v>W1000X539</v>
          </cell>
          <cell r="AZ12" t="str">
            <v>W1000X539</v>
          </cell>
          <cell r="BA12">
            <v>539</v>
          </cell>
          <cell r="BB12">
            <v>69000</v>
          </cell>
          <cell r="BC12">
            <v>1030</v>
          </cell>
          <cell r="BD12">
            <v>0</v>
          </cell>
          <cell r="BE12">
            <v>0</v>
          </cell>
          <cell r="BF12">
            <v>406</v>
          </cell>
          <cell r="BG12">
            <v>0</v>
          </cell>
          <cell r="BH12">
            <v>0</v>
          </cell>
          <cell r="BI12">
            <v>28.4</v>
          </cell>
          <cell r="BJ12">
            <v>51.1</v>
          </cell>
          <cell r="BK12">
            <v>0</v>
          </cell>
          <cell r="BL12">
            <v>0</v>
          </cell>
          <cell r="BM12">
            <v>0</v>
          </cell>
          <cell r="BN12">
            <v>81</v>
          </cell>
          <cell r="BO12">
            <v>82.6</v>
          </cell>
          <cell r="BP12">
            <v>0</v>
          </cell>
          <cell r="BQ12">
            <v>0</v>
          </cell>
          <cell r="BR12">
            <v>0</v>
          </cell>
          <cell r="BS12">
            <v>0</v>
          </cell>
          <cell r="BT12">
            <v>0</v>
          </cell>
          <cell r="BU12">
            <v>539</v>
          </cell>
          <cell r="BV12">
            <v>0</v>
          </cell>
          <cell r="BW12">
            <v>0</v>
          </cell>
          <cell r="BX12">
            <v>30.5</v>
          </cell>
          <cell r="BY12">
            <v>0</v>
          </cell>
          <cell r="BZ12">
            <v>12000</v>
          </cell>
          <cell r="CA12">
            <v>26900</v>
          </cell>
          <cell r="CB12">
            <v>23300</v>
          </cell>
          <cell r="CC12">
            <v>419</v>
          </cell>
          <cell r="CD12">
            <v>574</v>
          </cell>
          <cell r="CE12">
            <v>4420</v>
          </cell>
          <cell r="CF12">
            <v>2830</v>
          </cell>
          <cell r="CG12">
            <v>91.4</v>
          </cell>
          <cell r="CH12">
            <v>0</v>
          </cell>
          <cell r="CI12">
            <v>45400</v>
          </cell>
          <cell r="CJ12">
            <v>138000</v>
          </cell>
          <cell r="CK12">
            <v>0</v>
          </cell>
          <cell r="CL12">
            <v>99400</v>
          </cell>
          <cell r="CM12">
            <v>516</v>
          </cell>
          <cell r="CN12">
            <v>4740</v>
          </cell>
          <cell r="CO12">
            <v>13200</v>
          </cell>
          <cell r="CP12">
            <v>0</v>
          </cell>
          <cell r="CQ12">
            <v>0</v>
          </cell>
          <cell r="CR12">
            <v>0</v>
          </cell>
          <cell r="CS12">
            <v>0</v>
          </cell>
        </row>
        <row r="13">
          <cell r="C13" t="str">
            <v>W40X324</v>
          </cell>
          <cell r="D13" t="str">
            <v>F</v>
          </cell>
          <cell r="E13">
            <v>324</v>
          </cell>
          <cell r="F13">
            <v>95.3</v>
          </cell>
          <cell r="G13">
            <v>40.200000000000003</v>
          </cell>
          <cell r="H13">
            <v>0</v>
          </cell>
          <cell r="I13">
            <v>0</v>
          </cell>
          <cell r="J13">
            <v>15.9</v>
          </cell>
          <cell r="K13">
            <v>0</v>
          </cell>
          <cell r="L13">
            <v>0</v>
          </cell>
          <cell r="M13">
            <v>1</v>
          </cell>
          <cell r="N13">
            <v>1.81</v>
          </cell>
          <cell r="O13">
            <v>0</v>
          </cell>
          <cell r="P13">
            <v>0</v>
          </cell>
          <cell r="Q13">
            <v>0</v>
          </cell>
          <cell r="R13">
            <v>2.99</v>
          </cell>
          <cell r="S13">
            <v>3.0625</v>
          </cell>
          <cell r="T13">
            <v>1.6875</v>
          </cell>
          <cell r="U13">
            <v>0</v>
          </cell>
          <cell r="V13">
            <v>0</v>
          </cell>
          <cell r="W13">
            <v>0</v>
          </cell>
          <cell r="X13">
            <v>0</v>
          </cell>
          <cell r="Y13">
            <v>0</v>
          </cell>
          <cell r="Z13">
            <v>4.4000000000000004</v>
          </cell>
          <cell r="AA13">
            <v>0</v>
          </cell>
          <cell r="AB13">
            <v>34.200000000000003</v>
          </cell>
          <cell r="AC13">
            <v>0</v>
          </cell>
          <cell r="AD13">
            <v>0</v>
          </cell>
          <cell r="AE13">
            <v>25600</v>
          </cell>
          <cell r="AF13">
            <v>1460</v>
          </cell>
          <cell r="AG13">
            <v>1280</v>
          </cell>
          <cell r="AH13">
            <v>16.399999999999999</v>
          </cell>
          <cell r="AI13">
            <v>1220</v>
          </cell>
          <cell r="AJ13">
            <v>239</v>
          </cell>
          <cell r="AK13">
            <v>153</v>
          </cell>
          <cell r="AL13">
            <v>3.58</v>
          </cell>
          <cell r="AM13">
            <v>0</v>
          </cell>
          <cell r="AN13">
            <v>79.400000000000006</v>
          </cell>
          <cell r="AO13">
            <v>448000</v>
          </cell>
          <cell r="AP13">
            <v>0</v>
          </cell>
          <cell r="AQ13">
            <v>153</v>
          </cell>
          <cell r="AR13">
            <v>1100</v>
          </cell>
          <cell r="AS13">
            <v>259</v>
          </cell>
          <cell r="AT13">
            <v>720</v>
          </cell>
          <cell r="AU13">
            <v>0</v>
          </cell>
          <cell r="AV13">
            <v>0</v>
          </cell>
          <cell r="AW13">
            <v>0</v>
          </cell>
          <cell r="AX13">
            <v>0</v>
          </cell>
          <cell r="AY13" t="str">
            <v>W1000X483</v>
          </cell>
          <cell r="AZ13" t="str">
            <v>W1000X483</v>
          </cell>
          <cell r="BA13">
            <v>483</v>
          </cell>
          <cell r="BB13">
            <v>61500</v>
          </cell>
          <cell r="BC13">
            <v>1020</v>
          </cell>
          <cell r="BD13">
            <v>0</v>
          </cell>
          <cell r="BE13">
            <v>0</v>
          </cell>
          <cell r="BF13">
            <v>404</v>
          </cell>
          <cell r="BG13">
            <v>0</v>
          </cell>
          <cell r="BH13">
            <v>0</v>
          </cell>
          <cell r="BI13">
            <v>25.4</v>
          </cell>
          <cell r="BJ13">
            <v>46</v>
          </cell>
          <cell r="BK13">
            <v>0</v>
          </cell>
          <cell r="BL13">
            <v>0</v>
          </cell>
          <cell r="BM13">
            <v>0</v>
          </cell>
          <cell r="BN13">
            <v>75.900000000000006</v>
          </cell>
          <cell r="BO13">
            <v>77.8</v>
          </cell>
          <cell r="BP13">
            <v>0</v>
          </cell>
          <cell r="BQ13">
            <v>0</v>
          </cell>
          <cell r="BR13">
            <v>0</v>
          </cell>
          <cell r="BS13">
            <v>0</v>
          </cell>
          <cell r="BT13">
            <v>0</v>
          </cell>
          <cell r="BU13">
            <v>483</v>
          </cell>
          <cell r="BV13">
            <v>0</v>
          </cell>
          <cell r="BW13">
            <v>0</v>
          </cell>
          <cell r="BX13">
            <v>34.200000000000003</v>
          </cell>
          <cell r="BY13">
            <v>0</v>
          </cell>
          <cell r="BZ13">
            <v>10700</v>
          </cell>
          <cell r="CA13">
            <v>23900</v>
          </cell>
          <cell r="CB13">
            <v>21000</v>
          </cell>
          <cell r="CC13">
            <v>417</v>
          </cell>
          <cell r="CD13">
            <v>508</v>
          </cell>
          <cell r="CE13">
            <v>3920</v>
          </cell>
          <cell r="CF13">
            <v>2510</v>
          </cell>
          <cell r="CG13">
            <v>90.9</v>
          </cell>
          <cell r="CH13">
            <v>0</v>
          </cell>
          <cell r="CI13">
            <v>33000</v>
          </cell>
          <cell r="CJ13">
            <v>120000</v>
          </cell>
          <cell r="CK13">
            <v>0</v>
          </cell>
          <cell r="CL13">
            <v>98700</v>
          </cell>
          <cell r="CM13">
            <v>458</v>
          </cell>
          <cell r="CN13">
            <v>4240</v>
          </cell>
          <cell r="CO13">
            <v>11800</v>
          </cell>
          <cell r="CP13">
            <v>0</v>
          </cell>
          <cell r="CQ13">
            <v>0</v>
          </cell>
          <cell r="CR13">
            <v>0</v>
          </cell>
          <cell r="CS13">
            <v>0</v>
          </cell>
        </row>
        <row r="14">
          <cell r="C14" t="str">
            <v>W40X297</v>
          </cell>
          <cell r="D14" t="str">
            <v>F</v>
          </cell>
          <cell r="E14">
            <v>297</v>
          </cell>
          <cell r="F14">
            <v>87.4</v>
          </cell>
          <cell r="G14">
            <v>39.799999999999997</v>
          </cell>
          <cell r="H14">
            <v>0</v>
          </cell>
          <cell r="I14">
            <v>0</v>
          </cell>
          <cell r="J14">
            <v>15.8</v>
          </cell>
          <cell r="K14">
            <v>0</v>
          </cell>
          <cell r="L14">
            <v>0</v>
          </cell>
          <cell r="M14">
            <v>0.93</v>
          </cell>
          <cell r="N14">
            <v>1.65</v>
          </cell>
          <cell r="O14">
            <v>0</v>
          </cell>
          <cell r="P14">
            <v>0</v>
          </cell>
          <cell r="Q14">
            <v>0</v>
          </cell>
          <cell r="R14">
            <v>2.83</v>
          </cell>
          <cell r="S14">
            <v>2.9375</v>
          </cell>
          <cell r="T14">
            <v>1.6875</v>
          </cell>
          <cell r="U14">
            <v>0</v>
          </cell>
          <cell r="V14">
            <v>0</v>
          </cell>
          <cell r="W14">
            <v>0</v>
          </cell>
          <cell r="X14">
            <v>0</v>
          </cell>
          <cell r="Y14">
            <v>0</v>
          </cell>
          <cell r="Z14">
            <v>4.8</v>
          </cell>
          <cell r="AA14">
            <v>0</v>
          </cell>
          <cell r="AB14">
            <v>36.799999999999997</v>
          </cell>
          <cell r="AC14">
            <v>0</v>
          </cell>
          <cell r="AD14">
            <v>0</v>
          </cell>
          <cell r="AE14">
            <v>23200</v>
          </cell>
          <cell r="AF14">
            <v>1330</v>
          </cell>
          <cell r="AG14">
            <v>1170</v>
          </cell>
          <cell r="AH14">
            <v>16.3</v>
          </cell>
          <cell r="AI14">
            <v>1090</v>
          </cell>
          <cell r="AJ14">
            <v>215</v>
          </cell>
          <cell r="AK14">
            <v>138</v>
          </cell>
          <cell r="AL14">
            <v>3.54</v>
          </cell>
          <cell r="AM14">
            <v>0</v>
          </cell>
          <cell r="AN14">
            <v>61.2</v>
          </cell>
          <cell r="AO14">
            <v>399000</v>
          </cell>
          <cell r="AP14">
            <v>0</v>
          </cell>
          <cell r="AQ14">
            <v>151</v>
          </cell>
          <cell r="AR14">
            <v>982</v>
          </cell>
          <cell r="AS14">
            <v>234</v>
          </cell>
          <cell r="AT14">
            <v>652</v>
          </cell>
          <cell r="AU14">
            <v>0</v>
          </cell>
          <cell r="AV14">
            <v>0</v>
          </cell>
          <cell r="AW14">
            <v>0</v>
          </cell>
          <cell r="AX14">
            <v>0</v>
          </cell>
          <cell r="AY14" t="str">
            <v>W1000X443</v>
          </cell>
          <cell r="AZ14" t="str">
            <v>W1000X443</v>
          </cell>
          <cell r="BA14">
            <v>443</v>
          </cell>
          <cell r="BB14">
            <v>56400</v>
          </cell>
          <cell r="BC14">
            <v>1010</v>
          </cell>
          <cell r="BD14">
            <v>0</v>
          </cell>
          <cell r="BE14">
            <v>0</v>
          </cell>
          <cell r="BF14">
            <v>401</v>
          </cell>
          <cell r="BG14">
            <v>0</v>
          </cell>
          <cell r="BH14">
            <v>0</v>
          </cell>
          <cell r="BI14">
            <v>23.6</v>
          </cell>
          <cell r="BJ14">
            <v>41.9</v>
          </cell>
          <cell r="BK14">
            <v>0</v>
          </cell>
          <cell r="BL14">
            <v>0</v>
          </cell>
          <cell r="BM14">
            <v>0</v>
          </cell>
          <cell r="BN14">
            <v>71.900000000000006</v>
          </cell>
          <cell r="BO14">
            <v>74.599999999999994</v>
          </cell>
          <cell r="BP14">
            <v>0</v>
          </cell>
          <cell r="BQ14">
            <v>0</v>
          </cell>
          <cell r="BR14">
            <v>0</v>
          </cell>
          <cell r="BS14">
            <v>0</v>
          </cell>
          <cell r="BT14">
            <v>0</v>
          </cell>
          <cell r="BU14">
            <v>443</v>
          </cell>
          <cell r="BV14">
            <v>0</v>
          </cell>
          <cell r="BW14">
            <v>0</v>
          </cell>
          <cell r="BX14">
            <v>36.799999999999997</v>
          </cell>
          <cell r="BY14">
            <v>0</v>
          </cell>
          <cell r="BZ14">
            <v>9660</v>
          </cell>
          <cell r="CA14">
            <v>21800</v>
          </cell>
          <cell r="CB14">
            <v>19200</v>
          </cell>
          <cell r="CC14">
            <v>414</v>
          </cell>
          <cell r="CD14">
            <v>454</v>
          </cell>
          <cell r="CE14">
            <v>3520</v>
          </cell>
          <cell r="CF14">
            <v>2260</v>
          </cell>
          <cell r="CG14">
            <v>89.9</v>
          </cell>
          <cell r="CH14">
            <v>0</v>
          </cell>
          <cell r="CI14">
            <v>25500</v>
          </cell>
          <cell r="CJ14">
            <v>107000</v>
          </cell>
          <cell r="CK14">
            <v>0</v>
          </cell>
          <cell r="CL14">
            <v>97400</v>
          </cell>
          <cell r="CM14">
            <v>409</v>
          </cell>
          <cell r="CN14">
            <v>3830</v>
          </cell>
          <cell r="CO14">
            <v>10700</v>
          </cell>
          <cell r="CP14">
            <v>0</v>
          </cell>
          <cell r="CQ14">
            <v>0</v>
          </cell>
          <cell r="CR14">
            <v>0</v>
          </cell>
          <cell r="CS14">
            <v>0</v>
          </cell>
        </row>
        <row r="15">
          <cell r="C15" t="str">
            <v>W40X277</v>
          </cell>
          <cell r="D15" t="str">
            <v>F</v>
          </cell>
          <cell r="E15">
            <v>277</v>
          </cell>
          <cell r="F15">
            <v>81.400000000000006</v>
          </cell>
          <cell r="G15">
            <v>39.700000000000003</v>
          </cell>
          <cell r="H15">
            <v>0</v>
          </cell>
          <cell r="I15">
            <v>0</v>
          </cell>
          <cell r="J15">
            <v>15.8</v>
          </cell>
          <cell r="K15">
            <v>0</v>
          </cell>
          <cell r="L15">
            <v>0</v>
          </cell>
          <cell r="M15">
            <v>0.83</v>
          </cell>
          <cell r="N15">
            <v>1.58</v>
          </cell>
          <cell r="O15">
            <v>0</v>
          </cell>
          <cell r="P15">
            <v>0</v>
          </cell>
          <cell r="Q15">
            <v>0</v>
          </cell>
          <cell r="R15">
            <v>2.76</v>
          </cell>
          <cell r="S15">
            <v>2.875</v>
          </cell>
          <cell r="T15">
            <v>1.625</v>
          </cell>
          <cell r="U15">
            <v>0</v>
          </cell>
          <cell r="V15">
            <v>0</v>
          </cell>
          <cell r="W15">
            <v>0</v>
          </cell>
          <cell r="X15">
            <v>0</v>
          </cell>
          <cell r="Y15">
            <v>0</v>
          </cell>
          <cell r="Z15">
            <v>5.03</v>
          </cell>
          <cell r="AA15">
            <v>0</v>
          </cell>
          <cell r="AB15">
            <v>41.2</v>
          </cell>
          <cell r="AC15">
            <v>0</v>
          </cell>
          <cell r="AD15">
            <v>0</v>
          </cell>
          <cell r="AE15">
            <v>21900</v>
          </cell>
          <cell r="AF15">
            <v>1250</v>
          </cell>
          <cell r="AG15">
            <v>1100</v>
          </cell>
          <cell r="AH15">
            <v>16.399999999999999</v>
          </cell>
          <cell r="AI15">
            <v>1040</v>
          </cell>
          <cell r="AJ15">
            <v>204</v>
          </cell>
          <cell r="AK15">
            <v>132</v>
          </cell>
          <cell r="AL15">
            <v>3.58</v>
          </cell>
          <cell r="AM15">
            <v>0</v>
          </cell>
          <cell r="AN15">
            <v>51.5</v>
          </cell>
          <cell r="AO15">
            <v>379000</v>
          </cell>
          <cell r="AP15">
            <v>0</v>
          </cell>
          <cell r="AQ15">
            <v>151</v>
          </cell>
          <cell r="AR15">
            <v>940</v>
          </cell>
          <cell r="AS15">
            <v>225</v>
          </cell>
          <cell r="AT15">
            <v>614</v>
          </cell>
          <cell r="AU15">
            <v>0</v>
          </cell>
          <cell r="AV15">
            <v>0</v>
          </cell>
          <cell r="AW15">
            <v>0</v>
          </cell>
          <cell r="AX15">
            <v>0</v>
          </cell>
          <cell r="AY15" t="str">
            <v>W1000X412</v>
          </cell>
          <cell r="AZ15" t="str">
            <v>W1000X412</v>
          </cell>
          <cell r="BA15">
            <v>412</v>
          </cell>
          <cell r="BB15">
            <v>52500</v>
          </cell>
          <cell r="BC15">
            <v>1010</v>
          </cell>
          <cell r="BD15">
            <v>0</v>
          </cell>
          <cell r="BE15">
            <v>0</v>
          </cell>
          <cell r="BF15">
            <v>401</v>
          </cell>
          <cell r="BG15">
            <v>0</v>
          </cell>
          <cell r="BH15">
            <v>0</v>
          </cell>
          <cell r="BI15">
            <v>21.1</v>
          </cell>
          <cell r="BJ15">
            <v>40.1</v>
          </cell>
          <cell r="BK15">
            <v>0</v>
          </cell>
          <cell r="BL15">
            <v>0</v>
          </cell>
          <cell r="BM15">
            <v>0</v>
          </cell>
          <cell r="BN15">
            <v>70.099999999999994</v>
          </cell>
          <cell r="BO15">
            <v>73</v>
          </cell>
          <cell r="BP15">
            <v>0</v>
          </cell>
          <cell r="BQ15">
            <v>0</v>
          </cell>
          <cell r="BR15">
            <v>0</v>
          </cell>
          <cell r="BS15">
            <v>0</v>
          </cell>
          <cell r="BT15">
            <v>0</v>
          </cell>
          <cell r="BU15">
            <v>412</v>
          </cell>
          <cell r="BV15">
            <v>0</v>
          </cell>
          <cell r="BW15">
            <v>0</v>
          </cell>
          <cell r="BX15">
            <v>41.2</v>
          </cell>
          <cell r="BY15">
            <v>0</v>
          </cell>
          <cell r="BZ15">
            <v>9120</v>
          </cell>
          <cell r="CA15">
            <v>20500</v>
          </cell>
          <cell r="CB15">
            <v>18000</v>
          </cell>
          <cell r="CC15">
            <v>417</v>
          </cell>
          <cell r="CD15">
            <v>433</v>
          </cell>
          <cell r="CE15">
            <v>3340</v>
          </cell>
          <cell r="CF15">
            <v>2160</v>
          </cell>
          <cell r="CG15">
            <v>90.9</v>
          </cell>
          <cell r="CH15">
            <v>0</v>
          </cell>
          <cell r="CI15">
            <v>21400</v>
          </cell>
          <cell r="CJ15">
            <v>102000</v>
          </cell>
          <cell r="CK15">
            <v>0</v>
          </cell>
          <cell r="CL15">
            <v>97400</v>
          </cell>
          <cell r="CM15">
            <v>391</v>
          </cell>
          <cell r="CN15">
            <v>3690</v>
          </cell>
          <cell r="CO15">
            <v>10100</v>
          </cell>
          <cell r="CP15">
            <v>0</v>
          </cell>
          <cell r="CQ15">
            <v>0</v>
          </cell>
          <cell r="CR15">
            <v>0</v>
          </cell>
          <cell r="CS15">
            <v>0</v>
          </cell>
        </row>
        <row r="16">
          <cell r="C16" t="str">
            <v>W40X249</v>
          </cell>
          <cell r="D16" t="str">
            <v>F</v>
          </cell>
          <cell r="E16">
            <v>249</v>
          </cell>
          <cell r="F16">
            <v>73.3</v>
          </cell>
          <cell r="G16">
            <v>39.4</v>
          </cell>
          <cell r="H16">
            <v>0</v>
          </cell>
          <cell r="I16">
            <v>0</v>
          </cell>
          <cell r="J16">
            <v>15.8</v>
          </cell>
          <cell r="K16">
            <v>0</v>
          </cell>
          <cell r="L16">
            <v>0</v>
          </cell>
          <cell r="M16">
            <v>0.75</v>
          </cell>
          <cell r="N16">
            <v>1.42</v>
          </cell>
          <cell r="O16">
            <v>0</v>
          </cell>
          <cell r="P16">
            <v>0</v>
          </cell>
          <cell r="Q16">
            <v>0</v>
          </cell>
          <cell r="R16">
            <v>2.6</v>
          </cell>
          <cell r="S16">
            <v>2.6875</v>
          </cell>
          <cell r="T16">
            <v>1.5625</v>
          </cell>
          <cell r="U16">
            <v>0</v>
          </cell>
          <cell r="V16">
            <v>0</v>
          </cell>
          <cell r="W16">
            <v>0</v>
          </cell>
          <cell r="X16">
            <v>0</v>
          </cell>
          <cell r="Y16">
            <v>0</v>
          </cell>
          <cell r="Z16">
            <v>5.55</v>
          </cell>
          <cell r="AA16">
            <v>0</v>
          </cell>
          <cell r="AB16">
            <v>45.6</v>
          </cell>
          <cell r="AC16">
            <v>0</v>
          </cell>
          <cell r="AD16">
            <v>0</v>
          </cell>
          <cell r="AE16">
            <v>19600</v>
          </cell>
          <cell r="AF16">
            <v>1120</v>
          </cell>
          <cell r="AG16">
            <v>993</v>
          </cell>
          <cell r="AH16">
            <v>16.3</v>
          </cell>
          <cell r="AI16">
            <v>926</v>
          </cell>
          <cell r="AJ16">
            <v>182</v>
          </cell>
          <cell r="AK16">
            <v>118</v>
          </cell>
          <cell r="AL16">
            <v>3.55</v>
          </cell>
          <cell r="AM16">
            <v>0</v>
          </cell>
          <cell r="AN16">
            <v>38.1</v>
          </cell>
          <cell r="AO16">
            <v>334000</v>
          </cell>
          <cell r="AP16">
            <v>0</v>
          </cell>
          <cell r="AQ16">
            <v>150</v>
          </cell>
          <cell r="AR16">
            <v>841</v>
          </cell>
          <cell r="AS16">
            <v>203</v>
          </cell>
          <cell r="AT16">
            <v>551</v>
          </cell>
          <cell r="AU16">
            <v>0</v>
          </cell>
          <cell r="AV16">
            <v>0</v>
          </cell>
          <cell r="AW16">
            <v>0</v>
          </cell>
          <cell r="AX16">
            <v>0</v>
          </cell>
          <cell r="AY16" t="str">
            <v>W1000X371</v>
          </cell>
          <cell r="AZ16" t="str">
            <v>W1000X371</v>
          </cell>
          <cell r="BA16">
            <v>371</v>
          </cell>
          <cell r="BB16">
            <v>47300</v>
          </cell>
          <cell r="BC16">
            <v>1000</v>
          </cell>
          <cell r="BD16">
            <v>0</v>
          </cell>
          <cell r="BE16">
            <v>0</v>
          </cell>
          <cell r="BF16">
            <v>401</v>
          </cell>
          <cell r="BG16">
            <v>0</v>
          </cell>
          <cell r="BH16">
            <v>0</v>
          </cell>
          <cell r="BI16">
            <v>19.100000000000001</v>
          </cell>
          <cell r="BJ16">
            <v>36.1</v>
          </cell>
          <cell r="BK16">
            <v>0</v>
          </cell>
          <cell r="BL16">
            <v>0</v>
          </cell>
          <cell r="BM16">
            <v>0</v>
          </cell>
          <cell r="BN16">
            <v>66</v>
          </cell>
          <cell r="BO16">
            <v>68.3</v>
          </cell>
          <cell r="BP16">
            <v>0</v>
          </cell>
          <cell r="BQ16">
            <v>0</v>
          </cell>
          <cell r="BR16">
            <v>0</v>
          </cell>
          <cell r="BS16">
            <v>0</v>
          </cell>
          <cell r="BT16">
            <v>0</v>
          </cell>
          <cell r="BU16">
            <v>371</v>
          </cell>
          <cell r="BV16">
            <v>0</v>
          </cell>
          <cell r="BW16">
            <v>0</v>
          </cell>
          <cell r="BX16">
            <v>45.6</v>
          </cell>
          <cell r="BY16">
            <v>0</v>
          </cell>
          <cell r="BZ16">
            <v>8160</v>
          </cell>
          <cell r="CA16">
            <v>18400</v>
          </cell>
          <cell r="CB16">
            <v>16300</v>
          </cell>
          <cell r="CC16">
            <v>414</v>
          </cell>
          <cell r="CD16">
            <v>385</v>
          </cell>
          <cell r="CE16">
            <v>2980</v>
          </cell>
          <cell r="CF16">
            <v>1930</v>
          </cell>
          <cell r="CG16">
            <v>90.2</v>
          </cell>
          <cell r="CH16">
            <v>0</v>
          </cell>
          <cell r="CI16">
            <v>15900</v>
          </cell>
          <cell r="CJ16">
            <v>89700</v>
          </cell>
          <cell r="CK16">
            <v>0</v>
          </cell>
          <cell r="CL16">
            <v>96800</v>
          </cell>
          <cell r="CM16">
            <v>350</v>
          </cell>
          <cell r="CN16">
            <v>3330</v>
          </cell>
          <cell r="CO16">
            <v>9030</v>
          </cell>
          <cell r="CP16">
            <v>0</v>
          </cell>
          <cell r="CQ16">
            <v>0</v>
          </cell>
          <cell r="CR16">
            <v>0</v>
          </cell>
          <cell r="CS16">
            <v>0</v>
          </cell>
        </row>
        <row r="17">
          <cell r="C17" t="str">
            <v>W40X215</v>
          </cell>
          <cell r="D17" t="str">
            <v>F</v>
          </cell>
          <cell r="E17">
            <v>215</v>
          </cell>
          <cell r="F17">
            <v>63.4</v>
          </cell>
          <cell r="G17">
            <v>39</v>
          </cell>
          <cell r="H17">
            <v>0</v>
          </cell>
          <cell r="I17">
            <v>0</v>
          </cell>
          <cell r="J17">
            <v>15.8</v>
          </cell>
          <cell r="K17">
            <v>0</v>
          </cell>
          <cell r="L17">
            <v>0</v>
          </cell>
          <cell r="M17">
            <v>0.65</v>
          </cell>
          <cell r="N17">
            <v>1.22</v>
          </cell>
          <cell r="O17">
            <v>0</v>
          </cell>
          <cell r="P17">
            <v>0</v>
          </cell>
          <cell r="Q17">
            <v>0</v>
          </cell>
          <cell r="R17">
            <v>2.4</v>
          </cell>
          <cell r="S17">
            <v>2.5</v>
          </cell>
          <cell r="T17">
            <v>1.5625</v>
          </cell>
          <cell r="U17">
            <v>0</v>
          </cell>
          <cell r="V17">
            <v>0</v>
          </cell>
          <cell r="W17">
            <v>0</v>
          </cell>
          <cell r="X17">
            <v>0</v>
          </cell>
          <cell r="Y17">
            <v>0</v>
          </cell>
          <cell r="Z17">
            <v>6.45</v>
          </cell>
          <cell r="AA17">
            <v>0</v>
          </cell>
          <cell r="AB17">
            <v>52.6</v>
          </cell>
          <cell r="AC17">
            <v>0</v>
          </cell>
          <cell r="AD17">
            <v>0</v>
          </cell>
          <cell r="AE17">
            <v>16700</v>
          </cell>
          <cell r="AF17">
            <v>964</v>
          </cell>
          <cell r="AG17">
            <v>859</v>
          </cell>
          <cell r="AH17">
            <v>16.2</v>
          </cell>
          <cell r="AI17">
            <v>796</v>
          </cell>
          <cell r="AJ17">
            <v>156</v>
          </cell>
          <cell r="AK17">
            <v>101</v>
          </cell>
          <cell r="AL17">
            <v>3.54</v>
          </cell>
          <cell r="AM17">
            <v>0</v>
          </cell>
          <cell r="AN17">
            <v>24.8</v>
          </cell>
          <cell r="AO17">
            <v>284000</v>
          </cell>
          <cell r="AP17">
            <v>0</v>
          </cell>
          <cell r="AQ17">
            <v>149</v>
          </cell>
          <cell r="AR17">
            <v>719</v>
          </cell>
          <cell r="AS17">
            <v>175</v>
          </cell>
          <cell r="AT17">
            <v>473</v>
          </cell>
          <cell r="AU17">
            <v>0</v>
          </cell>
          <cell r="AV17">
            <v>0</v>
          </cell>
          <cell r="AW17">
            <v>0</v>
          </cell>
          <cell r="AX17">
            <v>0</v>
          </cell>
          <cell r="AY17" t="str">
            <v>W1000X321</v>
          </cell>
          <cell r="AZ17" t="str">
            <v>W1000X321</v>
          </cell>
          <cell r="BA17">
            <v>321</v>
          </cell>
          <cell r="BB17">
            <v>40900</v>
          </cell>
          <cell r="BC17">
            <v>991</v>
          </cell>
          <cell r="BD17">
            <v>0</v>
          </cell>
          <cell r="BE17">
            <v>0</v>
          </cell>
          <cell r="BF17">
            <v>401</v>
          </cell>
          <cell r="BG17">
            <v>0</v>
          </cell>
          <cell r="BH17">
            <v>0</v>
          </cell>
          <cell r="BI17">
            <v>16.5</v>
          </cell>
          <cell r="BJ17">
            <v>31</v>
          </cell>
          <cell r="BK17">
            <v>0</v>
          </cell>
          <cell r="BL17">
            <v>0</v>
          </cell>
          <cell r="BM17">
            <v>0</v>
          </cell>
          <cell r="BN17">
            <v>61</v>
          </cell>
          <cell r="BO17">
            <v>63.5</v>
          </cell>
          <cell r="BP17">
            <v>0</v>
          </cell>
          <cell r="BQ17">
            <v>0</v>
          </cell>
          <cell r="BR17">
            <v>0</v>
          </cell>
          <cell r="BS17">
            <v>0</v>
          </cell>
          <cell r="BT17">
            <v>0</v>
          </cell>
          <cell r="BU17">
            <v>321</v>
          </cell>
          <cell r="BV17">
            <v>0</v>
          </cell>
          <cell r="BW17">
            <v>0</v>
          </cell>
          <cell r="BX17">
            <v>52.6</v>
          </cell>
          <cell r="BY17">
            <v>0</v>
          </cell>
          <cell r="BZ17">
            <v>6950</v>
          </cell>
          <cell r="CA17">
            <v>15800</v>
          </cell>
          <cell r="CB17">
            <v>14100</v>
          </cell>
          <cell r="CC17">
            <v>411</v>
          </cell>
          <cell r="CD17">
            <v>331</v>
          </cell>
          <cell r="CE17">
            <v>2560</v>
          </cell>
          <cell r="CF17">
            <v>1660</v>
          </cell>
          <cell r="CG17">
            <v>89.9</v>
          </cell>
          <cell r="CH17">
            <v>0</v>
          </cell>
          <cell r="CI17">
            <v>10300</v>
          </cell>
          <cell r="CJ17">
            <v>76300</v>
          </cell>
          <cell r="CK17">
            <v>0</v>
          </cell>
          <cell r="CL17">
            <v>96100</v>
          </cell>
          <cell r="CM17">
            <v>299</v>
          </cell>
          <cell r="CN17">
            <v>2870</v>
          </cell>
          <cell r="CO17">
            <v>7750</v>
          </cell>
          <cell r="CP17">
            <v>0</v>
          </cell>
          <cell r="CQ17">
            <v>0</v>
          </cell>
          <cell r="CR17">
            <v>0</v>
          </cell>
          <cell r="CS17">
            <v>0</v>
          </cell>
        </row>
        <row r="18">
          <cell r="C18" t="str">
            <v>W40X199</v>
          </cell>
          <cell r="D18" t="str">
            <v>F</v>
          </cell>
          <cell r="E18">
            <v>199</v>
          </cell>
          <cell r="F18">
            <v>58.5</v>
          </cell>
          <cell r="G18">
            <v>38.700000000000003</v>
          </cell>
          <cell r="H18">
            <v>0</v>
          </cell>
          <cell r="I18">
            <v>0</v>
          </cell>
          <cell r="J18">
            <v>15.8</v>
          </cell>
          <cell r="K18">
            <v>0</v>
          </cell>
          <cell r="L18">
            <v>0</v>
          </cell>
          <cell r="M18">
            <v>0.65</v>
          </cell>
          <cell r="N18">
            <v>1.07</v>
          </cell>
          <cell r="O18">
            <v>0</v>
          </cell>
          <cell r="P18">
            <v>0</v>
          </cell>
          <cell r="Q18">
            <v>0</v>
          </cell>
          <cell r="R18">
            <v>2.25</v>
          </cell>
          <cell r="S18">
            <v>2.3125</v>
          </cell>
          <cell r="T18">
            <v>1.5625</v>
          </cell>
          <cell r="U18">
            <v>0</v>
          </cell>
          <cell r="V18">
            <v>0</v>
          </cell>
          <cell r="W18">
            <v>0</v>
          </cell>
          <cell r="X18">
            <v>0</v>
          </cell>
          <cell r="Y18">
            <v>0</v>
          </cell>
          <cell r="Z18">
            <v>7.39</v>
          </cell>
          <cell r="AA18">
            <v>0</v>
          </cell>
          <cell r="AB18">
            <v>52.6</v>
          </cell>
          <cell r="AC18">
            <v>0</v>
          </cell>
          <cell r="AD18">
            <v>0</v>
          </cell>
          <cell r="AE18">
            <v>14900</v>
          </cell>
          <cell r="AF18">
            <v>869</v>
          </cell>
          <cell r="AG18">
            <v>770</v>
          </cell>
          <cell r="AH18">
            <v>16</v>
          </cell>
          <cell r="AI18">
            <v>695</v>
          </cell>
          <cell r="AJ18">
            <v>137</v>
          </cell>
          <cell r="AK18">
            <v>88.2</v>
          </cell>
          <cell r="AL18">
            <v>3.45</v>
          </cell>
          <cell r="AM18">
            <v>0</v>
          </cell>
          <cell r="AN18">
            <v>18.3</v>
          </cell>
          <cell r="AO18">
            <v>246000</v>
          </cell>
          <cell r="AP18">
            <v>0</v>
          </cell>
          <cell r="AQ18">
            <v>149</v>
          </cell>
          <cell r="AR18">
            <v>628</v>
          </cell>
          <cell r="AS18">
            <v>153</v>
          </cell>
          <cell r="AT18">
            <v>427</v>
          </cell>
          <cell r="AU18">
            <v>0</v>
          </cell>
          <cell r="AV18">
            <v>0</v>
          </cell>
          <cell r="AW18">
            <v>0</v>
          </cell>
          <cell r="AX18">
            <v>0</v>
          </cell>
          <cell r="AY18" t="str">
            <v>W1000X296</v>
          </cell>
          <cell r="AZ18" t="str">
            <v>W1000X296</v>
          </cell>
          <cell r="BA18">
            <v>296</v>
          </cell>
          <cell r="BB18">
            <v>37700</v>
          </cell>
          <cell r="BC18">
            <v>983</v>
          </cell>
          <cell r="BD18">
            <v>0</v>
          </cell>
          <cell r="BE18">
            <v>0</v>
          </cell>
          <cell r="BF18">
            <v>401</v>
          </cell>
          <cell r="BG18">
            <v>0</v>
          </cell>
          <cell r="BH18">
            <v>0</v>
          </cell>
          <cell r="BI18">
            <v>16.5</v>
          </cell>
          <cell r="BJ18">
            <v>27.2</v>
          </cell>
          <cell r="BK18">
            <v>0</v>
          </cell>
          <cell r="BL18">
            <v>0</v>
          </cell>
          <cell r="BM18">
            <v>0</v>
          </cell>
          <cell r="BN18">
            <v>57.2</v>
          </cell>
          <cell r="BO18">
            <v>58.7</v>
          </cell>
          <cell r="BP18">
            <v>0</v>
          </cell>
          <cell r="BQ18">
            <v>0</v>
          </cell>
          <cell r="BR18">
            <v>0</v>
          </cell>
          <cell r="BS18">
            <v>0</v>
          </cell>
          <cell r="BT18">
            <v>0</v>
          </cell>
          <cell r="BU18">
            <v>296</v>
          </cell>
          <cell r="BV18">
            <v>0</v>
          </cell>
          <cell r="BW18">
            <v>0</v>
          </cell>
          <cell r="BX18">
            <v>52.6</v>
          </cell>
          <cell r="BY18">
            <v>0</v>
          </cell>
          <cell r="BZ18">
            <v>6200</v>
          </cell>
          <cell r="CA18">
            <v>14200</v>
          </cell>
          <cell r="CB18">
            <v>12600</v>
          </cell>
          <cell r="CC18">
            <v>406</v>
          </cell>
          <cell r="CD18">
            <v>289</v>
          </cell>
          <cell r="CE18">
            <v>2250</v>
          </cell>
          <cell r="CF18">
            <v>1450</v>
          </cell>
          <cell r="CG18">
            <v>87.6</v>
          </cell>
          <cell r="CH18">
            <v>0</v>
          </cell>
          <cell r="CI18">
            <v>7620</v>
          </cell>
          <cell r="CJ18">
            <v>66100</v>
          </cell>
          <cell r="CK18">
            <v>0</v>
          </cell>
          <cell r="CL18">
            <v>96100</v>
          </cell>
          <cell r="CM18">
            <v>261</v>
          </cell>
          <cell r="CN18">
            <v>2510</v>
          </cell>
          <cell r="CO18">
            <v>7000</v>
          </cell>
          <cell r="CP18">
            <v>0</v>
          </cell>
          <cell r="CQ18">
            <v>0</v>
          </cell>
          <cell r="CR18">
            <v>0</v>
          </cell>
          <cell r="CS18">
            <v>0</v>
          </cell>
        </row>
        <row r="19">
          <cell r="C19" t="str">
            <v>W40X392</v>
          </cell>
          <cell r="D19" t="str">
            <v>T</v>
          </cell>
          <cell r="E19">
            <v>392</v>
          </cell>
          <cell r="F19">
            <v>115</v>
          </cell>
          <cell r="G19">
            <v>41.6</v>
          </cell>
          <cell r="H19">
            <v>0</v>
          </cell>
          <cell r="I19">
            <v>0</v>
          </cell>
          <cell r="J19">
            <v>12.4</v>
          </cell>
          <cell r="K19">
            <v>0</v>
          </cell>
          <cell r="L19">
            <v>0</v>
          </cell>
          <cell r="M19">
            <v>1.42</v>
          </cell>
          <cell r="N19">
            <v>2.52</v>
          </cell>
          <cell r="O19">
            <v>0</v>
          </cell>
          <cell r="P19">
            <v>0</v>
          </cell>
          <cell r="Q19">
            <v>0</v>
          </cell>
          <cell r="R19">
            <v>3.7</v>
          </cell>
          <cell r="S19">
            <v>3.8125</v>
          </cell>
          <cell r="T19">
            <v>1.9375</v>
          </cell>
          <cell r="U19">
            <v>0</v>
          </cell>
          <cell r="V19">
            <v>0</v>
          </cell>
          <cell r="W19">
            <v>0</v>
          </cell>
          <cell r="X19">
            <v>0</v>
          </cell>
          <cell r="Y19">
            <v>0</v>
          </cell>
          <cell r="Z19">
            <v>2.4500000000000002</v>
          </cell>
          <cell r="AA19">
            <v>0</v>
          </cell>
          <cell r="AB19">
            <v>24.1</v>
          </cell>
          <cell r="AC19">
            <v>0</v>
          </cell>
          <cell r="AD19">
            <v>0</v>
          </cell>
          <cell r="AE19">
            <v>29900</v>
          </cell>
          <cell r="AF19">
            <v>1710</v>
          </cell>
          <cell r="AG19">
            <v>1440</v>
          </cell>
          <cell r="AH19">
            <v>16.100000000000001</v>
          </cell>
          <cell r="AI19">
            <v>803</v>
          </cell>
          <cell r="AJ19">
            <v>212</v>
          </cell>
          <cell r="AK19">
            <v>130</v>
          </cell>
          <cell r="AL19">
            <v>2.64</v>
          </cell>
          <cell r="AM19">
            <v>0</v>
          </cell>
          <cell r="AN19">
            <v>172</v>
          </cell>
          <cell r="AO19">
            <v>306000</v>
          </cell>
          <cell r="AP19">
            <v>0</v>
          </cell>
          <cell r="AQ19">
            <v>121</v>
          </cell>
          <cell r="AR19">
            <v>946</v>
          </cell>
          <cell r="AS19">
            <v>270</v>
          </cell>
          <cell r="AT19">
            <v>848</v>
          </cell>
          <cell r="AU19">
            <v>0</v>
          </cell>
          <cell r="AV19">
            <v>0</v>
          </cell>
          <cell r="AW19">
            <v>0</v>
          </cell>
          <cell r="AX19">
            <v>0</v>
          </cell>
          <cell r="AY19" t="str">
            <v>W1000X584</v>
          </cell>
          <cell r="AZ19" t="str">
            <v>W1000X584</v>
          </cell>
          <cell r="BA19">
            <v>584</v>
          </cell>
          <cell r="BB19">
            <v>74200</v>
          </cell>
          <cell r="BC19">
            <v>1060</v>
          </cell>
          <cell r="BD19">
            <v>0</v>
          </cell>
          <cell r="BE19">
            <v>0</v>
          </cell>
          <cell r="BF19">
            <v>315</v>
          </cell>
          <cell r="BG19">
            <v>0</v>
          </cell>
          <cell r="BH19">
            <v>0</v>
          </cell>
          <cell r="BI19">
            <v>36.1</v>
          </cell>
          <cell r="BJ19">
            <v>64</v>
          </cell>
          <cell r="BK19">
            <v>0</v>
          </cell>
          <cell r="BL19">
            <v>0</v>
          </cell>
          <cell r="BM19">
            <v>0</v>
          </cell>
          <cell r="BN19">
            <v>94</v>
          </cell>
          <cell r="BO19">
            <v>96.8</v>
          </cell>
          <cell r="BP19">
            <v>0</v>
          </cell>
          <cell r="BQ19">
            <v>0</v>
          </cell>
          <cell r="BR19">
            <v>0</v>
          </cell>
          <cell r="BS19">
            <v>0</v>
          </cell>
          <cell r="BT19">
            <v>0</v>
          </cell>
          <cell r="BU19">
            <v>584</v>
          </cell>
          <cell r="BV19">
            <v>0</v>
          </cell>
          <cell r="BW19">
            <v>0</v>
          </cell>
          <cell r="BX19">
            <v>24.1</v>
          </cell>
          <cell r="BY19">
            <v>0</v>
          </cell>
          <cell r="BZ19">
            <v>12400</v>
          </cell>
          <cell r="CA19">
            <v>28000</v>
          </cell>
          <cell r="CB19">
            <v>23600</v>
          </cell>
          <cell r="CC19">
            <v>409</v>
          </cell>
          <cell r="CD19">
            <v>334</v>
          </cell>
          <cell r="CE19">
            <v>3470</v>
          </cell>
          <cell r="CF19">
            <v>2130</v>
          </cell>
          <cell r="CG19">
            <v>67.099999999999994</v>
          </cell>
          <cell r="CH19">
            <v>0</v>
          </cell>
          <cell r="CI19">
            <v>71600</v>
          </cell>
          <cell r="CJ19">
            <v>82200</v>
          </cell>
          <cell r="CK19">
            <v>0</v>
          </cell>
          <cell r="CL19">
            <v>78100</v>
          </cell>
          <cell r="CM19">
            <v>394</v>
          </cell>
          <cell r="CN19">
            <v>4420</v>
          </cell>
          <cell r="CO19">
            <v>13900</v>
          </cell>
          <cell r="CP19">
            <v>0</v>
          </cell>
          <cell r="CQ19">
            <v>0</v>
          </cell>
          <cell r="CR19">
            <v>0</v>
          </cell>
          <cell r="CS19">
            <v>0</v>
          </cell>
        </row>
        <row r="20">
          <cell r="C20" t="str">
            <v>W40X331</v>
          </cell>
          <cell r="D20" t="str">
            <v>T</v>
          </cell>
          <cell r="E20">
            <v>331</v>
          </cell>
          <cell r="F20">
            <v>97.5</v>
          </cell>
          <cell r="G20">
            <v>40.799999999999997</v>
          </cell>
          <cell r="H20">
            <v>0</v>
          </cell>
          <cell r="I20">
            <v>0</v>
          </cell>
          <cell r="J20">
            <v>12.2</v>
          </cell>
          <cell r="K20">
            <v>0</v>
          </cell>
          <cell r="L20">
            <v>0</v>
          </cell>
          <cell r="M20">
            <v>1.22</v>
          </cell>
          <cell r="N20">
            <v>2.13</v>
          </cell>
          <cell r="O20">
            <v>0</v>
          </cell>
          <cell r="P20">
            <v>0</v>
          </cell>
          <cell r="Q20">
            <v>0</v>
          </cell>
          <cell r="R20">
            <v>3.31</v>
          </cell>
          <cell r="S20">
            <v>3.375</v>
          </cell>
          <cell r="T20">
            <v>1.8125</v>
          </cell>
          <cell r="U20">
            <v>0</v>
          </cell>
          <cell r="V20">
            <v>0</v>
          </cell>
          <cell r="W20">
            <v>0</v>
          </cell>
          <cell r="X20">
            <v>0</v>
          </cell>
          <cell r="Y20">
            <v>0</v>
          </cell>
          <cell r="Z20">
            <v>2.86</v>
          </cell>
          <cell r="AA20">
            <v>0</v>
          </cell>
          <cell r="AB20">
            <v>28</v>
          </cell>
          <cell r="AC20">
            <v>0</v>
          </cell>
          <cell r="AD20">
            <v>0</v>
          </cell>
          <cell r="AE20">
            <v>24700</v>
          </cell>
          <cell r="AF20">
            <v>1430</v>
          </cell>
          <cell r="AG20">
            <v>1210</v>
          </cell>
          <cell r="AH20">
            <v>15.9</v>
          </cell>
          <cell r="AI20">
            <v>644</v>
          </cell>
          <cell r="AJ20">
            <v>172</v>
          </cell>
          <cell r="AK20">
            <v>106</v>
          </cell>
          <cell r="AL20">
            <v>2.57</v>
          </cell>
          <cell r="AM20">
            <v>0</v>
          </cell>
          <cell r="AN20">
            <v>105</v>
          </cell>
          <cell r="AO20">
            <v>241000</v>
          </cell>
          <cell r="AP20">
            <v>0</v>
          </cell>
          <cell r="AQ20">
            <v>118</v>
          </cell>
          <cell r="AR20">
            <v>766</v>
          </cell>
          <cell r="AS20">
            <v>226</v>
          </cell>
          <cell r="AT20">
            <v>706</v>
          </cell>
          <cell r="AU20">
            <v>0</v>
          </cell>
          <cell r="AV20">
            <v>0</v>
          </cell>
          <cell r="AW20">
            <v>0</v>
          </cell>
          <cell r="AX20">
            <v>0</v>
          </cell>
          <cell r="AY20" t="str">
            <v>W1000X494</v>
          </cell>
          <cell r="AZ20" t="str">
            <v>W1000X494</v>
          </cell>
          <cell r="BA20">
            <v>494</v>
          </cell>
          <cell r="BB20">
            <v>62900</v>
          </cell>
          <cell r="BC20">
            <v>1040</v>
          </cell>
          <cell r="BD20">
            <v>0</v>
          </cell>
          <cell r="BE20">
            <v>0</v>
          </cell>
          <cell r="BF20">
            <v>310</v>
          </cell>
          <cell r="BG20">
            <v>0</v>
          </cell>
          <cell r="BH20">
            <v>0</v>
          </cell>
          <cell r="BI20">
            <v>31</v>
          </cell>
          <cell r="BJ20">
            <v>54.1</v>
          </cell>
          <cell r="BK20">
            <v>0</v>
          </cell>
          <cell r="BL20">
            <v>0</v>
          </cell>
          <cell r="BM20">
            <v>0</v>
          </cell>
          <cell r="BN20">
            <v>84.1</v>
          </cell>
          <cell r="BO20">
            <v>85.7</v>
          </cell>
          <cell r="BP20">
            <v>0</v>
          </cell>
          <cell r="BQ20">
            <v>0</v>
          </cell>
          <cell r="BR20">
            <v>0</v>
          </cell>
          <cell r="BS20">
            <v>0</v>
          </cell>
          <cell r="BT20">
            <v>0</v>
          </cell>
          <cell r="BU20">
            <v>494</v>
          </cell>
          <cell r="BV20">
            <v>0</v>
          </cell>
          <cell r="BW20">
            <v>0</v>
          </cell>
          <cell r="BX20">
            <v>28</v>
          </cell>
          <cell r="BY20">
            <v>0</v>
          </cell>
          <cell r="BZ20">
            <v>10300</v>
          </cell>
          <cell r="CA20">
            <v>23400</v>
          </cell>
          <cell r="CB20">
            <v>19800</v>
          </cell>
          <cell r="CC20">
            <v>404</v>
          </cell>
          <cell r="CD20">
            <v>268</v>
          </cell>
          <cell r="CE20">
            <v>2820</v>
          </cell>
          <cell r="CF20">
            <v>1740</v>
          </cell>
          <cell r="CG20">
            <v>65.3</v>
          </cell>
          <cell r="CH20">
            <v>0</v>
          </cell>
          <cell r="CI20">
            <v>43700</v>
          </cell>
          <cell r="CJ20">
            <v>64700</v>
          </cell>
          <cell r="CK20">
            <v>0</v>
          </cell>
          <cell r="CL20">
            <v>76100</v>
          </cell>
          <cell r="CM20">
            <v>319</v>
          </cell>
          <cell r="CN20">
            <v>3700</v>
          </cell>
          <cell r="CO20">
            <v>11600</v>
          </cell>
          <cell r="CP20">
            <v>0</v>
          </cell>
          <cell r="CQ20">
            <v>0</v>
          </cell>
          <cell r="CR20">
            <v>0</v>
          </cell>
          <cell r="CS20">
            <v>0</v>
          </cell>
        </row>
        <row r="21">
          <cell r="C21" t="str">
            <v>W40X327</v>
          </cell>
          <cell r="D21" t="str">
            <v>T</v>
          </cell>
          <cell r="E21">
            <v>327</v>
          </cell>
          <cell r="F21">
            <v>96</v>
          </cell>
          <cell r="G21">
            <v>40.799999999999997</v>
          </cell>
          <cell r="H21">
            <v>0</v>
          </cell>
          <cell r="I21">
            <v>0</v>
          </cell>
          <cell r="J21">
            <v>12.1</v>
          </cell>
          <cell r="K21">
            <v>0</v>
          </cell>
          <cell r="L21">
            <v>0</v>
          </cell>
          <cell r="M21">
            <v>1.18</v>
          </cell>
          <cell r="N21">
            <v>2.13</v>
          </cell>
          <cell r="O21">
            <v>0</v>
          </cell>
          <cell r="P21">
            <v>0</v>
          </cell>
          <cell r="Q21">
            <v>0</v>
          </cell>
          <cell r="R21">
            <v>3.31</v>
          </cell>
          <cell r="S21">
            <v>3.375</v>
          </cell>
          <cell r="T21">
            <v>1.8125</v>
          </cell>
          <cell r="U21">
            <v>0</v>
          </cell>
          <cell r="V21">
            <v>0</v>
          </cell>
          <cell r="W21">
            <v>0</v>
          </cell>
          <cell r="X21">
            <v>0</v>
          </cell>
          <cell r="Y21">
            <v>0</v>
          </cell>
          <cell r="Z21">
            <v>2.85</v>
          </cell>
          <cell r="AA21">
            <v>0</v>
          </cell>
          <cell r="AB21">
            <v>29</v>
          </cell>
          <cell r="AC21">
            <v>0</v>
          </cell>
          <cell r="AD21">
            <v>0</v>
          </cell>
          <cell r="AE21">
            <v>24500</v>
          </cell>
          <cell r="AF21">
            <v>1410</v>
          </cell>
          <cell r="AG21">
            <v>1200</v>
          </cell>
          <cell r="AH21">
            <v>16</v>
          </cell>
          <cell r="AI21">
            <v>640</v>
          </cell>
          <cell r="AJ21">
            <v>170</v>
          </cell>
          <cell r="AK21">
            <v>105</v>
          </cell>
          <cell r="AL21">
            <v>2.58</v>
          </cell>
          <cell r="AM21">
            <v>0</v>
          </cell>
          <cell r="AN21">
            <v>103</v>
          </cell>
          <cell r="AO21">
            <v>239000</v>
          </cell>
          <cell r="AP21">
            <v>0</v>
          </cell>
          <cell r="AQ21">
            <v>117</v>
          </cell>
          <cell r="AR21">
            <v>754</v>
          </cell>
          <cell r="AS21">
            <v>225</v>
          </cell>
          <cell r="AT21">
            <v>695</v>
          </cell>
          <cell r="AU21">
            <v>0</v>
          </cell>
          <cell r="AV21">
            <v>0</v>
          </cell>
          <cell r="AW21">
            <v>0</v>
          </cell>
          <cell r="AX21">
            <v>0</v>
          </cell>
          <cell r="AY21" t="str">
            <v>W1000X486</v>
          </cell>
          <cell r="AZ21" t="str">
            <v>W1000X486</v>
          </cell>
          <cell r="BA21">
            <v>486</v>
          </cell>
          <cell r="BB21">
            <v>61900</v>
          </cell>
          <cell r="BC21">
            <v>1040</v>
          </cell>
          <cell r="BD21">
            <v>0</v>
          </cell>
          <cell r="BE21">
            <v>0</v>
          </cell>
          <cell r="BF21">
            <v>307</v>
          </cell>
          <cell r="BG21">
            <v>0</v>
          </cell>
          <cell r="BH21">
            <v>0</v>
          </cell>
          <cell r="BI21">
            <v>30</v>
          </cell>
          <cell r="BJ21">
            <v>54.1</v>
          </cell>
          <cell r="BK21">
            <v>0</v>
          </cell>
          <cell r="BL21">
            <v>0</v>
          </cell>
          <cell r="BM21">
            <v>0</v>
          </cell>
          <cell r="BN21">
            <v>84.1</v>
          </cell>
          <cell r="BO21">
            <v>85.7</v>
          </cell>
          <cell r="BP21">
            <v>0</v>
          </cell>
          <cell r="BQ21">
            <v>0</v>
          </cell>
          <cell r="BR21">
            <v>0</v>
          </cell>
          <cell r="BS21">
            <v>0</v>
          </cell>
          <cell r="BT21">
            <v>0</v>
          </cell>
          <cell r="BU21">
            <v>486</v>
          </cell>
          <cell r="BV21">
            <v>0</v>
          </cell>
          <cell r="BW21">
            <v>0</v>
          </cell>
          <cell r="BX21">
            <v>29</v>
          </cell>
          <cell r="BY21">
            <v>0</v>
          </cell>
          <cell r="BZ21">
            <v>10200</v>
          </cell>
          <cell r="CA21">
            <v>23100</v>
          </cell>
          <cell r="CB21">
            <v>19700</v>
          </cell>
          <cell r="CC21">
            <v>406</v>
          </cell>
          <cell r="CD21">
            <v>266</v>
          </cell>
          <cell r="CE21">
            <v>2790</v>
          </cell>
          <cell r="CF21">
            <v>1720</v>
          </cell>
          <cell r="CG21">
            <v>65.5</v>
          </cell>
          <cell r="CH21">
            <v>0</v>
          </cell>
          <cell r="CI21">
            <v>42900</v>
          </cell>
          <cell r="CJ21">
            <v>64200</v>
          </cell>
          <cell r="CK21">
            <v>0</v>
          </cell>
          <cell r="CL21">
            <v>75500</v>
          </cell>
          <cell r="CM21">
            <v>314</v>
          </cell>
          <cell r="CN21">
            <v>3690</v>
          </cell>
          <cell r="CO21">
            <v>11400</v>
          </cell>
          <cell r="CP21">
            <v>0</v>
          </cell>
          <cell r="CQ21">
            <v>0</v>
          </cell>
          <cell r="CR21">
            <v>0</v>
          </cell>
          <cell r="CS21">
            <v>0</v>
          </cell>
        </row>
        <row r="22">
          <cell r="C22" t="str">
            <v>W40X294</v>
          </cell>
          <cell r="D22" t="str">
            <v>F</v>
          </cell>
          <cell r="E22">
            <v>294</v>
          </cell>
          <cell r="F22">
            <v>86.3</v>
          </cell>
          <cell r="G22">
            <v>40.4</v>
          </cell>
          <cell r="H22">
            <v>0</v>
          </cell>
          <cell r="I22">
            <v>0</v>
          </cell>
          <cell r="J22">
            <v>12</v>
          </cell>
          <cell r="K22">
            <v>0</v>
          </cell>
          <cell r="L22">
            <v>0</v>
          </cell>
          <cell r="M22">
            <v>1.06</v>
          </cell>
          <cell r="N22">
            <v>1.93</v>
          </cell>
          <cell r="O22">
            <v>0</v>
          </cell>
          <cell r="P22">
            <v>0</v>
          </cell>
          <cell r="Q22">
            <v>0</v>
          </cell>
          <cell r="R22">
            <v>3.11</v>
          </cell>
          <cell r="S22">
            <v>3.1875</v>
          </cell>
          <cell r="T22">
            <v>1.75</v>
          </cell>
          <cell r="U22">
            <v>0</v>
          </cell>
          <cell r="V22">
            <v>0</v>
          </cell>
          <cell r="W22">
            <v>0</v>
          </cell>
          <cell r="X22">
            <v>0</v>
          </cell>
          <cell r="Y22">
            <v>0</v>
          </cell>
          <cell r="Z22">
            <v>3.11</v>
          </cell>
          <cell r="AA22">
            <v>0</v>
          </cell>
          <cell r="AB22">
            <v>32.200000000000003</v>
          </cell>
          <cell r="AC22">
            <v>0</v>
          </cell>
          <cell r="AD22">
            <v>0</v>
          </cell>
          <cell r="AE22">
            <v>21900</v>
          </cell>
          <cell r="AF22">
            <v>1270</v>
          </cell>
          <cell r="AG22">
            <v>1080</v>
          </cell>
          <cell r="AH22">
            <v>15.9</v>
          </cell>
          <cell r="AI22">
            <v>562</v>
          </cell>
          <cell r="AJ22">
            <v>150</v>
          </cell>
          <cell r="AK22">
            <v>93.5</v>
          </cell>
          <cell r="AL22">
            <v>2.5499999999999998</v>
          </cell>
          <cell r="AM22">
            <v>0</v>
          </cell>
          <cell r="AN22">
            <v>76.599999999999994</v>
          </cell>
          <cell r="AO22">
            <v>208000</v>
          </cell>
          <cell r="AP22">
            <v>0</v>
          </cell>
          <cell r="AQ22">
            <v>115</v>
          </cell>
          <cell r="AR22">
            <v>668</v>
          </cell>
          <cell r="AS22">
            <v>203</v>
          </cell>
          <cell r="AT22">
            <v>622</v>
          </cell>
          <cell r="AU22">
            <v>0</v>
          </cell>
          <cell r="AV22">
            <v>0</v>
          </cell>
          <cell r="AW22">
            <v>0</v>
          </cell>
          <cell r="AX22">
            <v>0</v>
          </cell>
          <cell r="AY22" t="str">
            <v>W1000X438</v>
          </cell>
          <cell r="AZ22" t="str">
            <v>W1000X438</v>
          </cell>
          <cell r="BA22">
            <v>438</v>
          </cell>
          <cell r="BB22">
            <v>55700</v>
          </cell>
          <cell r="BC22">
            <v>1030</v>
          </cell>
          <cell r="BD22">
            <v>0</v>
          </cell>
          <cell r="BE22">
            <v>0</v>
          </cell>
          <cell r="BF22">
            <v>305</v>
          </cell>
          <cell r="BG22">
            <v>0</v>
          </cell>
          <cell r="BH22">
            <v>0</v>
          </cell>
          <cell r="BI22">
            <v>26.9</v>
          </cell>
          <cell r="BJ22">
            <v>49</v>
          </cell>
          <cell r="BK22">
            <v>0</v>
          </cell>
          <cell r="BL22">
            <v>0</v>
          </cell>
          <cell r="BM22">
            <v>0</v>
          </cell>
          <cell r="BN22">
            <v>79</v>
          </cell>
          <cell r="BO22">
            <v>81</v>
          </cell>
          <cell r="BP22">
            <v>0</v>
          </cell>
          <cell r="BQ22">
            <v>0</v>
          </cell>
          <cell r="BR22">
            <v>0</v>
          </cell>
          <cell r="BS22">
            <v>0</v>
          </cell>
          <cell r="BT22">
            <v>0</v>
          </cell>
          <cell r="BU22">
            <v>438</v>
          </cell>
          <cell r="BV22">
            <v>0</v>
          </cell>
          <cell r="BW22">
            <v>0</v>
          </cell>
          <cell r="BX22">
            <v>32.200000000000003</v>
          </cell>
          <cell r="BY22">
            <v>0</v>
          </cell>
          <cell r="BZ22">
            <v>9120</v>
          </cell>
          <cell r="CA22">
            <v>261</v>
          </cell>
          <cell r="CB22">
            <v>17700</v>
          </cell>
          <cell r="CC22">
            <v>404</v>
          </cell>
          <cell r="CD22">
            <v>234</v>
          </cell>
          <cell r="CE22">
            <v>2460</v>
          </cell>
          <cell r="CF22">
            <v>1530</v>
          </cell>
          <cell r="CG22">
            <v>64.8</v>
          </cell>
          <cell r="CH22">
            <v>0</v>
          </cell>
          <cell r="CI22">
            <v>31900</v>
          </cell>
          <cell r="CJ22">
            <v>55900</v>
          </cell>
          <cell r="CK22">
            <v>0</v>
          </cell>
          <cell r="CL22">
            <v>74200</v>
          </cell>
          <cell r="CM22">
            <v>278</v>
          </cell>
          <cell r="CN22">
            <v>3330</v>
          </cell>
          <cell r="CO22">
            <v>10200</v>
          </cell>
          <cell r="CP22">
            <v>0</v>
          </cell>
          <cell r="CQ22">
            <v>0</v>
          </cell>
          <cell r="CR22">
            <v>0</v>
          </cell>
          <cell r="CS22">
            <v>0</v>
          </cell>
        </row>
        <row r="23">
          <cell r="C23" t="str">
            <v>W40X278</v>
          </cell>
          <cell r="D23" t="str">
            <v>F</v>
          </cell>
          <cell r="E23">
            <v>278</v>
          </cell>
          <cell r="F23">
            <v>82</v>
          </cell>
          <cell r="G23">
            <v>40.200000000000003</v>
          </cell>
          <cell r="H23">
            <v>0</v>
          </cell>
          <cell r="I23">
            <v>0</v>
          </cell>
          <cell r="J23">
            <v>12</v>
          </cell>
          <cell r="K23">
            <v>0</v>
          </cell>
          <cell r="L23">
            <v>0</v>
          </cell>
          <cell r="M23">
            <v>1.03</v>
          </cell>
          <cell r="N23">
            <v>1.81</v>
          </cell>
          <cell r="O23">
            <v>0</v>
          </cell>
          <cell r="P23">
            <v>0</v>
          </cell>
          <cell r="Q23">
            <v>0</v>
          </cell>
          <cell r="R23">
            <v>2.99</v>
          </cell>
          <cell r="S23">
            <v>3.0625</v>
          </cell>
          <cell r="T23">
            <v>1.75</v>
          </cell>
          <cell r="U23">
            <v>0</v>
          </cell>
          <cell r="V23">
            <v>0</v>
          </cell>
          <cell r="W23">
            <v>0</v>
          </cell>
          <cell r="X23">
            <v>0</v>
          </cell>
          <cell r="Y23">
            <v>0</v>
          </cell>
          <cell r="Z23">
            <v>3.31</v>
          </cell>
          <cell r="AA23">
            <v>0</v>
          </cell>
          <cell r="AB23">
            <v>33.299999999999997</v>
          </cell>
          <cell r="AC23">
            <v>0</v>
          </cell>
          <cell r="AD23">
            <v>0</v>
          </cell>
          <cell r="AE23">
            <v>20500</v>
          </cell>
          <cell r="AF23">
            <v>1190</v>
          </cell>
          <cell r="AG23">
            <v>1020</v>
          </cell>
          <cell r="AH23">
            <v>15.8</v>
          </cell>
          <cell r="AI23">
            <v>521</v>
          </cell>
          <cell r="AJ23">
            <v>140</v>
          </cell>
          <cell r="AK23">
            <v>87.1</v>
          </cell>
          <cell r="AL23">
            <v>2.52</v>
          </cell>
          <cell r="AM23">
            <v>0</v>
          </cell>
          <cell r="AN23">
            <v>65</v>
          </cell>
          <cell r="AO23">
            <v>192000</v>
          </cell>
          <cell r="AP23">
            <v>0</v>
          </cell>
          <cell r="AQ23">
            <v>115</v>
          </cell>
          <cell r="AR23">
            <v>622</v>
          </cell>
          <cell r="AS23">
            <v>190</v>
          </cell>
          <cell r="AT23">
            <v>587</v>
          </cell>
          <cell r="AU23">
            <v>0</v>
          </cell>
          <cell r="AV23">
            <v>0</v>
          </cell>
          <cell r="AW23">
            <v>0</v>
          </cell>
          <cell r="AX23">
            <v>0</v>
          </cell>
          <cell r="AY23" t="str">
            <v>W1000X415</v>
          </cell>
          <cell r="AZ23" t="str">
            <v>W1000X415</v>
          </cell>
          <cell r="BA23">
            <v>415</v>
          </cell>
          <cell r="BB23">
            <v>52900</v>
          </cell>
          <cell r="BC23">
            <v>1020</v>
          </cell>
          <cell r="BD23">
            <v>0</v>
          </cell>
          <cell r="BE23">
            <v>0</v>
          </cell>
          <cell r="BF23">
            <v>305</v>
          </cell>
          <cell r="BG23">
            <v>0</v>
          </cell>
          <cell r="BH23">
            <v>0</v>
          </cell>
          <cell r="BI23">
            <v>26.2</v>
          </cell>
          <cell r="BJ23">
            <v>46</v>
          </cell>
          <cell r="BK23">
            <v>0</v>
          </cell>
          <cell r="BL23">
            <v>0</v>
          </cell>
          <cell r="BM23">
            <v>0</v>
          </cell>
          <cell r="BN23">
            <v>75.900000000000006</v>
          </cell>
          <cell r="BO23">
            <v>77.8</v>
          </cell>
          <cell r="BP23">
            <v>0</v>
          </cell>
          <cell r="BQ23">
            <v>0</v>
          </cell>
          <cell r="BR23">
            <v>0</v>
          </cell>
          <cell r="BS23">
            <v>0</v>
          </cell>
          <cell r="BT23">
            <v>0</v>
          </cell>
          <cell r="BU23">
            <v>415</v>
          </cell>
          <cell r="BV23">
            <v>0</v>
          </cell>
          <cell r="BW23">
            <v>0</v>
          </cell>
          <cell r="BX23">
            <v>33.299999999999997</v>
          </cell>
          <cell r="BY23">
            <v>0</v>
          </cell>
          <cell r="BZ23">
            <v>8530</v>
          </cell>
          <cell r="CA23">
            <v>19500</v>
          </cell>
          <cell r="CB23">
            <v>16700</v>
          </cell>
          <cell r="CC23">
            <v>401</v>
          </cell>
          <cell r="CD23">
            <v>217</v>
          </cell>
          <cell r="CE23">
            <v>2290</v>
          </cell>
          <cell r="CF23">
            <v>1430</v>
          </cell>
          <cell r="CG23">
            <v>64</v>
          </cell>
          <cell r="CH23">
            <v>0</v>
          </cell>
          <cell r="CI23">
            <v>27100</v>
          </cell>
          <cell r="CJ23">
            <v>51600</v>
          </cell>
          <cell r="CK23">
            <v>0</v>
          </cell>
          <cell r="CL23">
            <v>74200</v>
          </cell>
          <cell r="CM23">
            <v>259</v>
          </cell>
          <cell r="CN23">
            <v>3110</v>
          </cell>
          <cell r="CO23">
            <v>9620</v>
          </cell>
          <cell r="CP23">
            <v>0</v>
          </cell>
          <cell r="CQ23">
            <v>0</v>
          </cell>
          <cell r="CR23">
            <v>0</v>
          </cell>
          <cell r="CS23">
            <v>0</v>
          </cell>
        </row>
        <row r="24">
          <cell r="C24" t="str">
            <v>W40X264</v>
          </cell>
          <cell r="D24" t="str">
            <v>F</v>
          </cell>
          <cell r="E24">
            <v>264</v>
          </cell>
          <cell r="F24">
            <v>77.599999999999994</v>
          </cell>
          <cell r="G24">
            <v>40</v>
          </cell>
          <cell r="H24">
            <v>0</v>
          </cell>
          <cell r="I24">
            <v>0</v>
          </cell>
          <cell r="J24">
            <v>11.9</v>
          </cell>
          <cell r="K24">
            <v>0</v>
          </cell>
          <cell r="L24">
            <v>0</v>
          </cell>
          <cell r="M24">
            <v>0.96</v>
          </cell>
          <cell r="N24">
            <v>1.73</v>
          </cell>
          <cell r="O24">
            <v>0</v>
          </cell>
          <cell r="P24">
            <v>0</v>
          </cell>
          <cell r="Q24">
            <v>0</v>
          </cell>
          <cell r="R24">
            <v>2.91</v>
          </cell>
          <cell r="S24">
            <v>3</v>
          </cell>
          <cell r="T24">
            <v>1.6875</v>
          </cell>
          <cell r="U24">
            <v>0</v>
          </cell>
          <cell r="V24">
            <v>0</v>
          </cell>
          <cell r="W24">
            <v>0</v>
          </cell>
          <cell r="X24">
            <v>0</v>
          </cell>
          <cell r="Y24">
            <v>0</v>
          </cell>
          <cell r="Z24">
            <v>3.45</v>
          </cell>
          <cell r="AA24">
            <v>0</v>
          </cell>
          <cell r="AB24">
            <v>35.6</v>
          </cell>
          <cell r="AC24">
            <v>0</v>
          </cell>
          <cell r="AD24">
            <v>0</v>
          </cell>
          <cell r="AE24">
            <v>19400</v>
          </cell>
          <cell r="AF24">
            <v>1130</v>
          </cell>
          <cell r="AG24">
            <v>971</v>
          </cell>
          <cell r="AH24">
            <v>15.8</v>
          </cell>
          <cell r="AI24">
            <v>493</v>
          </cell>
          <cell r="AJ24">
            <v>132</v>
          </cell>
          <cell r="AK24">
            <v>82.6</v>
          </cell>
          <cell r="AL24">
            <v>2.52</v>
          </cell>
          <cell r="AM24">
            <v>0</v>
          </cell>
          <cell r="AN24">
            <v>56.1</v>
          </cell>
          <cell r="AO24">
            <v>181000</v>
          </cell>
          <cell r="AP24">
            <v>0</v>
          </cell>
          <cell r="AQ24">
            <v>114</v>
          </cell>
          <cell r="AR24">
            <v>589</v>
          </cell>
          <cell r="AS24">
            <v>182</v>
          </cell>
          <cell r="AT24">
            <v>555</v>
          </cell>
          <cell r="AU24">
            <v>0</v>
          </cell>
          <cell r="AV24">
            <v>0</v>
          </cell>
          <cell r="AW24">
            <v>0</v>
          </cell>
          <cell r="AX24">
            <v>0</v>
          </cell>
          <cell r="AY24" t="str">
            <v>W1000X393</v>
          </cell>
          <cell r="AZ24" t="str">
            <v>W1000X393</v>
          </cell>
          <cell r="BA24">
            <v>393</v>
          </cell>
          <cell r="BB24">
            <v>50100</v>
          </cell>
          <cell r="BC24">
            <v>1020</v>
          </cell>
          <cell r="BD24">
            <v>0</v>
          </cell>
          <cell r="BE24">
            <v>0</v>
          </cell>
          <cell r="BF24">
            <v>302</v>
          </cell>
          <cell r="BG24">
            <v>0</v>
          </cell>
          <cell r="BH24">
            <v>0</v>
          </cell>
          <cell r="BI24">
            <v>24.4</v>
          </cell>
          <cell r="BJ24">
            <v>43.9</v>
          </cell>
          <cell r="BK24">
            <v>0</v>
          </cell>
          <cell r="BL24">
            <v>0</v>
          </cell>
          <cell r="BM24">
            <v>0</v>
          </cell>
          <cell r="BN24">
            <v>73.900000000000006</v>
          </cell>
          <cell r="BO24">
            <v>76.2</v>
          </cell>
          <cell r="BP24">
            <v>0</v>
          </cell>
          <cell r="BQ24">
            <v>0</v>
          </cell>
          <cell r="BR24">
            <v>0</v>
          </cell>
          <cell r="BS24">
            <v>0</v>
          </cell>
          <cell r="BT24">
            <v>0</v>
          </cell>
          <cell r="BU24">
            <v>393</v>
          </cell>
          <cell r="BV24">
            <v>0</v>
          </cell>
          <cell r="BW24">
            <v>0</v>
          </cell>
          <cell r="BX24">
            <v>35.6</v>
          </cell>
          <cell r="BY24">
            <v>0</v>
          </cell>
          <cell r="BZ24">
            <v>8070</v>
          </cell>
          <cell r="CA24">
            <v>18500</v>
          </cell>
          <cell r="CB24">
            <v>15900</v>
          </cell>
          <cell r="CC24">
            <v>401</v>
          </cell>
          <cell r="CD24">
            <v>205</v>
          </cell>
          <cell r="CE24">
            <v>2160</v>
          </cell>
          <cell r="CF24">
            <v>1350</v>
          </cell>
          <cell r="CG24">
            <v>64</v>
          </cell>
          <cell r="CH24">
            <v>0</v>
          </cell>
          <cell r="CI24">
            <v>23400</v>
          </cell>
          <cell r="CJ24">
            <v>48600</v>
          </cell>
          <cell r="CK24">
            <v>0</v>
          </cell>
          <cell r="CL24">
            <v>73500</v>
          </cell>
          <cell r="CM24">
            <v>245</v>
          </cell>
          <cell r="CN24">
            <v>2980</v>
          </cell>
          <cell r="CO24">
            <v>9090</v>
          </cell>
          <cell r="CP24">
            <v>0</v>
          </cell>
          <cell r="CQ24">
            <v>0</v>
          </cell>
          <cell r="CR24">
            <v>0</v>
          </cell>
          <cell r="CS24">
            <v>0</v>
          </cell>
        </row>
        <row r="25">
          <cell r="C25" t="str">
            <v>W40X235</v>
          </cell>
          <cell r="D25" t="str">
            <v>F</v>
          </cell>
          <cell r="E25">
            <v>235</v>
          </cell>
          <cell r="F25">
            <v>69</v>
          </cell>
          <cell r="G25">
            <v>39.700000000000003</v>
          </cell>
          <cell r="H25">
            <v>0</v>
          </cell>
          <cell r="I25">
            <v>0</v>
          </cell>
          <cell r="J25">
            <v>11.9</v>
          </cell>
          <cell r="K25">
            <v>0</v>
          </cell>
          <cell r="L25">
            <v>0</v>
          </cell>
          <cell r="M25">
            <v>0.83</v>
          </cell>
          <cell r="N25">
            <v>1.58</v>
          </cell>
          <cell r="O25">
            <v>0</v>
          </cell>
          <cell r="P25">
            <v>0</v>
          </cell>
          <cell r="Q25">
            <v>0</v>
          </cell>
          <cell r="R25">
            <v>2.76</v>
          </cell>
          <cell r="S25">
            <v>2.875</v>
          </cell>
          <cell r="T25">
            <v>1.625</v>
          </cell>
          <cell r="U25">
            <v>0</v>
          </cell>
          <cell r="V25">
            <v>0</v>
          </cell>
          <cell r="W25">
            <v>0</v>
          </cell>
          <cell r="X25">
            <v>0</v>
          </cell>
          <cell r="Y25">
            <v>0</v>
          </cell>
          <cell r="Z25">
            <v>3.77</v>
          </cell>
          <cell r="AA25">
            <v>0</v>
          </cell>
          <cell r="AB25">
            <v>41.2</v>
          </cell>
          <cell r="AC25">
            <v>0</v>
          </cell>
          <cell r="AD25">
            <v>0</v>
          </cell>
          <cell r="AE25">
            <v>17400</v>
          </cell>
          <cell r="AF25">
            <v>1010</v>
          </cell>
          <cell r="AG25">
            <v>875</v>
          </cell>
          <cell r="AH25">
            <v>15.9</v>
          </cell>
          <cell r="AI25">
            <v>444</v>
          </cell>
          <cell r="AJ25">
            <v>118</v>
          </cell>
          <cell r="AK25">
            <v>74.599999999999994</v>
          </cell>
          <cell r="AL25">
            <v>2.54</v>
          </cell>
          <cell r="AM25">
            <v>0</v>
          </cell>
          <cell r="AN25">
            <v>41.3</v>
          </cell>
          <cell r="AO25">
            <v>161000</v>
          </cell>
          <cell r="AP25">
            <v>0</v>
          </cell>
          <cell r="AQ25">
            <v>113</v>
          </cell>
          <cell r="AR25">
            <v>530</v>
          </cell>
          <cell r="AS25">
            <v>166</v>
          </cell>
          <cell r="AT25">
            <v>495</v>
          </cell>
          <cell r="AU25">
            <v>0</v>
          </cell>
          <cell r="AV25">
            <v>0</v>
          </cell>
          <cell r="AW25">
            <v>0</v>
          </cell>
          <cell r="AX25">
            <v>0</v>
          </cell>
          <cell r="AY25" t="str">
            <v>W1000X350</v>
          </cell>
          <cell r="AZ25" t="str">
            <v>W1000X350</v>
          </cell>
          <cell r="BA25">
            <v>350</v>
          </cell>
          <cell r="BB25">
            <v>44500</v>
          </cell>
          <cell r="BC25">
            <v>1010</v>
          </cell>
          <cell r="BD25">
            <v>0</v>
          </cell>
          <cell r="BE25">
            <v>0</v>
          </cell>
          <cell r="BF25">
            <v>302</v>
          </cell>
          <cell r="BG25">
            <v>0</v>
          </cell>
          <cell r="BH25">
            <v>0</v>
          </cell>
          <cell r="BI25">
            <v>21.1</v>
          </cell>
          <cell r="BJ25">
            <v>40.1</v>
          </cell>
          <cell r="BK25">
            <v>0</v>
          </cell>
          <cell r="BL25">
            <v>0</v>
          </cell>
          <cell r="BM25">
            <v>0</v>
          </cell>
          <cell r="BN25">
            <v>70.099999999999994</v>
          </cell>
          <cell r="BO25">
            <v>73</v>
          </cell>
          <cell r="BP25">
            <v>0</v>
          </cell>
          <cell r="BQ25">
            <v>0</v>
          </cell>
          <cell r="BR25">
            <v>0</v>
          </cell>
          <cell r="BS25">
            <v>0</v>
          </cell>
          <cell r="BT25">
            <v>0</v>
          </cell>
          <cell r="BU25">
            <v>350</v>
          </cell>
          <cell r="BV25">
            <v>0</v>
          </cell>
          <cell r="BW25">
            <v>0</v>
          </cell>
          <cell r="BX25">
            <v>41.2</v>
          </cell>
          <cell r="BY25">
            <v>0</v>
          </cell>
          <cell r="BZ25">
            <v>7240</v>
          </cell>
          <cell r="CA25">
            <v>16600</v>
          </cell>
          <cell r="CB25">
            <v>14300</v>
          </cell>
          <cell r="CC25">
            <v>404</v>
          </cell>
          <cell r="CD25">
            <v>185</v>
          </cell>
          <cell r="CE25">
            <v>1930</v>
          </cell>
          <cell r="CF25">
            <v>1220</v>
          </cell>
          <cell r="CG25">
            <v>64.5</v>
          </cell>
          <cell r="CH25">
            <v>0</v>
          </cell>
          <cell r="CI25">
            <v>17200</v>
          </cell>
          <cell r="CJ25">
            <v>43200</v>
          </cell>
          <cell r="CK25">
            <v>0</v>
          </cell>
          <cell r="CL25">
            <v>72900</v>
          </cell>
          <cell r="CM25">
            <v>221</v>
          </cell>
          <cell r="CN25">
            <v>2720</v>
          </cell>
          <cell r="CO25">
            <v>8110</v>
          </cell>
          <cell r="CP25">
            <v>0</v>
          </cell>
          <cell r="CQ25">
            <v>0</v>
          </cell>
          <cell r="CR25">
            <v>0</v>
          </cell>
          <cell r="CS25">
            <v>0</v>
          </cell>
        </row>
        <row r="26">
          <cell r="C26" t="str">
            <v>W40X211</v>
          </cell>
          <cell r="D26" t="str">
            <v>F</v>
          </cell>
          <cell r="E26">
            <v>211</v>
          </cell>
          <cell r="F26">
            <v>62</v>
          </cell>
          <cell r="G26">
            <v>39.4</v>
          </cell>
          <cell r="H26">
            <v>0</v>
          </cell>
          <cell r="I26">
            <v>0</v>
          </cell>
          <cell r="J26">
            <v>11.8</v>
          </cell>
          <cell r="K26">
            <v>0</v>
          </cell>
          <cell r="L26">
            <v>0</v>
          </cell>
          <cell r="M26">
            <v>0.75</v>
          </cell>
          <cell r="N26">
            <v>1.42</v>
          </cell>
          <cell r="O26">
            <v>0</v>
          </cell>
          <cell r="P26">
            <v>0</v>
          </cell>
          <cell r="Q26">
            <v>0</v>
          </cell>
          <cell r="R26">
            <v>2.6</v>
          </cell>
          <cell r="S26">
            <v>2.6875</v>
          </cell>
          <cell r="T26">
            <v>1.5625</v>
          </cell>
          <cell r="U26">
            <v>0</v>
          </cell>
          <cell r="V26">
            <v>0</v>
          </cell>
          <cell r="W26">
            <v>0</v>
          </cell>
          <cell r="X26">
            <v>0</v>
          </cell>
          <cell r="Y26">
            <v>0</v>
          </cell>
          <cell r="Z26">
            <v>4.17</v>
          </cell>
          <cell r="AA26">
            <v>0</v>
          </cell>
          <cell r="AB26">
            <v>45.6</v>
          </cell>
          <cell r="AC26">
            <v>0</v>
          </cell>
          <cell r="AD26">
            <v>0</v>
          </cell>
          <cell r="AE26">
            <v>15500</v>
          </cell>
          <cell r="AF26">
            <v>906</v>
          </cell>
          <cell r="AG26">
            <v>786</v>
          </cell>
          <cell r="AH26">
            <v>15.8</v>
          </cell>
          <cell r="AI26">
            <v>390</v>
          </cell>
          <cell r="AJ26">
            <v>105</v>
          </cell>
          <cell r="AK26">
            <v>66.099999999999994</v>
          </cell>
          <cell r="AL26">
            <v>2.5099999999999998</v>
          </cell>
          <cell r="AM26">
            <v>0</v>
          </cell>
          <cell r="AN26">
            <v>30.4</v>
          </cell>
          <cell r="AO26">
            <v>141000</v>
          </cell>
          <cell r="AP26">
            <v>0</v>
          </cell>
          <cell r="AQ26">
            <v>112</v>
          </cell>
          <cell r="AR26">
            <v>468</v>
          </cell>
          <cell r="AS26">
            <v>148</v>
          </cell>
          <cell r="AT26">
            <v>442</v>
          </cell>
          <cell r="AU26">
            <v>0</v>
          </cell>
          <cell r="AV26">
            <v>0</v>
          </cell>
          <cell r="AW26">
            <v>0</v>
          </cell>
          <cell r="AX26">
            <v>0</v>
          </cell>
          <cell r="AY26" t="str">
            <v>W1000X314</v>
          </cell>
          <cell r="AZ26" t="str">
            <v>W1000X314</v>
          </cell>
          <cell r="BA26">
            <v>314</v>
          </cell>
          <cell r="BB26">
            <v>40000</v>
          </cell>
          <cell r="BC26">
            <v>1000</v>
          </cell>
          <cell r="BD26">
            <v>0</v>
          </cell>
          <cell r="BE26">
            <v>0</v>
          </cell>
          <cell r="BF26">
            <v>300</v>
          </cell>
          <cell r="BG26">
            <v>0</v>
          </cell>
          <cell r="BH26">
            <v>0</v>
          </cell>
          <cell r="BI26">
            <v>19.100000000000001</v>
          </cell>
          <cell r="BJ26">
            <v>36.1</v>
          </cell>
          <cell r="BK26">
            <v>0</v>
          </cell>
          <cell r="BL26">
            <v>0</v>
          </cell>
          <cell r="BM26">
            <v>0</v>
          </cell>
          <cell r="BN26">
            <v>66</v>
          </cell>
          <cell r="BO26">
            <v>68.3</v>
          </cell>
          <cell r="BP26">
            <v>0</v>
          </cell>
          <cell r="BQ26">
            <v>0</v>
          </cell>
          <cell r="BR26">
            <v>0</v>
          </cell>
          <cell r="BS26">
            <v>0</v>
          </cell>
          <cell r="BT26">
            <v>0</v>
          </cell>
          <cell r="BU26">
            <v>314</v>
          </cell>
          <cell r="BV26">
            <v>0</v>
          </cell>
          <cell r="BW26">
            <v>0</v>
          </cell>
          <cell r="BX26">
            <v>45.6</v>
          </cell>
          <cell r="BY26">
            <v>0</v>
          </cell>
          <cell r="BZ26">
            <v>6450</v>
          </cell>
          <cell r="CA26">
            <v>14800</v>
          </cell>
          <cell r="CB26">
            <v>12900</v>
          </cell>
          <cell r="CC26">
            <v>401</v>
          </cell>
          <cell r="CD26">
            <v>162</v>
          </cell>
          <cell r="CE26">
            <v>1720</v>
          </cell>
          <cell r="CF26">
            <v>1080</v>
          </cell>
          <cell r="CG26">
            <v>63.8</v>
          </cell>
          <cell r="CH26">
            <v>0</v>
          </cell>
          <cell r="CI26">
            <v>12700</v>
          </cell>
          <cell r="CJ26">
            <v>37900</v>
          </cell>
          <cell r="CK26">
            <v>0</v>
          </cell>
          <cell r="CL26">
            <v>72300</v>
          </cell>
          <cell r="CM26">
            <v>195</v>
          </cell>
          <cell r="CN26">
            <v>2430</v>
          </cell>
          <cell r="CO26">
            <v>7240</v>
          </cell>
          <cell r="CP26">
            <v>0</v>
          </cell>
          <cell r="CQ26">
            <v>0</v>
          </cell>
          <cell r="CR26">
            <v>0</v>
          </cell>
          <cell r="CS26">
            <v>0</v>
          </cell>
        </row>
        <row r="27">
          <cell r="C27" t="str">
            <v>W40X183</v>
          </cell>
          <cell r="D27" t="str">
            <v>F</v>
          </cell>
          <cell r="E27">
            <v>183</v>
          </cell>
          <cell r="F27">
            <v>53.3</v>
          </cell>
          <cell r="G27">
            <v>39</v>
          </cell>
          <cell r="H27">
            <v>0</v>
          </cell>
          <cell r="I27">
            <v>0</v>
          </cell>
          <cell r="J27">
            <v>11.8</v>
          </cell>
          <cell r="K27">
            <v>0</v>
          </cell>
          <cell r="L27">
            <v>0</v>
          </cell>
          <cell r="M27">
            <v>0.65</v>
          </cell>
          <cell r="N27">
            <v>1.2</v>
          </cell>
          <cell r="O27">
            <v>0</v>
          </cell>
          <cell r="P27">
            <v>0</v>
          </cell>
          <cell r="Q27">
            <v>0</v>
          </cell>
          <cell r="R27">
            <v>2.38</v>
          </cell>
          <cell r="S27">
            <v>2.5</v>
          </cell>
          <cell r="T27">
            <v>1.5625</v>
          </cell>
          <cell r="U27">
            <v>0</v>
          </cell>
          <cell r="V27">
            <v>0</v>
          </cell>
          <cell r="W27">
            <v>0</v>
          </cell>
          <cell r="X27">
            <v>0</v>
          </cell>
          <cell r="Y27">
            <v>0</v>
          </cell>
          <cell r="Z27">
            <v>4.92</v>
          </cell>
          <cell r="AA27">
            <v>0</v>
          </cell>
          <cell r="AB27">
            <v>52.6</v>
          </cell>
          <cell r="AC27">
            <v>0</v>
          </cell>
          <cell r="AD27">
            <v>0</v>
          </cell>
          <cell r="AE27">
            <v>13200</v>
          </cell>
          <cell r="AF27">
            <v>774</v>
          </cell>
          <cell r="AG27">
            <v>675</v>
          </cell>
          <cell r="AH27">
            <v>15.7</v>
          </cell>
          <cell r="AI27">
            <v>331</v>
          </cell>
          <cell r="AJ27">
            <v>88.3</v>
          </cell>
          <cell r="AK27">
            <v>56</v>
          </cell>
          <cell r="AL27">
            <v>2.4900000000000002</v>
          </cell>
          <cell r="AM27">
            <v>0</v>
          </cell>
          <cell r="AN27">
            <v>19.3</v>
          </cell>
          <cell r="AO27">
            <v>118000</v>
          </cell>
          <cell r="AP27">
            <v>0</v>
          </cell>
          <cell r="AQ27">
            <v>112</v>
          </cell>
          <cell r="AR27">
            <v>395</v>
          </cell>
          <cell r="AS27">
            <v>126</v>
          </cell>
          <cell r="AT27">
            <v>376</v>
          </cell>
          <cell r="AU27">
            <v>0</v>
          </cell>
          <cell r="AV27">
            <v>0</v>
          </cell>
          <cell r="AW27">
            <v>0</v>
          </cell>
          <cell r="AX27">
            <v>0</v>
          </cell>
          <cell r="AY27" t="str">
            <v>W1000X272</v>
          </cell>
          <cell r="AZ27" t="str">
            <v>W1000X272</v>
          </cell>
          <cell r="BA27">
            <v>272</v>
          </cell>
          <cell r="BB27">
            <v>34400</v>
          </cell>
          <cell r="BC27">
            <v>991</v>
          </cell>
          <cell r="BD27">
            <v>0</v>
          </cell>
          <cell r="BE27">
            <v>0</v>
          </cell>
          <cell r="BF27">
            <v>300</v>
          </cell>
          <cell r="BG27">
            <v>0</v>
          </cell>
          <cell r="BH27">
            <v>0</v>
          </cell>
          <cell r="BI27">
            <v>16.5</v>
          </cell>
          <cell r="BJ27">
            <v>30.5</v>
          </cell>
          <cell r="BK27">
            <v>0</v>
          </cell>
          <cell r="BL27">
            <v>0</v>
          </cell>
          <cell r="BM27">
            <v>0</v>
          </cell>
          <cell r="BN27">
            <v>60.5</v>
          </cell>
          <cell r="BO27">
            <v>63.5</v>
          </cell>
          <cell r="BP27">
            <v>0</v>
          </cell>
          <cell r="BQ27">
            <v>0</v>
          </cell>
          <cell r="BR27">
            <v>0</v>
          </cell>
          <cell r="BS27">
            <v>0</v>
          </cell>
          <cell r="BT27">
            <v>0</v>
          </cell>
          <cell r="BU27">
            <v>272</v>
          </cell>
          <cell r="BV27">
            <v>0</v>
          </cell>
          <cell r="BW27">
            <v>0</v>
          </cell>
          <cell r="BX27">
            <v>52.6</v>
          </cell>
          <cell r="BY27">
            <v>0</v>
          </cell>
          <cell r="BZ27">
            <v>5490</v>
          </cell>
          <cell r="CA27">
            <v>12700</v>
          </cell>
          <cell r="CB27">
            <v>11100</v>
          </cell>
          <cell r="CC27">
            <v>399</v>
          </cell>
          <cell r="CD27">
            <v>138</v>
          </cell>
          <cell r="CE27">
            <v>1450</v>
          </cell>
          <cell r="CF27">
            <v>918</v>
          </cell>
          <cell r="CG27">
            <v>63.2</v>
          </cell>
          <cell r="CH27">
            <v>0</v>
          </cell>
          <cell r="CI27">
            <v>8030</v>
          </cell>
          <cell r="CJ27">
            <v>31700</v>
          </cell>
          <cell r="CK27">
            <v>0</v>
          </cell>
          <cell r="CL27">
            <v>72300</v>
          </cell>
          <cell r="CM27">
            <v>164</v>
          </cell>
          <cell r="CN27">
            <v>2060</v>
          </cell>
          <cell r="CO27">
            <v>6160</v>
          </cell>
          <cell r="CP27">
            <v>0</v>
          </cell>
          <cell r="CQ27">
            <v>0</v>
          </cell>
          <cell r="CR27">
            <v>0</v>
          </cell>
          <cell r="CS27">
            <v>0</v>
          </cell>
        </row>
        <row r="28">
          <cell r="C28" t="str">
            <v>W40X167</v>
          </cell>
          <cell r="D28" t="str">
            <v>F</v>
          </cell>
          <cell r="E28">
            <v>167</v>
          </cell>
          <cell r="F28">
            <v>49.2</v>
          </cell>
          <cell r="G28">
            <v>38.6</v>
          </cell>
          <cell r="H28">
            <v>0</v>
          </cell>
          <cell r="I28">
            <v>0</v>
          </cell>
          <cell r="J28">
            <v>11.8</v>
          </cell>
          <cell r="K28">
            <v>0</v>
          </cell>
          <cell r="L28">
            <v>0</v>
          </cell>
          <cell r="M28">
            <v>0.65</v>
          </cell>
          <cell r="N28">
            <v>1.03</v>
          </cell>
          <cell r="O28">
            <v>0</v>
          </cell>
          <cell r="P28">
            <v>0</v>
          </cell>
          <cell r="Q28">
            <v>0</v>
          </cell>
          <cell r="R28">
            <v>2.21</v>
          </cell>
          <cell r="S28">
            <v>2.3125</v>
          </cell>
          <cell r="T28">
            <v>1.5625</v>
          </cell>
          <cell r="U28">
            <v>0</v>
          </cell>
          <cell r="V28">
            <v>0</v>
          </cell>
          <cell r="W28">
            <v>0</v>
          </cell>
          <cell r="X28">
            <v>0</v>
          </cell>
          <cell r="Y28">
            <v>0</v>
          </cell>
          <cell r="Z28">
            <v>5.76</v>
          </cell>
          <cell r="AA28">
            <v>0</v>
          </cell>
          <cell r="AB28">
            <v>52.6</v>
          </cell>
          <cell r="AC28">
            <v>0</v>
          </cell>
          <cell r="AD28">
            <v>0</v>
          </cell>
          <cell r="AE28">
            <v>11600</v>
          </cell>
          <cell r="AF28">
            <v>693</v>
          </cell>
          <cell r="AG28">
            <v>600</v>
          </cell>
          <cell r="AH28">
            <v>15.3</v>
          </cell>
          <cell r="AI28">
            <v>283</v>
          </cell>
          <cell r="AJ28">
            <v>76</v>
          </cell>
          <cell r="AK28">
            <v>47.9</v>
          </cell>
          <cell r="AL28">
            <v>2.4</v>
          </cell>
          <cell r="AM28">
            <v>0</v>
          </cell>
          <cell r="AN28">
            <v>14</v>
          </cell>
          <cell r="AO28">
            <v>99700</v>
          </cell>
          <cell r="AP28">
            <v>0</v>
          </cell>
          <cell r="AQ28">
            <v>111</v>
          </cell>
          <cell r="AR28">
            <v>336</v>
          </cell>
          <cell r="AS28">
            <v>107</v>
          </cell>
          <cell r="AT28">
            <v>336</v>
          </cell>
          <cell r="AU28">
            <v>0</v>
          </cell>
          <cell r="AV28">
            <v>0</v>
          </cell>
          <cell r="AW28">
            <v>0</v>
          </cell>
          <cell r="AX28">
            <v>0</v>
          </cell>
          <cell r="AY28" t="str">
            <v>W1000X249</v>
          </cell>
          <cell r="AZ28" t="str">
            <v>W1000X249</v>
          </cell>
          <cell r="BA28">
            <v>249</v>
          </cell>
          <cell r="BB28">
            <v>31700</v>
          </cell>
          <cell r="BC28">
            <v>980</v>
          </cell>
          <cell r="BD28">
            <v>0</v>
          </cell>
          <cell r="BE28">
            <v>0</v>
          </cell>
          <cell r="BF28">
            <v>300</v>
          </cell>
          <cell r="BG28">
            <v>0</v>
          </cell>
          <cell r="BH28">
            <v>0</v>
          </cell>
          <cell r="BI28">
            <v>16.5</v>
          </cell>
          <cell r="BJ28">
            <v>26.2</v>
          </cell>
          <cell r="BK28">
            <v>0</v>
          </cell>
          <cell r="BL28">
            <v>0</v>
          </cell>
          <cell r="BM28">
            <v>0</v>
          </cell>
          <cell r="BN28">
            <v>56.1</v>
          </cell>
          <cell r="BO28">
            <v>58.7</v>
          </cell>
          <cell r="BP28">
            <v>0</v>
          </cell>
          <cell r="BQ28">
            <v>0</v>
          </cell>
          <cell r="BR28">
            <v>0</v>
          </cell>
          <cell r="BS28">
            <v>0</v>
          </cell>
          <cell r="BT28">
            <v>0</v>
          </cell>
          <cell r="BU28">
            <v>249</v>
          </cell>
          <cell r="BV28">
            <v>0</v>
          </cell>
          <cell r="BW28">
            <v>0</v>
          </cell>
          <cell r="BX28">
            <v>52.6</v>
          </cell>
          <cell r="BY28">
            <v>0</v>
          </cell>
          <cell r="BZ28">
            <v>4830</v>
          </cell>
          <cell r="CA28">
            <v>11400</v>
          </cell>
          <cell r="CB28">
            <v>9830</v>
          </cell>
          <cell r="CC28">
            <v>389</v>
          </cell>
          <cell r="CD28">
            <v>118</v>
          </cell>
          <cell r="CE28">
            <v>1250</v>
          </cell>
          <cell r="CF28">
            <v>785</v>
          </cell>
          <cell r="CG28">
            <v>61</v>
          </cell>
          <cell r="CH28">
            <v>0</v>
          </cell>
          <cell r="CI28">
            <v>5830</v>
          </cell>
          <cell r="CJ28">
            <v>26800</v>
          </cell>
          <cell r="CK28">
            <v>0</v>
          </cell>
          <cell r="CL28">
            <v>71600</v>
          </cell>
          <cell r="CM28">
            <v>140</v>
          </cell>
          <cell r="CN28">
            <v>1750</v>
          </cell>
          <cell r="CO28">
            <v>5510</v>
          </cell>
          <cell r="CP28">
            <v>0</v>
          </cell>
          <cell r="CQ28">
            <v>0</v>
          </cell>
          <cell r="CR28">
            <v>0</v>
          </cell>
          <cell r="CS28">
            <v>0</v>
          </cell>
        </row>
        <row r="29">
          <cell r="C29" t="str">
            <v>W40X149</v>
          </cell>
          <cell r="D29" t="str">
            <v>F</v>
          </cell>
          <cell r="E29">
            <v>149</v>
          </cell>
          <cell r="F29">
            <v>43.8</v>
          </cell>
          <cell r="G29">
            <v>38.200000000000003</v>
          </cell>
          <cell r="H29">
            <v>0</v>
          </cell>
          <cell r="I29">
            <v>0</v>
          </cell>
          <cell r="J29">
            <v>11.8</v>
          </cell>
          <cell r="K29">
            <v>0</v>
          </cell>
          <cell r="L29">
            <v>0</v>
          </cell>
          <cell r="M29">
            <v>0.63</v>
          </cell>
          <cell r="N29">
            <v>0.83</v>
          </cell>
          <cell r="O29">
            <v>0</v>
          </cell>
          <cell r="P29">
            <v>0</v>
          </cell>
          <cell r="Q29">
            <v>0</v>
          </cell>
          <cell r="R29">
            <v>2.0099999999999998</v>
          </cell>
          <cell r="S29">
            <v>2.125</v>
          </cell>
          <cell r="T29">
            <v>1.5</v>
          </cell>
          <cell r="U29">
            <v>0</v>
          </cell>
          <cell r="V29">
            <v>0</v>
          </cell>
          <cell r="W29">
            <v>0</v>
          </cell>
          <cell r="X29">
            <v>0</v>
          </cell>
          <cell r="Y29">
            <v>0</v>
          </cell>
          <cell r="Z29">
            <v>7.11</v>
          </cell>
          <cell r="AA29">
            <v>0</v>
          </cell>
          <cell r="AB29">
            <v>54.3</v>
          </cell>
          <cell r="AC29">
            <v>0</v>
          </cell>
          <cell r="AD29">
            <v>0</v>
          </cell>
          <cell r="AE29">
            <v>9800</v>
          </cell>
          <cell r="AF29">
            <v>598</v>
          </cell>
          <cell r="AG29">
            <v>513</v>
          </cell>
          <cell r="AH29">
            <v>15</v>
          </cell>
          <cell r="AI29">
            <v>229</v>
          </cell>
          <cell r="AJ29">
            <v>62.2</v>
          </cell>
          <cell r="AK29">
            <v>38.799999999999997</v>
          </cell>
          <cell r="AL29">
            <v>2.29</v>
          </cell>
          <cell r="AM29">
            <v>0</v>
          </cell>
          <cell r="AN29">
            <v>9.36</v>
          </cell>
          <cell r="AO29">
            <v>80000</v>
          </cell>
          <cell r="AP29">
            <v>0</v>
          </cell>
          <cell r="AQ29">
            <v>110</v>
          </cell>
          <cell r="AR29">
            <v>270</v>
          </cell>
          <cell r="AS29">
            <v>86.7</v>
          </cell>
          <cell r="AT29">
            <v>288</v>
          </cell>
          <cell r="AU29">
            <v>0</v>
          </cell>
          <cell r="AV29">
            <v>0</v>
          </cell>
          <cell r="AW29">
            <v>0</v>
          </cell>
          <cell r="AX29">
            <v>0</v>
          </cell>
          <cell r="AY29" t="str">
            <v>W1000X222</v>
          </cell>
          <cell r="AZ29" t="str">
            <v>W1000X222</v>
          </cell>
          <cell r="BA29">
            <v>222</v>
          </cell>
          <cell r="BB29">
            <v>28300</v>
          </cell>
          <cell r="BC29">
            <v>970</v>
          </cell>
          <cell r="BD29">
            <v>0</v>
          </cell>
          <cell r="BE29">
            <v>0</v>
          </cell>
          <cell r="BF29">
            <v>300</v>
          </cell>
          <cell r="BG29">
            <v>0</v>
          </cell>
          <cell r="BH29">
            <v>0</v>
          </cell>
          <cell r="BI29">
            <v>16</v>
          </cell>
          <cell r="BJ29">
            <v>21.1</v>
          </cell>
          <cell r="BK29">
            <v>0</v>
          </cell>
          <cell r="BL29">
            <v>0</v>
          </cell>
          <cell r="BM29">
            <v>0</v>
          </cell>
          <cell r="BN29">
            <v>51.1</v>
          </cell>
          <cell r="BO29">
            <v>54</v>
          </cell>
          <cell r="BP29">
            <v>0</v>
          </cell>
          <cell r="BQ29">
            <v>0</v>
          </cell>
          <cell r="BR29">
            <v>0</v>
          </cell>
          <cell r="BS29">
            <v>0</v>
          </cell>
          <cell r="BT29">
            <v>0</v>
          </cell>
          <cell r="BU29">
            <v>222</v>
          </cell>
          <cell r="BV29">
            <v>0</v>
          </cell>
          <cell r="BW29">
            <v>0</v>
          </cell>
          <cell r="BX29">
            <v>54.3</v>
          </cell>
          <cell r="BY29">
            <v>0</v>
          </cell>
          <cell r="BZ29">
            <v>4080</v>
          </cell>
          <cell r="CA29">
            <v>9800</v>
          </cell>
          <cell r="CB29">
            <v>8410</v>
          </cell>
          <cell r="CC29">
            <v>381</v>
          </cell>
          <cell r="CD29">
            <v>95.3</v>
          </cell>
          <cell r="CE29">
            <v>1020</v>
          </cell>
          <cell r="CF29">
            <v>636</v>
          </cell>
          <cell r="CG29">
            <v>58.2</v>
          </cell>
          <cell r="CH29">
            <v>0</v>
          </cell>
          <cell r="CI29">
            <v>3900</v>
          </cell>
          <cell r="CJ29">
            <v>21500</v>
          </cell>
          <cell r="CK29">
            <v>0</v>
          </cell>
          <cell r="CL29">
            <v>71000</v>
          </cell>
          <cell r="CM29">
            <v>112</v>
          </cell>
          <cell r="CN29">
            <v>1420</v>
          </cell>
          <cell r="CO29">
            <v>4720</v>
          </cell>
          <cell r="CP29">
            <v>0</v>
          </cell>
          <cell r="CQ29">
            <v>0</v>
          </cell>
          <cell r="CR29">
            <v>0</v>
          </cell>
          <cell r="CS29">
            <v>0</v>
          </cell>
        </row>
        <row r="30">
          <cell r="C30" t="str">
            <v>W36X800</v>
          </cell>
          <cell r="D30" t="str">
            <v>T</v>
          </cell>
          <cell r="E30">
            <v>800</v>
          </cell>
          <cell r="F30">
            <v>236</v>
          </cell>
          <cell r="G30">
            <v>42.6</v>
          </cell>
          <cell r="H30">
            <v>0</v>
          </cell>
          <cell r="I30">
            <v>0</v>
          </cell>
          <cell r="J30">
            <v>18</v>
          </cell>
          <cell r="K30">
            <v>0</v>
          </cell>
          <cell r="L30">
            <v>0</v>
          </cell>
          <cell r="M30">
            <v>2.38</v>
          </cell>
          <cell r="N30">
            <v>4.29</v>
          </cell>
          <cell r="O30">
            <v>0</v>
          </cell>
          <cell r="P30">
            <v>0</v>
          </cell>
          <cell r="Q30">
            <v>0</v>
          </cell>
          <cell r="R30">
            <v>5.24</v>
          </cell>
          <cell r="S30">
            <v>5.5625</v>
          </cell>
          <cell r="T30">
            <v>2.375</v>
          </cell>
          <cell r="U30">
            <v>0</v>
          </cell>
          <cell r="V30">
            <v>0</v>
          </cell>
          <cell r="W30">
            <v>0</v>
          </cell>
          <cell r="X30">
            <v>0</v>
          </cell>
          <cell r="Y30">
            <v>0</v>
          </cell>
          <cell r="Z30">
            <v>2.1</v>
          </cell>
          <cell r="AA30">
            <v>0</v>
          </cell>
          <cell r="AB30">
            <v>13.5</v>
          </cell>
          <cell r="AC30">
            <v>0</v>
          </cell>
          <cell r="AD30">
            <v>0</v>
          </cell>
          <cell r="AE30">
            <v>64700</v>
          </cell>
          <cell r="AF30">
            <v>3650</v>
          </cell>
          <cell r="AG30">
            <v>3040</v>
          </cell>
          <cell r="AH30">
            <v>16.600000000000001</v>
          </cell>
          <cell r="AI30">
            <v>4200</v>
          </cell>
          <cell r="AJ30">
            <v>743</v>
          </cell>
          <cell r="AK30">
            <v>467</v>
          </cell>
          <cell r="AL30">
            <v>4.22</v>
          </cell>
          <cell r="AM30">
            <v>0</v>
          </cell>
          <cell r="AN30">
            <v>1060</v>
          </cell>
          <cell r="AO30">
            <v>1540000</v>
          </cell>
          <cell r="AP30">
            <v>0</v>
          </cell>
          <cell r="AQ30">
            <v>172</v>
          </cell>
          <cell r="AR30">
            <v>3320</v>
          </cell>
          <cell r="AS30">
            <v>641</v>
          </cell>
          <cell r="AT30">
            <v>1820</v>
          </cell>
          <cell r="AU30">
            <v>0</v>
          </cell>
          <cell r="AV30">
            <v>0</v>
          </cell>
          <cell r="AW30">
            <v>0</v>
          </cell>
          <cell r="AX30">
            <v>0</v>
          </cell>
          <cell r="AY30" t="str">
            <v>W920X1191</v>
          </cell>
          <cell r="AZ30" t="str">
            <v>W920X1191</v>
          </cell>
          <cell r="BA30">
            <v>1190</v>
          </cell>
          <cell r="BB30">
            <v>152000</v>
          </cell>
          <cell r="BC30">
            <v>1080</v>
          </cell>
          <cell r="BD30">
            <v>0</v>
          </cell>
          <cell r="BE30">
            <v>0</v>
          </cell>
          <cell r="BF30">
            <v>457</v>
          </cell>
          <cell r="BG30">
            <v>0</v>
          </cell>
          <cell r="BH30">
            <v>0</v>
          </cell>
          <cell r="BI30">
            <v>60.5</v>
          </cell>
          <cell r="BJ30">
            <v>109</v>
          </cell>
          <cell r="BK30">
            <v>0</v>
          </cell>
          <cell r="BL30">
            <v>0</v>
          </cell>
          <cell r="BM30">
            <v>0</v>
          </cell>
          <cell r="BN30">
            <v>133</v>
          </cell>
          <cell r="BO30">
            <v>141</v>
          </cell>
          <cell r="BP30">
            <v>0</v>
          </cell>
          <cell r="BQ30">
            <v>0</v>
          </cell>
          <cell r="BR30">
            <v>0</v>
          </cell>
          <cell r="BS30">
            <v>0</v>
          </cell>
          <cell r="BT30">
            <v>0</v>
          </cell>
          <cell r="BU30">
            <v>1190</v>
          </cell>
          <cell r="BV30">
            <v>0</v>
          </cell>
          <cell r="BW30">
            <v>0</v>
          </cell>
          <cell r="BX30">
            <v>13.5</v>
          </cell>
          <cell r="BY30">
            <v>0</v>
          </cell>
          <cell r="BZ30">
            <v>26900</v>
          </cell>
          <cell r="CA30">
            <v>59800</v>
          </cell>
          <cell r="CB30">
            <v>49800</v>
          </cell>
          <cell r="CC30">
            <v>422</v>
          </cell>
          <cell r="CD30">
            <v>1750</v>
          </cell>
          <cell r="CE30">
            <v>12200</v>
          </cell>
          <cell r="CF30">
            <v>7650</v>
          </cell>
          <cell r="CG30">
            <v>107</v>
          </cell>
          <cell r="CH30">
            <v>0</v>
          </cell>
          <cell r="CI30">
            <v>441000</v>
          </cell>
          <cell r="CJ30">
            <v>414000</v>
          </cell>
          <cell r="CK30">
            <v>0</v>
          </cell>
          <cell r="CL30">
            <v>111000</v>
          </cell>
          <cell r="CM30">
            <v>1380</v>
          </cell>
          <cell r="CN30">
            <v>10500</v>
          </cell>
          <cell r="CO30">
            <v>29800</v>
          </cell>
          <cell r="CP30">
            <v>0</v>
          </cell>
          <cell r="CQ30">
            <v>0</v>
          </cell>
          <cell r="CR30">
            <v>0</v>
          </cell>
          <cell r="CS30">
            <v>0</v>
          </cell>
        </row>
        <row r="31">
          <cell r="C31" t="str">
            <v>W36X652</v>
          </cell>
          <cell r="D31" t="str">
            <v>T</v>
          </cell>
          <cell r="E31">
            <v>652</v>
          </cell>
          <cell r="F31">
            <v>192</v>
          </cell>
          <cell r="G31">
            <v>41.1</v>
          </cell>
          <cell r="H31">
            <v>0</v>
          </cell>
          <cell r="I31">
            <v>0</v>
          </cell>
          <cell r="J31">
            <v>17.600000000000001</v>
          </cell>
          <cell r="K31">
            <v>0</v>
          </cell>
          <cell r="L31">
            <v>0</v>
          </cell>
          <cell r="M31">
            <v>1.97</v>
          </cell>
          <cell r="N31">
            <v>3.54</v>
          </cell>
          <cell r="O31">
            <v>0</v>
          </cell>
          <cell r="P31">
            <v>0</v>
          </cell>
          <cell r="Q31">
            <v>0</v>
          </cell>
          <cell r="R31">
            <v>4.49</v>
          </cell>
          <cell r="S31">
            <v>4.8125</v>
          </cell>
          <cell r="T31">
            <v>2.1875</v>
          </cell>
          <cell r="U31">
            <v>0</v>
          </cell>
          <cell r="V31">
            <v>0</v>
          </cell>
          <cell r="W31">
            <v>0</v>
          </cell>
          <cell r="X31">
            <v>0</v>
          </cell>
          <cell r="Y31">
            <v>0</v>
          </cell>
          <cell r="Z31">
            <v>2.48</v>
          </cell>
          <cell r="AA31">
            <v>0</v>
          </cell>
          <cell r="AB31">
            <v>16.3</v>
          </cell>
          <cell r="AC31">
            <v>0</v>
          </cell>
          <cell r="AD31">
            <v>0</v>
          </cell>
          <cell r="AE31">
            <v>50600</v>
          </cell>
          <cell r="AF31">
            <v>2910</v>
          </cell>
          <cell r="AG31">
            <v>2460</v>
          </cell>
          <cell r="AH31">
            <v>16.2</v>
          </cell>
          <cell r="AI31">
            <v>3230</v>
          </cell>
          <cell r="AJ31">
            <v>581</v>
          </cell>
          <cell r="AK31">
            <v>367</v>
          </cell>
          <cell r="AL31">
            <v>4.0999999999999996</v>
          </cell>
          <cell r="AM31">
            <v>0</v>
          </cell>
          <cell r="AN31">
            <v>593</v>
          </cell>
          <cell r="AO31">
            <v>1130000</v>
          </cell>
          <cell r="AP31">
            <v>0</v>
          </cell>
          <cell r="AQ31">
            <v>165</v>
          </cell>
          <cell r="AR31">
            <v>2560</v>
          </cell>
          <cell r="AS31">
            <v>518</v>
          </cell>
          <cell r="AT31">
            <v>1450</v>
          </cell>
          <cell r="AU31">
            <v>0</v>
          </cell>
          <cell r="AV31">
            <v>0</v>
          </cell>
          <cell r="AW31">
            <v>0</v>
          </cell>
          <cell r="AX31">
            <v>0</v>
          </cell>
          <cell r="AY31" t="str">
            <v>W920X970</v>
          </cell>
          <cell r="AZ31" t="str">
            <v>W920X970</v>
          </cell>
          <cell r="BA31">
            <v>970</v>
          </cell>
          <cell r="BB31">
            <v>124000</v>
          </cell>
          <cell r="BC31">
            <v>1040</v>
          </cell>
          <cell r="BD31">
            <v>0</v>
          </cell>
          <cell r="BE31">
            <v>0</v>
          </cell>
          <cell r="BF31">
            <v>447</v>
          </cell>
          <cell r="BG31">
            <v>0</v>
          </cell>
          <cell r="BH31">
            <v>0</v>
          </cell>
          <cell r="BI31">
            <v>50</v>
          </cell>
          <cell r="BJ31">
            <v>89.9</v>
          </cell>
          <cell r="BK31">
            <v>0</v>
          </cell>
          <cell r="BL31">
            <v>0</v>
          </cell>
          <cell r="BM31">
            <v>0</v>
          </cell>
          <cell r="BN31">
            <v>114</v>
          </cell>
          <cell r="BO31">
            <v>122</v>
          </cell>
          <cell r="BP31">
            <v>0</v>
          </cell>
          <cell r="BQ31">
            <v>0</v>
          </cell>
          <cell r="BR31">
            <v>0</v>
          </cell>
          <cell r="BS31">
            <v>0</v>
          </cell>
          <cell r="BT31">
            <v>0</v>
          </cell>
          <cell r="BU31">
            <v>970</v>
          </cell>
          <cell r="BV31">
            <v>0</v>
          </cell>
          <cell r="BW31">
            <v>0</v>
          </cell>
          <cell r="BX31">
            <v>16.3</v>
          </cell>
          <cell r="BY31">
            <v>0</v>
          </cell>
          <cell r="BZ31">
            <v>21100</v>
          </cell>
          <cell r="CA31">
            <v>47700</v>
          </cell>
          <cell r="CB31">
            <v>40300</v>
          </cell>
          <cell r="CC31">
            <v>411</v>
          </cell>
          <cell r="CD31">
            <v>1340</v>
          </cell>
          <cell r="CE31">
            <v>9520</v>
          </cell>
          <cell r="CF31">
            <v>6010</v>
          </cell>
          <cell r="CG31">
            <v>104</v>
          </cell>
          <cell r="CH31">
            <v>0</v>
          </cell>
          <cell r="CI31">
            <v>247000</v>
          </cell>
          <cell r="CJ31">
            <v>303000</v>
          </cell>
          <cell r="CK31">
            <v>0</v>
          </cell>
          <cell r="CL31">
            <v>106000</v>
          </cell>
          <cell r="CM31">
            <v>1070</v>
          </cell>
          <cell r="CN31">
            <v>8490</v>
          </cell>
          <cell r="CO31">
            <v>23800</v>
          </cell>
          <cell r="CP31">
            <v>0</v>
          </cell>
          <cell r="CQ31">
            <v>0</v>
          </cell>
          <cell r="CR31">
            <v>0</v>
          </cell>
          <cell r="CS31">
            <v>0</v>
          </cell>
        </row>
        <row r="32">
          <cell r="C32" t="str">
            <v>W36X529</v>
          </cell>
          <cell r="D32" t="str">
            <v>T</v>
          </cell>
          <cell r="E32">
            <v>529</v>
          </cell>
          <cell r="F32">
            <v>156</v>
          </cell>
          <cell r="G32">
            <v>39.799999999999997</v>
          </cell>
          <cell r="H32">
            <v>0</v>
          </cell>
          <cell r="I32">
            <v>0</v>
          </cell>
          <cell r="J32">
            <v>17.2</v>
          </cell>
          <cell r="K32">
            <v>0</v>
          </cell>
          <cell r="L32">
            <v>0</v>
          </cell>
          <cell r="M32">
            <v>1.61</v>
          </cell>
          <cell r="N32">
            <v>2.91</v>
          </cell>
          <cell r="O32">
            <v>0</v>
          </cell>
          <cell r="P32">
            <v>0</v>
          </cell>
          <cell r="Q32">
            <v>0</v>
          </cell>
          <cell r="R32">
            <v>3.86</v>
          </cell>
          <cell r="S32">
            <v>4.1875</v>
          </cell>
          <cell r="T32">
            <v>2</v>
          </cell>
          <cell r="U32">
            <v>0</v>
          </cell>
          <cell r="V32">
            <v>0</v>
          </cell>
          <cell r="W32">
            <v>0</v>
          </cell>
          <cell r="X32">
            <v>0</v>
          </cell>
          <cell r="Y32">
            <v>0</v>
          </cell>
          <cell r="Z32">
            <v>2.96</v>
          </cell>
          <cell r="AA32">
            <v>0</v>
          </cell>
          <cell r="AB32">
            <v>19.899999999999999</v>
          </cell>
          <cell r="AC32">
            <v>0</v>
          </cell>
          <cell r="AD32">
            <v>0</v>
          </cell>
          <cell r="AE32">
            <v>39600</v>
          </cell>
          <cell r="AF32">
            <v>2330</v>
          </cell>
          <cell r="AG32">
            <v>1990</v>
          </cell>
          <cell r="AH32">
            <v>16</v>
          </cell>
          <cell r="AI32">
            <v>2490</v>
          </cell>
          <cell r="AJ32">
            <v>454</v>
          </cell>
          <cell r="AK32">
            <v>289</v>
          </cell>
          <cell r="AL32">
            <v>4</v>
          </cell>
          <cell r="AM32">
            <v>0</v>
          </cell>
          <cell r="AN32">
            <v>327</v>
          </cell>
          <cell r="AO32">
            <v>846000</v>
          </cell>
          <cell r="AP32">
            <v>0</v>
          </cell>
          <cell r="AQ32">
            <v>159</v>
          </cell>
          <cell r="AR32">
            <v>1990</v>
          </cell>
          <cell r="AS32">
            <v>419</v>
          </cell>
          <cell r="AT32">
            <v>1160</v>
          </cell>
          <cell r="AU32">
            <v>0</v>
          </cell>
          <cell r="AV32">
            <v>0</v>
          </cell>
          <cell r="AW32">
            <v>0</v>
          </cell>
          <cell r="AX32">
            <v>0</v>
          </cell>
          <cell r="AY32" t="str">
            <v>W920X787</v>
          </cell>
          <cell r="AZ32" t="str">
            <v>W920X787</v>
          </cell>
          <cell r="BA32">
            <v>787</v>
          </cell>
          <cell r="BB32">
            <v>101000</v>
          </cell>
          <cell r="BC32">
            <v>1010</v>
          </cell>
          <cell r="BD32">
            <v>0</v>
          </cell>
          <cell r="BE32">
            <v>0</v>
          </cell>
          <cell r="BF32">
            <v>437</v>
          </cell>
          <cell r="BG32">
            <v>0</v>
          </cell>
          <cell r="BH32">
            <v>0</v>
          </cell>
          <cell r="BI32">
            <v>40.9</v>
          </cell>
          <cell r="BJ32">
            <v>73.900000000000006</v>
          </cell>
          <cell r="BK32">
            <v>0</v>
          </cell>
          <cell r="BL32">
            <v>0</v>
          </cell>
          <cell r="BM32">
            <v>0</v>
          </cell>
          <cell r="BN32">
            <v>98</v>
          </cell>
          <cell r="BO32">
            <v>106</v>
          </cell>
          <cell r="BP32">
            <v>0</v>
          </cell>
          <cell r="BQ32">
            <v>0</v>
          </cell>
          <cell r="BR32">
            <v>0</v>
          </cell>
          <cell r="BS32">
            <v>0</v>
          </cell>
          <cell r="BT32">
            <v>0</v>
          </cell>
          <cell r="BU32">
            <v>787</v>
          </cell>
          <cell r="BV32">
            <v>0</v>
          </cell>
          <cell r="BW32">
            <v>0</v>
          </cell>
          <cell r="BX32">
            <v>19.899999999999999</v>
          </cell>
          <cell r="BY32">
            <v>0</v>
          </cell>
          <cell r="BZ32">
            <v>16500</v>
          </cell>
          <cell r="CA32">
            <v>38200</v>
          </cell>
          <cell r="CB32">
            <v>32600</v>
          </cell>
          <cell r="CC32">
            <v>406</v>
          </cell>
          <cell r="CD32">
            <v>1040</v>
          </cell>
          <cell r="CE32">
            <v>7440</v>
          </cell>
          <cell r="CF32">
            <v>4740</v>
          </cell>
          <cell r="CG32">
            <v>102</v>
          </cell>
          <cell r="CH32">
            <v>0</v>
          </cell>
          <cell r="CI32">
            <v>136000</v>
          </cell>
          <cell r="CJ32">
            <v>227000</v>
          </cell>
          <cell r="CK32">
            <v>0</v>
          </cell>
          <cell r="CL32">
            <v>103000</v>
          </cell>
          <cell r="CM32">
            <v>828</v>
          </cell>
          <cell r="CN32">
            <v>6870</v>
          </cell>
          <cell r="CO32">
            <v>19000</v>
          </cell>
          <cell r="CP32">
            <v>0</v>
          </cell>
          <cell r="CQ32">
            <v>0</v>
          </cell>
          <cell r="CR32">
            <v>0</v>
          </cell>
          <cell r="CS32">
            <v>0</v>
          </cell>
        </row>
        <row r="33">
          <cell r="C33" t="str">
            <v>W36X487</v>
          </cell>
          <cell r="D33" t="str">
            <v>T</v>
          </cell>
          <cell r="E33">
            <v>487</v>
          </cell>
          <cell r="F33">
            <v>143</v>
          </cell>
          <cell r="G33">
            <v>39.299999999999997</v>
          </cell>
          <cell r="H33">
            <v>0</v>
          </cell>
          <cell r="I33">
            <v>0</v>
          </cell>
          <cell r="J33">
            <v>17.100000000000001</v>
          </cell>
          <cell r="K33">
            <v>0</v>
          </cell>
          <cell r="L33">
            <v>0</v>
          </cell>
          <cell r="M33">
            <v>1.5</v>
          </cell>
          <cell r="N33">
            <v>2.68</v>
          </cell>
          <cell r="O33">
            <v>0</v>
          </cell>
          <cell r="P33">
            <v>0</v>
          </cell>
          <cell r="Q33">
            <v>0</v>
          </cell>
          <cell r="R33">
            <v>3.63</v>
          </cell>
          <cell r="S33">
            <v>4</v>
          </cell>
          <cell r="T33">
            <v>1.875</v>
          </cell>
          <cell r="U33">
            <v>0</v>
          </cell>
          <cell r="V33">
            <v>0</v>
          </cell>
          <cell r="W33">
            <v>0</v>
          </cell>
          <cell r="X33">
            <v>0</v>
          </cell>
          <cell r="Y33">
            <v>0</v>
          </cell>
          <cell r="Z33">
            <v>3.19</v>
          </cell>
          <cell r="AA33">
            <v>0</v>
          </cell>
          <cell r="AB33">
            <v>21.4</v>
          </cell>
          <cell r="AC33">
            <v>0</v>
          </cell>
          <cell r="AD33">
            <v>0</v>
          </cell>
          <cell r="AE33">
            <v>36000</v>
          </cell>
          <cell r="AF33">
            <v>2130</v>
          </cell>
          <cell r="AG33">
            <v>1830</v>
          </cell>
          <cell r="AH33">
            <v>15.8</v>
          </cell>
          <cell r="AI33">
            <v>2250</v>
          </cell>
          <cell r="AJ33">
            <v>412</v>
          </cell>
          <cell r="AK33">
            <v>263</v>
          </cell>
          <cell r="AL33">
            <v>3.96</v>
          </cell>
          <cell r="AM33">
            <v>0</v>
          </cell>
          <cell r="AN33">
            <v>258</v>
          </cell>
          <cell r="AO33">
            <v>754000</v>
          </cell>
          <cell r="AP33">
            <v>0</v>
          </cell>
          <cell r="AQ33">
            <v>157</v>
          </cell>
          <cell r="AR33">
            <v>1800</v>
          </cell>
          <cell r="AS33">
            <v>383</v>
          </cell>
          <cell r="AT33">
            <v>1060</v>
          </cell>
          <cell r="AU33">
            <v>0</v>
          </cell>
          <cell r="AV33">
            <v>0</v>
          </cell>
          <cell r="AW33">
            <v>0</v>
          </cell>
          <cell r="AX33">
            <v>0</v>
          </cell>
          <cell r="AY33" t="str">
            <v>W920X725</v>
          </cell>
          <cell r="AZ33" t="str">
            <v>W920X725</v>
          </cell>
          <cell r="BA33">
            <v>725</v>
          </cell>
          <cell r="BB33">
            <v>92300</v>
          </cell>
          <cell r="BC33">
            <v>998</v>
          </cell>
          <cell r="BD33">
            <v>0</v>
          </cell>
          <cell r="BE33">
            <v>0</v>
          </cell>
          <cell r="BF33">
            <v>434</v>
          </cell>
          <cell r="BG33">
            <v>0</v>
          </cell>
          <cell r="BH33">
            <v>0</v>
          </cell>
          <cell r="BI33">
            <v>38.1</v>
          </cell>
          <cell r="BJ33">
            <v>68.099999999999994</v>
          </cell>
          <cell r="BK33">
            <v>0</v>
          </cell>
          <cell r="BL33">
            <v>0</v>
          </cell>
          <cell r="BM33">
            <v>0</v>
          </cell>
          <cell r="BN33">
            <v>92.2</v>
          </cell>
          <cell r="BO33">
            <v>102</v>
          </cell>
          <cell r="BP33">
            <v>0</v>
          </cell>
          <cell r="BQ33">
            <v>0</v>
          </cell>
          <cell r="BR33">
            <v>0</v>
          </cell>
          <cell r="BS33">
            <v>0</v>
          </cell>
          <cell r="BT33">
            <v>0</v>
          </cell>
          <cell r="BU33">
            <v>725</v>
          </cell>
          <cell r="BV33">
            <v>0</v>
          </cell>
          <cell r="BW33">
            <v>0</v>
          </cell>
          <cell r="BX33">
            <v>21.4</v>
          </cell>
          <cell r="BY33">
            <v>0</v>
          </cell>
          <cell r="BZ33">
            <v>15000</v>
          </cell>
          <cell r="CA33">
            <v>34900</v>
          </cell>
          <cell r="CB33">
            <v>30000</v>
          </cell>
          <cell r="CC33">
            <v>401</v>
          </cell>
          <cell r="CD33">
            <v>937</v>
          </cell>
          <cell r="CE33">
            <v>6750</v>
          </cell>
          <cell r="CF33">
            <v>4310</v>
          </cell>
          <cell r="CG33">
            <v>101</v>
          </cell>
          <cell r="CH33">
            <v>0</v>
          </cell>
          <cell r="CI33">
            <v>107000</v>
          </cell>
          <cell r="CJ33">
            <v>202000</v>
          </cell>
          <cell r="CK33">
            <v>0</v>
          </cell>
          <cell r="CL33">
            <v>101000</v>
          </cell>
          <cell r="CM33">
            <v>749</v>
          </cell>
          <cell r="CN33">
            <v>6280</v>
          </cell>
          <cell r="CO33">
            <v>17400</v>
          </cell>
          <cell r="CP33">
            <v>0</v>
          </cell>
          <cell r="CQ33">
            <v>0</v>
          </cell>
          <cell r="CR33">
            <v>0</v>
          </cell>
          <cell r="CS33">
            <v>0</v>
          </cell>
        </row>
        <row r="34">
          <cell r="C34" t="str">
            <v>W36X441</v>
          </cell>
          <cell r="D34" t="str">
            <v>T</v>
          </cell>
          <cell r="E34">
            <v>442</v>
          </cell>
          <cell r="F34">
            <v>130</v>
          </cell>
          <cell r="G34">
            <v>38.9</v>
          </cell>
          <cell r="H34">
            <v>0</v>
          </cell>
          <cell r="I34">
            <v>0</v>
          </cell>
          <cell r="J34">
            <v>17</v>
          </cell>
          <cell r="K34">
            <v>0</v>
          </cell>
          <cell r="L34">
            <v>0</v>
          </cell>
          <cell r="M34">
            <v>1.36</v>
          </cell>
          <cell r="N34">
            <v>2.44</v>
          </cell>
          <cell r="O34">
            <v>0</v>
          </cell>
          <cell r="P34">
            <v>0</v>
          </cell>
          <cell r="Q34">
            <v>0</v>
          </cell>
          <cell r="R34">
            <v>3.39</v>
          </cell>
          <cell r="S34">
            <v>3.75</v>
          </cell>
          <cell r="T34">
            <v>1.875</v>
          </cell>
          <cell r="U34">
            <v>0</v>
          </cell>
          <cell r="V34">
            <v>0</v>
          </cell>
          <cell r="W34">
            <v>0</v>
          </cell>
          <cell r="X34">
            <v>0</v>
          </cell>
          <cell r="Y34">
            <v>0</v>
          </cell>
          <cell r="Z34">
            <v>3.48</v>
          </cell>
          <cell r="AA34">
            <v>0</v>
          </cell>
          <cell r="AB34">
            <v>23.6</v>
          </cell>
          <cell r="AC34">
            <v>0</v>
          </cell>
          <cell r="AD34">
            <v>0</v>
          </cell>
          <cell r="AE34">
            <v>32100</v>
          </cell>
          <cell r="AF34">
            <v>1910</v>
          </cell>
          <cell r="AG34">
            <v>1650</v>
          </cell>
          <cell r="AH34">
            <v>15.7</v>
          </cell>
          <cell r="AI34">
            <v>1990</v>
          </cell>
          <cell r="AJ34">
            <v>368</v>
          </cell>
          <cell r="AK34">
            <v>235</v>
          </cell>
          <cell r="AL34">
            <v>3.92</v>
          </cell>
          <cell r="AM34">
            <v>0</v>
          </cell>
          <cell r="AN34">
            <v>194</v>
          </cell>
          <cell r="AO34">
            <v>661000</v>
          </cell>
          <cell r="AP34">
            <v>0</v>
          </cell>
          <cell r="AQ34">
            <v>154</v>
          </cell>
          <cell r="AR34">
            <v>1600</v>
          </cell>
          <cell r="AS34">
            <v>347</v>
          </cell>
          <cell r="AT34">
            <v>950</v>
          </cell>
          <cell r="AU34">
            <v>0</v>
          </cell>
          <cell r="AV34">
            <v>0</v>
          </cell>
          <cell r="AW34">
            <v>0</v>
          </cell>
          <cell r="AX34">
            <v>0</v>
          </cell>
          <cell r="AY34" t="str">
            <v>W920X656</v>
          </cell>
          <cell r="AZ34" t="str">
            <v>W920X656</v>
          </cell>
          <cell r="BA34">
            <v>656</v>
          </cell>
          <cell r="BB34">
            <v>83900</v>
          </cell>
          <cell r="BC34">
            <v>988</v>
          </cell>
          <cell r="BD34">
            <v>0</v>
          </cell>
          <cell r="BE34">
            <v>0</v>
          </cell>
          <cell r="BF34">
            <v>432</v>
          </cell>
          <cell r="BG34">
            <v>0</v>
          </cell>
          <cell r="BH34">
            <v>0</v>
          </cell>
          <cell r="BI34">
            <v>34.5</v>
          </cell>
          <cell r="BJ34">
            <v>62</v>
          </cell>
          <cell r="BK34">
            <v>0</v>
          </cell>
          <cell r="BL34">
            <v>0</v>
          </cell>
          <cell r="BM34">
            <v>0</v>
          </cell>
          <cell r="BN34">
            <v>86.1</v>
          </cell>
          <cell r="BO34">
            <v>95.3</v>
          </cell>
          <cell r="BP34">
            <v>0</v>
          </cell>
          <cell r="BQ34">
            <v>0</v>
          </cell>
          <cell r="BR34">
            <v>0</v>
          </cell>
          <cell r="BS34">
            <v>0</v>
          </cell>
          <cell r="BT34">
            <v>0</v>
          </cell>
          <cell r="BU34">
            <v>656</v>
          </cell>
          <cell r="BV34">
            <v>0</v>
          </cell>
          <cell r="BW34">
            <v>0</v>
          </cell>
          <cell r="BX34">
            <v>23.6</v>
          </cell>
          <cell r="BY34">
            <v>0</v>
          </cell>
          <cell r="BZ34">
            <v>13400</v>
          </cell>
          <cell r="CA34">
            <v>31300</v>
          </cell>
          <cell r="CB34">
            <v>27000</v>
          </cell>
          <cell r="CC34">
            <v>399</v>
          </cell>
          <cell r="CD34">
            <v>828</v>
          </cell>
          <cell r="CE34">
            <v>6030</v>
          </cell>
          <cell r="CF34">
            <v>3850</v>
          </cell>
          <cell r="CG34">
            <v>100</v>
          </cell>
          <cell r="CH34">
            <v>0</v>
          </cell>
          <cell r="CI34">
            <v>80700</v>
          </cell>
          <cell r="CJ34">
            <v>178000</v>
          </cell>
          <cell r="CK34">
            <v>0</v>
          </cell>
          <cell r="CL34">
            <v>99400</v>
          </cell>
          <cell r="CM34">
            <v>666</v>
          </cell>
          <cell r="CN34">
            <v>5690</v>
          </cell>
          <cell r="CO34">
            <v>15600</v>
          </cell>
          <cell r="CP34">
            <v>0</v>
          </cell>
          <cell r="CQ34">
            <v>0</v>
          </cell>
          <cell r="CR34">
            <v>0</v>
          </cell>
          <cell r="CS34">
            <v>0</v>
          </cell>
        </row>
        <row r="35">
          <cell r="C35" t="str">
            <v>W36X395</v>
          </cell>
          <cell r="D35" t="str">
            <v>T</v>
          </cell>
          <cell r="E35">
            <v>395</v>
          </cell>
          <cell r="F35">
            <v>116</v>
          </cell>
          <cell r="G35">
            <v>38.4</v>
          </cell>
          <cell r="H35">
            <v>0</v>
          </cell>
          <cell r="I35">
            <v>0</v>
          </cell>
          <cell r="J35">
            <v>16.8</v>
          </cell>
          <cell r="K35">
            <v>0</v>
          </cell>
          <cell r="L35">
            <v>0</v>
          </cell>
          <cell r="M35">
            <v>1.22</v>
          </cell>
          <cell r="N35">
            <v>2.2000000000000002</v>
          </cell>
          <cell r="O35">
            <v>0</v>
          </cell>
          <cell r="P35">
            <v>0</v>
          </cell>
          <cell r="Q35">
            <v>0</v>
          </cell>
          <cell r="R35">
            <v>3.15</v>
          </cell>
          <cell r="S35">
            <v>3.4375</v>
          </cell>
          <cell r="T35">
            <v>1.8125</v>
          </cell>
          <cell r="U35">
            <v>0</v>
          </cell>
          <cell r="V35">
            <v>0</v>
          </cell>
          <cell r="W35">
            <v>0</v>
          </cell>
          <cell r="X35">
            <v>0</v>
          </cell>
          <cell r="Y35">
            <v>0</v>
          </cell>
          <cell r="Z35">
            <v>3.83</v>
          </cell>
          <cell r="AA35">
            <v>0</v>
          </cell>
          <cell r="AB35">
            <v>26.3</v>
          </cell>
          <cell r="AC35">
            <v>0</v>
          </cell>
          <cell r="AD35">
            <v>0</v>
          </cell>
          <cell r="AE35">
            <v>28500</v>
          </cell>
          <cell r="AF35">
            <v>1710</v>
          </cell>
          <cell r="AG35">
            <v>1490</v>
          </cell>
          <cell r="AH35">
            <v>15.7</v>
          </cell>
          <cell r="AI35">
            <v>1750</v>
          </cell>
          <cell r="AJ35">
            <v>325</v>
          </cell>
          <cell r="AK35">
            <v>208</v>
          </cell>
          <cell r="AL35">
            <v>3.88</v>
          </cell>
          <cell r="AM35">
            <v>0</v>
          </cell>
          <cell r="AN35">
            <v>142</v>
          </cell>
          <cell r="AO35">
            <v>575000</v>
          </cell>
          <cell r="AP35">
            <v>0</v>
          </cell>
          <cell r="AQ35">
            <v>152</v>
          </cell>
          <cell r="AR35">
            <v>1410</v>
          </cell>
          <cell r="AS35">
            <v>311</v>
          </cell>
          <cell r="AT35">
            <v>847</v>
          </cell>
          <cell r="AU35">
            <v>0</v>
          </cell>
          <cell r="AV35">
            <v>0</v>
          </cell>
          <cell r="AW35">
            <v>0</v>
          </cell>
          <cell r="AX35">
            <v>0</v>
          </cell>
          <cell r="AY35" t="str">
            <v>W920X588</v>
          </cell>
          <cell r="AZ35" t="str">
            <v>W920X588</v>
          </cell>
          <cell r="BA35">
            <v>588</v>
          </cell>
          <cell r="BB35">
            <v>74800</v>
          </cell>
          <cell r="BC35">
            <v>975</v>
          </cell>
          <cell r="BD35">
            <v>0</v>
          </cell>
          <cell r="BE35">
            <v>0</v>
          </cell>
          <cell r="BF35">
            <v>427</v>
          </cell>
          <cell r="BG35">
            <v>0</v>
          </cell>
          <cell r="BH35">
            <v>0</v>
          </cell>
          <cell r="BI35">
            <v>31</v>
          </cell>
          <cell r="BJ35">
            <v>55.9</v>
          </cell>
          <cell r="BK35">
            <v>0</v>
          </cell>
          <cell r="BL35">
            <v>0</v>
          </cell>
          <cell r="BM35">
            <v>0</v>
          </cell>
          <cell r="BN35">
            <v>80</v>
          </cell>
          <cell r="BO35">
            <v>87.3</v>
          </cell>
          <cell r="BP35">
            <v>0</v>
          </cell>
          <cell r="BQ35">
            <v>0</v>
          </cell>
          <cell r="BR35">
            <v>0</v>
          </cell>
          <cell r="BS35">
            <v>0</v>
          </cell>
          <cell r="BT35">
            <v>0</v>
          </cell>
          <cell r="BU35">
            <v>588</v>
          </cell>
          <cell r="BV35">
            <v>0</v>
          </cell>
          <cell r="BW35">
            <v>0</v>
          </cell>
          <cell r="BX35">
            <v>26.3</v>
          </cell>
          <cell r="BY35">
            <v>0</v>
          </cell>
          <cell r="BZ35">
            <v>11900</v>
          </cell>
          <cell r="CA35">
            <v>28000</v>
          </cell>
          <cell r="CB35">
            <v>24400</v>
          </cell>
          <cell r="CC35">
            <v>399</v>
          </cell>
          <cell r="CD35">
            <v>728</v>
          </cell>
          <cell r="CE35">
            <v>5330</v>
          </cell>
          <cell r="CF35">
            <v>3410</v>
          </cell>
          <cell r="CG35">
            <v>98.6</v>
          </cell>
          <cell r="CH35">
            <v>0</v>
          </cell>
          <cell r="CI35">
            <v>59100</v>
          </cell>
          <cell r="CJ35">
            <v>154000</v>
          </cell>
          <cell r="CK35">
            <v>0</v>
          </cell>
          <cell r="CL35">
            <v>98100</v>
          </cell>
          <cell r="CM35">
            <v>587</v>
          </cell>
          <cell r="CN35">
            <v>5100</v>
          </cell>
          <cell r="CO35">
            <v>13900</v>
          </cell>
          <cell r="CP35">
            <v>0</v>
          </cell>
          <cell r="CQ35">
            <v>0</v>
          </cell>
          <cell r="CR35">
            <v>0</v>
          </cell>
          <cell r="CS35">
            <v>0</v>
          </cell>
        </row>
        <row r="36">
          <cell r="C36" t="str">
            <v>W36X361</v>
          </cell>
          <cell r="D36" t="str">
            <v>T</v>
          </cell>
          <cell r="E36">
            <v>361</v>
          </cell>
          <cell r="F36">
            <v>106</v>
          </cell>
          <cell r="G36">
            <v>38</v>
          </cell>
          <cell r="H36">
            <v>0</v>
          </cell>
          <cell r="I36">
            <v>0</v>
          </cell>
          <cell r="J36">
            <v>16.7</v>
          </cell>
          <cell r="K36">
            <v>0</v>
          </cell>
          <cell r="L36">
            <v>0</v>
          </cell>
          <cell r="M36">
            <v>1.1200000000000001</v>
          </cell>
          <cell r="N36">
            <v>2.0099999999999998</v>
          </cell>
          <cell r="O36">
            <v>0</v>
          </cell>
          <cell r="P36">
            <v>0</v>
          </cell>
          <cell r="Q36">
            <v>0</v>
          </cell>
          <cell r="R36">
            <v>2.96</v>
          </cell>
          <cell r="S36">
            <v>3.3125</v>
          </cell>
          <cell r="T36">
            <v>1.75</v>
          </cell>
          <cell r="U36">
            <v>0</v>
          </cell>
          <cell r="V36">
            <v>0</v>
          </cell>
          <cell r="W36">
            <v>0</v>
          </cell>
          <cell r="X36">
            <v>0</v>
          </cell>
          <cell r="Y36">
            <v>0</v>
          </cell>
          <cell r="Z36">
            <v>4.16</v>
          </cell>
          <cell r="AA36">
            <v>0</v>
          </cell>
          <cell r="AB36">
            <v>28.6</v>
          </cell>
          <cell r="AC36">
            <v>0</v>
          </cell>
          <cell r="AD36">
            <v>0</v>
          </cell>
          <cell r="AE36">
            <v>25700</v>
          </cell>
          <cell r="AF36">
            <v>1550</v>
          </cell>
          <cell r="AG36">
            <v>1350</v>
          </cell>
          <cell r="AH36">
            <v>15.6</v>
          </cell>
          <cell r="AI36">
            <v>1570</v>
          </cell>
          <cell r="AJ36">
            <v>293</v>
          </cell>
          <cell r="AK36">
            <v>188</v>
          </cell>
          <cell r="AL36">
            <v>3.85</v>
          </cell>
          <cell r="AM36">
            <v>0</v>
          </cell>
          <cell r="AN36">
            <v>109</v>
          </cell>
          <cell r="AO36">
            <v>509000</v>
          </cell>
          <cell r="AP36">
            <v>0</v>
          </cell>
          <cell r="AQ36">
            <v>150</v>
          </cell>
          <cell r="AR36">
            <v>1270</v>
          </cell>
          <cell r="AS36">
            <v>282</v>
          </cell>
          <cell r="AT36">
            <v>767</v>
          </cell>
          <cell r="AU36">
            <v>0</v>
          </cell>
          <cell r="AV36">
            <v>0</v>
          </cell>
          <cell r="AW36">
            <v>0</v>
          </cell>
          <cell r="AX36">
            <v>0</v>
          </cell>
          <cell r="AY36" t="str">
            <v>W920X537</v>
          </cell>
          <cell r="AZ36" t="str">
            <v>W920X537</v>
          </cell>
          <cell r="BA36">
            <v>537</v>
          </cell>
          <cell r="BB36">
            <v>68400</v>
          </cell>
          <cell r="BC36">
            <v>965</v>
          </cell>
          <cell r="BD36">
            <v>0</v>
          </cell>
          <cell r="BE36">
            <v>0</v>
          </cell>
          <cell r="BF36">
            <v>424</v>
          </cell>
          <cell r="BG36">
            <v>0</v>
          </cell>
          <cell r="BH36">
            <v>0</v>
          </cell>
          <cell r="BI36">
            <v>28.4</v>
          </cell>
          <cell r="BJ36">
            <v>51.1</v>
          </cell>
          <cell r="BK36">
            <v>0</v>
          </cell>
          <cell r="BL36">
            <v>0</v>
          </cell>
          <cell r="BM36">
            <v>0</v>
          </cell>
          <cell r="BN36">
            <v>75.2</v>
          </cell>
          <cell r="BO36">
            <v>84.1</v>
          </cell>
          <cell r="BP36">
            <v>0</v>
          </cell>
          <cell r="BQ36">
            <v>0</v>
          </cell>
          <cell r="BR36">
            <v>0</v>
          </cell>
          <cell r="BS36">
            <v>0</v>
          </cell>
          <cell r="BT36">
            <v>0</v>
          </cell>
          <cell r="BU36">
            <v>537</v>
          </cell>
          <cell r="BV36">
            <v>0</v>
          </cell>
          <cell r="BW36">
            <v>0</v>
          </cell>
          <cell r="BX36">
            <v>28.6</v>
          </cell>
          <cell r="BY36">
            <v>0</v>
          </cell>
          <cell r="BZ36">
            <v>10700</v>
          </cell>
          <cell r="CA36">
            <v>25400</v>
          </cell>
          <cell r="CB36">
            <v>22100</v>
          </cell>
          <cell r="CC36">
            <v>396</v>
          </cell>
          <cell r="CD36">
            <v>653</v>
          </cell>
          <cell r="CE36">
            <v>4800</v>
          </cell>
          <cell r="CF36">
            <v>3080</v>
          </cell>
          <cell r="CG36">
            <v>97.8</v>
          </cell>
          <cell r="CH36">
            <v>0</v>
          </cell>
          <cell r="CI36">
            <v>45400</v>
          </cell>
          <cell r="CJ36">
            <v>137000</v>
          </cell>
          <cell r="CK36">
            <v>0</v>
          </cell>
          <cell r="CL36">
            <v>96800</v>
          </cell>
          <cell r="CM36">
            <v>529</v>
          </cell>
          <cell r="CN36">
            <v>4620</v>
          </cell>
          <cell r="CO36">
            <v>12600</v>
          </cell>
          <cell r="CP36">
            <v>0</v>
          </cell>
          <cell r="CQ36">
            <v>0</v>
          </cell>
          <cell r="CR36">
            <v>0</v>
          </cell>
          <cell r="CS36">
            <v>0</v>
          </cell>
        </row>
        <row r="37">
          <cell r="C37" t="str">
            <v>W36X330</v>
          </cell>
          <cell r="D37" t="str">
            <v>F</v>
          </cell>
          <cell r="E37">
            <v>330</v>
          </cell>
          <cell r="F37">
            <v>97</v>
          </cell>
          <cell r="G37">
            <v>37.700000000000003</v>
          </cell>
          <cell r="H37">
            <v>0</v>
          </cell>
          <cell r="I37">
            <v>0</v>
          </cell>
          <cell r="J37">
            <v>16.600000000000001</v>
          </cell>
          <cell r="K37">
            <v>0</v>
          </cell>
          <cell r="L37">
            <v>0</v>
          </cell>
          <cell r="M37">
            <v>1.02</v>
          </cell>
          <cell r="N37">
            <v>1.85</v>
          </cell>
          <cell r="O37">
            <v>0</v>
          </cell>
          <cell r="P37">
            <v>0</v>
          </cell>
          <cell r="Q37">
            <v>0</v>
          </cell>
          <cell r="R37">
            <v>2.8</v>
          </cell>
          <cell r="S37">
            <v>3.125</v>
          </cell>
          <cell r="T37">
            <v>1.75</v>
          </cell>
          <cell r="U37">
            <v>0</v>
          </cell>
          <cell r="V37">
            <v>0</v>
          </cell>
          <cell r="W37">
            <v>0</v>
          </cell>
          <cell r="X37">
            <v>0</v>
          </cell>
          <cell r="Y37">
            <v>0</v>
          </cell>
          <cell r="Z37">
            <v>4.49</v>
          </cell>
          <cell r="AA37">
            <v>0</v>
          </cell>
          <cell r="AB37">
            <v>31.4</v>
          </cell>
          <cell r="AC37">
            <v>0</v>
          </cell>
          <cell r="AD37">
            <v>0</v>
          </cell>
          <cell r="AE37">
            <v>23300</v>
          </cell>
          <cell r="AF37">
            <v>1410</v>
          </cell>
          <cell r="AG37">
            <v>1240</v>
          </cell>
          <cell r="AH37">
            <v>15.5</v>
          </cell>
          <cell r="AI37">
            <v>1420</v>
          </cell>
          <cell r="AJ37">
            <v>265</v>
          </cell>
          <cell r="AK37">
            <v>171</v>
          </cell>
          <cell r="AL37">
            <v>3.83</v>
          </cell>
          <cell r="AM37">
            <v>0</v>
          </cell>
          <cell r="AN37">
            <v>84.3</v>
          </cell>
          <cell r="AO37">
            <v>456000</v>
          </cell>
          <cell r="AP37">
            <v>0</v>
          </cell>
          <cell r="AQ37">
            <v>149</v>
          </cell>
          <cell r="AR37">
            <v>1150</v>
          </cell>
          <cell r="AS37">
            <v>259</v>
          </cell>
          <cell r="AT37">
            <v>698</v>
          </cell>
          <cell r="AU37">
            <v>0</v>
          </cell>
          <cell r="AV37">
            <v>0</v>
          </cell>
          <cell r="AW37">
            <v>0</v>
          </cell>
          <cell r="AX37">
            <v>0</v>
          </cell>
          <cell r="AY37" t="str">
            <v>W920X491</v>
          </cell>
          <cell r="AZ37" t="str">
            <v>W920X491</v>
          </cell>
          <cell r="BA37">
            <v>491</v>
          </cell>
          <cell r="BB37">
            <v>62600</v>
          </cell>
          <cell r="BC37">
            <v>958</v>
          </cell>
          <cell r="BD37">
            <v>0</v>
          </cell>
          <cell r="BE37">
            <v>0</v>
          </cell>
          <cell r="BF37">
            <v>422</v>
          </cell>
          <cell r="BG37">
            <v>0</v>
          </cell>
          <cell r="BH37">
            <v>0</v>
          </cell>
          <cell r="BI37">
            <v>25.9</v>
          </cell>
          <cell r="BJ37">
            <v>47</v>
          </cell>
          <cell r="BK37">
            <v>0</v>
          </cell>
          <cell r="BL37">
            <v>0</v>
          </cell>
          <cell r="BM37">
            <v>0</v>
          </cell>
          <cell r="BN37">
            <v>71.099999999999994</v>
          </cell>
          <cell r="BO37">
            <v>79.400000000000006</v>
          </cell>
          <cell r="BP37">
            <v>0</v>
          </cell>
          <cell r="BQ37">
            <v>0</v>
          </cell>
          <cell r="BR37">
            <v>0</v>
          </cell>
          <cell r="BS37">
            <v>0</v>
          </cell>
          <cell r="BT37">
            <v>0</v>
          </cell>
          <cell r="BU37">
            <v>491</v>
          </cell>
          <cell r="BV37">
            <v>0</v>
          </cell>
          <cell r="BW37">
            <v>0</v>
          </cell>
          <cell r="BX37">
            <v>31.4</v>
          </cell>
          <cell r="BY37">
            <v>0</v>
          </cell>
          <cell r="BZ37">
            <v>9700</v>
          </cell>
          <cell r="CA37">
            <v>23100</v>
          </cell>
          <cell r="CB37">
            <v>20300</v>
          </cell>
          <cell r="CC37">
            <v>394</v>
          </cell>
          <cell r="CD37">
            <v>591</v>
          </cell>
          <cell r="CE37">
            <v>4340</v>
          </cell>
          <cell r="CF37">
            <v>2800</v>
          </cell>
          <cell r="CG37">
            <v>97.3</v>
          </cell>
          <cell r="CH37">
            <v>0</v>
          </cell>
          <cell r="CI37">
            <v>35100</v>
          </cell>
          <cell r="CJ37">
            <v>122000</v>
          </cell>
          <cell r="CK37">
            <v>0</v>
          </cell>
          <cell r="CL37">
            <v>96100</v>
          </cell>
          <cell r="CM37">
            <v>479</v>
          </cell>
          <cell r="CN37">
            <v>4240</v>
          </cell>
          <cell r="CO37">
            <v>11400</v>
          </cell>
          <cell r="CP37">
            <v>0</v>
          </cell>
          <cell r="CQ37">
            <v>0</v>
          </cell>
          <cell r="CR37">
            <v>0</v>
          </cell>
          <cell r="CS37">
            <v>0</v>
          </cell>
        </row>
        <row r="38">
          <cell r="C38" t="str">
            <v>W36X302</v>
          </cell>
          <cell r="D38" t="str">
            <v>F</v>
          </cell>
          <cell r="E38">
            <v>302</v>
          </cell>
          <cell r="F38">
            <v>88.8</v>
          </cell>
          <cell r="G38">
            <v>37.299999999999997</v>
          </cell>
          <cell r="H38">
            <v>0</v>
          </cell>
          <cell r="I38">
            <v>0</v>
          </cell>
          <cell r="J38">
            <v>16.7</v>
          </cell>
          <cell r="K38">
            <v>0</v>
          </cell>
          <cell r="L38">
            <v>0</v>
          </cell>
          <cell r="M38">
            <v>0.94499999999999995</v>
          </cell>
          <cell r="N38">
            <v>1.68</v>
          </cell>
          <cell r="O38">
            <v>0</v>
          </cell>
          <cell r="P38">
            <v>0</v>
          </cell>
          <cell r="Q38">
            <v>0</v>
          </cell>
          <cell r="R38">
            <v>2.63</v>
          </cell>
          <cell r="S38">
            <v>3</v>
          </cell>
          <cell r="T38">
            <v>1.6875</v>
          </cell>
          <cell r="U38">
            <v>0</v>
          </cell>
          <cell r="V38">
            <v>0</v>
          </cell>
          <cell r="W38">
            <v>0</v>
          </cell>
          <cell r="X38">
            <v>0</v>
          </cell>
          <cell r="Y38">
            <v>0</v>
          </cell>
          <cell r="Z38">
            <v>4.96</v>
          </cell>
          <cell r="AA38">
            <v>0</v>
          </cell>
          <cell r="AB38">
            <v>33.9</v>
          </cell>
          <cell r="AC38">
            <v>0</v>
          </cell>
          <cell r="AD38">
            <v>0</v>
          </cell>
          <cell r="AE38">
            <v>21100</v>
          </cell>
          <cell r="AF38">
            <v>1280</v>
          </cell>
          <cell r="AG38">
            <v>1130</v>
          </cell>
          <cell r="AH38">
            <v>15.4</v>
          </cell>
          <cell r="AI38">
            <v>1300</v>
          </cell>
          <cell r="AJ38">
            <v>241</v>
          </cell>
          <cell r="AK38">
            <v>156</v>
          </cell>
          <cell r="AL38">
            <v>3.82</v>
          </cell>
          <cell r="AM38">
            <v>0</v>
          </cell>
          <cell r="AN38">
            <v>64.3</v>
          </cell>
          <cell r="AO38">
            <v>412000</v>
          </cell>
          <cell r="AP38">
            <v>0</v>
          </cell>
          <cell r="AQ38">
            <v>148</v>
          </cell>
          <cell r="AR38">
            <v>1040</v>
          </cell>
          <cell r="AS38">
            <v>235</v>
          </cell>
          <cell r="AT38">
            <v>635</v>
          </cell>
          <cell r="AU38">
            <v>0</v>
          </cell>
          <cell r="AV38">
            <v>0</v>
          </cell>
          <cell r="AW38">
            <v>0</v>
          </cell>
          <cell r="AX38">
            <v>0</v>
          </cell>
          <cell r="AY38" t="str">
            <v>W920X449</v>
          </cell>
          <cell r="AZ38" t="str">
            <v>W920X449</v>
          </cell>
          <cell r="BA38">
            <v>449</v>
          </cell>
          <cell r="BB38">
            <v>57300</v>
          </cell>
          <cell r="BC38">
            <v>947</v>
          </cell>
          <cell r="BD38">
            <v>0</v>
          </cell>
          <cell r="BE38">
            <v>0</v>
          </cell>
          <cell r="BF38">
            <v>424</v>
          </cell>
          <cell r="BG38">
            <v>0</v>
          </cell>
          <cell r="BH38">
            <v>0</v>
          </cell>
          <cell r="BI38">
            <v>24</v>
          </cell>
          <cell r="BJ38">
            <v>42.7</v>
          </cell>
          <cell r="BK38">
            <v>0</v>
          </cell>
          <cell r="BL38">
            <v>0</v>
          </cell>
          <cell r="BM38">
            <v>0</v>
          </cell>
          <cell r="BN38">
            <v>66.8</v>
          </cell>
          <cell r="BO38">
            <v>76.2</v>
          </cell>
          <cell r="BP38">
            <v>0</v>
          </cell>
          <cell r="BQ38">
            <v>0</v>
          </cell>
          <cell r="BR38">
            <v>0</v>
          </cell>
          <cell r="BS38">
            <v>0</v>
          </cell>
          <cell r="BT38">
            <v>0</v>
          </cell>
          <cell r="BU38">
            <v>449</v>
          </cell>
          <cell r="BV38">
            <v>0</v>
          </cell>
          <cell r="BW38">
            <v>0</v>
          </cell>
          <cell r="BX38">
            <v>33.9</v>
          </cell>
          <cell r="BY38">
            <v>0</v>
          </cell>
          <cell r="BZ38">
            <v>8780</v>
          </cell>
          <cell r="CA38">
            <v>21000</v>
          </cell>
          <cell r="CB38">
            <v>18500</v>
          </cell>
          <cell r="CC38">
            <v>391</v>
          </cell>
          <cell r="CD38">
            <v>541</v>
          </cell>
          <cell r="CE38">
            <v>3950</v>
          </cell>
          <cell r="CF38">
            <v>2560</v>
          </cell>
          <cell r="CG38">
            <v>97</v>
          </cell>
          <cell r="CH38">
            <v>0</v>
          </cell>
          <cell r="CI38">
            <v>26800</v>
          </cell>
          <cell r="CJ38">
            <v>111000</v>
          </cell>
          <cell r="CK38">
            <v>0</v>
          </cell>
          <cell r="CL38">
            <v>95500</v>
          </cell>
          <cell r="CM38">
            <v>433</v>
          </cell>
          <cell r="CN38">
            <v>3850</v>
          </cell>
          <cell r="CO38">
            <v>10400</v>
          </cell>
          <cell r="CP38">
            <v>0</v>
          </cell>
          <cell r="CQ38">
            <v>0</v>
          </cell>
          <cell r="CR38">
            <v>0</v>
          </cell>
          <cell r="CS38">
            <v>0</v>
          </cell>
        </row>
        <row r="39">
          <cell r="C39" t="str">
            <v>W36X282</v>
          </cell>
          <cell r="D39" t="str">
            <v>F</v>
          </cell>
          <cell r="E39">
            <v>282</v>
          </cell>
          <cell r="F39">
            <v>82.9</v>
          </cell>
          <cell r="G39">
            <v>37.1</v>
          </cell>
          <cell r="H39">
            <v>0</v>
          </cell>
          <cell r="I39">
            <v>0</v>
          </cell>
          <cell r="J39">
            <v>16.600000000000001</v>
          </cell>
          <cell r="K39">
            <v>0</v>
          </cell>
          <cell r="L39">
            <v>0</v>
          </cell>
          <cell r="M39">
            <v>0.88500000000000001</v>
          </cell>
          <cell r="N39">
            <v>1.57</v>
          </cell>
          <cell r="O39">
            <v>0</v>
          </cell>
          <cell r="P39">
            <v>0</v>
          </cell>
          <cell r="Q39">
            <v>0</v>
          </cell>
          <cell r="R39">
            <v>2.52</v>
          </cell>
          <cell r="S39">
            <v>2.875</v>
          </cell>
          <cell r="T39">
            <v>1.625</v>
          </cell>
          <cell r="U39">
            <v>0</v>
          </cell>
          <cell r="V39">
            <v>0</v>
          </cell>
          <cell r="W39">
            <v>0</v>
          </cell>
          <cell r="X39">
            <v>0</v>
          </cell>
          <cell r="Y39">
            <v>0</v>
          </cell>
          <cell r="Z39">
            <v>5.29</v>
          </cell>
          <cell r="AA39">
            <v>0</v>
          </cell>
          <cell r="AB39">
            <v>36.200000000000003</v>
          </cell>
          <cell r="AC39">
            <v>0</v>
          </cell>
          <cell r="AD39">
            <v>0</v>
          </cell>
          <cell r="AE39">
            <v>19600</v>
          </cell>
          <cell r="AF39">
            <v>1190</v>
          </cell>
          <cell r="AG39">
            <v>1050</v>
          </cell>
          <cell r="AH39">
            <v>15.4</v>
          </cell>
          <cell r="AI39">
            <v>1200</v>
          </cell>
          <cell r="AJ39">
            <v>223</v>
          </cell>
          <cell r="AK39">
            <v>144</v>
          </cell>
          <cell r="AL39">
            <v>3.8</v>
          </cell>
          <cell r="AM39">
            <v>0</v>
          </cell>
          <cell r="AN39">
            <v>52.7</v>
          </cell>
          <cell r="AO39">
            <v>378000</v>
          </cell>
          <cell r="AP39">
            <v>0</v>
          </cell>
          <cell r="AQ39">
            <v>147</v>
          </cell>
          <cell r="AR39">
            <v>960</v>
          </cell>
          <cell r="AS39">
            <v>219</v>
          </cell>
          <cell r="AT39">
            <v>591</v>
          </cell>
          <cell r="AU39">
            <v>0</v>
          </cell>
          <cell r="AV39">
            <v>0</v>
          </cell>
          <cell r="AW39">
            <v>0</v>
          </cell>
          <cell r="AX39">
            <v>0</v>
          </cell>
          <cell r="AY39" t="str">
            <v>W920X420</v>
          </cell>
          <cell r="AZ39" t="str">
            <v>W920X420</v>
          </cell>
          <cell r="BA39">
            <v>420</v>
          </cell>
          <cell r="BB39">
            <v>53500</v>
          </cell>
          <cell r="BC39">
            <v>942</v>
          </cell>
          <cell r="BD39">
            <v>0</v>
          </cell>
          <cell r="BE39">
            <v>0</v>
          </cell>
          <cell r="BF39">
            <v>422</v>
          </cell>
          <cell r="BG39">
            <v>0</v>
          </cell>
          <cell r="BH39">
            <v>0</v>
          </cell>
          <cell r="BI39">
            <v>22.5</v>
          </cell>
          <cell r="BJ39">
            <v>39.9</v>
          </cell>
          <cell r="BK39">
            <v>0</v>
          </cell>
          <cell r="BL39">
            <v>0</v>
          </cell>
          <cell r="BM39">
            <v>0</v>
          </cell>
          <cell r="BN39">
            <v>64</v>
          </cell>
          <cell r="BO39">
            <v>73</v>
          </cell>
          <cell r="BP39">
            <v>0</v>
          </cell>
          <cell r="BQ39">
            <v>0</v>
          </cell>
          <cell r="BR39">
            <v>0</v>
          </cell>
          <cell r="BS39">
            <v>0</v>
          </cell>
          <cell r="BT39">
            <v>0</v>
          </cell>
          <cell r="BU39">
            <v>420</v>
          </cell>
          <cell r="BV39">
            <v>0</v>
          </cell>
          <cell r="BW39">
            <v>0</v>
          </cell>
          <cell r="BX39">
            <v>36.200000000000003</v>
          </cell>
          <cell r="BY39">
            <v>0</v>
          </cell>
          <cell r="BZ39">
            <v>8160</v>
          </cell>
          <cell r="CA39">
            <v>19500</v>
          </cell>
          <cell r="CB39">
            <v>17200</v>
          </cell>
          <cell r="CC39">
            <v>391</v>
          </cell>
          <cell r="CD39">
            <v>499</v>
          </cell>
          <cell r="CE39">
            <v>3650</v>
          </cell>
          <cell r="CF39">
            <v>2360</v>
          </cell>
          <cell r="CG39">
            <v>96.5</v>
          </cell>
          <cell r="CH39">
            <v>0</v>
          </cell>
          <cell r="CI39">
            <v>21900</v>
          </cell>
          <cell r="CJ39">
            <v>102000</v>
          </cell>
          <cell r="CK39">
            <v>0</v>
          </cell>
          <cell r="CL39">
            <v>94800</v>
          </cell>
          <cell r="CM39">
            <v>400</v>
          </cell>
          <cell r="CN39">
            <v>3590</v>
          </cell>
          <cell r="CO39">
            <v>9680</v>
          </cell>
          <cell r="CP39">
            <v>0</v>
          </cell>
          <cell r="CQ39">
            <v>0</v>
          </cell>
          <cell r="CR39">
            <v>0</v>
          </cell>
          <cell r="CS39">
            <v>0</v>
          </cell>
        </row>
        <row r="40">
          <cell r="C40" t="str">
            <v>W36X262</v>
          </cell>
          <cell r="D40" t="str">
            <v>F</v>
          </cell>
          <cell r="E40">
            <v>262</v>
          </cell>
          <cell r="F40">
            <v>77</v>
          </cell>
          <cell r="G40">
            <v>36.9</v>
          </cell>
          <cell r="H40">
            <v>0</v>
          </cell>
          <cell r="I40">
            <v>0</v>
          </cell>
          <cell r="J40">
            <v>16.600000000000001</v>
          </cell>
          <cell r="K40">
            <v>0</v>
          </cell>
          <cell r="L40">
            <v>0</v>
          </cell>
          <cell r="M40">
            <v>0.84</v>
          </cell>
          <cell r="N40">
            <v>1.44</v>
          </cell>
          <cell r="O40">
            <v>0</v>
          </cell>
          <cell r="P40">
            <v>0</v>
          </cell>
          <cell r="Q40">
            <v>0</v>
          </cell>
          <cell r="R40">
            <v>2.39</v>
          </cell>
          <cell r="S40">
            <v>2.75</v>
          </cell>
          <cell r="T40">
            <v>1.625</v>
          </cell>
          <cell r="U40">
            <v>0</v>
          </cell>
          <cell r="V40">
            <v>0</v>
          </cell>
          <cell r="W40">
            <v>0</v>
          </cell>
          <cell r="X40">
            <v>0</v>
          </cell>
          <cell r="Y40">
            <v>0</v>
          </cell>
          <cell r="Z40">
            <v>5.75</v>
          </cell>
          <cell r="AA40">
            <v>0</v>
          </cell>
          <cell r="AB40">
            <v>38.200000000000003</v>
          </cell>
          <cell r="AC40">
            <v>0</v>
          </cell>
          <cell r="AD40">
            <v>0</v>
          </cell>
          <cell r="AE40">
            <v>17900</v>
          </cell>
          <cell r="AF40">
            <v>1100</v>
          </cell>
          <cell r="AG40">
            <v>972</v>
          </cell>
          <cell r="AH40">
            <v>15.3</v>
          </cell>
          <cell r="AI40">
            <v>1090</v>
          </cell>
          <cell r="AJ40">
            <v>204</v>
          </cell>
          <cell r="AK40">
            <v>132</v>
          </cell>
          <cell r="AL40">
            <v>3.76</v>
          </cell>
          <cell r="AM40">
            <v>0</v>
          </cell>
          <cell r="AN40">
            <v>41.6</v>
          </cell>
          <cell r="AO40">
            <v>342000</v>
          </cell>
          <cell r="AP40">
            <v>0</v>
          </cell>
          <cell r="AQ40">
            <v>147</v>
          </cell>
          <cell r="AR40">
            <v>873</v>
          </cell>
          <cell r="AS40">
            <v>200</v>
          </cell>
          <cell r="AT40">
            <v>543</v>
          </cell>
          <cell r="AU40">
            <v>0</v>
          </cell>
          <cell r="AV40">
            <v>0</v>
          </cell>
          <cell r="AW40">
            <v>0</v>
          </cell>
          <cell r="AX40">
            <v>0</v>
          </cell>
          <cell r="AY40" t="str">
            <v>W920X390</v>
          </cell>
          <cell r="AZ40" t="str">
            <v>W920X390</v>
          </cell>
          <cell r="BA40">
            <v>390</v>
          </cell>
          <cell r="BB40">
            <v>49700</v>
          </cell>
          <cell r="BC40">
            <v>937</v>
          </cell>
          <cell r="BD40">
            <v>0</v>
          </cell>
          <cell r="BE40">
            <v>0</v>
          </cell>
          <cell r="BF40">
            <v>422</v>
          </cell>
          <cell r="BG40">
            <v>0</v>
          </cell>
          <cell r="BH40">
            <v>0</v>
          </cell>
          <cell r="BI40">
            <v>21.3</v>
          </cell>
          <cell r="BJ40">
            <v>36.6</v>
          </cell>
          <cell r="BK40">
            <v>0</v>
          </cell>
          <cell r="BL40">
            <v>0</v>
          </cell>
          <cell r="BM40">
            <v>0</v>
          </cell>
          <cell r="BN40">
            <v>60.7</v>
          </cell>
          <cell r="BO40">
            <v>69.900000000000006</v>
          </cell>
          <cell r="BP40">
            <v>0</v>
          </cell>
          <cell r="BQ40">
            <v>0</v>
          </cell>
          <cell r="BR40">
            <v>0</v>
          </cell>
          <cell r="BS40">
            <v>0</v>
          </cell>
          <cell r="BT40">
            <v>0</v>
          </cell>
          <cell r="BU40">
            <v>390</v>
          </cell>
          <cell r="BV40">
            <v>0</v>
          </cell>
          <cell r="BW40">
            <v>0</v>
          </cell>
          <cell r="BX40">
            <v>38.200000000000003</v>
          </cell>
          <cell r="BY40">
            <v>0</v>
          </cell>
          <cell r="BZ40">
            <v>7450</v>
          </cell>
          <cell r="CA40">
            <v>18000</v>
          </cell>
          <cell r="CB40">
            <v>15900</v>
          </cell>
          <cell r="CC40">
            <v>389</v>
          </cell>
          <cell r="CD40">
            <v>454</v>
          </cell>
          <cell r="CE40">
            <v>3340</v>
          </cell>
          <cell r="CF40">
            <v>2160</v>
          </cell>
          <cell r="CG40">
            <v>95.5</v>
          </cell>
          <cell r="CH40">
            <v>0</v>
          </cell>
          <cell r="CI40">
            <v>17300</v>
          </cell>
          <cell r="CJ40">
            <v>91800</v>
          </cell>
          <cell r="CK40">
            <v>0</v>
          </cell>
          <cell r="CL40">
            <v>94800</v>
          </cell>
          <cell r="CM40">
            <v>363</v>
          </cell>
          <cell r="CN40">
            <v>3280</v>
          </cell>
          <cell r="CO40">
            <v>8900</v>
          </cell>
          <cell r="CP40">
            <v>0</v>
          </cell>
          <cell r="CQ40">
            <v>0</v>
          </cell>
          <cell r="CR40">
            <v>0</v>
          </cell>
          <cell r="CS40">
            <v>0</v>
          </cell>
        </row>
        <row r="41">
          <cell r="C41" t="str">
            <v>W36X247</v>
          </cell>
          <cell r="D41" t="str">
            <v>F</v>
          </cell>
          <cell r="E41">
            <v>247</v>
          </cell>
          <cell r="F41">
            <v>72.5</v>
          </cell>
          <cell r="G41">
            <v>36.700000000000003</v>
          </cell>
          <cell r="H41">
            <v>0</v>
          </cell>
          <cell r="I41">
            <v>0</v>
          </cell>
          <cell r="J41">
            <v>16.5</v>
          </cell>
          <cell r="K41">
            <v>0</v>
          </cell>
          <cell r="L41">
            <v>0</v>
          </cell>
          <cell r="M41">
            <v>0.8</v>
          </cell>
          <cell r="N41">
            <v>1.35</v>
          </cell>
          <cell r="O41">
            <v>0</v>
          </cell>
          <cell r="P41">
            <v>0</v>
          </cell>
          <cell r="Q41">
            <v>0</v>
          </cell>
          <cell r="R41">
            <v>2.2999999999999998</v>
          </cell>
          <cell r="S41">
            <v>2.625</v>
          </cell>
          <cell r="T41">
            <v>1.625</v>
          </cell>
          <cell r="U41">
            <v>0</v>
          </cell>
          <cell r="V41">
            <v>0</v>
          </cell>
          <cell r="W41">
            <v>0</v>
          </cell>
          <cell r="X41">
            <v>0</v>
          </cell>
          <cell r="Y41">
            <v>0</v>
          </cell>
          <cell r="Z41">
            <v>6.11</v>
          </cell>
          <cell r="AA41">
            <v>0</v>
          </cell>
          <cell r="AB41">
            <v>40.1</v>
          </cell>
          <cell r="AC41">
            <v>0</v>
          </cell>
          <cell r="AD41">
            <v>0</v>
          </cell>
          <cell r="AE41">
            <v>16700</v>
          </cell>
          <cell r="AF41">
            <v>1030</v>
          </cell>
          <cell r="AG41">
            <v>913</v>
          </cell>
          <cell r="AH41">
            <v>15.2</v>
          </cell>
          <cell r="AI41">
            <v>1010</v>
          </cell>
          <cell r="AJ41">
            <v>190</v>
          </cell>
          <cell r="AK41">
            <v>123</v>
          </cell>
          <cell r="AL41">
            <v>3.74</v>
          </cell>
          <cell r="AM41">
            <v>0</v>
          </cell>
          <cell r="AN41">
            <v>34.700000000000003</v>
          </cell>
          <cell r="AO41">
            <v>316000</v>
          </cell>
          <cell r="AP41">
            <v>0</v>
          </cell>
          <cell r="AQ41">
            <v>146</v>
          </cell>
          <cell r="AR41">
            <v>812</v>
          </cell>
          <cell r="AS41">
            <v>187</v>
          </cell>
          <cell r="AT41">
            <v>509</v>
          </cell>
          <cell r="AU41">
            <v>0</v>
          </cell>
          <cell r="AV41">
            <v>0</v>
          </cell>
          <cell r="AW41">
            <v>0</v>
          </cell>
          <cell r="AX41">
            <v>0</v>
          </cell>
          <cell r="AY41" t="str">
            <v>W920X368</v>
          </cell>
          <cell r="AZ41" t="str">
            <v>W920X368</v>
          </cell>
          <cell r="BA41">
            <v>368</v>
          </cell>
          <cell r="BB41">
            <v>46800</v>
          </cell>
          <cell r="BC41">
            <v>932</v>
          </cell>
          <cell r="BD41">
            <v>0</v>
          </cell>
          <cell r="BE41">
            <v>0</v>
          </cell>
          <cell r="BF41">
            <v>419</v>
          </cell>
          <cell r="BG41">
            <v>0</v>
          </cell>
          <cell r="BH41">
            <v>0</v>
          </cell>
          <cell r="BI41">
            <v>20.3</v>
          </cell>
          <cell r="BJ41">
            <v>34.299999999999997</v>
          </cell>
          <cell r="BK41">
            <v>0</v>
          </cell>
          <cell r="BL41">
            <v>0</v>
          </cell>
          <cell r="BM41">
            <v>0</v>
          </cell>
          <cell r="BN41">
            <v>58.4</v>
          </cell>
          <cell r="BO41">
            <v>66.7</v>
          </cell>
          <cell r="BP41">
            <v>0</v>
          </cell>
          <cell r="BQ41">
            <v>0</v>
          </cell>
          <cell r="BR41">
            <v>0</v>
          </cell>
          <cell r="BS41">
            <v>0</v>
          </cell>
          <cell r="BT41">
            <v>0</v>
          </cell>
          <cell r="BU41">
            <v>368</v>
          </cell>
          <cell r="BV41">
            <v>0</v>
          </cell>
          <cell r="BW41">
            <v>0</v>
          </cell>
          <cell r="BX41">
            <v>40.1</v>
          </cell>
          <cell r="BY41">
            <v>0</v>
          </cell>
          <cell r="BZ41">
            <v>6950</v>
          </cell>
          <cell r="CA41">
            <v>16900</v>
          </cell>
          <cell r="CB41">
            <v>15000</v>
          </cell>
          <cell r="CC41">
            <v>386</v>
          </cell>
          <cell r="CD41">
            <v>420</v>
          </cell>
          <cell r="CE41">
            <v>3110</v>
          </cell>
          <cell r="CF41">
            <v>2020</v>
          </cell>
          <cell r="CG41">
            <v>95</v>
          </cell>
          <cell r="CH41">
            <v>0</v>
          </cell>
          <cell r="CI41">
            <v>14400</v>
          </cell>
          <cell r="CJ41">
            <v>84900</v>
          </cell>
          <cell r="CK41">
            <v>0</v>
          </cell>
          <cell r="CL41">
            <v>94200</v>
          </cell>
          <cell r="CM41">
            <v>338</v>
          </cell>
          <cell r="CN41">
            <v>3060</v>
          </cell>
          <cell r="CO41">
            <v>8340</v>
          </cell>
          <cell r="CP41">
            <v>0</v>
          </cell>
          <cell r="CQ41">
            <v>0</v>
          </cell>
          <cell r="CR41">
            <v>0</v>
          </cell>
          <cell r="CS41">
            <v>0</v>
          </cell>
        </row>
        <row r="42">
          <cell r="C42" t="str">
            <v>W36X231</v>
          </cell>
          <cell r="D42" t="str">
            <v>F</v>
          </cell>
          <cell r="E42">
            <v>230</v>
          </cell>
          <cell r="F42">
            <v>68.099999999999994</v>
          </cell>
          <cell r="G42">
            <v>36.5</v>
          </cell>
          <cell r="H42">
            <v>0</v>
          </cell>
          <cell r="I42">
            <v>0</v>
          </cell>
          <cell r="J42">
            <v>16.5</v>
          </cell>
          <cell r="K42">
            <v>0</v>
          </cell>
          <cell r="L42">
            <v>0</v>
          </cell>
          <cell r="M42">
            <v>0.76</v>
          </cell>
          <cell r="N42">
            <v>1.26</v>
          </cell>
          <cell r="O42">
            <v>0</v>
          </cell>
          <cell r="P42">
            <v>0</v>
          </cell>
          <cell r="Q42">
            <v>0</v>
          </cell>
          <cell r="R42">
            <v>2.21</v>
          </cell>
          <cell r="S42">
            <v>2.5625</v>
          </cell>
          <cell r="T42">
            <v>1.5625</v>
          </cell>
          <cell r="U42">
            <v>0</v>
          </cell>
          <cell r="V42">
            <v>0</v>
          </cell>
          <cell r="W42">
            <v>0</v>
          </cell>
          <cell r="X42">
            <v>0</v>
          </cell>
          <cell r="Y42">
            <v>0</v>
          </cell>
          <cell r="Z42">
            <v>6.54</v>
          </cell>
          <cell r="AA42">
            <v>0</v>
          </cell>
          <cell r="AB42">
            <v>42.2</v>
          </cell>
          <cell r="AC42">
            <v>0</v>
          </cell>
          <cell r="AD42">
            <v>0</v>
          </cell>
          <cell r="AE42">
            <v>15600</v>
          </cell>
          <cell r="AF42">
            <v>963</v>
          </cell>
          <cell r="AG42">
            <v>854</v>
          </cell>
          <cell r="AH42">
            <v>15.1</v>
          </cell>
          <cell r="AI42">
            <v>940</v>
          </cell>
          <cell r="AJ42">
            <v>176</v>
          </cell>
          <cell r="AK42">
            <v>114</v>
          </cell>
          <cell r="AL42">
            <v>3.71</v>
          </cell>
          <cell r="AM42">
            <v>0</v>
          </cell>
          <cell r="AN42">
            <v>28.7</v>
          </cell>
          <cell r="AO42">
            <v>292000</v>
          </cell>
          <cell r="AP42">
            <v>0</v>
          </cell>
          <cell r="AQ42">
            <v>145</v>
          </cell>
          <cell r="AR42">
            <v>756</v>
          </cell>
          <cell r="AS42">
            <v>175</v>
          </cell>
          <cell r="AT42">
            <v>476</v>
          </cell>
          <cell r="AU42">
            <v>0</v>
          </cell>
          <cell r="AV42">
            <v>0</v>
          </cell>
          <cell r="AW42">
            <v>0</v>
          </cell>
          <cell r="AX42">
            <v>0</v>
          </cell>
          <cell r="AY42" t="str">
            <v>W920X345</v>
          </cell>
          <cell r="AZ42" t="str">
            <v>W920X345</v>
          </cell>
          <cell r="BA42">
            <v>345</v>
          </cell>
          <cell r="BB42">
            <v>43900</v>
          </cell>
          <cell r="BC42">
            <v>927</v>
          </cell>
          <cell r="BD42">
            <v>0</v>
          </cell>
          <cell r="BE42">
            <v>0</v>
          </cell>
          <cell r="BF42">
            <v>419</v>
          </cell>
          <cell r="BG42">
            <v>0</v>
          </cell>
          <cell r="BH42">
            <v>0</v>
          </cell>
          <cell r="BI42">
            <v>19.3</v>
          </cell>
          <cell r="BJ42">
            <v>32</v>
          </cell>
          <cell r="BK42">
            <v>0</v>
          </cell>
          <cell r="BL42">
            <v>0</v>
          </cell>
          <cell r="BM42">
            <v>0</v>
          </cell>
          <cell r="BN42">
            <v>56.1</v>
          </cell>
          <cell r="BO42">
            <v>65.099999999999994</v>
          </cell>
          <cell r="BP42">
            <v>0</v>
          </cell>
          <cell r="BQ42">
            <v>0</v>
          </cell>
          <cell r="BR42">
            <v>0</v>
          </cell>
          <cell r="BS42">
            <v>0</v>
          </cell>
          <cell r="BT42">
            <v>0</v>
          </cell>
          <cell r="BU42">
            <v>345</v>
          </cell>
          <cell r="BV42">
            <v>0</v>
          </cell>
          <cell r="BW42">
            <v>0</v>
          </cell>
          <cell r="BX42">
            <v>42.2</v>
          </cell>
          <cell r="BY42">
            <v>0</v>
          </cell>
          <cell r="BZ42">
            <v>6490</v>
          </cell>
          <cell r="CA42">
            <v>15800</v>
          </cell>
          <cell r="CB42">
            <v>14000</v>
          </cell>
          <cell r="CC42">
            <v>384</v>
          </cell>
          <cell r="CD42">
            <v>391</v>
          </cell>
          <cell r="CE42">
            <v>2880</v>
          </cell>
          <cell r="CF42">
            <v>1870</v>
          </cell>
          <cell r="CG42">
            <v>94.2</v>
          </cell>
          <cell r="CH42">
            <v>0</v>
          </cell>
          <cell r="CI42">
            <v>11900</v>
          </cell>
          <cell r="CJ42">
            <v>78400</v>
          </cell>
          <cell r="CK42">
            <v>0</v>
          </cell>
          <cell r="CL42">
            <v>93500</v>
          </cell>
          <cell r="CM42">
            <v>315</v>
          </cell>
          <cell r="CN42">
            <v>2870</v>
          </cell>
          <cell r="CO42">
            <v>7800</v>
          </cell>
          <cell r="CP42">
            <v>0</v>
          </cell>
          <cell r="CQ42">
            <v>0</v>
          </cell>
          <cell r="CR42">
            <v>0</v>
          </cell>
          <cell r="CS42">
            <v>0</v>
          </cell>
        </row>
        <row r="43">
          <cell r="C43" t="str">
            <v>W36X256</v>
          </cell>
          <cell r="D43" t="str">
            <v>F</v>
          </cell>
          <cell r="E43">
            <v>256</v>
          </cell>
          <cell r="F43">
            <v>75.400000000000006</v>
          </cell>
          <cell r="G43">
            <v>37.4</v>
          </cell>
          <cell r="H43">
            <v>0</v>
          </cell>
          <cell r="I43">
            <v>0</v>
          </cell>
          <cell r="J43">
            <v>12.2</v>
          </cell>
          <cell r="K43">
            <v>0</v>
          </cell>
          <cell r="L43">
            <v>0</v>
          </cell>
          <cell r="M43">
            <v>0.96</v>
          </cell>
          <cell r="N43">
            <v>1.73</v>
          </cell>
          <cell r="O43">
            <v>0</v>
          </cell>
          <cell r="P43">
            <v>0</v>
          </cell>
          <cell r="Q43">
            <v>0</v>
          </cell>
          <cell r="R43">
            <v>2.48</v>
          </cell>
          <cell r="S43">
            <v>2.625</v>
          </cell>
          <cell r="T43">
            <v>1.3125</v>
          </cell>
          <cell r="U43">
            <v>0</v>
          </cell>
          <cell r="V43">
            <v>0</v>
          </cell>
          <cell r="W43">
            <v>0</v>
          </cell>
          <cell r="X43">
            <v>0</v>
          </cell>
          <cell r="Y43">
            <v>0</v>
          </cell>
          <cell r="Z43">
            <v>3.53</v>
          </cell>
          <cell r="AA43">
            <v>0</v>
          </cell>
          <cell r="AB43">
            <v>33.799999999999997</v>
          </cell>
          <cell r="AC43">
            <v>0</v>
          </cell>
          <cell r="AD43">
            <v>0</v>
          </cell>
          <cell r="AE43">
            <v>16800</v>
          </cell>
          <cell r="AF43">
            <v>1040</v>
          </cell>
          <cell r="AG43">
            <v>895</v>
          </cell>
          <cell r="AH43">
            <v>14.9</v>
          </cell>
          <cell r="AI43">
            <v>528</v>
          </cell>
          <cell r="AJ43">
            <v>137</v>
          </cell>
          <cell r="AK43">
            <v>86.5</v>
          </cell>
          <cell r="AL43">
            <v>2.65</v>
          </cell>
          <cell r="AM43">
            <v>0</v>
          </cell>
          <cell r="AN43">
            <v>52.9</v>
          </cell>
          <cell r="AO43">
            <v>168000</v>
          </cell>
          <cell r="AP43">
            <v>0</v>
          </cell>
          <cell r="AQ43">
            <v>109</v>
          </cell>
          <cell r="AR43">
            <v>576</v>
          </cell>
          <cell r="AS43">
            <v>174</v>
          </cell>
          <cell r="AT43">
            <v>516</v>
          </cell>
          <cell r="AU43">
            <v>0</v>
          </cell>
          <cell r="AV43">
            <v>0</v>
          </cell>
          <cell r="AW43">
            <v>0</v>
          </cell>
          <cell r="AX43">
            <v>0</v>
          </cell>
          <cell r="AY43" t="str">
            <v>W920X381</v>
          </cell>
          <cell r="AZ43" t="str">
            <v>W920X381</v>
          </cell>
          <cell r="BA43">
            <v>381</v>
          </cell>
          <cell r="BB43">
            <v>48600</v>
          </cell>
          <cell r="BC43">
            <v>950</v>
          </cell>
          <cell r="BD43">
            <v>0</v>
          </cell>
          <cell r="BE43">
            <v>0</v>
          </cell>
          <cell r="BF43">
            <v>310</v>
          </cell>
          <cell r="BG43">
            <v>0</v>
          </cell>
          <cell r="BH43">
            <v>0</v>
          </cell>
          <cell r="BI43">
            <v>24.4</v>
          </cell>
          <cell r="BJ43">
            <v>43.9</v>
          </cell>
          <cell r="BK43">
            <v>0</v>
          </cell>
          <cell r="BL43">
            <v>0</v>
          </cell>
          <cell r="BM43">
            <v>0</v>
          </cell>
          <cell r="BN43">
            <v>63</v>
          </cell>
          <cell r="BO43">
            <v>66.7</v>
          </cell>
          <cell r="BP43">
            <v>0</v>
          </cell>
          <cell r="BQ43">
            <v>0</v>
          </cell>
          <cell r="BR43">
            <v>0</v>
          </cell>
          <cell r="BS43">
            <v>0</v>
          </cell>
          <cell r="BT43">
            <v>0</v>
          </cell>
          <cell r="BU43">
            <v>381</v>
          </cell>
          <cell r="BV43">
            <v>0</v>
          </cell>
          <cell r="BW43">
            <v>0</v>
          </cell>
          <cell r="BX43">
            <v>33.799999999999997</v>
          </cell>
          <cell r="BY43">
            <v>0</v>
          </cell>
          <cell r="BZ43">
            <v>6990</v>
          </cell>
          <cell r="CA43">
            <v>17000</v>
          </cell>
          <cell r="CB43">
            <v>14700</v>
          </cell>
          <cell r="CC43">
            <v>378</v>
          </cell>
          <cell r="CD43">
            <v>220</v>
          </cell>
          <cell r="CE43">
            <v>2250</v>
          </cell>
          <cell r="CF43">
            <v>1420</v>
          </cell>
          <cell r="CG43">
            <v>67.3</v>
          </cell>
          <cell r="CH43">
            <v>0</v>
          </cell>
          <cell r="CI43">
            <v>22000</v>
          </cell>
          <cell r="CJ43">
            <v>45100</v>
          </cell>
          <cell r="CK43">
            <v>0</v>
          </cell>
          <cell r="CL43">
            <v>70300</v>
          </cell>
          <cell r="CM43">
            <v>240</v>
          </cell>
          <cell r="CN43">
            <v>2850</v>
          </cell>
          <cell r="CO43">
            <v>8460</v>
          </cell>
          <cell r="CP43">
            <v>0</v>
          </cell>
          <cell r="CQ43">
            <v>0</v>
          </cell>
          <cell r="CR43">
            <v>0</v>
          </cell>
          <cell r="CS43">
            <v>0</v>
          </cell>
        </row>
        <row r="44">
          <cell r="C44" t="str">
            <v>W36X232</v>
          </cell>
          <cell r="D44" t="str">
            <v>F</v>
          </cell>
          <cell r="E44">
            <v>232</v>
          </cell>
          <cell r="F44">
            <v>68.099999999999994</v>
          </cell>
          <cell r="G44">
            <v>37.1</v>
          </cell>
          <cell r="H44">
            <v>0</v>
          </cell>
          <cell r="I44">
            <v>0</v>
          </cell>
          <cell r="J44">
            <v>12.1</v>
          </cell>
          <cell r="K44">
            <v>0</v>
          </cell>
          <cell r="L44">
            <v>0</v>
          </cell>
          <cell r="M44">
            <v>0.87</v>
          </cell>
          <cell r="N44">
            <v>1.57</v>
          </cell>
          <cell r="O44">
            <v>0</v>
          </cell>
          <cell r="P44">
            <v>0</v>
          </cell>
          <cell r="Q44">
            <v>0</v>
          </cell>
          <cell r="R44">
            <v>2.3199999999999998</v>
          </cell>
          <cell r="S44">
            <v>2.4375</v>
          </cell>
          <cell r="T44">
            <v>1.25</v>
          </cell>
          <cell r="U44">
            <v>0</v>
          </cell>
          <cell r="V44">
            <v>0</v>
          </cell>
          <cell r="W44">
            <v>0</v>
          </cell>
          <cell r="X44">
            <v>0</v>
          </cell>
          <cell r="Y44">
            <v>0</v>
          </cell>
          <cell r="Z44">
            <v>3.86</v>
          </cell>
          <cell r="AA44">
            <v>0</v>
          </cell>
          <cell r="AB44">
            <v>37.299999999999997</v>
          </cell>
          <cell r="AC44">
            <v>0</v>
          </cell>
          <cell r="AD44">
            <v>0</v>
          </cell>
          <cell r="AE44">
            <v>15000</v>
          </cell>
          <cell r="AF44">
            <v>936</v>
          </cell>
          <cell r="AG44">
            <v>809</v>
          </cell>
          <cell r="AH44">
            <v>14.8</v>
          </cell>
          <cell r="AI44">
            <v>468</v>
          </cell>
          <cell r="AJ44">
            <v>122</v>
          </cell>
          <cell r="AK44">
            <v>77.2</v>
          </cell>
          <cell r="AL44">
            <v>2.62</v>
          </cell>
          <cell r="AM44">
            <v>0</v>
          </cell>
          <cell r="AN44">
            <v>39.6</v>
          </cell>
          <cell r="AO44">
            <v>148000</v>
          </cell>
          <cell r="AP44">
            <v>0</v>
          </cell>
          <cell r="AQ44">
            <v>108</v>
          </cell>
          <cell r="AR44">
            <v>512</v>
          </cell>
          <cell r="AS44">
            <v>157</v>
          </cell>
          <cell r="AT44">
            <v>464</v>
          </cell>
          <cell r="AU44">
            <v>0</v>
          </cell>
          <cell r="AV44">
            <v>0</v>
          </cell>
          <cell r="AW44">
            <v>0</v>
          </cell>
          <cell r="AX44">
            <v>0</v>
          </cell>
          <cell r="AY44" t="str">
            <v>W920X345</v>
          </cell>
          <cell r="AZ44" t="str">
            <v>W920X345</v>
          </cell>
          <cell r="BA44">
            <v>345</v>
          </cell>
          <cell r="BB44">
            <v>43900</v>
          </cell>
          <cell r="BC44">
            <v>942</v>
          </cell>
          <cell r="BD44">
            <v>0</v>
          </cell>
          <cell r="BE44">
            <v>0</v>
          </cell>
          <cell r="BF44">
            <v>307</v>
          </cell>
          <cell r="BG44">
            <v>0</v>
          </cell>
          <cell r="BH44">
            <v>0</v>
          </cell>
          <cell r="BI44">
            <v>22.1</v>
          </cell>
          <cell r="BJ44">
            <v>39.9</v>
          </cell>
          <cell r="BK44">
            <v>0</v>
          </cell>
          <cell r="BL44">
            <v>0</v>
          </cell>
          <cell r="BM44">
            <v>0</v>
          </cell>
          <cell r="BN44">
            <v>58.9</v>
          </cell>
          <cell r="BO44">
            <v>61.9</v>
          </cell>
          <cell r="BP44">
            <v>0</v>
          </cell>
          <cell r="BQ44">
            <v>0</v>
          </cell>
          <cell r="BR44">
            <v>0</v>
          </cell>
          <cell r="BS44">
            <v>0</v>
          </cell>
          <cell r="BT44">
            <v>0</v>
          </cell>
          <cell r="BU44">
            <v>345</v>
          </cell>
          <cell r="BV44">
            <v>0</v>
          </cell>
          <cell r="BW44">
            <v>0</v>
          </cell>
          <cell r="BX44">
            <v>37.299999999999997</v>
          </cell>
          <cell r="BY44">
            <v>0</v>
          </cell>
          <cell r="BZ44">
            <v>6240</v>
          </cell>
          <cell r="CA44">
            <v>15300</v>
          </cell>
          <cell r="CB44">
            <v>13300</v>
          </cell>
          <cell r="CC44">
            <v>376</v>
          </cell>
          <cell r="CD44">
            <v>195</v>
          </cell>
          <cell r="CE44">
            <v>2000</v>
          </cell>
          <cell r="CF44">
            <v>1270</v>
          </cell>
          <cell r="CG44">
            <v>66.5</v>
          </cell>
          <cell r="CH44">
            <v>0</v>
          </cell>
          <cell r="CI44">
            <v>16500</v>
          </cell>
          <cell r="CJ44">
            <v>39700</v>
          </cell>
          <cell r="CK44">
            <v>0</v>
          </cell>
          <cell r="CL44">
            <v>69700</v>
          </cell>
          <cell r="CM44">
            <v>213</v>
          </cell>
          <cell r="CN44">
            <v>2570</v>
          </cell>
          <cell r="CO44">
            <v>7600</v>
          </cell>
          <cell r="CP44">
            <v>0</v>
          </cell>
          <cell r="CQ44">
            <v>0</v>
          </cell>
          <cell r="CR44">
            <v>0</v>
          </cell>
          <cell r="CS44">
            <v>0</v>
          </cell>
        </row>
        <row r="45">
          <cell r="C45" t="str">
            <v>W36X210</v>
          </cell>
          <cell r="D45" t="str">
            <v>F</v>
          </cell>
          <cell r="E45">
            <v>210</v>
          </cell>
          <cell r="F45">
            <v>61.8</v>
          </cell>
          <cell r="G45">
            <v>36.700000000000003</v>
          </cell>
          <cell r="H45">
            <v>0</v>
          </cell>
          <cell r="I45">
            <v>0</v>
          </cell>
          <cell r="J45">
            <v>12.2</v>
          </cell>
          <cell r="K45">
            <v>0</v>
          </cell>
          <cell r="L45">
            <v>0</v>
          </cell>
          <cell r="M45">
            <v>0.83</v>
          </cell>
          <cell r="N45">
            <v>1.36</v>
          </cell>
          <cell r="O45">
            <v>0</v>
          </cell>
          <cell r="P45">
            <v>0</v>
          </cell>
          <cell r="Q45">
            <v>0</v>
          </cell>
          <cell r="R45">
            <v>2.11</v>
          </cell>
          <cell r="S45">
            <v>2.3125</v>
          </cell>
          <cell r="T45">
            <v>1.25</v>
          </cell>
          <cell r="U45">
            <v>0</v>
          </cell>
          <cell r="V45">
            <v>0</v>
          </cell>
          <cell r="W45">
            <v>0</v>
          </cell>
          <cell r="X45">
            <v>0</v>
          </cell>
          <cell r="Y45">
            <v>0</v>
          </cell>
          <cell r="Z45">
            <v>4.4800000000000004</v>
          </cell>
          <cell r="AA45">
            <v>0</v>
          </cell>
          <cell r="AB45">
            <v>39.1</v>
          </cell>
          <cell r="AC45">
            <v>0</v>
          </cell>
          <cell r="AD45">
            <v>0</v>
          </cell>
          <cell r="AE45">
            <v>13200</v>
          </cell>
          <cell r="AF45">
            <v>833</v>
          </cell>
          <cell r="AG45">
            <v>719</v>
          </cell>
          <cell r="AH45">
            <v>14.6</v>
          </cell>
          <cell r="AI45">
            <v>411</v>
          </cell>
          <cell r="AJ45">
            <v>107</v>
          </cell>
          <cell r="AK45">
            <v>67.5</v>
          </cell>
          <cell r="AL45">
            <v>2.58</v>
          </cell>
          <cell r="AM45">
            <v>0</v>
          </cell>
          <cell r="AN45">
            <v>28</v>
          </cell>
          <cell r="AO45">
            <v>128000</v>
          </cell>
          <cell r="AP45">
            <v>0</v>
          </cell>
          <cell r="AQ45">
            <v>108</v>
          </cell>
          <cell r="AR45">
            <v>446</v>
          </cell>
          <cell r="AS45">
            <v>136</v>
          </cell>
          <cell r="AT45">
            <v>412</v>
          </cell>
          <cell r="AU45">
            <v>0</v>
          </cell>
          <cell r="AV45">
            <v>0</v>
          </cell>
          <cell r="AW45">
            <v>0</v>
          </cell>
          <cell r="AX45">
            <v>0</v>
          </cell>
          <cell r="AY45" t="str">
            <v>W920X313</v>
          </cell>
          <cell r="AZ45" t="str">
            <v>W920X313</v>
          </cell>
          <cell r="BA45">
            <v>313</v>
          </cell>
          <cell r="BB45">
            <v>39900</v>
          </cell>
          <cell r="BC45">
            <v>932</v>
          </cell>
          <cell r="BD45">
            <v>0</v>
          </cell>
          <cell r="BE45">
            <v>0</v>
          </cell>
          <cell r="BF45">
            <v>310</v>
          </cell>
          <cell r="BG45">
            <v>0</v>
          </cell>
          <cell r="BH45">
            <v>0</v>
          </cell>
          <cell r="BI45">
            <v>21.1</v>
          </cell>
          <cell r="BJ45">
            <v>34.5</v>
          </cell>
          <cell r="BK45">
            <v>0</v>
          </cell>
          <cell r="BL45">
            <v>0</v>
          </cell>
          <cell r="BM45">
            <v>0</v>
          </cell>
          <cell r="BN45">
            <v>53.6</v>
          </cell>
          <cell r="BO45">
            <v>58.7</v>
          </cell>
          <cell r="BP45">
            <v>0</v>
          </cell>
          <cell r="BQ45">
            <v>0</v>
          </cell>
          <cell r="BR45">
            <v>0</v>
          </cell>
          <cell r="BS45">
            <v>0</v>
          </cell>
          <cell r="BT45">
            <v>0</v>
          </cell>
          <cell r="BU45">
            <v>313</v>
          </cell>
          <cell r="BV45">
            <v>0</v>
          </cell>
          <cell r="BW45">
            <v>0</v>
          </cell>
          <cell r="BX45">
            <v>39.1</v>
          </cell>
          <cell r="BY45">
            <v>0</v>
          </cell>
          <cell r="BZ45">
            <v>5490</v>
          </cell>
          <cell r="CA45">
            <v>13700</v>
          </cell>
          <cell r="CB45">
            <v>11800</v>
          </cell>
          <cell r="CC45">
            <v>371</v>
          </cell>
          <cell r="CD45">
            <v>171</v>
          </cell>
          <cell r="CE45">
            <v>1750</v>
          </cell>
          <cell r="CF45">
            <v>1110</v>
          </cell>
          <cell r="CG45">
            <v>65.5</v>
          </cell>
          <cell r="CH45">
            <v>0</v>
          </cell>
          <cell r="CI45">
            <v>11700</v>
          </cell>
          <cell r="CJ45">
            <v>34400</v>
          </cell>
          <cell r="CK45">
            <v>0</v>
          </cell>
          <cell r="CL45">
            <v>69700</v>
          </cell>
          <cell r="CM45">
            <v>186</v>
          </cell>
          <cell r="CN45">
            <v>2230</v>
          </cell>
          <cell r="CO45">
            <v>6750</v>
          </cell>
          <cell r="CP45">
            <v>0</v>
          </cell>
          <cell r="CQ45">
            <v>0</v>
          </cell>
          <cell r="CR45">
            <v>0</v>
          </cell>
          <cell r="CS45">
            <v>0</v>
          </cell>
        </row>
        <row r="46">
          <cell r="C46" t="str">
            <v>W36X194</v>
          </cell>
          <cell r="D46" t="str">
            <v>F</v>
          </cell>
          <cell r="E46">
            <v>194</v>
          </cell>
          <cell r="F46">
            <v>57</v>
          </cell>
          <cell r="G46">
            <v>36.5</v>
          </cell>
          <cell r="H46">
            <v>0</v>
          </cell>
          <cell r="I46">
            <v>0</v>
          </cell>
          <cell r="J46">
            <v>12.1</v>
          </cell>
          <cell r="K46">
            <v>0</v>
          </cell>
          <cell r="L46">
            <v>0</v>
          </cell>
          <cell r="M46">
            <v>0.76500000000000001</v>
          </cell>
          <cell r="N46">
            <v>1.26</v>
          </cell>
          <cell r="O46">
            <v>0</v>
          </cell>
          <cell r="P46">
            <v>0</v>
          </cell>
          <cell r="Q46">
            <v>0</v>
          </cell>
          <cell r="R46">
            <v>2.0099999999999998</v>
          </cell>
          <cell r="S46">
            <v>2.1875</v>
          </cell>
          <cell r="T46">
            <v>1.1875</v>
          </cell>
          <cell r="U46">
            <v>0</v>
          </cell>
          <cell r="V46">
            <v>0</v>
          </cell>
          <cell r="W46">
            <v>0</v>
          </cell>
          <cell r="X46">
            <v>0</v>
          </cell>
          <cell r="Y46">
            <v>0</v>
          </cell>
          <cell r="Z46">
            <v>4.8099999999999996</v>
          </cell>
          <cell r="AA46">
            <v>0</v>
          </cell>
          <cell r="AB46">
            <v>42.4</v>
          </cell>
          <cell r="AC46">
            <v>0</v>
          </cell>
          <cell r="AD46">
            <v>0</v>
          </cell>
          <cell r="AE46">
            <v>12100</v>
          </cell>
          <cell r="AF46">
            <v>767</v>
          </cell>
          <cell r="AG46">
            <v>664</v>
          </cell>
          <cell r="AH46">
            <v>14.6</v>
          </cell>
          <cell r="AI46">
            <v>375</v>
          </cell>
          <cell r="AJ46">
            <v>97.7</v>
          </cell>
          <cell r="AK46">
            <v>61.9</v>
          </cell>
          <cell r="AL46">
            <v>2.56</v>
          </cell>
          <cell r="AM46">
            <v>0</v>
          </cell>
          <cell r="AN46">
            <v>22.2</v>
          </cell>
          <cell r="AO46">
            <v>116000</v>
          </cell>
          <cell r="AP46">
            <v>0</v>
          </cell>
          <cell r="AQ46">
            <v>107</v>
          </cell>
          <cell r="AR46">
            <v>407</v>
          </cell>
          <cell r="AS46">
            <v>126</v>
          </cell>
          <cell r="AT46">
            <v>379</v>
          </cell>
          <cell r="AU46">
            <v>0</v>
          </cell>
          <cell r="AV46">
            <v>0</v>
          </cell>
          <cell r="AW46">
            <v>0</v>
          </cell>
          <cell r="AX46">
            <v>0</v>
          </cell>
          <cell r="AY46" t="str">
            <v>W920X289</v>
          </cell>
          <cell r="AZ46" t="str">
            <v>W920X289</v>
          </cell>
          <cell r="BA46">
            <v>289</v>
          </cell>
          <cell r="BB46">
            <v>36800</v>
          </cell>
          <cell r="BC46">
            <v>927</v>
          </cell>
          <cell r="BD46">
            <v>0</v>
          </cell>
          <cell r="BE46">
            <v>0</v>
          </cell>
          <cell r="BF46">
            <v>307</v>
          </cell>
          <cell r="BG46">
            <v>0</v>
          </cell>
          <cell r="BH46">
            <v>0</v>
          </cell>
          <cell r="BI46">
            <v>19.399999999999999</v>
          </cell>
          <cell r="BJ46">
            <v>32</v>
          </cell>
          <cell r="BK46">
            <v>0</v>
          </cell>
          <cell r="BL46">
            <v>0</v>
          </cell>
          <cell r="BM46">
            <v>0</v>
          </cell>
          <cell r="BN46">
            <v>51.1</v>
          </cell>
          <cell r="BO46">
            <v>55.6</v>
          </cell>
          <cell r="BP46">
            <v>0</v>
          </cell>
          <cell r="BQ46">
            <v>0</v>
          </cell>
          <cell r="BR46">
            <v>0</v>
          </cell>
          <cell r="BS46">
            <v>0</v>
          </cell>
          <cell r="BT46">
            <v>0</v>
          </cell>
          <cell r="BU46">
            <v>289</v>
          </cell>
          <cell r="BV46">
            <v>0</v>
          </cell>
          <cell r="BW46">
            <v>0</v>
          </cell>
          <cell r="BX46">
            <v>42.4</v>
          </cell>
          <cell r="BY46">
            <v>0</v>
          </cell>
          <cell r="BZ46">
            <v>5040</v>
          </cell>
          <cell r="CA46">
            <v>12600</v>
          </cell>
          <cell r="CB46">
            <v>10900</v>
          </cell>
          <cell r="CC46">
            <v>371</v>
          </cell>
          <cell r="CD46">
            <v>156</v>
          </cell>
          <cell r="CE46">
            <v>1600</v>
          </cell>
          <cell r="CF46">
            <v>1010</v>
          </cell>
          <cell r="CG46">
            <v>65</v>
          </cell>
          <cell r="CH46">
            <v>0</v>
          </cell>
          <cell r="CI46">
            <v>9240</v>
          </cell>
          <cell r="CJ46">
            <v>31200</v>
          </cell>
          <cell r="CK46">
            <v>0</v>
          </cell>
          <cell r="CL46">
            <v>69000</v>
          </cell>
          <cell r="CM46">
            <v>169</v>
          </cell>
          <cell r="CN46">
            <v>2060</v>
          </cell>
          <cell r="CO46">
            <v>6210</v>
          </cell>
          <cell r="CP46">
            <v>0</v>
          </cell>
          <cell r="CQ46">
            <v>0</v>
          </cell>
          <cell r="CR46">
            <v>0</v>
          </cell>
          <cell r="CS46">
            <v>0</v>
          </cell>
        </row>
        <row r="47">
          <cell r="C47" t="str">
            <v>W36X182</v>
          </cell>
          <cell r="D47" t="str">
            <v>F</v>
          </cell>
          <cell r="E47">
            <v>182</v>
          </cell>
          <cell r="F47">
            <v>53.6</v>
          </cell>
          <cell r="G47">
            <v>36.299999999999997</v>
          </cell>
          <cell r="H47">
            <v>0</v>
          </cell>
          <cell r="I47">
            <v>0</v>
          </cell>
          <cell r="J47">
            <v>12.1</v>
          </cell>
          <cell r="K47">
            <v>0</v>
          </cell>
          <cell r="L47">
            <v>0</v>
          </cell>
          <cell r="M47">
            <v>0.72499999999999998</v>
          </cell>
          <cell r="N47">
            <v>1.18</v>
          </cell>
          <cell r="O47">
            <v>0</v>
          </cell>
          <cell r="P47">
            <v>0</v>
          </cell>
          <cell r="Q47">
            <v>0</v>
          </cell>
          <cell r="R47">
            <v>1.93</v>
          </cell>
          <cell r="S47">
            <v>2.125</v>
          </cell>
          <cell r="T47">
            <v>1.1875</v>
          </cell>
          <cell r="U47">
            <v>0</v>
          </cell>
          <cell r="V47">
            <v>0</v>
          </cell>
          <cell r="W47">
            <v>0</v>
          </cell>
          <cell r="X47">
            <v>0</v>
          </cell>
          <cell r="Y47">
            <v>0</v>
          </cell>
          <cell r="Z47">
            <v>5.12</v>
          </cell>
          <cell r="AA47">
            <v>0</v>
          </cell>
          <cell r="AB47">
            <v>44.8</v>
          </cell>
          <cell r="AC47">
            <v>0</v>
          </cell>
          <cell r="AD47">
            <v>0</v>
          </cell>
          <cell r="AE47">
            <v>11300</v>
          </cell>
          <cell r="AF47">
            <v>718</v>
          </cell>
          <cell r="AG47">
            <v>623</v>
          </cell>
          <cell r="AH47">
            <v>14.5</v>
          </cell>
          <cell r="AI47">
            <v>347</v>
          </cell>
          <cell r="AJ47">
            <v>90.7</v>
          </cell>
          <cell r="AK47">
            <v>57.6</v>
          </cell>
          <cell r="AL47">
            <v>2.5499999999999998</v>
          </cell>
          <cell r="AM47">
            <v>0</v>
          </cell>
          <cell r="AN47">
            <v>18.5</v>
          </cell>
          <cell r="AO47">
            <v>107000</v>
          </cell>
          <cell r="AP47">
            <v>0</v>
          </cell>
          <cell r="AQ47">
            <v>106</v>
          </cell>
          <cell r="AR47">
            <v>378</v>
          </cell>
          <cell r="AS47">
            <v>118</v>
          </cell>
          <cell r="AT47">
            <v>355</v>
          </cell>
          <cell r="AU47">
            <v>0</v>
          </cell>
          <cell r="AV47">
            <v>0</v>
          </cell>
          <cell r="AW47">
            <v>0</v>
          </cell>
          <cell r="AX47">
            <v>0</v>
          </cell>
          <cell r="AY47" t="str">
            <v>W920X271</v>
          </cell>
          <cell r="AZ47" t="str">
            <v>W920X271</v>
          </cell>
          <cell r="BA47">
            <v>271</v>
          </cell>
          <cell r="BB47">
            <v>34600</v>
          </cell>
          <cell r="BC47">
            <v>922</v>
          </cell>
          <cell r="BD47">
            <v>0</v>
          </cell>
          <cell r="BE47">
            <v>0</v>
          </cell>
          <cell r="BF47">
            <v>307</v>
          </cell>
          <cell r="BG47">
            <v>0</v>
          </cell>
          <cell r="BH47">
            <v>0</v>
          </cell>
          <cell r="BI47">
            <v>18.399999999999999</v>
          </cell>
          <cell r="BJ47">
            <v>30</v>
          </cell>
          <cell r="BK47">
            <v>0</v>
          </cell>
          <cell r="BL47">
            <v>0</v>
          </cell>
          <cell r="BM47">
            <v>0</v>
          </cell>
          <cell r="BN47">
            <v>49</v>
          </cell>
          <cell r="BO47">
            <v>54</v>
          </cell>
          <cell r="BP47">
            <v>0</v>
          </cell>
          <cell r="BQ47">
            <v>0</v>
          </cell>
          <cell r="BR47">
            <v>0</v>
          </cell>
          <cell r="BS47">
            <v>0</v>
          </cell>
          <cell r="BT47">
            <v>0</v>
          </cell>
          <cell r="BU47">
            <v>271</v>
          </cell>
          <cell r="BV47">
            <v>0</v>
          </cell>
          <cell r="BW47">
            <v>0</v>
          </cell>
          <cell r="BX47">
            <v>44.8</v>
          </cell>
          <cell r="BY47">
            <v>0</v>
          </cell>
          <cell r="BZ47">
            <v>4700</v>
          </cell>
          <cell r="CA47">
            <v>11800</v>
          </cell>
          <cell r="CB47">
            <v>10200</v>
          </cell>
          <cell r="CC47">
            <v>368</v>
          </cell>
          <cell r="CD47">
            <v>144</v>
          </cell>
          <cell r="CE47">
            <v>1490</v>
          </cell>
          <cell r="CF47">
            <v>944</v>
          </cell>
          <cell r="CG47">
            <v>64.8</v>
          </cell>
          <cell r="CH47">
            <v>0</v>
          </cell>
          <cell r="CI47">
            <v>7700</v>
          </cell>
          <cell r="CJ47">
            <v>28700</v>
          </cell>
          <cell r="CK47">
            <v>0</v>
          </cell>
          <cell r="CL47">
            <v>68400</v>
          </cell>
          <cell r="CM47">
            <v>157</v>
          </cell>
          <cell r="CN47">
            <v>1930</v>
          </cell>
          <cell r="CO47">
            <v>5820</v>
          </cell>
          <cell r="CP47">
            <v>0</v>
          </cell>
          <cell r="CQ47">
            <v>0</v>
          </cell>
          <cell r="CR47">
            <v>0</v>
          </cell>
          <cell r="CS47">
            <v>0</v>
          </cell>
        </row>
        <row r="48">
          <cell r="C48" t="str">
            <v>W36X170</v>
          </cell>
          <cell r="D48" t="str">
            <v>F</v>
          </cell>
          <cell r="E48">
            <v>170</v>
          </cell>
          <cell r="F48">
            <v>50.1</v>
          </cell>
          <cell r="G48">
            <v>36.200000000000003</v>
          </cell>
          <cell r="H48">
            <v>0</v>
          </cell>
          <cell r="I48">
            <v>0</v>
          </cell>
          <cell r="J48">
            <v>12</v>
          </cell>
          <cell r="K48">
            <v>0</v>
          </cell>
          <cell r="L48">
            <v>0</v>
          </cell>
          <cell r="M48">
            <v>0.68</v>
          </cell>
          <cell r="N48">
            <v>1.1000000000000001</v>
          </cell>
          <cell r="O48">
            <v>0</v>
          </cell>
          <cell r="P48">
            <v>0</v>
          </cell>
          <cell r="Q48">
            <v>0</v>
          </cell>
          <cell r="R48">
            <v>1.85</v>
          </cell>
          <cell r="S48">
            <v>2</v>
          </cell>
          <cell r="T48">
            <v>1.1875</v>
          </cell>
          <cell r="U48">
            <v>0</v>
          </cell>
          <cell r="V48">
            <v>0</v>
          </cell>
          <cell r="W48">
            <v>0</v>
          </cell>
          <cell r="X48">
            <v>0</v>
          </cell>
          <cell r="Y48">
            <v>0</v>
          </cell>
          <cell r="Z48">
            <v>5.47</v>
          </cell>
          <cell r="AA48">
            <v>0</v>
          </cell>
          <cell r="AB48">
            <v>47.7</v>
          </cell>
          <cell r="AC48">
            <v>0</v>
          </cell>
          <cell r="AD48">
            <v>0</v>
          </cell>
          <cell r="AE48">
            <v>10500</v>
          </cell>
          <cell r="AF48">
            <v>668</v>
          </cell>
          <cell r="AG48">
            <v>581</v>
          </cell>
          <cell r="AH48">
            <v>14.5</v>
          </cell>
          <cell r="AI48">
            <v>320</v>
          </cell>
          <cell r="AJ48">
            <v>83.8</v>
          </cell>
          <cell r="AK48">
            <v>53.2</v>
          </cell>
          <cell r="AL48">
            <v>2.5299999999999998</v>
          </cell>
          <cell r="AM48">
            <v>0</v>
          </cell>
          <cell r="AN48">
            <v>15.1</v>
          </cell>
          <cell r="AO48">
            <v>98500</v>
          </cell>
          <cell r="AP48">
            <v>0</v>
          </cell>
          <cell r="AQ48">
            <v>105</v>
          </cell>
          <cell r="AR48">
            <v>349</v>
          </cell>
          <cell r="AS48">
            <v>109</v>
          </cell>
          <cell r="AT48">
            <v>330</v>
          </cell>
          <cell r="AU48">
            <v>0</v>
          </cell>
          <cell r="AV48">
            <v>0</v>
          </cell>
          <cell r="AW48">
            <v>0</v>
          </cell>
          <cell r="AX48">
            <v>0</v>
          </cell>
          <cell r="AY48" t="str">
            <v>W920X253</v>
          </cell>
          <cell r="AZ48" t="str">
            <v>W920X253</v>
          </cell>
          <cell r="BA48">
            <v>253</v>
          </cell>
          <cell r="BB48">
            <v>32300</v>
          </cell>
          <cell r="BC48">
            <v>919</v>
          </cell>
          <cell r="BD48">
            <v>0</v>
          </cell>
          <cell r="BE48">
            <v>0</v>
          </cell>
          <cell r="BF48">
            <v>305</v>
          </cell>
          <cell r="BG48">
            <v>0</v>
          </cell>
          <cell r="BH48">
            <v>0</v>
          </cell>
          <cell r="BI48">
            <v>17.3</v>
          </cell>
          <cell r="BJ48">
            <v>27.9</v>
          </cell>
          <cell r="BK48">
            <v>0</v>
          </cell>
          <cell r="BL48">
            <v>0</v>
          </cell>
          <cell r="BM48">
            <v>0</v>
          </cell>
          <cell r="BN48">
            <v>47</v>
          </cell>
          <cell r="BO48">
            <v>50.8</v>
          </cell>
          <cell r="BP48">
            <v>0</v>
          </cell>
          <cell r="BQ48">
            <v>0</v>
          </cell>
          <cell r="BR48">
            <v>0</v>
          </cell>
          <cell r="BS48">
            <v>0</v>
          </cell>
          <cell r="BT48">
            <v>0</v>
          </cell>
          <cell r="BU48">
            <v>253</v>
          </cell>
          <cell r="BV48">
            <v>0</v>
          </cell>
          <cell r="BW48">
            <v>0</v>
          </cell>
          <cell r="BX48">
            <v>47.7</v>
          </cell>
          <cell r="BY48">
            <v>0</v>
          </cell>
          <cell r="BZ48">
            <v>4370</v>
          </cell>
          <cell r="CA48">
            <v>10900</v>
          </cell>
          <cell r="CB48">
            <v>9520</v>
          </cell>
          <cell r="CC48">
            <v>368</v>
          </cell>
          <cell r="CD48">
            <v>133</v>
          </cell>
          <cell r="CE48">
            <v>1370</v>
          </cell>
          <cell r="CF48">
            <v>872</v>
          </cell>
          <cell r="CG48">
            <v>64.3</v>
          </cell>
          <cell r="CH48">
            <v>0</v>
          </cell>
          <cell r="CI48">
            <v>6290</v>
          </cell>
          <cell r="CJ48">
            <v>26500</v>
          </cell>
          <cell r="CK48">
            <v>0</v>
          </cell>
          <cell r="CL48">
            <v>67700</v>
          </cell>
          <cell r="CM48">
            <v>145</v>
          </cell>
          <cell r="CN48">
            <v>1790</v>
          </cell>
          <cell r="CO48">
            <v>5410</v>
          </cell>
          <cell r="CP48">
            <v>0</v>
          </cell>
          <cell r="CQ48">
            <v>0</v>
          </cell>
          <cell r="CR48">
            <v>0</v>
          </cell>
          <cell r="CS48">
            <v>0</v>
          </cell>
        </row>
        <row r="49">
          <cell r="C49" t="str">
            <v>W36X160</v>
          </cell>
          <cell r="D49" t="str">
            <v>F</v>
          </cell>
          <cell r="E49">
            <v>160</v>
          </cell>
          <cell r="F49">
            <v>47</v>
          </cell>
          <cell r="G49">
            <v>36</v>
          </cell>
          <cell r="H49">
            <v>0</v>
          </cell>
          <cell r="I49">
            <v>0</v>
          </cell>
          <cell r="J49">
            <v>12</v>
          </cell>
          <cell r="K49">
            <v>0</v>
          </cell>
          <cell r="L49">
            <v>0</v>
          </cell>
          <cell r="M49">
            <v>0.65</v>
          </cell>
          <cell r="N49">
            <v>1.02</v>
          </cell>
          <cell r="O49">
            <v>0</v>
          </cell>
          <cell r="P49">
            <v>0</v>
          </cell>
          <cell r="Q49">
            <v>0</v>
          </cell>
          <cell r="R49">
            <v>1.77</v>
          </cell>
          <cell r="S49">
            <v>1.9375</v>
          </cell>
          <cell r="T49">
            <v>1.125</v>
          </cell>
          <cell r="U49">
            <v>0</v>
          </cell>
          <cell r="V49">
            <v>0</v>
          </cell>
          <cell r="W49">
            <v>0</v>
          </cell>
          <cell r="X49">
            <v>0</v>
          </cell>
          <cell r="Y49">
            <v>0</v>
          </cell>
          <cell r="Z49">
            <v>5.88</v>
          </cell>
          <cell r="AA49">
            <v>0</v>
          </cell>
          <cell r="AB49">
            <v>49.9</v>
          </cell>
          <cell r="AC49">
            <v>0</v>
          </cell>
          <cell r="AD49">
            <v>0</v>
          </cell>
          <cell r="AE49">
            <v>9760</v>
          </cell>
          <cell r="AF49">
            <v>624</v>
          </cell>
          <cell r="AG49">
            <v>542</v>
          </cell>
          <cell r="AH49">
            <v>14.4</v>
          </cell>
          <cell r="AI49">
            <v>295</v>
          </cell>
          <cell r="AJ49">
            <v>77.3</v>
          </cell>
          <cell r="AK49">
            <v>49.1</v>
          </cell>
          <cell r="AL49">
            <v>2.5</v>
          </cell>
          <cell r="AM49">
            <v>0</v>
          </cell>
          <cell r="AN49">
            <v>12.4</v>
          </cell>
          <cell r="AO49">
            <v>90200</v>
          </cell>
          <cell r="AP49">
            <v>0</v>
          </cell>
          <cell r="AQ49">
            <v>105</v>
          </cell>
          <cell r="AR49">
            <v>321</v>
          </cell>
          <cell r="AS49">
            <v>101</v>
          </cell>
          <cell r="AT49">
            <v>308</v>
          </cell>
          <cell r="AU49">
            <v>0</v>
          </cell>
          <cell r="AV49">
            <v>0</v>
          </cell>
          <cell r="AW49">
            <v>0</v>
          </cell>
          <cell r="AX49">
            <v>0</v>
          </cell>
          <cell r="AY49" t="str">
            <v>W920X238</v>
          </cell>
          <cell r="AZ49" t="str">
            <v>W920X238</v>
          </cell>
          <cell r="BA49">
            <v>238</v>
          </cell>
          <cell r="BB49">
            <v>30300</v>
          </cell>
          <cell r="BC49">
            <v>914</v>
          </cell>
          <cell r="BD49">
            <v>0</v>
          </cell>
          <cell r="BE49">
            <v>0</v>
          </cell>
          <cell r="BF49">
            <v>305</v>
          </cell>
          <cell r="BG49">
            <v>0</v>
          </cell>
          <cell r="BH49">
            <v>0</v>
          </cell>
          <cell r="BI49">
            <v>16.5</v>
          </cell>
          <cell r="BJ49">
            <v>25.9</v>
          </cell>
          <cell r="BK49">
            <v>0</v>
          </cell>
          <cell r="BL49">
            <v>0</v>
          </cell>
          <cell r="BM49">
            <v>0</v>
          </cell>
          <cell r="BN49">
            <v>45</v>
          </cell>
          <cell r="BO49">
            <v>49.2</v>
          </cell>
          <cell r="BP49">
            <v>0</v>
          </cell>
          <cell r="BQ49">
            <v>0</v>
          </cell>
          <cell r="BR49">
            <v>0</v>
          </cell>
          <cell r="BS49">
            <v>0</v>
          </cell>
          <cell r="BT49">
            <v>0</v>
          </cell>
          <cell r="BU49">
            <v>238</v>
          </cell>
          <cell r="BV49">
            <v>0</v>
          </cell>
          <cell r="BW49">
            <v>0</v>
          </cell>
          <cell r="BX49">
            <v>49.9</v>
          </cell>
          <cell r="BY49">
            <v>0</v>
          </cell>
          <cell r="BZ49">
            <v>4060</v>
          </cell>
          <cell r="CA49">
            <v>10200</v>
          </cell>
          <cell r="CB49">
            <v>8880</v>
          </cell>
          <cell r="CC49">
            <v>366</v>
          </cell>
          <cell r="CD49">
            <v>123</v>
          </cell>
          <cell r="CE49">
            <v>1270</v>
          </cell>
          <cell r="CF49">
            <v>805</v>
          </cell>
          <cell r="CG49">
            <v>63.5</v>
          </cell>
          <cell r="CH49">
            <v>0</v>
          </cell>
          <cell r="CI49">
            <v>5160</v>
          </cell>
          <cell r="CJ49">
            <v>24200</v>
          </cell>
          <cell r="CK49">
            <v>0</v>
          </cell>
          <cell r="CL49">
            <v>67700</v>
          </cell>
          <cell r="CM49">
            <v>134</v>
          </cell>
          <cell r="CN49">
            <v>1660</v>
          </cell>
          <cell r="CO49">
            <v>5050</v>
          </cell>
          <cell r="CP49">
            <v>0</v>
          </cell>
          <cell r="CQ49">
            <v>0</v>
          </cell>
          <cell r="CR49">
            <v>0</v>
          </cell>
          <cell r="CS49">
            <v>0</v>
          </cell>
        </row>
        <row r="50">
          <cell r="C50" t="str">
            <v>W36X150</v>
          </cell>
          <cell r="D50" t="str">
            <v>F</v>
          </cell>
          <cell r="E50">
            <v>150</v>
          </cell>
          <cell r="F50">
            <v>44.2</v>
          </cell>
          <cell r="G50">
            <v>35.9</v>
          </cell>
          <cell r="H50">
            <v>0</v>
          </cell>
          <cell r="I50">
            <v>0</v>
          </cell>
          <cell r="J50">
            <v>12</v>
          </cell>
          <cell r="K50">
            <v>0</v>
          </cell>
          <cell r="L50">
            <v>0</v>
          </cell>
          <cell r="M50">
            <v>0.625</v>
          </cell>
          <cell r="N50">
            <v>0.94</v>
          </cell>
          <cell r="O50">
            <v>0</v>
          </cell>
          <cell r="P50">
            <v>0</v>
          </cell>
          <cell r="Q50">
            <v>0</v>
          </cell>
          <cell r="R50">
            <v>1.69</v>
          </cell>
          <cell r="S50">
            <v>1.875</v>
          </cell>
          <cell r="T50">
            <v>1.125</v>
          </cell>
          <cell r="U50">
            <v>0</v>
          </cell>
          <cell r="V50">
            <v>0</v>
          </cell>
          <cell r="W50">
            <v>0</v>
          </cell>
          <cell r="X50">
            <v>0</v>
          </cell>
          <cell r="Y50">
            <v>0</v>
          </cell>
          <cell r="Z50">
            <v>6.37</v>
          </cell>
          <cell r="AA50">
            <v>0</v>
          </cell>
          <cell r="AB50">
            <v>51.9</v>
          </cell>
          <cell r="AC50">
            <v>0</v>
          </cell>
          <cell r="AD50">
            <v>0</v>
          </cell>
          <cell r="AE50">
            <v>9040</v>
          </cell>
          <cell r="AF50">
            <v>581</v>
          </cell>
          <cell r="AG50">
            <v>504</v>
          </cell>
          <cell r="AH50">
            <v>14.3</v>
          </cell>
          <cell r="AI50">
            <v>270</v>
          </cell>
          <cell r="AJ50">
            <v>70.900000000000006</v>
          </cell>
          <cell r="AK50">
            <v>45.1</v>
          </cell>
          <cell r="AL50">
            <v>2.4700000000000002</v>
          </cell>
          <cell r="AM50">
            <v>0</v>
          </cell>
          <cell r="AN50">
            <v>10.1</v>
          </cell>
          <cell r="AO50">
            <v>82200</v>
          </cell>
          <cell r="AP50">
            <v>0</v>
          </cell>
          <cell r="AQ50">
            <v>105</v>
          </cell>
          <cell r="AR50">
            <v>294</v>
          </cell>
          <cell r="AS50">
            <v>93.1</v>
          </cell>
          <cell r="AT50">
            <v>287</v>
          </cell>
          <cell r="AU50">
            <v>0</v>
          </cell>
          <cell r="AV50">
            <v>0</v>
          </cell>
          <cell r="AW50">
            <v>0</v>
          </cell>
          <cell r="AX50">
            <v>0</v>
          </cell>
          <cell r="AY50" t="str">
            <v>W920X223</v>
          </cell>
          <cell r="AZ50" t="str">
            <v>W920X223</v>
          </cell>
          <cell r="BA50">
            <v>223</v>
          </cell>
          <cell r="BB50">
            <v>28500</v>
          </cell>
          <cell r="BC50">
            <v>912</v>
          </cell>
          <cell r="BD50">
            <v>0</v>
          </cell>
          <cell r="BE50">
            <v>0</v>
          </cell>
          <cell r="BF50">
            <v>305</v>
          </cell>
          <cell r="BG50">
            <v>0</v>
          </cell>
          <cell r="BH50">
            <v>0</v>
          </cell>
          <cell r="BI50">
            <v>15.9</v>
          </cell>
          <cell r="BJ50">
            <v>23.9</v>
          </cell>
          <cell r="BK50">
            <v>0</v>
          </cell>
          <cell r="BL50">
            <v>0</v>
          </cell>
          <cell r="BM50">
            <v>0</v>
          </cell>
          <cell r="BN50">
            <v>42.9</v>
          </cell>
          <cell r="BO50">
            <v>47.6</v>
          </cell>
          <cell r="BP50">
            <v>0</v>
          </cell>
          <cell r="BQ50">
            <v>0</v>
          </cell>
          <cell r="BR50">
            <v>0</v>
          </cell>
          <cell r="BS50">
            <v>0</v>
          </cell>
          <cell r="BT50">
            <v>0</v>
          </cell>
          <cell r="BU50">
            <v>223</v>
          </cell>
          <cell r="BV50">
            <v>0</v>
          </cell>
          <cell r="BW50">
            <v>0</v>
          </cell>
          <cell r="BX50">
            <v>51.9</v>
          </cell>
          <cell r="BY50">
            <v>0</v>
          </cell>
          <cell r="BZ50">
            <v>3760</v>
          </cell>
          <cell r="CA50">
            <v>9520</v>
          </cell>
          <cell r="CB50">
            <v>8260</v>
          </cell>
          <cell r="CC50">
            <v>363</v>
          </cell>
          <cell r="CD50">
            <v>112</v>
          </cell>
          <cell r="CE50">
            <v>1160</v>
          </cell>
          <cell r="CF50">
            <v>739</v>
          </cell>
          <cell r="CG50">
            <v>62.7</v>
          </cell>
          <cell r="CH50">
            <v>0</v>
          </cell>
          <cell r="CI50">
            <v>4200</v>
          </cell>
          <cell r="CJ50">
            <v>22100</v>
          </cell>
          <cell r="CK50">
            <v>0</v>
          </cell>
          <cell r="CL50">
            <v>67700</v>
          </cell>
          <cell r="CM50">
            <v>122</v>
          </cell>
          <cell r="CN50">
            <v>1530</v>
          </cell>
          <cell r="CO50">
            <v>4700</v>
          </cell>
          <cell r="CP50">
            <v>0</v>
          </cell>
          <cell r="CQ50">
            <v>0</v>
          </cell>
          <cell r="CR50">
            <v>0</v>
          </cell>
          <cell r="CS50">
            <v>0</v>
          </cell>
        </row>
        <row r="51">
          <cell r="C51" t="str">
            <v>W36X135</v>
          </cell>
          <cell r="D51" t="str">
            <v>F</v>
          </cell>
          <cell r="E51">
            <v>135</v>
          </cell>
          <cell r="F51">
            <v>39.700000000000003</v>
          </cell>
          <cell r="G51">
            <v>35.6</v>
          </cell>
          <cell r="H51">
            <v>0</v>
          </cell>
          <cell r="I51">
            <v>0</v>
          </cell>
          <cell r="J51">
            <v>12</v>
          </cell>
          <cell r="K51">
            <v>0</v>
          </cell>
          <cell r="L51">
            <v>0</v>
          </cell>
          <cell r="M51">
            <v>0.6</v>
          </cell>
          <cell r="N51">
            <v>0.79</v>
          </cell>
          <cell r="O51">
            <v>0</v>
          </cell>
          <cell r="P51">
            <v>0</v>
          </cell>
          <cell r="Q51">
            <v>0</v>
          </cell>
          <cell r="R51">
            <v>1.54</v>
          </cell>
          <cell r="S51">
            <v>1.6875</v>
          </cell>
          <cell r="T51">
            <v>1.125</v>
          </cell>
          <cell r="U51">
            <v>0</v>
          </cell>
          <cell r="V51">
            <v>0</v>
          </cell>
          <cell r="W51">
            <v>0</v>
          </cell>
          <cell r="X51">
            <v>0</v>
          </cell>
          <cell r="Y51">
            <v>0</v>
          </cell>
          <cell r="Z51">
            <v>7.56</v>
          </cell>
          <cell r="AA51">
            <v>0</v>
          </cell>
          <cell r="AB51">
            <v>54.1</v>
          </cell>
          <cell r="AC51">
            <v>0</v>
          </cell>
          <cell r="AD51">
            <v>0</v>
          </cell>
          <cell r="AE51">
            <v>7800</v>
          </cell>
          <cell r="AF51">
            <v>509</v>
          </cell>
          <cell r="AG51">
            <v>439</v>
          </cell>
          <cell r="AH51">
            <v>14</v>
          </cell>
          <cell r="AI51">
            <v>225</v>
          </cell>
          <cell r="AJ51">
            <v>59.7</v>
          </cell>
          <cell r="AK51">
            <v>37.700000000000003</v>
          </cell>
          <cell r="AL51">
            <v>2.38</v>
          </cell>
          <cell r="AM51">
            <v>0</v>
          </cell>
          <cell r="AN51">
            <v>7</v>
          </cell>
          <cell r="AO51">
            <v>68100</v>
          </cell>
          <cell r="AP51">
            <v>0</v>
          </cell>
          <cell r="AQ51">
            <v>104</v>
          </cell>
          <cell r="AR51">
            <v>245</v>
          </cell>
          <cell r="AS51">
            <v>77.900000000000006</v>
          </cell>
          <cell r="AT51">
            <v>251</v>
          </cell>
          <cell r="AU51">
            <v>0</v>
          </cell>
          <cell r="AV51">
            <v>0</v>
          </cell>
          <cell r="AW51">
            <v>0</v>
          </cell>
          <cell r="AX51">
            <v>0</v>
          </cell>
          <cell r="AY51" t="str">
            <v>W920X201</v>
          </cell>
          <cell r="AZ51" t="str">
            <v>W920X201</v>
          </cell>
          <cell r="BA51">
            <v>201</v>
          </cell>
          <cell r="BB51">
            <v>25600</v>
          </cell>
          <cell r="BC51">
            <v>904</v>
          </cell>
          <cell r="BD51">
            <v>0</v>
          </cell>
          <cell r="BE51">
            <v>0</v>
          </cell>
          <cell r="BF51">
            <v>305</v>
          </cell>
          <cell r="BG51">
            <v>0</v>
          </cell>
          <cell r="BH51">
            <v>0</v>
          </cell>
          <cell r="BI51">
            <v>15.2</v>
          </cell>
          <cell r="BJ51">
            <v>20.100000000000001</v>
          </cell>
          <cell r="BK51">
            <v>0</v>
          </cell>
          <cell r="BL51">
            <v>0</v>
          </cell>
          <cell r="BM51">
            <v>0</v>
          </cell>
          <cell r="BN51">
            <v>39.1</v>
          </cell>
          <cell r="BO51">
            <v>42.9</v>
          </cell>
          <cell r="BP51">
            <v>0</v>
          </cell>
          <cell r="BQ51">
            <v>0</v>
          </cell>
          <cell r="BR51">
            <v>0</v>
          </cell>
          <cell r="BS51">
            <v>0</v>
          </cell>
          <cell r="BT51">
            <v>0</v>
          </cell>
          <cell r="BU51">
            <v>201</v>
          </cell>
          <cell r="BV51">
            <v>0</v>
          </cell>
          <cell r="BW51">
            <v>0</v>
          </cell>
          <cell r="BX51">
            <v>54.1</v>
          </cell>
          <cell r="BY51">
            <v>0</v>
          </cell>
          <cell r="BZ51">
            <v>3250</v>
          </cell>
          <cell r="CA51">
            <v>8340</v>
          </cell>
          <cell r="CB51">
            <v>7190</v>
          </cell>
          <cell r="CC51">
            <v>356</v>
          </cell>
          <cell r="CD51">
            <v>93.7</v>
          </cell>
          <cell r="CE51">
            <v>978</v>
          </cell>
          <cell r="CF51">
            <v>618</v>
          </cell>
          <cell r="CG51">
            <v>60.5</v>
          </cell>
          <cell r="CH51">
            <v>0</v>
          </cell>
          <cell r="CI51">
            <v>2910</v>
          </cell>
          <cell r="CJ51">
            <v>18300</v>
          </cell>
          <cell r="CK51">
            <v>0</v>
          </cell>
          <cell r="CL51">
            <v>67100</v>
          </cell>
          <cell r="CM51">
            <v>102</v>
          </cell>
          <cell r="CN51">
            <v>1280</v>
          </cell>
          <cell r="CO51">
            <v>4110</v>
          </cell>
          <cell r="CP51">
            <v>0</v>
          </cell>
          <cell r="CQ51">
            <v>0</v>
          </cell>
          <cell r="CR51">
            <v>0</v>
          </cell>
          <cell r="CS51">
            <v>0</v>
          </cell>
        </row>
        <row r="52">
          <cell r="C52" t="str">
            <v>W33X387</v>
          </cell>
          <cell r="D52" t="str">
            <v>T</v>
          </cell>
          <cell r="E52">
            <v>387</v>
          </cell>
          <cell r="F52">
            <v>114</v>
          </cell>
          <cell r="G52">
            <v>36</v>
          </cell>
          <cell r="H52">
            <v>0</v>
          </cell>
          <cell r="I52">
            <v>0</v>
          </cell>
          <cell r="J52">
            <v>16.2</v>
          </cell>
          <cell r="K52">
            <v>0</v>
          </cell>
          <cell r="L52">
            <v>0</v>
          </cell>
          <cell r="M52">
            <v>1.26</v>
          </cell>
          <cell r="N52">
            <v>2.2799999999999998</v>
          </cell>
          <cell r="O52">
            <v>0</v>
          </cell>
          <cell r="P52">
            <v>0</v>
          </cell>
          <cell r="Q52">
            <v>0</v>
          </cell>
          <cell r="R52">
            <v>3.07</v>
          </cell>
          <cell r="S52">
            <v>3.1875</v>
          </cell>
          <cell r="T52">
            <v>1.4375</v>
          </cell>
          <cell r="U52">
            <v>0</v>
          </cell>
          <cell r="V52">
            <v>0</v>
          </cell>
          <cell r="W52">
            <v>0</v>
          </cell>
          <cell r="X52">
            <v>0</v>
          </cell>
          <cell r="Y52">
            <v>0</v>
          </cell>
          <cell r="Z52">
            <v>3.55</v>
          </cell>
          <cell r="AA52">
            <v>0</v>
          </cell>
          <cell r="AB52">
            <v>23.7</v>
          </cell>
          <cell r="AC52">
            <v>0</v>
          </cell>
          <cell r="AD52">
            <v>0</v>
          </cell>
          <cell r="AE52">
            <v>24300</v>
          </cell>
          <cell r="AF52">
            <v>1560</v>
          </cell>
          <cell r="AG52">
            <v>1350</v>
          </cell>
          <cell r="AH52">
            <v>14.6</v>
          </cell>
          <cell r="AI52">
            <v>1620</v>
          </cell>
          <cell r="AJ52">
            <v>312</v>
          </cell>
          <cell r="AK52">
            <v>200</v>
          </cell>
          <cell r="AL52">
            <v>3.77</v>
          </cell>
          <cell r="AM52">
            <v>0</v>
          </cell>
          <cell r="AN52">
            <v>148</v>
          </cell>
          <cell r="AO52">
            <v>459000</v>
          </cell>
          <cell r="AP52">
            <v>0</v>
          </cell>
          <cell r="AQ52">
            <v>137</v>
          </cell>
          <cell r="AR52">
            <v>1260</v>
          </cell>
          <cell r="AS52">
            <v>287</v>
          </cell>
          <cell r="AT52">
            <v>778</v>
          </cell>
          <cell r="AU52">
            <v>0</v>
          </cell>
          <cell r="AV52">
            <v>0</v>
          </cell>
          <cell r="AW52">
            <v>0</v>
          </cell>
          <cell r="AX52">
            <v>0</v>
          </cell>
          <cell r="AY52" t="str">
            <v>W840X576</v>
          </cell>
          <cell r="AZ52" t="str">
            <v>W840X576</v>
          </cell>
          <cell r="BA52">
            <v>576</v>
          </cell>
          <cell r="BB52">
            <v>73500</v>
          </cell>
          <cell r="BC52">
            <v>914</v>
          </cell>
          <cell r="BD52">
            <v>0</v>
          </cell>
          <cell r="BE52">
            <v>0</v>
          </cell>
          <cell r="BF52">
            <v>411</v>
          </cell>
          <cell r="BG52">
            <v>0</v>
          </cell>
          <cell r="BH52">
            <v>0</v>
          </cell>
          <cell r="BI52">
            <v>32</v>
          </cell>
          <cell r="BJ52">
            <v>57.9</v>
          </cell>
          <cell r="BK52">
            <v>0</v>
          </cell>
          <cell r="BL52">
            <v>0</v>
          </cell>
          <cell r="BM52">
            <v>0</v>
          </cell>
          <cell r="BN52">
            <v>78</v>
          </cell>
          <cell r="BO52">
            <v>81</v>
          </cell>
          <cell r="BP52">
            <v>0</v>
          </cell>
          <cell r="BQ52">
            <v>0</v>
          </cell>
          <cell r="BR52">
            <v>0</v>
          </cell>
          <cell r="BS52">
            <v>0</v>
          </cell>
          <cell r="BT52">
            <v>0</v>
          </cell>
          <cell r="BU52">
            <v>576</v>
          </cell>
          <cell r="BV52">
            <v>0</v>
          </cell>
          <cell r="BW52">
            <v>0</v>
          </cell>
          <cell r="BX52">
            <v>23.7</v>
          </cell>
          <cell r="BY52">
            <v>0</v>
          </cell>
          <cell r="BZ52">
            <v>10100</v>
          </cell>
          <cell r="CA52">
            <v>25600</v>
          </cell>
          <cell r="CB52">
            <v>22100</v>
          </cell>
          <cell r="CC52">
            <v>371</v>
          </cell>
          <cell r="CD52">
            <v>674</v>
          </cell>
          <cell r="CE52">
            <v>5110</v>
          </cell>
          <cell r="CF52">
            <v>3280</v>
          </cell>
          <cell r="CG52">
            <v>95.8</v>
          </cell>
          <cell r="CH52">
            <v>0</v>
          </cell>
          <cell r="CI52">
            <v>61600</v>
          </cell>
          <cell r="CJ52">
            <v>123000</v>
          </cell>
          <cell r="CK52">
            <v>0</v>
          </cell>
          <cell r="CL52">
            <v>88400</v>
          </cell>
          <cell r="CM52">
            <v>524</v>
          </cell>
          <cell r="CN52">
            <v>4700</v>
          </cell>
          <cell r="CO52">
            <v>12700</v>
          </cell>
          <cell r="CP52">
            <v>0</v>
          </cell>
          <cell r="CQ52">
            <v>0</v>
          </cell>
          <cell r="CR52">
            <v>0</v>
          </cell>
          <cell r="CS52">
            <v>0</v>
          </cell>
        </row>
        <row r="53">
          <cell r="C53" t="str">
            <v>W33X354</v>
          </cell>
          <cell r="D53" t="str">
            <v>T</v>
          </cell>
          <cell r="E53">
            <v>354</v>
          </cell>
          <cell r="F53">
            <v>104</v>
          </cell>
          <cell r="G53">
            <v>35.6</v>
          </cell>
          <cell r="H53">
            <v>0</v>
          </cell>
          <cell r="I53">
            <v>0</v>
          </cell>
          <cell r="J53">
            <v>16.100000000000001</v>
          </cell>
          <cell r="K53">
            <v>0</v>
          </cell>
          <cell r="L53">
            <v>0</v>
          </cell>
          <cell r="M53">
            <v>1.1599999999999999</v>
          </cell>
          <cell r="N53">
            <v>2.09</v>
          </cell>
          <cell r="O53">
            <v>0</v>
          </cell>
          <cell r="P53">
            <v>0</v>
          </cell>
          <cell r="Q53">
            <v>0</v>
          </cell>
          <cell r="R53">
            <v>2.88</v>
          </cell>
          <cell r="S53">
            <v>2.9375</v>
          </cell>
          <cell r="T53">
            <v>1.375</v>
          </cell>
          <cell r="U53">
            <v>0</v>
          </cell>
          <cell r="V53">
            <v>0</v>
          </cell>
          <cell r="W53">
            <v>0</v>
          </cell>
          <cell r="X53">
            <v>0</v>
          </cell>
          <cell r="Y53">
            <v>0</v>
          </cell>
          <cell r="Z53">
            <v>3.85</v>
          </cell>
          <cell r="AA53">
            <v>0</v>
          </cell>
          <cell r="AB53">
            <v>25.7</v>
          </cell>
          <cell r="AC53">
            <v>0</v>
          </cell>
          <cell r="AD53">
            <v>0</v>
          </cell>
          <cell r="AE53">
            <v>22000</v>
          </cell>
          <cell r="AF53">
            <v>1420</v>
          </cell>
          <cell r="AG53">
            <v>1240</v>
          </cell>
          <cell r="AH53">
            <v>14.5</v>
          </cell>
          <cell r="AI53">
            <v>1460</v>
          </cell>
          <cell r="AJ53">
            <v>282</v>
          </cell>
          <cell r="AK53">
            <v>181</v>
          </cell>
          <cell r="AL53">
            <v>3.74</v>
          </cell>
          <cell r="AM53">
            <v>0</v>
          </cell>
          <cell r="AN53">
            <v>115</v>
          </cell>
          <cell r="AO53">
            <v>408000</v>
          </cell>
          <cell r="AP53">
            <v>0</v>
          </cell>
          <cell r="AQ53">
            <v>135</v>
          </cell>
          <cell r="AR53">
            <v>1130</v>
          </cell>
          <cell r="AS53">
            <v>262</v>
          </cell>
          <cell r="AT53">
            <v>707</v>
          </cell>
          <cell r="AU53">
            <v>0</v>
          </cell>
          <cell r="AV53">
            <v>0</v>
          </cell>
          <cell r="AW53">
            <v>0</v>
          </cell>
          <cell r="AX53">
            <v>0</v>
          </cell>
          <cell r="AY53" t="str">
            <v>W840X527</v>
          </cell>
          <cell r="AZ53" t="str">
            <v>W840X527</v>
          </cell>
          <cell r="BA53">
            <v>527</v>
          </cell>
          <cell r="BB53">
            <v>67100</v>
          </cell>
          <cell r="BC53">
            <v>904</v>
          </cell>
          <cell r="BD53">
            <v>0</v>
          </cell>
          <cell r="BE53">
            <v>0</v>
          </cell>
          <cell r="BF53">
            <v>409</v>
          </cell>
          <cell r="BG53">
            <v>0</v>
          </cell>
          <cell r="BH53">
            <v>0</v>
          </cell>
          <cell r="BI53">
            <v>29.5</v>
          </cell>
          <cell r="BJ53">
            <v>53.1</v>
          </cell>
          <cell r="BK53">
            <v>0</v>
          </cell>
          <cell r="BL53">
            <v>0</v>
          </cell>
          <cell r="BM53">
            <v>0</v>
          </cell>
          <cell r="BN53">
            <v>73.2</v>
          </cell>
          <cell r="BO53">
            <v>74.599999999999994</v>
          </cell>
          <cell r="BP53">
            <v>0</v>
          </cell>
          <cell r="BQ53">
            <v>0</v>
          </cell>
          <cell r="BR53">
            <v>0</v>
          </cell>
          <cell r="BS53">
            <v>0</v>
          </cell>
          <cell r="BT53">
            <v>0</v>
          </cell>
          <cell r="BU53">
            <v>527</v>
          </cell>
          <cell r="BV53">
            <v>0</v>
          </cell>
          <cell r="BW53">
            <v>0</v>
          </cell>
          <cell r="BX53">
            <v>25.7</v>
          </cell>
          <cell r="BY53">
            <v>0</v>
          </cell>
          <cell r="BZ53">
            <v>9160</v>
          </cell>
          <cell r="CA53">
            <v>23300</v>
          </cell>
          <cell r="CB53">
            <v>20300</v>
          </cell>
          <cell r="CC53">
            <v>368</v>
          </cell>
          <cell r="CD53">
            <v>608</v>
          </cell>
          <cell r="CE53">
            <v>4620</v>
          </cell>
          <cell r="CF53">
            <v>2970</v>
          </cell>
          <cell r="CG53">
            <v>95</v>
          </cell>
          <cell r="CH53">
            <v>0</v>
          </cell>
          <cell r="CI53">
            <v>47900</v>
          </cell>
          <cell r="CJ53">
            <v>110000</v>
          </cell>
          <cell r="CK53">
            <v>0</v>
          </cell>
          <cell r="CL53">
            <v>87100</v>
          </cell>
          <cell r="CM53">
            <v>470</v>
          </cell>
          <cell r="CN53">
            <v>4290</v>
          </cell>
          <cell r="CO53">
            <v>11600</v>
          </cell>
          <cell r="CP53">
            <v>0</v>
          </cell>
          <cell r="CQ53">
            <v>0</v>
          </cell>
          <cell r="CR53">
            <v>0</v>
          </cell>
          <cell r="CS53">
            <v>0</v>
          </cell>
        </row>
        <row r="54">
          <cell r="C54" t="str">
            <v>W33X318</v>
          </cell>
          <cell r="D54" t="str">
            <v>T</v>
          </cell>
          <cell r="E54">
            <v>318</v>
          </cell>
          <cell r="F54">
            <v>93.6</v>
          </cell>
          <cell r="G54">
            <v>35.200000000000003</v>
          </cell>
          <cell r="H54">
            <v>0</v>
          </cell>
          <cell r="I54">
            <v>0</v>
          </cell>
          <cell r="J54">
            <v>16</v>
          </cell>
          <cell r="K54">
            <v>0</v>
          </cell>
          <cell r="L54">
            <v>0</v>
          </cell>
          <cell r="M54">
            <v>1.04</v>
          </cell>
          <cell r="N54">
            <v>1.89</v>
          </cell>
          <cell r="O54">
            <v>0</v>
          </cell>
          <cell r="P54">
            <v>0</v>
          </cell>
          <cell r="Q54">
            <v>0</v>
          </cell>
          <cell r="R54">
            <v>2.68</v>
          </cell>
          <cell r="S54">
            <v>2.75</v>
          </cell>
          <cell r="T54">
            <v>1.3125</v>
          </cell>
          <cell r="U54">
            <v>0</v>
          </cell>
          <cell r="V54">
            <v>0</v>
          </cell>
          <cell r="W54">
            <v>0</v>
          </cell>
          <cell r="X54">
            <v>0</v>
          </cell>
          <cell r="Y54">
            <v>0</v>
          </cell>
          <cell r="Z54">
            <v>4.2300000000000004</v>
          </cell>
          <cell r="AA54">
            <v>0</v>
          </cell>
          <cell r="AB54">
            <v>28.7</v>
          </cell>
          <cell r="AC54">
            <v>0</v>
          </cell>
          <cell r="AD54">
            <v>0</v>
          </cell>
          <cell r="AE54">
            <v>19500</v>
          </cell>
          <cell r="AF54">
            <v>1270</v>
          </cell>
          <cell r="AG54">
            <v>1110</v>
          </cell>
          <cell r="AH54">
            <v>14.5</v>
          </cell>
          <cell r="AI54">
            <v>1290</v>
          </cell>
          <cell r="AJ54">
            <v>250</v>
          </cell>
          <cell r="AK54">
            <v>161</v>
          </cell>
          <cell r="AL54">
            <v>3.71</v>
          </cell>
          <cell r="AM54">
            <v>0</v>
          </cell>
          <cell r="AN54">
            <v>84.4</v>
          </cell>
          <cell r="AO54">
            <v>357000</v>
          </cell>
          <cell r="AP54">
            <v>0</v>
          </cell>
          <cell r="AQ54">
            <v>133</v>
          </cell>
          <cell r="AR54">
            <v>1010</v>
          </cell>
          <cell r="AS54">
            <v>235</v>
          </cell>
          <cell r="AT54">
            <v>632</v>
          </cell>
          <cell r="AU54">
            <v>0</v>
          </cell>
          <cell r="AV54">
            <v>0</v>
          </cell>
          <cell r="AW54">
            <v>0</v>
          </cell>
          <cell r="AX54">
            <v>0</v>
          </cell>
          <cell r="AY54" t="str">
            <v>W840X473</v>
          </cell>
          <cell r="AZ54" t="str">
            <v>W840X473</v>
          </cell>
          <cell r="BA54">
            <v>473</v>
          </cell>
          <cell r="BB54">
            <v>60400</v>
          </cell>
          <cell r="BC54">
            <v>894</v>
          </cell>
          <cell r="BD54">
            <v>0</v>
          </cell>
          <cell r="BE54">
            <v>0</v>
          </cell>
          <cell r="BF54">
            <v>406</v>
          </cell>
          <cell r="BG54">
            <v>0</v>
          </cell>
          <cell r="BH54">
            <v>0</v>
          </cell>
          <cell r="BI54">
            <v>26.4</v>
          </cell>
          <cell r="BJ54">
            <v>48</v>
          </cell>
          <cell r="BK54">
            <v>0</v>
          </cell>
          <cell r="BL54">
            <v>0</v>
          </cell>
          <cell r="BM54">
            <v>0</v>
          </cell>
          <cell r="BN54">
            <v>68.099999999999994</v>
          </cell>
          <cell r="BO54">
            <v>69.900000000000006</v>
          </cell>
          <cell r="BP54">
            <v>0</v>
          </cell>
          <cell r="BQ54">
            <v>0</v>
          </cell>
          <cell r="BR54">
            <v>0</v>
          </cell>
          <cell r="BS54">
            <v>0</v>
          </cell>
          <cell r="BT54">
            <v>0</v>
          </cell>
          <cell r="BU54">
            <v>473</v>
          </cell>
          <cell r="BV54">
            <v>0</v>
          </cell>
          <cell r="BW54">
            <v>0</v>
          </cell>
          <cell r="BX54">
            <v>28.7</v>
          </cell>
          <cell r="BY54">
            <v>0</v>
          </cell>
          <cell r="BZ54">
            <v>8120</v>
          </cell>
          <cell r="CA54">
            <v>20800</v>
          </cell>
          <cell r="CB54">
            <v>18200</v>
          </cell>
          <cell r="CC54">
            <v>368</v>
          </cell>
          <cell r="CD54">
            <v>537</v>
          </cell>
          <cell r="CE54">
            <v>4100</v>
          </cell>
          <cell r="CF54">
            <v>2640</v>
          </cell>
          <cell r="CG54">
            <v>94.2</v>
          </cell>
          <cell r="CH54">
            <v>0</v>
          </cell>
          <cell r="CI54">
            <v>35100</v>
          </cell>
          <cell r="CJ54">
            <v>95900</v>
          </cell>
          <cell r="CK54">
            <v>0</v>
          </cell>
          <cell r="CL54">
            <v>85800</v>
          </cell>
          <cell r="CM54">
            <v>420</v>
          </cell>
          <cell r="CN54">
            <v>3850</v>
          </cell>
          <cell r="CO54">
            <v>10400</v>
          </cell>
          <cell r="CP54">
            <v>0</v>
          </cell>
          <cell r="CQ54">
            <v>0</v>
          </cell>
          <cell r="CR54">
            <v>0</v>
          </cell>
          <cell r="CS54">
            <v>0</v>
          </cell>
        </row>
        <row r="55">
          <cell r="C55" t="str">
            <v>W33X291</v>
          </cell>
          <cell r="D55" t="str">
            <v>F</v>
          </cell>
          <cell r="E55">
            <v>291</v>
          </cell>
          <cell r="F55">
            <v>85.7</v>
          </cell>
          <cell r="G55">
            <v>34.799999999999997</v>
          </cell>
          <cell r="H55">
            <v>0</v>
          </cell>
          <cell r="I55">
            <v>0</v>
          </cell>
          <cell r="J55">
            <v>15.9</v>
          </cell>
          <cell r="K55">
            <v>0</v>
          </cell>
          <cell r="L55">
            <v>0</v>
          </cell>
          <cell r="M55">
            <v>0.96</v>
          </cell>
          <cell r="N55">
            <v>1.73</v>
          </cell>
          <cell r="O55">
            <v>0</v>
          </cell>
          <cell r="P55">
            <v>0</v>
          </cell>
          <cell r="Q55">
            <v>0</v>
          </cell>
          <cell r="R55">
            <v>2.52</v>
          </cell>
          <cell r="S55">
            <v>2.625</v>
          </cell>
          <cell r="T55">
            <v>1.3125</v>
          </cell>
          <cell r="U55">
            <v>0</v>
          </cell>
          <cell r="V55">
            <v>0</v>
          </cell>
          <cell r="W55">
            <v>0</v>
          </cell>
          <cell r="X55">
            <v>0</v>
          </cell>
          <cell r="Y55">
            <v>0</v>
          </cell>
          <cell r="Z55">
            <v>4.5999999999999996</v>
          </cell>
          <cell r="AA55">
            <v>0</v>
          </cell>
          <cell r="AB55">
            <v>31</v>
          </cell>
          <cell r="AC55">
            <v>0</v>
          </cell>
          <cell r="AD55">
            <v>0</v>
          </cell>
          <cell r="AE55">
            <v>17700</v>
          </cell>
          <cell r="AF55">
            <v>1160</v>
          </cell>
          <cell r="AG55">
            <v>1020</v>
          </cell>
          <cell r="AH55">
            <v>14.4</v>
          </cell>
          <cell r="AI55">
            <v>1160</v>
          </cell>
          <cell r="AJ55">
            <v>226</v>
          </cell>
          <cell r="AK55">
            <v>146</v>
          </cell>
          <cell r="AL55">
            <v>3.68</v>
          </cell>
          <cell r="AM55">
            <v>0</v>
          </cell>
          <cell r="AN55">
            <v>65.099999999999994</v>
          </cell>
          <cell r="AO55">
            <v>319000</v>
          </cell>
          <cell r="AP55">
            <v>0</v>
          </cell>
          <cell r="AQ55">
            <v>131</v>
          </cell>
          <cell r="AR55">
            <v>904</v>
          </cell>
          <cell r="AS55">
            <v>214</v>
          </cell>
          <cell r="AT55">
            <v>573</v>
          </cell>
          <cell r="AU55">
            <v>0</v>
          </cell>
          <cell r="AV55">
            <v>0</v>
          </cell>
          <cell r="AW55">
            <v>0</v>
          </cell>
          <cell r="AX55">
            <v>0</v>
          </cell>
          <cell r="AY55" t="str">
            <v>W840X433</v>
          </cell>
          <cell r="AZ55" t="str">
            <v>W840X433</v>
          </cell>
          <cell r="BA55">
            <v>433</v>
          </cell>
          <cell r="BB55">
            <v>55300</v>
          </cell>
          <cell r="BC55">
            <v>884</v>
          </cell>
          <cell r="BD55">
            <v>0</v>
          </cell>
          <cell r="BE55">
            <v>0</v>
          </cell>
          <cell r="BF55">
            <v>404</v>
          </cell>
          <cell r="BG55">
            <v>0</v>
          </cell>
          <cell r="BH55">
            <v>0</v>
          </cell>
          <cell r="BI55">
            <v>24.4</v>
          </cell>
          <cell r="BJ55">
            <v>43.9</v>
          </cell>
          <cell r="BK55">
            <v>0</v>
          </cell>
          <cell r="BL55">
            <v>0</v>
          </cell>
          <cell r="BM55">
            <v>0</v>
          </cell>
          <cell r="BN55">
            <v>64</v>
          </cell>
          <cell r="BO55">
            <v>66.7</v>
          </cell>
          <cell r="BP55">
            <v>0</v>
          </cell>
          <cell r="BQ55">
            <v>0</v>
          </cell>
          <cell r="BR55">
            <v>0</v>
          </cell>
          <cell r="BS55">
            <v>0</v>
          </cell>
          <cell r="BT55">
            <v>0</v>
          </cell>
          <cell r="BU55">
            <v>433</v>
          </cell>
          <cell r="BV55">
            <v>0</v>
          </cell>
          <cell r="BW55">
            <v>0</v>
          </cell>
          <cell r="BX55">
            <v>31</v>
          </cell>
          <cell r="BY55">
            <v>0</v>
          </cell>
          <cell r="BZ55">
            <v>7370</v>
          </cell>
          <cell r="CA55">
            <v>19000</v>
          </cell>
          <cell r="CB55">
            <v>16700</v>
          </cell>
          <cell r="CC55">
            <v>366</v>
          </cell>
          <cell r="CD55">
            <v>483</v>
          </cell>
          <cell r="CE55">
            <v>3700</v>
          </cell>
          <cell r="CF55">
            <v>2390</v>
          </cell>
          <cell r="CG55">
            <v>93.5</v>
          </cell>
          <cell r="CH55">
            <v>0</v>
          </cell>
          <cell r="CI55">
            <v>27100</v>
          </cell>
          <cell r="CJ55">
            <v>85700</v>
          </cell>
          <cell r="CK55">
            <v>0</v>
          </cell>
          <cell r="CL55">
            <v>84500</v>
          </cell>
          <cell r="CM55">
            <v>376</v>
          </cell>
          <cell r="CN55">
            <v>3510</v>
          </cell>
          <cell r="CO55">
            <v>9390</v>
          </cell>
          <cell r="CP55">
            <v>0</v>
          </cell>
          <cell r="CQ55">
            <v>0</v>
          </cell>
          <cell r="CR55">
            <v>0</v>
          </cell>
          <cell r="CS55">
            <v>0</v>
          </cell>
        </row>
        <row r="56">
          <cell r="C56" t="str">
            <v>W33X263</v>
          </cell>
          <cell r="D56" t="str">
            <v>F</v>
          </cell>
          <cell r="E56">
            <v>263</v>
          </cell>
          <cell r="F56">
            <v>77.5</v>
          </cell>
          <cell r="G56">
            <v>34.5</v>
          </cell>
          <cell r="H56">
            <v>0</v>
          </cell>
          <cell r="I56">
            <v>0</v>
          </cell>
          <cell r="J56">
            <v>15.8</v>
          </cell>
          <cell r="K56">
            <v>0</v>
          </cell>
          <cell r="L56">
            <v>0</v>
          </cell>
          <cell r="M56">
            <v>0.87</v>
          </cell>
          <cell r="N56">
            <v>1.57</v>
          </cell>
          <cell r="O56">
            <v>0</v>
          </cell>
          <cell r="P56">
            <v>0</v>
          </cell>
          <cell r="Q56">
            <v>0</v>
          </cell>
          <cell r="R56">
            <v>2.36</v>
          </cell>
          <cell r="S56">
            <v>2.4375</v>
          </cell>
          <cell r="T56">
            <v>1.25</v>
          </cell>
          <cell r="U56">
            <v>0</v>
          </cell>
          <cell r="V56">
            <v>0</v>
          </cell>
          <cell r="W56">
            <v>0</v>
          </cell>
          <cell r="X56">
            <v>0</v>
          </cell>
          <cell r="Y56">
            <v>0</v>
          </cell>
          <cell r="Z56">
            <v>5.03</v>
          </cell>
          <cell r="AA56">
            <v>0</v>
          </cell>
          <cell r="AB56">
            <v>34.299999999999997</v>
          </cell>
          <cell r="AC56">
            <v>0</v>
          </cell>
          <cell r="AD56">
            <v>0</v>
          </cell>
          <cell r="AE56">
            <v>15900</v>
          </cell>
          <cell r="AF56">
            <v>1040</v>
          </cell>
          <cell r="AG56">
            <v>919</v>
          </cell>
          <cell r="AH56">
            <v>14.3</v>
          </cell>
          <cell r="AI56">
            <v>1040</v>
          </cell>
          <cell r="AJ56">
            <v>202</v>
          </cell>
          <cell r="AK56">
            <v>131</v>
          </cell>
          <cell r="AL56">
            <v>3.66</v>
          </cell>
          <cell r="AM56">
            <v>0</v>
          </cell>
          <cell r="AN56">
            <v>48.7</v>
          </cell>
          <cell r="AO56">
            <v>281000</v>
          </cell>
          <cell r="AP56">
            <v>0</v>
          </cell>
          <cell r="AQ56">
            <v>130</v>
          </cell>
          <cell r="AR56">
            <v>807</v>
          </cell>
          <cell r="AS56">
            <v>193</v>
          </cell>
          <cell r="AT56">
            <v>515</v>
          </cell>
          <cell r="AU56">
            <v>0</v>
          </cell>
          <cell r="AV56">
            <v>0</v>
          </cell>
          <cell r="AW56">
            <v>0</v>
          </cell>
          <cell r="AX56">
            <v>0</v>
          </cell>
          <cell r="AY56" t="str">
            <v>W840X392</v>
          </cell>
          <cell r="AZ56" t="str">
            <v>W840X392</v>
          </cell>
          <cell r="BA56">
            <v>392</v>
          </cell>
          <cell r="BB56">
            <v>50000</v>
          </cell>
          <cell r="BC56">
            <v>876</v>
          </cell>
          <cell r="BD56">
            <v>0</v>
          </cell>
          <cell r="BE56">
            <v>0</v>
          </cell>
          <cell r="BF56">
            <v>401</v>
          </cell>
          <cell r="BG56">
            <v>0</v>
          </cell>
          <cell r="BH56">
            <v>0</v>
          </cell>
          <cell r="BI56">
            <v>22.1</v>
          </cell>
          <cell r="BJ56">
            <v>39.9</v>
          </cell>
          <cell r="BK56">
            <v>0</v>
          </cell>
          <cell r="BL56">
            <v>0</v>
          </cell>
          <cell r="BM56">
            <v>0</v>
          </cell>
          <cell r="BN56">
            <v>59.9</v>
          </cell>
          <cell r="BO56">
            <v>61.9</v>
          </cell>
          <cell r="BP56">
            <v>0</v>
          </cell>
          <cell r="BQ56">
            <v>0</v>
          </cell>
          <cell r="BR56">
            <v>0</v>
          </cell>
          <cell r="BS56">
            <v>0</v>
          </cell>
          <cell r="BT56">
            <v>0</v>
          </cell>
          <cell r="BU56">
            <v>392</v>
          </cell>
          <cell r="BV56">
            <v>0</v>
          </cell>
          <cell r="BW56">
            <v>0</v>
          </cell>
          <cell r="BX56">
            <v>34.299999999999997</v>
          </cell>
          <cell r="BY56">
            <v>0</v>
          </cell>
          <cell r="BZ56">
            <v>6620</v>
          </cell>
          <cell r="CA56">
            <v>17000</v>
          </cell>
          <cell r="CB56">
            <v>15100</v>
          </cell>
          <cell r="CC56">
            <v>363</v>
          </cell>
          <cell r="CD56">
            <v>433</v>
          </cell>
          <cell r="CE56">
            <v>3310</v>
          </cell>
          <cell r="CF56">
            <v>2150</v>
          </cell>
          <cell r="CG56">
            <v>93</v>
          </cell>
          <cell r="CH56">
            <v>0</v>
          </cell>
          <cell r="CI56">
            <v>20300</v>
          </cell>
          <cell r="CJ56">
            <v>75500</v>
          </cell>
          <cell r="CK56">
            <v>0</v>
          </cell>
          <cell r="CL56">
            <v>83900</v>
          </cell>
          <cell r="CM56">
            <v>336</v>
          </cell>
          <cell r="CN56">
            <v>3160</v>
          </cell>
          <cell r="CO56">
            <v>8440</v>
          </cell>
          <cell r="CP56">
            <v>0</v>
          </cell>
          <cell r="CQ56">
            <v>0</v>
          </cell>
          <cell r="CR56">
            <v>0</v>
          </cell>
          <cell r="CS56">
            <v>0</v>
          </cell>
        </row>
        <row r="57">
          <cell r="C57" t="str">
            <v>W33X241</v>
          </cell>
          <cell r="D57" t="str">
            <v>F</v>
          </cell>
          <cell r="E57">
            <v>241</v>
          </cell>
          <cell r="F57">
            <v>71</v>
          </cell>
          <cell r="G57">
            <v>34.200000000000003</v>
          </cell>
          <cell r="H57">
            <v>0</v>
          </cell>
          <cell r="I57">
            <v>0</v>
          </cell>
          <cell r="J57">
            <v>15.9</v>
          </cell>
          <cell r="K57">
            <v>0</v>
          </cell>
          <cell r="L57">
            <v>0</v>
          </cell>
          <cell r="M57">
            <v>0.83</v>
          </cell>
          <cell r="N57">
            <v>1.4</v>
          </cell>
          <cell r="O57">
            <v>0</v>
          </cell>
          <cell r="P57">
            <v>0</v>
          </cell>
          <cell r="Q57">
            <v>0</v>
          </cell>
          <cell r="R57">
            <v>2.19</v>
          </cell>
          <cell r="S57">
            <v>2.25</v>
          </cell>
          <cell r="T57">
            <v>1.25</v>
          </cell>
          <cell r="U57">
            <v>0</v>
          </cell>
          <cell r="V57">
            <v>0</v>
          </cell>
          <cell r="W57">
            <v>0</v>
          </cell>
          <cell r="X57">
            <v>0</v>
          </cell>
          <cell r="Y57">
            <v>0</v>
          </cell>
          <cell r="Z57">
            <v>5.66</v>
          </cell>
          <cell r="AA57">
            <v>0</v>
          </cell>
          <cell r="AB57">
            <v>35.9</v>
          </cell>
          <cell r="AC57">
            <v>0</v>
          </cell>
          <cell r="AD57">
            <v>0</v>
          </cell>
          <cell r="AE57">
            <v>14200</v>
          </cell>
          <cell r="AF57">
            <v>940</v>
          </cell>
          <cell r="AG57">
            <v>831</v>
          </cell>
          <cell r="AH57">
            <v>14.1</v>
          </cell>
          <cell r="AI57">
            <v>933</v>
          </cell>
          <cell r="AJ57">
            <v>182</v>
          </cell>
          <cell r="AK57">
            <v>118</v>
          </cell>
          <cell r="AL57">
            <v>3.62</v>
          </cell>
          <cell r="AM57">
            <v>0</v>
          </cell>
          <cell r="AN57">
            <v>36.200000000000003</v>
          </cell>
          <cell r="AO57">
            <v>251000</v>
          </cell>
          <cell r="AP57">
            <v>0</v>
          </cell>
          <cell r="AQ57">
            <v>130</v>
          </cell>
          <cell r="AR57">
            <v>726</v>
          </cell>
          <cell r="AS57">
            <v>173</v>
          </cell>
          <cell r="AT57">
            <v>467</v>
          </cell>
          <cell r="AU57">
            <v>0</v>
          </cell>
          <cell r="AV57">
            <v>0</v>
          </cell>
          <cell r="AW57">
            <v>0</v>
          </cell>
          <cell r="AX57">
            <v>0</v>
          </cell>
          <cell r="AY57" t="str">
            <v>W840X359</v>
          </cell>
          <cell r="AZ57" t="str">
            <v>W840X359</v>
          </cell>
          <cell r="BA57">
            <v>359</v>
          </cell>
          <cell r="BB57">
            <v>45800</v>
          </cell>
          <cell r="BC57">
            <v>869</v>
          </cell>
          <cell r="BD57">
            <v>0</v>
          </cell>
          <cell r="BE57">
            <v>0</v>
          </cell>
          <cell r="BF57">
            <v>404</v>
          </cell>
          <cell r="BG57">
            <v>0</v>
          </cell>
          <cell r="BH57">
            <v>0</v>
          </cell>
          <cell r="BI57">
            <v>21.1</v>
          </cell>
          <cell r="BJ57">
            <v>35.6</v>
          </cell>
          <cell r="BK57">
            <v>0</v>
          </cell>
          <cell r="BL57">
            <v>0</v>
          </cell>
          <cell r="BM57">
            <v>0</v>
          </cell>
          <cell r="BN57">
            <v>55.6</v>
          </cell>
          <cell r="BO57">
            <v>57.2</v>
          </cell>
          <cell r="BP57">
            <v>0</v>
          </cell>
          <cell r="BQ57">
            <v>0</v>
          </cell>
          <cell r="BR57">
            <v>0</v>
          </cell>
          <cell r="BS57">
            <v>0</v>
          </cell>
          <cell r="BT57">
            <v>0</v>
          </cell>
          <cell r="BU57">
            <v>359</v>
          </cell>
          <cell r="BV57">
            <v>0</v>
          </cell>
          <cell r="BW57">
            <v>0</v>
          </cell>
          <cell r="BX57">
            <v>35.9</v>
          </cell>
          <cell r="BY57">
            <v>0</v>
          </cell>
          <cell r="BZ57">
            <v>5910</v>
          </cell>
          <cell r="CA57">
            <v>15400</v>
          </cell>
          <cell r="CB57">
            <v>13600</v>
          </cell>
          <cell r="CC57">
            <v>358</v>
          </cell>
          <cell r="CD57">
            <v>388</v>
          </cell>
          <cell r="CE57">
            <v>2980</v>
          </cell>
          <cell r="CF57">
            <v>1930</v>
          </cell>
          <cell r="CG57">
            <v>91.9</v>
          </cell>
          <cell r="CH57">
            <v>0</v>
          </cell>
          <cell r="CI57">
            <v>15100</v>
          </cell>
          <cell r="CJ57">
            <v>67400</v>
          </cell>
          <cell r="CK57">
            <v>0</v>
          </cell>
          <cell r="CL57">
            <v>83900</v>
          </cell>
          <cell r="CM57">
            <v>302</v>
          </cell>
          <cell r="CN57">
            <v>2830</v>
          </cell>
          <cell r="CO57">
            <v>7650</v>
          </cell>
          <cell r="CP57">
            <v>0</v>
          </cell>
          <cell r="CQ57">
            <v>0</v>
          </cell>
          <cell r="CR57">
            <v>0</v>
          </cell>
          <cell r="CS57">
            <v>0</v>
          </cell>
        </row>
        <row r="58">
          <cell r="C58" t="str">
            <v>W33X221</v>
          </cell>
          <cell r="D58" t="str">
            <v>F</v>
          </cell>
          <cell r="E58">
            <v>221</v>
          </cell>
          <cell r="F58">
            <v>65.2</v>
          </cell>
          <cell r="G58">
            <v>33.9</v>
          </cell>
          <cell r="H58">
            <v>0</v>
          </cell>
          <cell r="I58">
            <v>0</v>
          </cell>
          <cell r="J58">
            <v>15.8</v>
          </cell>
          <cell r="K58">
            <v>0</v>
          </cell>
          <cell r="L58">
            <v>0</v>
          </cell>
          <cell r="M58">
            <v>0.77500000000000002</v>
          </cell>
          <cell r="N58">
            <v>1.28</v>
          </cell>
          <cell r="O58">
            <v>0</v>
          </cell>
          <cell r="P58">
            <v>0</v>
          </cell>
          <cell r="Q58">
            <v>0</v>
          </cell>
          <cell r="R58">
            <v>2.06</v>
          </cell>
          <cell r="S58">
            <v>2.125</v>
          </cell>
          <cell r="T58">
            <v>1.1875</v>
          </cell>
          <cell r="U58">
            <v>0</v>
          </cell>
          <cell r="V58">
            <v>0</v>
          </cell>
          <cell r="W58">
            <v>0</v>
          </cell>
          <cell r="X58">
            <v>0</v>
          </cell>
          <cell r="Y58">
            <v>0</v>
          </cell>
          <cell r="Z58">
            <v>6.2</v>
          </cell>
          <cell r="AA58">
            <v>0</v>
          </cell>
          <cell r="AB58">
            <v>38.5</v>
          </cell>
          <cell r="AC58">
            <v>0</v>
          </cell>
          <cell r="AD58">
            <v>0</v>
          </cell>
          <cell r="AE58">
            <v>12900</v>
          </cell>
          <cell r="AF58">
            <v>857</v>
          </cell>
          <cell r="AG58">
            <v>759</v>
          </cell>
          <cell r="AH58">
            <v>14.1</v>
          </cell>
          <cell r="AI58">
            <v>840</v>
          </cell>
          <cell r="AJ58">
            <v>164</v>
          </cell>
          <cell r="AK58">
            <v>106</v>
          </cell>
          <cell r="AL58">
            <v>3.59</v>
          </cell>
          <cell r="AM58">
            <v>0</v>
          </cell>
          <cell r="AN58">
            <v>27.8</v>
          </cell>
          <cell r="AO58">
            <v>224000</v>
          </cell>
          <cell r="AP58">
            <v>0</v>
          </cell>
          <cell r="AQ58">
            <v>129</v>
          </cell>
          <cell r="AR58">
            <v>647</v>
          </cell>
          <cell r="AS58">
            <v>156</v>
          </cell>
          <cell r="AT58">
            <v>423</v>
          </cell>
          <cell r="AU58">
            <v>0</v>
          </cell>
          <cell r="AV58">
            <v>0</v>
          </cell>
          <cell r="AW58">
            <v>0</v>
          </cell>
          <cell r="AX58">
            <v>0</v>
          </cell>
          <cell r="AY58" t="str">
            <v>W840X329</v>
          </cell>
          <cell r="AZ58" t="str">
            <v>W840X329</v>
          </cell>
          <cell r="BA58">
            <v>329</v>
          </cell>
          <cell r="BB58">
            <v>42100</v>
          </cell>
          <cell r="BC58">
            <v>861</v>
          </cell>
          <cell r="BD58">
            <v>0</v>
          </cell>
          <cell r="BE58">
            <v>0</v>
          </cell>
          <cell r="BF58">
            <v>401</v>
          </cell>
          <cell r="BG58">
            <v>0</v>
          </cell>
          <cell r="BH58">
            <v>0</v>
          </cell>
          <cell r="BI58">
            <v>19.7</v>
          </cell>
          <cell r="BJ58">
            <v>32.5</v>
          </cell>
          <cell r="BK58">
            <v>0</v>
          </cell>
          <cell r="BL58">
            <v>0</v>
          </cell>
          <cell r="BM58">
            <v>0</v>
          </cell>
          <cell r="BN58">
            <v>52.3</v>
          </cell>
          <cell r="BO58">
            <v>54</v>
          </cell>
          <cell r="BP58">
            <v>0</v>
          </cell>
          <cell r="BQ58">
            <v>0</v>
          </cell>
          <cell r="BR58">
            <v>0</v>
          </cell>
          <cell r="BS58">
            <v>0</v>
          </cell>
          <cell r="BT58">
            <v>0</v>
          </cell>
          <cell r="BU58">
            <v>329</v>
          </cell>
          <cell r="BV58">
            <v>0</v>
          </cell>
          <cell r="BW58">
            <v>0</v>
          </cell>
          <cell r="BX58">
            <v>38.5</v>
          </cell>
          <cell r="BY58">
            <v>0</v>
          </cell>
          <cell r="BZ58">
            <v>5370</v>
          </cell>
          <cell r="CA58">
            <v>14000</v>
          </cell>
          <cell r="CB58">
            <v>12400</v>
          </cell>
          <cell r="CC58">
            <v>358</v>
          </cell>
          <cell r="CD58">
            <v>350</v>
          </cell>
          <cell r="CE58">
            <v>2690</v>
          </cell>
          <cell r="CF58">
            <v>1740</v>
          </cell>
          <cell r="CG58">
            <v>91.2</v>
          </cell>
          <cell r="CH58">
            <v>0</v>
          </cell>
          <cell r="CI58">
            <v>11600</v>
          </cell>
          <cell r="CJ58">
            <v>60200</v>
          </cell>
          <cell r="CK58">
            <v>0</v>
          </cell>
          <cell r="CL58">
            <v>83200</v>
          </cell>
          <cell r="CM58">
            <v>269</v>
          </cell>
          <cell r="CN58">
            <v>2560</v>
          </cell>
          <cell r="CO58">
            <v>6930</v>
          </cell>
          <cell r="CP58">
            <v>0</v>
          </cell>
          <cell r="CQ58">
            <v>0</v>
          </cell>
          <cell r="CR58">
            <v>0</v>
          </cell>
          <cell r="CS58">
            <v>0</v>
          </cell>
        </row>
        <row r="59">
          <cell r="C59" t="str">
            <v>W33X201</v>
          </cell>
          <cell r="D59" t="str">
            <v>F</v>
          </cell>
          <cell r="E59">
            <v>201</v>
          </cell>
          <cell r="F59">
            <v>59.2</v>
          </cell>
          <cell r="G59">
            <v>33.700000000000003</v>
          </cell>
          <cell r="H59">
            <v>0</v>
          </cell>
          <cell r="I59">
            <v>0</v>
          </cell>
          <cell r="J59">
            <v>15.7</v>
          </cell>
          <cell r="K59">
            <v>0</v>
          </cell>
          <cell r="L59">
            <v>0</v>
          </cell>
          <cell r="M59">
            <v>0.71499999999999997</v>
          </cell>
          <cell r="N59">
            <v>1.1499999999999999</v>
          </cell>
          <cell r="O59">
            <v>0</v>
          </cell>
          <cell r="P59">
            <v>0</v>
          </cell>
          <cell r="Q59">
            <v>0</v>
          </cell>
          <cell r="R59">
            <v>1.94</v>
          </cell>
          <cell r="S59">
            <v>2</v>
          </cell>
          <cell r="T59">
            <v>1.1875</v>
          </cell>
          <cell r="U59">
            <v>0</v>
          </cell>
          <cell r="V59">
            <v>0</v>
          </cell>
          <cell r="W59">
            <v>0</v>
          </cell>
          <cell r="X59">
            <v>0</v>
          </cell>
          <cell r="Y59">
            <v>0</v>
          </cell>
          <cell r="Z59">
            <v>6.85</v>
          </cell>
          <cell r="AA59">
            <v>0</v>
          </cell>
          <cell r="AB59">
            <v>41.7</v>
          </cell>
          <cell r="AC59">
            <v>0</v>
          </cell>
          <cell r="AD59">
            <v>0</v>
          </cell>
          <cell r="AE59">
            <v>11600</v>
          </cell>
          <cell r="AF59">
            <v>773</v>
          </cell>
          <cell r="AG59">
            <v>686</v>
          </cell>
          <cell r="AH59">
            <v>14</v>
          </cell>
          <cell r="AI59">
            <v>749</v>
          </cell>
          <cell r="AJ59">
            <v>147</v>
          </cell>
          <cell r="AK59">
            <v>95.2</v>
          </cell>
          <cell r="AL59">
            <v>3.56</v>
          </cell>
          <cell r="AM59">
            <v>0</v>
          </cell>
          <cell r="AN59">
            <v>20.8</v>
          </cell>
          <cell r="AO59">
            <v>198000</v>
          </cell>
          <cell r="AP59">
            <v>0</v>
          </cell>
          <cell r="AQ59">
            <v>128</v>
          </cell>
          <cell r="AR59">
            <v>577</v>
          </cell>
          <cell r="AS59">
            <v>140</v>
          </cell>
          <cell r="AT59">
            <v>382</v>
          </cell>
          <cell r="AU59">
            <v>0</v>
          </cell>
          <cell r="AV59">
            <v>0</v>
          </cell>
          <cell r="AW59">
            <v>0</v>
          </cell>
          <cell r="AX59">
            <v>0</v>
          </cell>
          <cell r="AY59" t="str">
            <v>W840X299</v>
          </cell>
          <cell r="AZ59" t="str">
            <v>W840X299</v>
          </cell>
          <cell r="BA59">
            <v>299</v>
          </cell>
          <cell r="BB59">
            <v>38200</v>
          </cell>
          <cell r="BC59">
            <v>856</v>
          </cell>
          <cell r="BD59">
            <v>0</v>
          </cell>
          <cell r="BE59">
            <v>0</v>
          </cell>
          <cell r="BF59">
            <v>399</v>
          </cell>
          <cell r="BG59">
            <v>0</v>
          </cell>
          <cell r="BH59">
            <v>0</v>
          </cell>
          <cell r="BI59">
            <v>18.2</v>
          </cell>
          <cell r="BJ59">
            <v>29.2</v>
          </cell>
          <cell r="BK59">
            <v>0</v>
          </cell>
          <cell r="BL59">
            <v>0</v>
          </cell>
          <cell r="BM59">
            <v>0</v>
          </cell>
          <cell r="BN59">
            <v>49.3</v>
          </cell>
          <cell r="BO59">
            <v>50.8</v>
          </cell>
          <cell r="BP59">
            <v>0</v>
          </cell>
          <cell r="BQ59">
            <v>0</v>
          </cell>
          <cell r="BR59">
            <v>0</v>
          </cell>
          <cell r="BS59">
            <v>0</v>
          </cell>
          <cell r="BT59">
            <v>0</v>
          </cell>
          <cell r="BU59">
            <v>299</v>
          </cell>
          <cell r="BV59">
            <v>0</v>
          </cell>
          <cell r="BW59">
            <v>0</v>
          </cell>
          <cell r="BX59">
            <v>41.7</v>
          </cell>
          <cell r="BY59">
            <v>0</v>
          </cell>
          <cell r="BZ59">
            <v>4830</v>
          </cell>
          <cell r="CA59">
            <v>12700</v>
          </cell>
          <cell r="CB59">
            <v>11200</v>
          </cell>
          <cell r="CC59">
            <v>356</v>
          </cell>
          <cell r="CD59">
            <v>312</v>
          </cell>
          <cell r="CE59">
            <v>2410</v>
          </cell>
          <cell r="CF59">
            <v>1560</v>
          </cell>
          <cell r="CG59">
            <v>90.4</v>
          </cell>
          <cell r="CH59">
            <v>0</v>
          </cell>
          <cell r="CI59">
            <v>8660</v>
          </cell>
          <cell r="CJ59">
            <v>53200</v>
          </cell>
          <cell r="CK59">
            <v>0</v>
          </cell>
          <cell r="CL59">
            <v>82600</v>
          </cell>
          <cell r="CM59">
            <v>240</v>
          </cell>
          <cell r="CN59">
            <v>2290</v>
          </cell>
          <cell r="CO59">
            <v>6260</v>
          </cell>
          <cell r="CP59">
            <v>0</v>
          </cell>
          <cell r="CQ59">
            <v>0</v>
          </cell>
          <cell r="CR59">
            <v>0</v>
          </cell>
          <cell r="CS59">
            <v>0</v>
          </cell>
        </row>
        <row r="60">
          <cell r="C60" t="str">
            <v>W33X169</v>
          </cell>
          <cell r="D60" t="str">
            <v>F</v>
          </cell>
          <cell r="E60">
            <v>169</v>
          </cell>
          <cell r="F60">
            <v>49.5</v>
          </cell>
          <cell r="G60">
            <v>33.799999999999997</v>
          </cell>
          <cell r="H60">
            <v>0</v>
          </cell>
          <cell r="I60">
            <v>0</v>
          </cell>
          <cell r="J60">
            <v>11.5</v>
          </cell>
          <cell r="K60">
            <v>0</v>
          </cell>
          <cell r="L60">
            <v>0</v>
          </cell>
          <cell r="M60">
            <v>0.67</v>
          </cell>
          <cell r="N60">
            <v>1.22</v>
          </cell>
          <cell r="O60">
            <v>0</v>
          </cell>
          <cell r="P60">
            <v>0</v>
          </cell>
          <cell r="Q60">
            <v>0</v>
          </cell>
          <cell r="R60">
            <v>1.92</v>
          </cell>
          <cell r="S60">
            <v>2.125</v>
          </cell>
          <cell r="T60">
            <v>1.1875</v>
          </cell>
          <cell r="U60">
            <v>0</v>
          </cell>
          <cell r="V60">
            <v>0</v>
          </cell>
          <cell r="W60">
            <v>0</v>
          </cell>
          <cell r="X60">
            <v>0</v>
          </cell>
          <cell r="Y60">
            <v>0</v>
          </cell>
          <cell r="Z60">
            <v>4.71</v>
          </cell>
          <cell r="AA60">
            <v>0</v>
          </cell>
          <cell r="AB60">
            <v>44.7</v>
          </cell>
          <cell r="AC60">
            <v>0</v>
          </cell>
          <cell r="AD60">
            <v>0</v>
          </cell>
          <cell r="AE60">
            <v>9290</v>
          </cell>
          <cell r="AF60">
            <v>629</v>
          </cell>
          <cell r="AG60">
            <v>549</v>
          </cell>
          <cell r="AH60">
            <v>13.7</v>
          </cell>
          <cell r="AI60">
            <v>310</v>
          </cell>
          <cell r="AJ60">
            <v>84.4</v>
          </cell>
          <cell r="AK60">
            <v>53.9</v>
          </cell>
          <cell r="AL60">
            <v>2.5</v>
          </cell>
          <cell r="AM60">
            <v>0</v>
          </cell>
          <cell r="AN60">
            <v>17.7</v>
          </cell>
          <cell r="AO60">
            <v>82400</v>
          </cell>
          <cell r="AP60">
            <v>0</v>
          </cell>
          <cell r="AQ60">
            <v>93.7</v>
          </cell>
          <cell r="AR60">
            <v>329</v>
          </cell>
          <cell r="AS60">
            <v>108</v>
          </cell>
          <cell r="AT60">
            <v>311</v>
          </cell>
          <cell r="AU60">
            <v>0</v>
          </cell>
          <cell r="AV60">
            <v>0</v>
          </cell>
          <cell r="AW60">
            <v>0</v>
          </cell>
          <cell r="AX60">
            <v>0</v>
          </cell>
          <cell r="AY60" t="str">
            <v>W840X251</v>
          </cell>
          <cell r="AZ60" t="str">
            <v>W840X251</v>
          </cell>
          <cell r="BA60">
            <v>251</v>
          </cell>
          <cell r="BB60">
            <v>31900</v>
          </cell>
          <cell r="BC60">
            <v>859</v>
          </cell>
          <cell r="BD60">
            <v>0</v>
          </cell>
          <cell r="BE60">
            <v>0</v>
          </cell>
          <cell r="BF60">
            <v>292</v>
          </cell>
          <cell r="BG60">
            <v>0</v>
          </cell>
          <cell r="BH60">
            <v>0</v>
          </cell>
          <cell r="BI60">
            <v>17</v>
          </cell>
          <cell r="BJ60">
            <v>31</v>
          </cell>
          <cell r="BK60">
            <v>0</v>
          </cell>
          <cell r="BL60">
            <v>0</v>
          </cell>
          <cell r="BM60">
            <v>0</v>
          </cell>
          <cell r="BN60">
            <v>48.8</v>
          </cell>
          <cell r="BO60">
            <v>54</v>
          </cell>
          <cell r="BP60">
            <v>0</v>
          </cell>
          <cell r="BQ60">
            <v>0</v>
          </cell>
          <cell r="BR60">
            <v>0</v>
          </cell>
          <cell r="BS60">
            <v>0</v>
          </cell>
          <cell r="BT60">
            <v>0</v>
          </cell>
          <cell r="BU60">
            <v>251</v>
          </cell>
          <cell r="BV60">
            <v>0</v>
          </cell>
          <cell r="BW60">
            <v>0</v>
          </cell>
          <cell r="BX60">
            <v>44.7</v>
          </cell>
          <cell r="BY60">
            <v>0</v>
          </cell>
          <cell r="BZ60">
            <v>3870</v>
          </cell>
          <cell r="CA60">
            <v>10300</v>
          </cell>
          <cell r="CB60">
            <v>9000</v>
          </cell>
          <cell r="CC60">
            <v>348</v>
          </cell>
          <cell r="CD60">
            <v>129</v>
          </cell>
          <cell r="CE60">
            <v>1380</v>
          </cell>
          <cell r="CF60">
            <v>883</v>
          </cell>
          <cell r="CG60">
            <v>63.5</v>
          </cell>
          <cell r="CH60">
            <v>0</v>
          </cell>
          <cell r="CI60">
            <v>7370</v>
          </cell>
          <cell r="CJ60">
            <v>22100</v>
          </cell>
          <cell r="CK60">
            <v>0</v>
          </cell>
          <cell r="CL60">
            <v>60500</v>
          </cell>
          <cell r="CM60">
            <v>137</v>
          </cell>
          <cell r="CN60">
            <v>1770</v>
          </cell>
          <cell r="CO60">
            <v>5100</v>
          </cell>
          <cell r="CP60">
            <v>0</v>
          </cell>
          <cell r="CQ60">
            <v>0</v>
          </cell>
          <cell r="CR60">
            <v>0</v>
          </cell>
          <cell r="CS60">
            <v>0</v>
          </cell>
        </row>
        <row r="61">
          <cell r="C61" t="str">
            <v>W33X152</v>
          </cell>
          <cell r="D61" t="str">
            <v>F</v>
          </cell>
          <cell r="E61">
            <v>152</v>
          </cell>
          <cell r="F61">
            <v>44.8</v>
          </cell>
          <cell r="G61">
            <v>33.5</v>
          </cell>
          <cell r="H61">
            <v>0</v>
          </cell>
          <cell r="I61">
            <v>0</v>
          </cell>
          <cell r="J61">
            <v>11.6</v>
          </cell>
          <cell r="K61">
            <v>0</v>
          </cell>
          <cell r="L61">
            <v>0</v>
          </cell>
          <cell r="M61">
            <v>0.63500000000000001</v>
          </cell>
          <cell r="N61">
            <v>1.06</v>
          </cell>
          <cell r="O61">
            <v>0</v>
          </cell>
          <cell r="P61">
            <v>0</v>
          </cell>
          <cell r="Q61">
            <v>0</v>
          </cell>
          <cell r="R61">
            <v>1.76</v>
          </cell>
          <cell r="S61">
            <v>1.9375</v>
          </cell>
          <cell r="T61">
            <v>1.125</v>
          </cell>
          <cell r="U61">
            <v>0</v>
          </cell>
          <cell r="V61">
            <v>0</v>
          </cell>
          <cell r="W61">
            <v>0</v>
          </cell>
          <cell r="X61">
            <v>0</v>
          </cell>
          <cell r="Y61">
            <v>0</v>
          </cell>
          <cell r="Z61">
            <v>5.48</v>
          </cell>
          <cell r="AA61">
            <v>0</v>
          </cell>
          <cell r="AB61">
            <v>47.2</v>
          </cell>
          <cell r="AC61">
            <v>0</v>
          </cell>
          <cell r="AD61">
            <v>0</v>
          </cell>
          <cell r="AE61">
            <v>8160</v>
          </cell>
          <cell r="AF61">
            <v>559</v>
          </cell>
          <cell r="AG61">
            <v>487</v>
          </cell>
          <cell r="AH61">
            <v>13.5</v>
          </cell>
          <cell r="AI61">
            <v>273</v>
          </cell>
          <cell r="AJ61">
            <v>73.900000000000006</v>
          </cell>
          <cell r="AK61">
            <v>47.2</v>
          </cell>
          <cell r="AL61">
            <v>2.4700000000000002</v>
          </cell>
          <cell r="AM61">
            <v>0</v>
          </cell>
          <cell r="AN61">
            <v>12.4</v>
          </cell>
          <cell r="AO61">
            <v>71700</v>
          </cell>
          <cell r="AP61">
            <v>0</v>
          </cell>
          <cell r="AQ61">
            <v>94.1</v>
          </cell>
          <cell r="AR61">
            <v>289</v>
          </cell>
          <cell r="AS61">
            <v>94.3</v>
          </cell>
          <cell r="AT61">
            <v>278</v>
          </cell>
          <cell r="AU61">
            <v>0</v>
          </cell>
          <cell r="AV61">
            <v>0</v>
          </cell>
          <cell r="AW61">
            <v>0</v>
          </cell>
          <cell r="AX61">
            <v>0</v>
          </cell>
          <cell r="AY61" t="str">
            <v>W840X226</v>
          </cell>
          <cell r="AZ61" t="str">
            <v>W840X226</v>
          </cell>
          <cell r="BA61">
            <v>226</v>
          </cell>
          <cell r="BB61">
            <v>28900</v>
          </cell>
          <cell r="BC61">
            <v>851</v>
          </cell>
          <cell r="BD61">
            <v>0</v>
          </cell>
          <cell r="BE61">
            <v>0</v>
          </cell>
          <cell r="BF61">
            <v>295</v>
          </cell>
          <cell r="BG61">
            <v>0</v>
          </cell>
          <cell r="BH61">
            <v>0</v>
          </cell>
          <cell r="BI61">
            <v>16.100000000000001</v>
          </cell>
          <cell r="BJ61">
            <v>26.9</v>
          </cell>
          <cell r="BK61">
            <v>0</v>
          </cell>
          <cell r="BL61">
            <v>0</v>
          </cell>
          <cell r="BM61">
            <v>0</v>
          </cell>
          <cell r="BN61">
            <v>44.7</v>
          </cell>
          <cell r="BO61">
            <v>49.2</v>
          </cell>
          <cell r="BP61">
            <v>0</v>
          </cell>
          <cell r="BQ61">
            <v>0</v>
          </cell>
          <cell r="BR61">
            <v>0</v>
          </cell>
          <cell r="BS61">
            <v>0</v>
          </cell>
          <cell r="BT61">
            <v>0</v>
          </cell>
          <cell r="BU61">
            <v>226</v>
          </cell>
          <cell r="BV61">
            <v>0</v>
          </cell>
          <cell r="BW61">
            <v>0</v>
          </cell>
          <cell r="BX61">
            <v>47.2</v>
          </cell>
          <cell r="BY61">
            <v>0</v>
          </cell>
          <cell r="BZ61">
            <v>3400</v>
          </cell>
          <cell r="CA61">
            <v>9160</v>
          </cell>
          <cell r="CB61">
            <v>7980</v>
          </cell>
          <cell r="CC61">
            <v>343</v>
          </cell>
          <cell r="CD61">
            <v>114</v>
          </cell>
          <cell r="CE61">
            <v>1210</v>
          </cell>
          <cell r="CF61">
            <v>773</v>
          </cell>
          <cell r="CG61">
            <v>62.7</v>
          </cell>
          <cell r="CH61">
            <v>0</v>
          </cell>
          <cell r="CI61">
            <v>5160</v>
          </cell>
          <cell r="CJ61">
            <v>19300</v>
          </cell>
          <cell r="CK61">
            <v>0</v>
          </cell>
          <cell r="CL61">
            <v>60700</v>
          </cell>
          <cell r="CM61">
            <v>120</v>
          </cell>
          <cell r="CN61">
            <v>1550</v>
          </cell>
          <cell r="CO61">
            <v>4560</v>
          </cell>
          <cell r="CP61">
            <v>0</v>
          </cell>
          <cell r="CQ61">
            <v>0</v>
          </cell>
          <cell r="CR61">
            <v>0</v>
          </cell>
          <cell r="CS61">
            <v>0</v>
          </cell>
        </row>
        <row r="62">
          <cell r="C62" t="str">
            <v>W33X141</v>
          </cell>
          <cell r="D62" t="str">
            <v>F</v>
          </cell>
          <cell r="E62">
            <v>141</v>
          </cell>
          <cell r="F62">
            <v>41.6</v>
          </cell>
          <cell r="G62">
            <v>33.299999999999997</v>
          </cell>
          <cell r="H62">
            <v>0</v>
          </cell>
          <cell r="I62">
            <v>0</v>
          </cell>
          <cell r="J62">
            <v>11.5</v>
          </cell>
          <cell r="K62">
            <v>0</v>
          </cell>
          <cell r="L62">
            <v>0</v>
          </cell>
          <cell r="M62">
            <v>0.60499999999999998</v>
          </cell>
          <cell r="N62">
            <v>0.96</v>
          </cell>
          <cell r="O62">
            <v>0</v>
          </cell>
          <cell r="P62">
            <v>0</v>
          </cell>
          <cell r="Q62">
            <v>0</v>
          </cell>
          <cell r="R62">
            <v>1.66</v>
          </cell>
          <cell r="S62">
            <v>1.8125</v>
          </cell>
          <cell r="T62">
            <v>1.125</v>
          </cell>
          <cell r="U62">
            <v>0</v>
          </cell>
          <cell r="V62">
            <v>0</v>
          </cell>
          <cell r="W62">
            <v>0</v>
          </cell>
          <cell r="X62">
            <v>0</v>
          </cell>
          <cell r="Y62">
            <v>0</v>
          </cell>
          <cell r="Z62">
            <v>6.01</v>
          </cell>
          <cell r="AA62">
            <v>0</v>
          </cell>
          <cell r="AB62">
            <v>49.6</v>
          </cell>
          <cell r="AC62">
            <v>0</v>
          </cell>
          <cell r="AD62">
            <v>0</v>
          </cell>
          <cell r="AE62">
            <v>7450</v>
          </cell>
          <cell r="AF62">
            <v>514</v>
          </cell>
          <cell r="AG62">
            <v>448</v>
          </cell>
          <cell r="AH62">
            <v>13.4</v>
          </cell>
          <cell r="AI62">
            <v>246</v>
          </cell>
          <cell r="AJ62">
            <v>66.900000000000006</v>
          </cell>
          <cell r="AK62">
            <v>42.7</v>
          </cell>
          <cell r="AL62">
            <v>2.4300000000000002</v>
          </cell>
          <cell r="AM62">
            <v>0</v>
          </cell>
          <cell r="AN62">
            <v>9.6999999999999993</v>
          </cell>
          <cell r="AO62">
            <v>64400</v>
          </cell>
          <cell r="AP62">
            <v>0</v>
          </cell>
          <cell r="AQ62">
            <v>93</v>
          </cell>
          <cell r="AR62">
            <v>257</v>
          </cell>
          <cell r="AS62">
            <v>84.6</v>
          </cell>
          <cell r="AT62">
            <v>253</v>
          </cell>
          <cell r="AU62">
            <v>0</v>
          </cell>
          <cell r="AV62">
            <v>0</v>
          </cell>
          <cell r="AW62">
            <v>0</v>
          </cell>
          <cell r="AX62">
            <v>0</v>
          </cell>
          <cell r="AY62" t="str">
            <v>W840X210</v>
          </cell>
          <cell r="AZ62" t="str">
            <v>W840X210</v>
          </cell>
          <cell r="BA62">
            <v>210</v>
          </cell>
          <cell r="BB62">
            <v>26800</v>
          </cell>
          <cell r="BC62">
            <v>846</v>
          </cell>
          <cell r="BD62">
            <v>0</v>
          </cell>
          <cell r="BE62">
            <v>0</v>
          </cell>
          <cell r="BF62">
            <v>292</v>
          </cell>
          <cell r="BG62">
            <v>0</v>
          </cell>
          <cell r="BH62">
            <v>0</v>
          </cell>
          <cell r="BI62">
            <v>15.4</v>
          </cell>
          <cell r="BJ62">
            <v>24.4</v>
          </cell>
          <cell r="BK62">
            <v>0</v>
          </cell>
          <cell r="BL62">
            <v>0</v>
          </cell>
          <cell r="BM62">
            <v>0</v>
          </cell>
          <cell r="BN62">
            <v>42.2</v>
          </cell>
          <cell r="BO62">
            <v>46</v>
          </cell>
          <cell r="BP62">
            <v>0</v>
          </cell>
          <cell r="BQ62">
            <v>0</v>
          </cell>
          <cell r="BR62">
            <v>0</v>
          </cell>
          <cell r="BS62">
            <v>0</v>
          </cell>
          <cell r="BT62">
            <v>0</v>
          </cell>
          <cell r="BU62">
            <v>210</v>
          </cell>
          <cell r="BV62">
            <v>0</v>
          </cell>
          <cell r="BW62">
            <v>0</v>
          </cell>
          <cell r="BX62">
            <v>49.6</v>
          </cell>
          <cell r="BY62">
            <v>0</v>
          </cell>
          <cell r="BZ62">
            <v>3100</v>
          </cell>
          <cell r="CA62">
            <v>8420</v>
          </cell>
          <cell r="CB62">
            <v>7340</v>
          </cell>
          <cell r="CC62">
            <v>340</v>
          </cell>
          <cell r="CD62">
            <v>102</v>
          </cell>
          <cell r="CE62">
            <v>1100</v>
          </cell>
          <cell r="CF62">
            <v>700</v>
          </cell>
          <cell r="CG62">
            <v>61.7</v>
          </cell>
          <cell r="CH62">
            <v>0</v>
          </cell>
          <cell r="CI62">
            <v>4040</v>
          </cell>
          <cell r="CJ62">
            <v>17300</v>
          </cell>
          <cell r="CK62">
            <v>0</v>
          </cell>
          <cell r="CL62">
            <v>60000</v>
          </cell>
          <cell r="CM62">
            <v>107</v>
          </cell>
          <cell r="CN62">
            <v>1390</v>
          </cell>
          <cell r="CO62">
            <v>4150</v>
          </cell>
          <cell r="CP62">
            <v>0</v>
          </cell>
          <cell r="CQ62">
            <v>0</v>
          </cell>
          <cell r="CR62">
            <v>0</v>
          </cell>
          <cell r="CS62">
            <v>0</v>
          </cell>
        </row>
        <row r="63">
          <cell r="C63" t="str">
            <v>W33X130</v>
          </cell>
          <cell r="D63" t="str">
            <v>F</v>
          </cell>
          <cell r="E63">
            <v>130</v>
          </cell>
          <cell r="F63">
            <v>38.299999999999997</v>
          </cell>
          <cell r="G63">
            <v>33.1</v>
          </cell>
          <cell r="H63">
            <v>0</v>
          </cell>
          <cell r="I63">
            <v>0</v>
          </cell>
          <cell r="J63">
            <v>11.5</v>
          </cell>
          <cell r="K63">
            <v>0</v>
          </cell>
          <cell r="L63">
            <v>0</v>
          </cell>
          <cell r="M63">
            <v>0.57999999999999996</v>
          </cell>
          <cell r="N63">
            <v>0.85499999999999998</v>
          </cell>
          <cell r="O63">
            <v>0</v>
          </cell>
          <cell r="P63">
            <v>0</v>
          </cell>
          <cell r="Q63">
            <v>0</v>
          </cell>
          <cell r="R63">
            <v>1.56</v>
          </cell>
          <cell r="S63">
            <v>1.75</v>
          </cell>
          <cell r="T63">
            <v>1.125</v>
          </cell>
          <cell r="U63">
            <v>0</v>
          </cell>
          <cell r="V63">
            <v>0</v>
          </cell>
          <cell r="W63">
            <v>0</v>
          </cell>
          <cell r="X63">
            <v>0</v>
          </cell>
          <cell r="Y63">
            <v>0</v>
          </cell>
          <cell r="Z63">
            <v>6.73</v>
          </cell>
          <cell r="AA63">
            <v>0</v>
          </cell>
          <cell r="AB63">
            <v>51.7</v>
          </cell>
          <cell r="AC63">
            <v>0</v>
          </cell>
          <cell r="AD63">
            <v>0</v>
          </cell>
          <cell r="AE63">
            <v>6710</v>
          </cell>
          <cell r="AF63">
            <v>467</v>
          </cell>
          <cell r="AG63">
            <v>406</v>
          </cell>
          <cell r="AH63">
            <v>13.2</v>
          </cell>
          <cell r="AI63">
            <v>218</v>
          </cell>
          <cell r="AJ63">
            <v>59.5</v>
          </cell>
          <cell r="AK63">
            <v>37.9</v>
          </cell>
          <cell r="AL63">
            <v>2.39</v>
          </cell>
          <cell r="AM63">
            <v>0</v>
          </cell>
          <cell r="AN63">
            <v>7.37</v>
          </cell>
          <cell r="AO63">
            <v>56600</v>
          </cell>
          <cell r="AP63">
            <v>0</v>
          </cell>
          <cell r="AQ63">
            <v>92.7</v>
          </cell>
          <cell r="AR63">
            <v>228</v>
          </cell>
          <cell r="AS63">
            <v>75.3</v>
          </cell>
          <cell r="AT63">
            <v>230</v>
          </cell>
          <cell r="AU63">
            <v>0</v>
          </cell>
          <cell r="AV63">
            <v>0</v>
          </cell>
          <cell r="AW63">
            <v>0</v>
          </cell>
          <cell r="AX63">
            <v>0</v>
          </cell>
          <cell r="AY63" t="str">
            <v>W840X193</v>
          </cell>
          <cell r="AZ63" t="str">
            <v>W840X193</v>
          </cell>
          <cell r="BA63">
            <v>193</v>
          </cell>
          <cell r="BB63">
            <v>24700</v>
          </cell>
          <cell r="BC63">
            <v>841</v>
          </cell>
          <cell r="BD63">
            <v>0</v>
          </cell>
          <cell r="BE63">
            <v>0</v>
          </cell>
          <cell r="BF63">
            <v>292</v>
          </cell>
          <cell r="BG63">
            <v>0</v>
          </cell>
          <cell r="BH63">
            <v>0</v>
          </cell>
          <cell r="BI63">
            <v>14.7</v>
          </cell>
          <cell r="BJ63">
            <v>21.7</v>
          </cell>
          <cell r="BK63">
            <v>0</v>
          </cell>
          <cell r="BL63">
            <v>0</v>
          </cell>
          <cell r="BM63">
            <v>0</v>
          </cell>
          <cell r="BN63">
            <v>39.6</v>
          </cell>
          <cell r="BO63">
            <v>44.5</v>
          </cell>
          <cell r="BP63">
            <v>0</v>
          </cell>
          <cell r="BQ63">
            <v>0</v>
          </cell>
          <cell r="BR63">
            <v>0</v>
          </cell>
          <cell r="BS63">
            <v>0</v>
          </cell>
          <cell r="BT63">
            <v>0</v>
          </cell>
          <cell r="BU63">
            <v>193</v>
          </cell>
          <cell r="BV63">
            <v>0</v>
          </cell>
          <cell r="BW63">
            <v>0</v>
          </cell>
          <cell r="BX63">
            <v>51.7</v>
          </cell>
          <cell r="BY63">
            <v>0</v>
          </cell>
          <cell r="BZ63">
            <v>2790</v>
          </cell>
          <cell r="CA63">
            <v>7650</v>
          </cell>
          <cell r="CB63">
            <v>6650</v>
          </cell>
          <cell r="CC63">
            <v>335</v>
          </cell>
          <cell r="CD63">
            <v>90.7</v>
          </cell>
          <cell r="CE63">
            <v>975</v>
          </cell>
          <cell r="CF63">
            <v>621</v>
          </cell>
          <cell r="CG63">
            <v>60.7</v>
          </cell>
          <cell r="CH63">
            <v>0</v>
          </cell>
          <cell r="CI63">
            <v>3070</v>
          </cell>
          <cell r="CJ63">
            <v>15200</v>
          </cell>
          <cell r="CK63">
            <v>0</v>
          </cell>
          <cell r="CL63">
            <v>59800</v>
          </cell>
          <cell r="CM63">
            <v>94.9</v>
          </cell>
          <cell r="CN63">
            <v>1230</v>
          </cell>
          <cell r="CO63">
            <v>3770</v>
          </cell>
          <cell r="CP63">
            <v>0</v>
          </cell>
          <cell r="CQ63">
            <v>0</v>
          </cell>
          <cell r="CR63">
            <v>0</v>
          </cell>
          <cell r="CS63">
            <v>0</v>
          </cell>
        </row>
        <row r="64">
          <cell r="C64" t="str">
            <v>W33X118</v>
          </cell>
          <cell r="D64" t="str">
            <v>F</v>
          </cell>
          <cell r="E64">
            <v>118</v>
          </cell>
          <cell r="F64">
            <v>34.700000000000003</v>
          </cell>
          <cell r="G64">
            <v>32.9</v>
          </cell>
          <cell r="H64">
            <v>0</v>
          </cell>
          <cell r="I64">
            <v>0</v>
          </cell>
          <cell r="J64">
            <v>11.5</v>
          </cell>
          <cell r="K64">
            <v>0</v>
          </cell>
          <cell r="L64">
            <v>0</v>
          </cell>
          <cell r="M64">
            <v>0.55000000000000004</v>
          </cell>
          <cell r="N64">
            <v>0.74</v>
          </cell>
          <cell r="O64">
            <v>0</v>
          </cell>
          <cell r="P64">
            <v>0</v>
          </cell>
          <cell r="Q64">
            <v>0</v>
          </cell>
          <cell r="R64">
            <v>1.44</v>
          </cell>
          <cell r="S64">
            <v>1.625</v>
          </cell>
          <cell r="T64">
            <v>1.125</v>
          </cell>
          <cell r="U64">
            <v>0</v>
          </cell>
          <cell r="V64">
            <v>0</v>
          </cell>
          <cell r="W64">
            <v>0</v>
          </cell>
          <cell r="X64">
            <v>0</v>
          </cell>
          <cell r="Y64">
            <v>0</v>
          </cell>
          <cell r="Z64">
            <v>7.76</v>
          </cell>
          <cell r="AA64">
            <v>0</v>
          </cell>
          <cell r="AB64">
            <v>54.5</v>
          </cell>
          <cell r="AC64">
            <v>0</v>
          </cell>
          <cell r="AD64">
            <v>0</v>
          </cell>
          <cell r="AE64">
            <v>5900</v>
          </cell>
          <cell r="AF64">
            <v>415</v>
          </cell>
          <cell r="AG64">
            <v>359</v>
          </cell>
          <cell r="AH64">
            <v>13</v>
          </cell>
          <cell r="AI64">
            <v>187</v>
          </cell>
          <cell r="AJ64">
            <v>51.3</v>
          </cell>
          <cell r="AK64">
            <v>32.6</v>
          </cell>
          <cell r="AL64">
            <v>2.3199999999999998</v>
          </cell>
          <cell r="AM64">
            <v>0</v>
          </cell>
          <cell r="AN64">
            <v>5.3</v>
          </cell>
          <cell r="AO64">
            <v>48300</v>
          </cell>
          <cell r="AP64">
            <v>0</v>
          </cell>
          <cell r="AQ64">
            <v>92.5</v>
          </cell>
          <cell r="AR64">
            <v>197</v>
          </cell>
          <cell r="AS64">
            <v>65.099999999999994</v>
          </cell>
          <cell r="AT64">
            <v>205</v>
          </cell>
          <cell r="AU64">
            <v>0</v>
          </cell>
          <cell r="AV64">
            <v>0</v>
          </cell>
          <cell r="AW64">
            <v>0</v>
          </cell>
          <cell r="AX64">
            <v>0</v>
          </cell>
          <cell r="AY64" t="str">
            <v>W840X176</v>
          </cell>
          <cell r="AZ64" t="str">
            <v>W840X176</v>
          </cell>
          <cell r="BA64">
            <v>176</v>
          </cell>
          <cell r="BB64">
            <v>22400</v>
          </cell>
          <cell r="BC64">
            <v>836</v>
          </cell>
          <cell r="BD64">
            <v>0</v>
          </cell>
          <cell r="BE64">
            <v>0</v>
          </cell>
          <cell r="BF64">
            <v>292</v>
          </cell>
          <cell r="BG64">
            <v>0</v>
          </cell>
          <cell r="BH64">
            <v>0</v>
          </cell>
          <cell r="BI64">
            <v>14</v>
          </cell>
          <cell r="BJ64">
            <v>18.8</v>
          </cell>
          <cell r="BK64">
            <v>0</v>
          </cell>
          <cell r="BL64">
            <v>0</v>
          </cell>
          <cell r="BM64">
            <v>0</v>
          </cell>
          <cell r="BN64">
            <v>36.6</v>
          </cell>
          <cell r="BO64">
            <v>41.3</v>
          </cell>
          <cell r="BP64">
            <v>0</v>
          </cell>
          <cell r="BQ64">
            <v>0</v>
          </cell>
          <cell r="BR64">
            <v>0</v>
          </cell>
          <cell r="BS64">
            <v>0</v>
          </cell>
          <cell r="BT64">
            <v>0</v>
          </cell>
          <cell r="BU64">
            <v>176</v>
          </cell>
          <cell r="BV64">
            <v>0</v>
          </cell>
          <cell r="BW64">
            <v>0</v>
          </cell>
          <cell r="BX64">
            <v>54.5</v>
          </cell>
          <cell r="BY64">
            <v>0</v>
          </cell>
          <cell r="BZ64">
            <v>2460</v>
          </cell>
          <cell r="CA64">
            <v>6800</v>
          </cell>
          <cell r="CB64">
            <v>5880</v>
          </cell>
          <cell r="CC64">
            <v>330</v>
          </cell>
          <cell r="CD64">
            <v>77.8</v>
          </cell>
          <cell r="CE64">
            <v>841</v>
          </cell>
          <cell r="CF64">
            <v>534</v>
          </cell>
          <cell r="CG64">
            <v>58.9</v>
          </cell>
          <cell r="CH64">
            <v>0</v>
          </cell>
          <cell r="CI64">
            <v>2210</v>
          </cell>
          <cell r="CJ64">
            <v>13000</v>
          </cell>
          <cell r="CK64">
            <v>0</v>
          </cell>
          <cell r="CL64">
            <v>59700</v>
          </cell>
          <cell r="CM64">
            <v>82</v>
          </cell>
          <cell r="CN64">
            <v>1070</v>
          </cell>
          <cell r="CO64">
            <v>3360</v>
          </cell>
          <cell r="CP64">
            <v>0</v>
          </cell>
          <cell r="CQ64">
            <v>0</v>
          </cell>
          <cell r="CR64">
            <v>0</v>
          </cell>
          <cell r="CS64">
            <v>0</v>
          </cell>
        </row>
        <row r="65">
          <cell r="C65" t="str">
            <v>W30X391</v>
          </cell>
          <cell r="D65" t="str">
            <v>T</v>
          </cell>
          <cell r="E65">
            <v>391</v>
          </cell>
          <cell r="F65">
            <v>115</v>
          </cell>
          <cell r="G65">
            <v>33.200000000000003</v>
          </cell>
          <cell r="H65">
            <v>0</v>
          </cell>
          <cell r="I65">
            <v>0</v>
          </cell>
          <cell r="J65">
            <v>15.6</v>
          </cell>
          <cell r="K65">
            <v>0</v>
          </cell>
          <cell r="L65">
            <v>0</v>
          </cell>
          <cell r="M65">
            <v>1.36</v>
          </cell>
          <cell r="N65">
            <v>2.44</v>
          </cell>
          <cell r="O65">
            <v>0</v>
          </cell>
          <cell r="P65">
            <v>0</v>
          </cell>
          <cell r="Q65">
            <v>0</v>
          </cell>
          <cell r="R65">
            <v>3.23</v>
          </cell>
          <cell r="S65">
            <v>3.375</v>
          </cell>
          <cell r="T65">
            <v>1.5</v>
          </cell>
          <cell r="U65">
            <v>0</v>
          </cell>
          <cell r="V65">
            <v>0</v>
          </cell>
          <cell r="W65">
            <v>0</v>
          </cell>
          <cell r="X65">
            <v>0</v>
          </cell>
          <cell r="Y65">
            <v>0</v>
          </cell>
          <cell r="Z65">
            <v>3.19</v>
          </cell>
          <cell r="AA65">
            <v>0</v>
          </cell>
          <cell r="AB65">
            <v>19.7</v>
          </cell>
          <cell r="AC65">
            <v>0</v>
          </cell>
          <cell r="AD65">
            <v>0</v>
          </cell>
          <cell r="AE65">
            <v>20700</v>
          </cell>
          <cell r="AF65">
            <v>1450</v>
          </cell>
          <cell r="AG65">
            <v>1250</v>
          </cell>
          <cell r="AH65">
            <v>13.4</v>
          </cell>
          <cell r="AI65">
            <v>1550</v>
          </cell>
          <cell r="AJ65">
            <v>310</v>
          </cell>
          <cell r="AK65">
            <v>198</v>
          </cell>
          <cell r="AL65">
            <v>3.67</v>
          </cell>
          <cell r="AM65">
            <v>0</v>
          </cell>
          <cell r="AN65">
            <v>173</v>
          </cell>
          <cell r="AO65">
            <v>366000</v>
          </cell>
          <cell r="AP65">
            <v>0</v>
          </cell>
          <cell r="AQ65">
            <v>120</v>
          </cell>
          <cell r="AR65">
            <v>1140</v>
          </cell>
          <cell r="AS65">
            <v>267</v>
          </cell>
          <cell r="AT65">
            <v>722</v>
          </cell>
          <cell r="AU65">
            <v>0</v>
          </cell>
          <cell r="AV65">
            <v>0</v>
          </cell>
          <cell r="AW65">
            <v>0</v>
          </cell>
          <cell r="AX65">
            <v>0</v>
          </cell>
          <cell r="AY65" t="str">
            <v>W760X582</v>
          </cell>
          <cell r="AZ65" t="str">
            <v>W760X582</v>
          </cell>
          <cell r="BA65">
            <v>582</v>
          </cell>
          <cell r="BB65">
            <v>74200</v>
          </cell>
          <cell r="BC65">
            <v>843</v>
          </cell>
          <cell r="BD65">
            <v>0</v>
          </cell>
          <cell r="BE65">
            <v>0</v>
          </cell>
          <cell r="BF65">
            <v>396</v>
          </cell>
          <cell r="BG65">
            <v>0</v>
          </cell>
          <cell r="BH65">
            <v>0</v>
          </cell>
          <cell r="BI65">
            <v>34.5</v>
          </cell>
          <cell r="BJ65">
            <v>62</v>
          </cell>
          <cell r="BK65">
            <v>0</v>
          </cell>
          <cell r="BL65">
            <v>0</v>
          </cell>
          <cell r="BM65">
            <v>0</v>
          </cell>
          <cell r="BN65">
            <v>82</v>
          </cell>
          <cell r="BO65">
            <v>85.7</v>
          </cell>
          <cell r="BP65">
            <v>0</v>
          </cell>
          <cell r="BQ65">
            <v>0</v>
          </cell>
          <cell r="BR65">
            <v>0</v>
          </cell>
          <cell r="BS65">
            <v>0</v>
          </cell>
          <cell r="BT65">
            <v>0</v>
          </cell>
          <cell r="BU65">
            <v>582</v>
          </cell>
          <cell r="BV65">
            <v>0</v>
          </cell>
          <cell r="BW65">
            <v>0</v>
          </cell>
          <cell r="BX65">
            <v>19.7</v>
          </cell>
          <cell r="BY65">
            <v>0</v>
          </cell>
          <cell r="BZ65">
            <v>8620</v>
          </cell>
          <cell r="CA65">
            <v>23800</v>
          </cell>
          <cell r="CB65">
            <v>20500</v>
          </cell>
          <cell r="CC65">
            <v>340</v>
          </cell>
          <cell r="CD65">
            <v>645</v>
          </cell>
          <cell r="CE65">
            <v>5080</v>
          </cell>
          <cell r="CF65">
            <v>3240</v>
          </cell>
          <cell r="CG65">
            <v>93.2</v>
          </cell>
          <cell r="CH65">
            <v>0</v>
          </cell>
          <cell r="CI65">
            <v>72000</v>
          </cell>
          <cell r="CJ65">
            <v>98300</v>
          </cell>
          <cell r="CK65">
            <v>0</v>
          </cell>
          <cell r="CL65">
            <v>77400</v>
          </cell>
          <cell r="CM65">
            <v>475</v>
          </cell>
          <cell r="CN65">
            <v>4380</v>
          </cell>
          <cell r="CO65">
            <v>11800</v>
          </cell>
          <cell r="CP65">
            <v>0</v>
          </cell>
          <cell r="CQ65">
            <v>0</v>
          </cell>
          <cell r="CR65">
            <v>0</v>
          </cell>
          <cell r="CS65">
            <v>0</v>
          </cell>
        </row>
        <row r="66">
          <cell r="C66" t="str">
            <v>W30X357</v>
          </cell>
          <cell r="D66" t="str">
            <v>T</v>
          </cell>
          <cell r="E66">
            <v>357</v>
          </cell>
          <cell r="F66">
            <v>105</v>
          </cell>
          <cell r="G66">
            <v>32.799999999999997</v>
          </cell>
          <cell r="H66">
            <v>0</v>
          </cell>
          <cell r="I66">
            <v>0</v>
          </cell>
          <cell r="J66">
            <v>15.5</v>
          </cell>
          <cell r="K66">
            <v>0</v>
          </cell>
          <cell r="L66">
            <v>0</v>
          </cell>
          <cell r="M66">
            <v>1.24</v>
          </cell>
          <cell r="N66">
            <v>2.2400000000000002</v>
          </cell>
          <cell r="O66">
            <v>0</v>
          </cell>
          <cell r="P66">
            <v>0</v>
          </cell>
          <cell r="Q66">
            <v>0</v>
          </cell>
          <cell r="R66">
            <v>3.03</v>
          </cell>
          <cell r="S66">
            <v>3.125</v>
          </cell>
          <cell r="T66">
            <v>1.4375</v>
          </cell>
          <cell r="U66">
            <v>0</v>
          </cell>
          <cell r="V66">
            <v>0</v>
          </cell>
          <cell r="W66">
            <v>0</v>
          </cell>
          <cell r="X66">
            <v>0</v>
          </cell>
          <cell r="Y66">
            <v>0</v>
          </cell>
          <cell r="Z66">
            <v>3.45</v>
          </cell>
          <cell r="AA66">
            <v>0</v>
          </cell>
          <cell r="AB66">
            <v>21.6</v>
          </cell>
          <cell r="AC66">
            <v>0</v>
          </cell>
          <cell r="AD66">
            <v>0</v>
          </cell>
          <cell r="AE66">
            <v>18700</v>
          </cell>
          <cell r="AF66">
            <v>1320</v>
          </cell>
          <cell r="AG66">
            <v>1140</v>
          </cell>
          <cell r="AH66">
            <v>13.3</v>
          </cell>
          <cell r="AI66">
            <v>1390</v>
          </cell>
          <cell r="AJ66">
            <v>279</v>
          </cell>
          <cell r="AK66">
            <v>179</v>
          </cell>
          <cell r="AL66">
            <v>3.64</v>
          </cell>
          <cell r="AM66">
            <v>0</v>
          </cell>
          <cell r="AN66">
            <v>134</v>
          </cell>
          <cell r="AO66">
            <v>324000</v>
          </cell>
          <cell r="AP66">
            <v>0</v>
          </cell>
          <cell r="AQ66">
            <v>118</v>
          </cell>
          <cell r="AR66">
            <v>1030</v>
          </cell>
          <cell r="AS66">
            <v>244</v>
          </cell>
          <cell r="AT66">
            <v>655</v>
          </cell>
          <cell r="AU66">
            <v>0</v>
          </cell>
          <cell r="AV66">
            <v>0</v>
          </cell>
          <cell r="AW66">
            <v>0</v>
          </cell>
          <cell r="AX66">
            <v>0</v>
          </cell>
          <cell r="AY66" t="str">
            <v>W760X531</v>
          </cell>
          <cell r="AZ66" t="str">
            <v>W760X531</v>
          </cell>
          <cell r="BA66">
            <v>531</v>
          </cell>
          <cell r="BB66">
            <v>67700</v>
          </cell>
          <cell r="BC66">
            <v>833</v>
          </cell>
          <cell r="BD66">
            <v>0</v>
          </cell>
          <cell r="BE66">
            <v>0</v>
          </cell>
          <cell r="BF66">
            <v>394</v>
          </cell>
          <cell r="BG66">
            <v>0</v>
          </cell>
          <cell r="BH66">
            <v>0</v>
          </cell>
          <cell r="BI66">
            <v>31.5</v>
          </cell>
          <cell r="BJ66">
            <v>56.9</v>
          </cell>
          <cell r="BK66">
            <v>0</v>
          </cell>
          <cell r="BL66">
            <v>0</v>
          </cell>
          <cell r="BM66">
            <v>0</v>
          </cell>
          <cell r="BN66">
            <v>77</v>
          </cell>
          <cell r="BO66">
            <v>79.400000000000006</v>
          </cell>
          <cell r="BP66">
            <v>0</v>
          </cell>
          <cell r="BQ66">
            <v>0</v>
          </cell>
          <cell r="BR66">
            <v>0</v>
          </cell>
          <cell r="BS66">
            <v>0</v>
          </cell>
          <cell r="BT66">
            <v>0</v>
          </cell>
          <cell r="BU66">
            <v>531</v>
          </cell>
          <cell r="BV66">
            <v>0</v>
          </cell>
          <cell r="BW66">
            <v>0</v>
          </cell>
          <cell r="BX66">
            <v>21.6</v>
          </cell>
          <cell r="BY66">
            <v>0</v>
          </cell>
          <cell r="BZ66">
            <v>7780</v>
          </cell>
          <cell r="CA66">
            <v>21600</v>
          </cell>
          <cell r="CB66">
            <v>18700</v>
          </cell>
          <cell r="CC66">
            <v>338</v>
          </cell>
          <cell r="CD66">
            <v>579</v>
          </cell>
          <cell r="CE66">
            <v>4570</v>
          </cell>
          <cell r="CF66">
            <v>2930</v>
          </cell>
          <cell r="CG66">
            <v>92.5</v>
          </cell>
          <cell r="CH66">
            <v>0</v>
          </cell>
          <cell r="CI66">
            <v>55800</v>
          </cell>
          <cell r="CJ66">
            <v>87000</v>
          </cell>
          <cell r="CK66">
            <v>0</v>
          </cell>
          <cell r="CL66">
            <v>76100</v>
          </cell>
          <cell r="CM66">
            <v>429</v>
          </cell>
          <cell r="CN66">
            <v>4000</v>
          </cell>
          <cell r="CO66">
            <v>10700</v>
          </cell>
          <cell r="CP66">
            <v>0</v>
          </cell>
          <cell r="CQ66">
            <v>0</v>
          </cell>
          <cell r="CR66">
            <v>0</v>
          </cell>
          <cell r="CS66">
            <v>0</v>
          </cell>
        </row>
        <row r="67">
          <cell r="C67" t="str">
            <v>W30X326</v>
          </cell>
          <cell r="D67" t="str">
            <v>T</v>
          </cell>
          <cell r="E67">
            <v>326</v>
          </cell>
          <cell r="F67">
            <v>95.8</v>
          </cell>
          <cell r="G67">
            <v>32.4</v>
          </cell>
          <cell r="H67">
            <v>0</v>
          </cell>
          <cell r="I67">
            <v>0</v>
          </cell>
          <cell r="J67">
            <v>15.4</v>
          </cell>
          <cell r="K67">
            <v>0</v>
          </cell>
          <cell r="L67">
            <v>0</v>
          </cell>
          <cell r="M67">
            <v>1.1399999999999999</v>
          </cell>
          <cell r="N67">
            <v>2.0499999999999998</v>
          </cell>
          <cell r="O67">
            <v>0</v>
          </cell>
          <cell r="P67">
            <v>0</v>
          </cell>
          <cell r="Q67">
            <v>0</v>
          </cell>
          <cell r="R67">
            <v>2.84</v>
          </cell>
          <cell r="S67">
            <v>2.9375</v>
          </cell>
          <cell r="T67">
            <v>1.375</v>
          </cell>
          <cell r="U67">
            <v>0</v>
          </cell>
          <cell r="V67">
            <v>0</v>
          </cell>
          <cell r="W67">
            <v>0</v>
          </cell>
          <cell r="X67">
            <v>0</v>
          </cell>
          <cell r="Y67">
            <v>0</v>
          </cell>
          <cell r="Z67">
            <v>3.75</v>
          </cell>
          <cell r="AA67">
            <v>0</v>
          </cell>
          <cell r="AB67">
            <v>23.4</v>
          </cell>
          <cell r="AC67">
            <v>0</v>
          </cell>
          <cell r="AD67">
            <v>0</v>
          </cell>
          <cell r="AE67">
            <v>16800</v>
          </cell>
          <cell r="AF67">
            <v>1190</v>
          </cell>
          <cell r="AG67">
            <v>1040</v>
          </cell>
          <cell r="AH67">
            <v>13.2</v>
          </cell>
          <cell r="AI67">
            <v>1240</v>
          </cell>
          <cell r="AJ67">
            <v>252</v>
          </cell>
          <cell r="AK67">
            <v>162</v>
          </cell>
          <cell r="AL67">
            <v>3.6</v>
          </cell>
          <cell r="AM67">
            <v>0</v>
          </cell>
          <cell r="AN67">
            <v>103</v>
          </cell>
          <cell r="AO67">
            <v>287000</v>
          </cell>
          <cell r="AP67">
            <v>0</v>
          </cell>
          <cell r="AQ67">
            <v>117</v>
          </cell>
          <cell r="AR67">
            <v>922</v>
          </cell>
          <cell r="AS67">
            <v>222</v>
          </cell>
          <cell r="AT67">
            <v>593</v>
          </cell>
          <cell r="AU67">
            <v>0</v>
          </cell>
          <cell r="AV67">
            <v>0</v>
          </cell>
          <cell r="AW67">
            <v>0</v>
          </cell>
          <cell r="AX67">
            <v>0</v>
          </cell>
          <cell r="AY67" t="str">
            <v>W760X484</v>
          </cell>
          <cell r="AZ67" t="str">
            <v>W760X484</v>
          </cell>
          <cell r="BA67">
            <v>484</v>
          </cell>
          <cell r="BB67">
            <v>61800</v>
          </cell>
          <cell r="BC67">
            <v>823</v>
          </cell>
          <cell r="BD67">
            <v>0</v>
          </cell>
          <cell r="BE67">
            <v>0</v>
          </cell>
          <cell r="BF67">
            <v>391</v>
          </cell>
          <cell r="BG67">
            <v>0</v>
          </cell>
          <cell r="BH67">
            <v>0</v>
          </cell>
          <cell r="BI67">
            <v>29</v>
          </cell>
          <cell r="BJ67">
            <v>52.1</v>
          </cell>
          <cell r="BK67">
            <v>0</v>
          </cell>
          <cell r="BL67">
            <v>0</v>
          </cell>
          <cell r="BM67">
            <v>0</v>
          </cell>
          <cell r="BN67">
            <v>72.099999999999994</v>
          </cell>
          <cell r="BO67">
            <v>74.599999999999994</v>
          </cell>
          <cell r="BP67">
            <v>0</v>
          </cell>
          <cell r="BQ67">
            <v>0</v>
          </cell>
          <cell r="BR67">
            <v>0</v>
          </cell>
          <cell r="BS67">
            <v>0</v>
          </cell>
          <cell r="BT67">
            <v>0</v>
          </cell>
          <cell r="BU67">
            <v>484</v>
          </cell>
          <cell r="BV67">
            <v>0</v>
          </cell>
          <cell r="BW67">
            <v>0</v>
          </cell>
          <cell r="BX67">
            <v>23.4</v>
          </cell>
          <cell r="BY67">
            <v>0</v>
          </cell>
          <cell r="BZ67">
            <v>6990</v>
          </cell>
          <cell r="CA67">
            <v>19500</v>
          </cell>
          <cell r="CB67">
            <v>17000</v>
          </cell>
          <cell r="CC67">
            <v>335</v>
          </cell>
          <cell r="CD67">
            <v>516</v>
          </cell>
          <cell r="CE67">
            <v>4130</v>
          </cell>
          <cell r="CF67">
            <v>2650</v>
          </cell>
          <cell r="CG67">
            <v>91.4</v>
          </cell>
          <cell r="CH67">
            <v>0</v>
          </cell>
          <cell r="CI67">
            <v>42900</v>
          </cell>
          <cell r="CJ67">
            <v>77100</v>
          </cell>
          <cell r="CK67">
            <v>0</v>
          </cell>
          <cell r="CL67">
            <v>75500</v>
          </cell>
          <cell r="CM67">
            <v>384</v>
          </cell>
          <cell r="CN67">
            <v>3640</v>
          </cell>
          <cell r="CO67">
            <v>9720</v>
          </cell>
          <cell r="CP67">
            <v>0</v>
          </cell>
          <cell r="CQ67">
            <v>0</v>
          </cell>
          <cell r="CR67">
            <v>0</v>
          </cell>
          <cell r="CS67">
            <v>0</v>
          </cell>
        </row>
        <row r="68">
          <cell r="C68" t="str">
            <v>W30X292</v>
          </cell>
          <cell r="D68" t="str">
            <v>T</v>
          </cell>
          <cell r="E68">
            <v>292</v>
          </cell>
          <cell r="F68">
            <v>85.9</v>
          </cell>
          <cell r="G68">
            <v>32</v>
          </cell>
          <cell r="H68">
            <v>0</v>
          </cell>
          <cell r="I68">
            <v>0</v>
          </cell>
          <cell r="J68">
            <v>15.3</v>
          </cell>
          <cell r="K68">
            <v>0</v>
          </cell>
          <cell r="L68">
            <v>0</v>
          </cell>
          <cell r="M68">
            <v>1.02</v>
          </cell>
          <cell r="N68">
            <v>1.85</v>
          </cell>
          <cell r="O68">
            <v>0</v>
          </cell>
          <cell r="P68">
            <v>0</v>
          </cell>
          <cell r="Q68">
            <v>0</v>
          </cell>
          <cell r="R68">
            <v>2.64</v>
          </cell>
          <cell r="S68">
            <v>2.75</v>
          </cell>
          <cell r="T68">
            <v>1.3125</v>
          </cell>
          <cell r="U68">
            <v>0</v>
          </cell>
          <cell r="V68">
            <v>0</v>
          </cell>
          <cell r="W68">
            <v>0</v>
          </cell>
          <cell r="X68">
            <v>0</v>
          </cell>
          <cell r="Y68">
            <v>0</v>
          </cell>
          <cell r="Z68">
            <v>4.12</v>
          </cell>
          <cell r="AA68">
            <v>0</v>
          </cell>
          <cell r="AB68">
            <v>26.2</v>
          </cell>
          <cell r="AC68">
            <v>0</v>
          </cell>
          <cell r="AD68">
            <v>0</v>
          </cell>
          <cell r="AE68">
            <v>14900</v>
          </cell>
          <cell r="AF68">
            <v>1060</v>
          </cell>
          <cell r="AG68">
            <v>930</v>
          </cell>
          <cell r="AH68">
            <v>13.2</v>
          </cell>
          <cell r="AI68">
            <v>1100</v>
          </cell>
          <cell r="AJ68">
            <v>223</v>
          </cell>
          <cell r="AK68">
            <v>144</v>
          </cell>
          <cell r="AL68">
            <v>3.58</v>
          </cell>
          <cell r="AM68">
            <v>0</v>
          </cell>
          <cell r="AN68">
            <v>75.2</v>
          </cell>
          <cell r="AO68">
            <v>250000</v>
          </cell>
          <cell r="AP68">
            <v>0</v>
          </cell>
          <cell r="AQ68">
            <v>115</v>
          </cell>
          <cell r="AR68">
            <v>816</v>
          </cell>
          <cell r="AS68">
            <v>199</v>
          </cell>
          <cell r="AT68">
            <v>529</v>
          </cell>
          <cell r="AU68">
            <v>0</v>
          </cell>
          <cell r="AV68">
            <v>0</v>
          </cell>
          <cell r="AW68">
            <v>0</v>
          </cell>
          <cell r="AX68">
            <v>0</v>
          </cell>
          <cell r="AY68" t="str">
            <v>W760X434</v>
          </cell>
          <cell r="AZ68" t="str">
            <v>W760X434</v>
          </cell>
          <cell r="BA68">
            <v>434</v>
          </cell>
          <cell r="BB68">
            <v>55400</v>
          </cell>
          <cell r="BC68">
            <v>813</v>
          </cell>
          <cell r="BD68">
            <v>0</v>
          </cell>
          <cell r="BE68">
            <v>0</v>
          </cell>
          <cell r="BF68">
            <v>389</v>
          </cell>
          <cell r="BG68">
            <v>0</v>
          </cell>
          <cell r="BH68">
            <v>0</v>
          </cell>
          <cell r="BI68">
            <v>25.9</v>
          </cell>
          <cell r="BJ68">
            <v>47</v>
          </cell>
          <cell r="BK68">
            <v>0</v>
          </cell>
          <cell r="BL68">
            <v>0</v>
          </cell>
          <cell r="BM68">
            <v>0</v>
          </cell>
          <cell r="BN68">
            <v>67.099999999999994</v>
          </cell>
          <cell r="BO68">
            <v>69.900000000000006</v>
          </cell>
          <cell r="BP68">
            <v>0</v>
          </cell>
          <cell r="BQ68">
            <v>0</v>
          </cell>
          <cell r="BR68">
            <v>0</v>
          </cell>
          <cell r="BS68">
            <v>0</v>
          </cell>
          <cell r="BT68">
            <v>0</v>
          </cell>
          <cell r="BU68">
            <v>434</v>
          </cell>
          <cell r="BV68">
            <v>0</v>
          </cell>
          <cell r="BW68">
            <v>0</v>
          </cell>
          <cell r="BX68">
            <v>26.2</v>
          </cell>
          <cell r="BY68">
            <v>0</v>
          </cell>
          <cell r="BZ68">
            <v>6200</v>
          </cell>
          <cell r="CA68">
            <v>17400</v>
          </cell>
          <cell r="CB68">
            <v>15200</v>
          </cell>
          <cell r="CC68">
            <v>335</v>
          </cell>
          <cell r="CD68">
            <v>458</v>
          </cell>
          <cell r="CE68">
            <v>3650</v>
          </cell>
          <cell r="CF68">
            <v>2360</v>
          </cell>
          <cell r="CG68">
            <v>90.9</v>
          </cell>
          <cell r="CH68">
            <v>0</v>
          </cell>
          <cell r="CI68">
            <v>31300</v>
          </cell>
          <cell r="CJ68">
            <v>67100</v>
          </cell>
          <cell r="CK68">
            <v>0</v>
          </cell>
          <cell r="CL68">
            <v>74200</v>
          </cell>
          <cell r="CM68">
            <v>340</v>
          </cell>
          <cell r="CN68">
            <v>3260</v>
          </cell>
          <cell r="CO68">
            <v>8670</v>
          </cell>
          <cell r="CP68">
            <v>0</v>
          </cell>
          <cell r="CQ68">
            <v>0</v>
          </cell>
          <cell r="CR68">
            <v>0</v>
          </cell>
          <cell r="CS68">
            <v>0</v>
          </cell>
        </row>
        <row r="69">
          <cell r="C69" t="str">
            <v>W30X261</v>
          </cell>
          <cell r="D69" t="str">
            <v>F</v>
          </cell>
          <cell r="E69">
            <v>261</v>
          </cell>
          <cell r="F69">
            <v>76.900000000000006</v>
          </cell>
          <cell r="G69">
            <v>31.6</v>
          </cell>
          <cell r="H69">
            <v>0</v>
          </cell>
          <cell r="I69">
            <v>0</v>
          </cell>
          <cell r="J69">
            <v>15.2</v>
          </cell>
          <cell r="K69">
            <v>0</v>
          </cell>
          <cell r="L69">
            <v>0</v>
          </cell>
          <cell r="M69">
            <v>0.93</v>
          </cell>
          <cell r="N69">
            <v>1.65</v>
          </cell>
          <cell r="O69">
            <v>0</v>
          </cell>
          <cell r="P69">
            <v>0</v>
          </cell>
          <cell r="Q69">
            <v>0</v>
          </cell>
          <cell r="R69">
            <v>2.44</v>
          </cell>
          <cell r="S69">
            <v>2.5625</v>
          </cell>
          <cell r="T69">
            <v>1.3125</v>
          </cell>
          <cell r="U69">
            <v>0</v>
          </cell>
          <cell r="V69">
            <v>0</v>
          </cell>
          <cell r="W69">
            <v>0</v>
          </cell>
          <cell r="X69">
            <v>0</v>
          </cell>
          <cell r="Y69">
            <v>0</v>
          </cell>
          <cell r="Z69">
            <v>4.59</v>
          </cell>
          <cell r="AA69">
            <v>0</v>
          </cell>
          <cell r="AB69">
            <v>28.7</v>
          </cell>
          <cell r="AC69">
            <v>0</v>
          </cell>
          <cell r="AD69">
            <v>0</v>
          </cell>
          <cell r="AE69">
            <v>13100</v>
          </cell>
          <cell r="AF69">
            <v>943</v>
          </cell>
          <cell r="AG69">
            <v>829</v>
          </cell>
          <cell r="AH69">
            <v>13.1</v>
          </cell>
          <cell r="AI69">
            <v>959</v>
          </cell>
          <cell r="AJ69">
            <v>196</v>
          </cell>
          <cell r="AK69">
            <v>127</v>
          </cell>
          <cell r="AL69">
            <v>3.53</v>
          </cell>
          <cell r="AM69">
            <v>0</v>
          </cell>
          <cell r="AN69">
            <v>54.1</v>
          </cell>
          <cell r="AO69">
            <v>215000</v>
          </cell>
          <cell r="AP69">
            <v>0</v>
          </cell>
          <cell r="AQ69">
            <v>114</v>
          </cell>
          <cell r="AR69">
            <v>714</v>
          </cell>
          <cell r="AS69">
            <v>176</v>
          </cell>
          <cell r="AT69">
            <v>469</v>
          </cell>
          <cell r="AU69">
            <v>0</v>
          </cell>
          <cell r="AV69">
            <v>0</v>
          </cell>
          <cell r="AW69">
            <v>0</v>
          </cell>
          <cell r="AX69">
            <v>0</v>
          </cell>
          <cell r="AY69" t="str">
            <v>W760X389</v>
          </cell>
          <cell r="AZ69" t="str">
            <v>W760X389</v>
          </cell>
          <cell r="BA69">
            <v>389</v>
          </cell>
          <cell r="BB69">
            <v>49600</v>
          </cell>
          <cell r="BC69">
            <v>803</v>
          </cell>
          <cell r="BD69">
            <v>0</v>
          </cell>
          <cell r="BE69">
            <v>0</v>
          </cell>
          <cell r="BF69">
            <v>386</v>
          </cell>
          <cell r="BG69">
            <v>0</v>
          </cell>
          <cell r="BH69">
            <v>0</v>
          </cell>
          <cell r="BI69">
            <v>23.6</v>
          </cell>
          <cell r="BJ69">
            <v>41.9</v>
          </cell>
          <cell r="BK69">
            <v>0</v>
          </cell>
          <cell r="BL69">
            <v>0</v>
          </cell>
          <cell r="BM69">
            <v>0</v>
          </cell>
          <cell r="BN69">
            <v>62</v>
          </cell>
          <cell r="BO69">
            <v>65.099999999999994</v>
          </cell>
          <cell r="BP69">
            <v>0</v>
          </cell>
          <cell r="BQ69">
            <v>0</v>
          </cell>
          <cell r="BR69">
            <v>0</v>
          </cell>
          <cell r="BS69">
            <v>0</v>
          </cell>
          <cell r="BT69">
            <v>0</v>
          </cell>
          <cell r="BU69">
            <v>389</v>
          </cell>
          <cell r="BV69">
            <v>0</v>
          </cell>
          <cell r="BW69">
            <v>0</v>
          </cell>
          <cell r="BX69">
            <v>28.7</v>
          </cell>
          <cell r="BY69">
            <v>0</v>
          </cell>
          <cell r="BZ69">
            <v>5450</v>
          </cell>
          <cell r="CA69">
            <v>15500</v>
          </cell>
          <cell r="CB69">
            <v>13600</v>
          </cell>
          <cell r="CC69">
            <v>333</v>
          </cell>
          <cell r="CD69">
            <v>399</v>
          </cell>
          <cell r="CE69">
            <v>3210</v>
          </cell>
          <cell r="CF69">
            <v>2080</v>
          </cell>
          <cell r="CG69">
            <v>89.7</v>
          </cell>
          <cell r="CH69">
            <v>0</v>
          </cell>
          <cell r="CI69">
            <v>22500</v>
          </cell>
          <cell r="CJ69">
            <v>57700</v>
          </cell>
          <cell r="CK69">
            <v>0</v>
          </cell>
          <cell r="CL69">
            <v>73500</v>
          </cell>
          <cell r="CM69">
            <v>297</v>
          </cell>
          <cell r="CN69">
            <v>2880</v>
          </cell>
          <cell r="CO69">
            <v>7690</v>
          </cell>
          <cell r="CP69">
            <v>0</v>
          </cell>
          <cell r="CQ69">
            <v>0</v>
          </cell>
          <cell r="CR69">
            <v>0</v>
          </cell>
          <cell r="CS69">
            <v>0</v>
          </cell>
        </row>
        <row r="70">
          <cell r="C70" t="str">
            <v>W30X235</v>
          </cell>
          <cell r="D70" t="str">
            <v>F</v>
          </cell>
          <cell r="E70">
            <v>235</v>
          </cell>
          <cell r="F70">
            <v>69.2</v>
          </cell>
          <cell r="G70">
            <v>31.3</v>
          </cell>
          <cell r="H70">
            <v>0</v>
          </cell>
          <cell r="I70">
            <v>0</v>
          </cell>
          <cell r="J70">
            <v>15.1</v>
          </cell>
          <cell r="K70">
            <v>0</v>
          </cell>
          <cell r="L70">
            <v>0</v>
          </cell>
          <cell r="M70">
            <v>0.83</v>
          </cell>
          <cell r="N70">
            <v>1.5</v>
          </cell>
          <cell r="O70">
            <v>0</v>
          </cell>
          <cell r="P70">
            <v>0</v>
          </cell>
          <cell r="Q70">
            <v>0</v>
          </cell>
          <cell r="R70">
            <v>2.29</v>
          </cell>
          <cell r="S70">
            <v>2.375</v>
          </cell>
          <cell r="T70">
            <v>1.25</v>
          </cell>
          <cell r="U70">
            <v>0</v>
          </cell>
          <cell r="V70">
            <v>0</v>
          </cell>
          <cell r="W70">
            <v>0</v>
          </cell>
          <cell r="X70">
            <v>0</v>
          </cell>
          <cell r="Y70">
            <v>0</v>
          </cell>
          <cell r="Z70">
            <v>5.0199999999999996</v>
          </cell>
          <cell r="AA70">
            <v>0</v>
          </cell>
          <cell r="AB70">
            <v>32.200000000000003</v>
          </cell>
          <cell r="AC70">
            <v>0</v>
          </cell>
          <cell r="AD70">
            <v>0</v>
          </cell>
          <cell r="AE70">
            <v>11700</v>
          </cell>
          <cell r="AF70">
            <v>847</v>
          </cell>
          <cell r="AG70">
            <v>748</v>
          </cell>
          <cell r="AH70">
            <v>13</v>
          </cell>
          <cell r="AI70">
            <v>855</v>
          </cell>
          <cell r="AJ70">
            <v>175</v>
          </cell>
          <cell r="AK70">
            <v>114</v>
          </cell>
          <cell r="AL70">
            <v>3.51</v>
          </cell>
          <cell r="AM70">
            <v>0</v>
          </cell>
          <cell r="AN70">
            <v>40.299999999999997</v>
          </cell>
          <cell r="AO70">
            <v>190000</v>
          </cell>
          <cell r="AP70">
            <v>0</v>
          </cell>
          <cell r="AQ70">
            <v>112</v>
          </cell>
          <cell r="AR70">
            <v>637</v>
          </cell>
          <cell r="AS70">
            <v>159</v>
          </cell>
          <cell r="AT70">
            <v>421</v>
          </cell>
          <cell r="AU70">
            <v>0</v>
          </cell>
          <cell r="AV70">
            <v>0</v>
          </cell>
          <cell r="AW70">
            <v>0</v>
          </cell>
          <cell r="AX70">
            <v>0</v>
          </cell>
          <cell r="AY70" t="str">
            <v>W760X350</v>
          </cell>
          <cell r="AZ70" t="str">
            <v>W760X350</v>
          </cell>
          <cell r="BA70">
            <v>350</v>
          </cell>
          <cell r="BB70">
            <v>44600</v>
          </cell>
          <cell r="BC70">
            <v>795</v>
          </cell>
          <cell r="BD70">
            <v>0</v>
          </cell>
          <cell r="BE70">
            <v>0</v>
          </cell>
          <cell r="BF70">
            <v>384</v>
          </cell>
          <cell r="BG70">
            <v>0</v>
          </cell>
          <cell r="BH70">
            <v>0</v>
          </cell>
          <cell r="BI70">
            <v>21.1</v>
          </cell>
          <cell r="BJ70">
            <v>38.1</v>
          </cell>
          <cell r="BK70">
            <v>0</v>
          </cell>
          <cell r="BL70">
            <v>0</v>
          </cell>
          <cell r="BM70">
            <v>0</v>
          </cell>
          <cell r="BN70">
            <v>58.2</v>
          </cell>
          <cell r="BO70">
            <v>60.3</v>
          </cell>
          <cell r="BP70">
            <v>0</v>
          </cell>
          <cell r="BQ70">
            <v>0</v>
          </cell>
          <cell r="BR70">
            <v>0</v>
          </cell>
          <cell r="BS70">
            <v>0</v>
          </cell>
          <cell r="BT70">
            <v>0</v>
          </cell>
          <cell r="BU70">
            <v>350</v>
          </cell>
          <cell r="BV70">
            <v>0</v>
          </cell>
          <cell r="BW70">
            <v>0</v>
          </cell>
          <cell r="BX70">
            <v>32.200000000000003</v>
          </cell>
          <cell r="BY70">
            <v>0</v>
          </cell>
          <cell r="BZ70">
            <v>4870</v>
          </cell>
          <cell r="CA70">
            <v>13900</v>
          </cell>
          <cell r="CB70">
            <v>12300</v>
          </cell>
          <cell r="CC70">
            <v>330</v>
          </cell>
          <cell r="CD70">
            <v>356</v>
          </cell>
          <cell r="CE70">
            <v>2870</v>
          </cell>
          <cell r="CF70">
            <v>1870</v>
          </cell>
          <cell r="CG70">
            <v>89.2</v>
          </cell>
          <cell r="CH70">
            <v>0</v>
          </cell>
          <cell r="CI70">
            <v>16800</v>
          </cell>
          <cell r="CJ70">
            <v>51000</v>
          </cell>
          <cell r="CK70">
            <v>0</v>
          </cell>
          <cell r="CL70">
            <v>72300</v>
          </cell>
          <cell r="CM70">
            <v>265</v>
          </cell>
          <cell r="CN70">
            <v>2610</v>
          </cell>
          <cell r="CO70">
            <v>6900</v>
          </cell>
          <cell r="CP70">
            <v>0</v>
          </cell>
          <cell r="CQ70">
            <v>0</v>
          </cell>
          <cell r="CR70">
            <v>0</v>
          </cell>
          <cell r="CS70">
            <v>0</v>
          </cell>
        </row>
        <row r="71">
          <cell r="C71" t="str">
            <v>W30X211</v>
          </cell>
          <cell r="D71" t="str">
            <v>F</v>
          </cell>
          <cell r="E71">
            <v>211</v>
          </cell>
          <cell r="F71">
            <v>62.2</v>
          </cell>
          <cell r="G71">
            <v>30.9</v>
          </cell>
          <cell r="H71">
            <v>0</v>
          </cell>
          <cell r="I71">
            <v>0</v>
          </cell>
          <cell r="J71">
            <v>15.1</v>
          </cell>
          <cell r="K71">
            <v>0</v>
          </cell>
          <cell r="L71">
            <v>0</v>
          </cell>
          <cell r="M71">
            <v>0.77500000000000002</v>
          </cell>
          <cell r="N71">
            <v>1.32</v>
          </cell>
          <cell r="O71">
            <v>0</v>
          </cell>
          <cell r="P71">
            <v>0</v>
          </cell>
          <cell r="Q71">
            <v>0</v>
          </cell>
          <cell r="R71">
            <v>2.1</v>
          </cell>
          <cell r="S71">
            <v>2.25</v>
          </cell>
          <cell r="T71">
            <v>1.1875</v>
          </cell>
          <cell r="U71">
            <v>0</v>
          </cell>
          <cell r="V71">
            <v>0</v>
          </cell>
          <cell r="W71">
            <v>0</v>
          </cell>
          <cell r="X71">
            <v>0</v>
          </cell>
          <cell r="Y71">
            <v>0</v>
          </cell>
          <cell r="Z71">
            <v>5.74</v>
          </cell>
          <cell r="AA71">
            <v>0</v>
          </cell>
          <cell r="AB71">
            <v>34.5</v>
          </cell>
          <cell r="AC71">
            <v>0</v>
          </cell>
          <cell r="AD71">
            <v>0</v>
          </cell>
          <cell r="AE71">
            <v>10300</v>
          </cell>
          <cell r="AF71">
            <v>751</v>
          </cell>
          <cell r="AG71">
            <v>665</v>
          </cell>
          <cell r="AH71">
            <v>12.9</v>
          </cell>
          <cell r="AI71">
            <v>757</v>
          </cell>
          <cell r="AJ71">
            <v>155</v>
          </cell>
          <cell r="AK71">
            <v>100</v>
          </cell>
          <cell r="AL71">
            <v>3.49</v>
          </cell>
          <cell r="AM71">
            <v>0</v>
          </cell>
          <cell r="AN71">
            <v>28.4</v>
          </cell>
          <cell r="AO71">
            <v>166000</v>
          </cell>
          <cell r="AP71">
            <v>0</v>
          </cell>
          <cell r="AQ71">
            <v>112</v>
          </cell>
          <cell r="AR71">
            <v>556</v>
          </cell>
          <cell r="AS71">
            <v>140</v>
          </cell>
          <cell r="AT71">
            <v>372</v>
          </cell>
          <cell r="AU71">
            <v>0</v>
          </cell>
          <cell r="AV71">
            <v>0</v>
          </cell>
          <cell r="AW71">
            <v>0</v>
          </cell>
          <cell r="AX71">
            <v>0</v>
          </cell>
          <cell r="AY71" t="str">
            <v>W760X314</v>
          </cell>
          <cell r="AZ71" t="str">
            <v>W760X314</v>
          </cell>
          <cell r="BA71">
            <v>314</v>
          </cell>
          <cell r="BB71">
            <v>40100</v>
          </cell>
          <cell r="BC71">
            <v>785</v>
          </cell>
          <cell r="BD71">
            <v>0</v>
          </cell>
          <cell r="BE71">
            <v>0</v>
          </cell>
          <cell r="BF71">
            <v>384</v>
          </cell>
          <cell r="BG71">
            <v>0</v>
          </cell>
          <cell r="BH71">
            <v>0</v>
          </cell>
          <cell r="BI71">
            <v>19.7</v>
          </cell>
          <cell r="BJ71">
            <v>33.5</v>
          </cell>
          <cell r="BK71">
            <v>0</v>
          </cell>
          <cell r="BL71">
            <v>0</v>
          </cell>
          <cell r="BM71">
            <v>0</v>
          </cell>
          <cell r="BN71">
            <v>53.3</v>
          </cell>
          <cell r="BO71">
            <v>57.2</v>
          </cell>
          <cell r="BP71">
            <v>0</v>
          </cell>
          <cell r="BQ71">
            <v>0</v>
          </cell>
          <cell r="BR71">
            <v>0</v>
          </cell>
          <cell r="BS71">
            <v>0</v>
          </cell>
          <cell r="BT71">
            <v>0</v>
          </cell>
          <cell r="BU71">
            <v>314</v>
          </cell>
          <cell r="BV71">
            <v>0</v>
          </cell>
          <cell r="BW71">
            <v>0</v>
          </cell>
          <cell r="BX71">
            <v>34.5</v>
          </cell>
          <cell r="BY71">
            <v>0</v>
          </cell>
          <cell r="BZ71">
            <v>4290</v>
          </cell>
          <cell r="CA71">
            <v>12300</v>
          </cell>
          <cell r="CB71">
            <v>10900</v>
          </cell>
          <cell r="CC71">
            <v>328</v>
          </cell>
          <cell r="CD71">
            <v>315</v>
          </cell>
          <cell r="CE71">
            <v>2540</v>
          </cell>
          <cell r="CF71">
            <v>1640</v>
          </cell>
          <cell r="CG71">
            <v>88.6</v>
          </cell>
          <cell r="CH71">
            <v>0</v>
          </cell>
          <cell r="CI71">
            <v>11800</v>
          </cell>
          <cell r="CJ71">
            <v>44600</v>
          </cell>
          <cell r="CK71">
            <v>0</v>
          </cell>
          <cell r="CL71">
            <v>72300</v>
          </cell>
          <cell r="CM71">
            <v>231</v>
          </cell>
          <cell r="CN71">
            <v>2290</v>
          </cell>
          <cell r="CO71">
            <v>6100</v>
          </cell>
          <cell r="CP71">
            <v>0</v>
          </cell>
          <cell r="CQ71">
            <v>0</v>
          </cell>
          <cell r="CR71">
            <v>0</v>
          </cell>
          <cell r="CS71">
            <v>0</v>
          </cell>
        </row>
        <row r="72">
          <cell r="C72" t="str">
            <v>W30X191</v>
          </cell>
          <cell r="D72" t="str">
            <v>F</v>
          </cell>
          <cell r="E72">
            <v>191</v>
          </cell>
          <cell r="F72">
            <v>56.3</v>
          </cell>
          <cell r="G72">
            <v>30.7</v>
          </cell>
          <cell r="H72">
            <v>0</v>
          </cell>
          <cell r="I72">
            <v>0</v>
          </cell>
          <cell r="J72">
            <v>15</v>
          </cell>
          <cell r="K72">
            <v>0</v>
          </cell>
          <cell r="L72">
            <v>0</v>
          </cell>
          <cell r="M72">
            <v>0.71</v>
          </cell>
          <cell r="N72">
            <v>1.19</v>
          </cell>
          <cell r="O72">
            <v>0</v>
          </cell>
          <cell r="P72">
            <v>0</v>
          </cell>
          <cell r="Q72">
            <v>0</v>
          </cell>
          <cell r="R72">
            <v>1.97</v>
          </cell>
          <cell r="S72">
            <v>2.0625</v>
          </cell>
          <cell r="T72">
            <v>1.1875</v>
          </cell>
          <cell r="U72">
            <v>0</v>
          </cell>
          <cell r="V72">
            <v>0</v>
          </cell>
          <cell r="W72">
            <v>0</v>
          </cell>
          <cell r="X72">
            <v>0</v>
          </cell>
          <cell r="Y72">
            <v>0</v>
          </cell>
          <cell r="Z72">
            <v>6.35</v>
          </cell>
          <cell r="AA72">
            <v>0</v>
          </cell>
          <cell r="AB72">
            <v>37.700000000000003</v>
          </cell>
          <cell r="AC72">
            <v>0</v>
          </cell>
          <cell r="AD72">
            <v>0</v>
          </cell>
          <cell r="AE72">
            <v>9200</v>
          </cell>
          <cell r="AF72">
            <v>675</v>
          </cell>
          <cell r="AG72">
            <v>600</v>
          </cell>
          <cell r="AH72">
            <v>12.8</v>
          </cell>
          <cell r="AI72">
            <v>673</v>
          </cell>
          <cell r="AJ72">
            <v>138</v>
          </cell>
          <cell r="AK72">
            <v>89.5</v>
          </cell>
          <cell r="AL72">
            <v>3.46</v>
          </cell>
          <cell r="AM72">
            <v>0</v>
          </cell>
          <cell r="AN72">
            <v>21</v>
          </cell>
          <cell r="AO72">
            <v>146000</v>
          </cell>
          <cell r="AP72">
            <v>0</v>
          </cell>
          <cell r="AQ72">
            <v>111</v>
          </cell>
          <cell r="AR72">
            <v>494</v>
          </cell>
          <cell r="AS72">
            <v>125</v>
          </cell>
          <cell r="AT72">
            <v>335</v>
          </cell>
          <cell r="AU72">
            <v>0</v>
          </cell>
          <cell r="AV72">
            <v>0</v>
          </cell>
          <cell r="AW72">
            <v>0</v>
          </cell>
          <cell r="AX72">
            <v>0</v>
          </cell>
          <cell r="AY72" t="str">
            <v>W760X284</v>
          </cell>
          <cell r="AZ72" t="str">
            <v>W760X284</v>
          </cell>
          <cell r="BA72">
            <v>284</v>
          </cell>
          <cell r="BB72">
            <v>36300</v>
          </cell>
          <cell r="BC72">
            <v>780</v>
          </cell>
          <cell r="BD72">
            <v>0</v>
          </cell>
          <cell r="BE72">
            <v>0</v>
          </cell>
          <cell r="BF72">
            <v>381</v>
          </cell>
          <cell r="BG72">
            <v>0</v>
          </cell>
          <cell r="BH72">
            <v>0</v>
          </cell>
          <cell r="BI72">
            <v>18</v>
          </cell>
          <cell r="BJ72">
            <v>30.2</v>
          </cell>
          <cell r="BK72">
            <v>0</v>
          </cell>
          <cell r="BL72">
            <v>0</v>
          </cell>
          <cell r="BM72">
            <v>0</v>
          </cell>
          <cell r="BN72">
            <v>50</v>
          </cell>
          <cell r="BO72">
            <v>52.4</v>
          </cell>
          <cell r="BP72">
            <v>0</v>
          </cell>
          <cell r="BQ72">
            <v>0</v>
          </cell>
          <cell r="BR72">
            <v>0</v>
          </cell>
          <cell r="BS72">
            <v>0</v>
          </cell>
          <cell r="BT72">
            <v>0</v>
          </cell>
          <cell r="BU72">
            <v>284</v>
          </cell>
          <cell r="BV72">
            <v>0</v>
          </cell>
          <cell r="BW72">
            <v>0</v>
          </cell>
          <cell r="BX72">
            <v>37.700000000000003</v>
          </cell>
          <cell r="BY72">
            <v>0</v>
          </cell>
          <cell r="BZ72">
            <v>3830</v>
          </cell>
          <cell r="CA72">
            <v>11100</v>
          </cell>
          <cell r="CB72">
            <v>9830</v>
          </cell>
          <cell r="CC72">
            <v>325</v>
          </cell>
          <cell r="CD72">
            <v>280</v>
          </cell>
          <cell r="CE72">
            <v>2260</v>
          </cell>
          <cell r="CF72">
            <v>1470</v>
          </cell>
          <cell r="CG72">
            <v>87.9</v>
          </cell>
          <cell r="CH72">
            <v>0</v>
          </cell>
          <cell r="CI72">
            <v>8740</v>
          </cell>
          <cell r="CJ72">
            <v>39200</v>
          </cell>
          <cell r="CK72">
            <v>0</v>
          </cell>
          <cell r="CL72">
            <v>71600</v>
          </cell>
          <cell r="CM72">
            <v>206</v>
          </cell>
          <cell r="CN72">
            <v>2050</v>
          </cell>
          <cell r="CO72">
            <v>5490</v>
          </cell>
          <cell r="CP72">
            <v>0</v>
          </cell>
          <cell r="CQ72">
            <v>0</v>
          </cell>
          <cell r="CR72">
            <v>0</v>
          </cell>
          <cell r="CS72">
            <v>0</v>
          </cell>
        </row>
        <row r="73">
          <cell r="C73" t="str">
            <v>W30X173</v>
          </cell>
          <cell r="D73" t="str">
            <v>F</v>
          </cell>
          <cell r="E73">
            <v>173</v>
          </cell>
          <cell r="F73">
            <v>51</v>
          </cell>
          <cell r="G73">
            <v>30.4</v>
          </cell>
          <cell r="H73">
            <v>0</v>
          </cell>
          <cell r="I73">
            <v>0</v>
          </cell>
          <cell r="J73">
            <v>15</v>
          </cell>
          <cell r="K73">
            <v>0</v>
          </cell>
          <cell r="L73">
            <v>0</v>
          </cell>
          <cell r="M73">
            <v>0.65500000000000003</v>
          </cell>
          <cell r="N73">
            <v>1.07</v>
          </cell>
          <cell r="O73">
            <v>0</v>
          </cell>
          <cell r="P73">
            <v>0</v>
          </cell>
          <cell r="Q73">
            <v>0</v>
          </cell>
          <cell r="R73">
            <v>1.85</v>
          </cell>
          <cell r="S73">
            <v>2</v>
          </cell>
          <cell r="T73">
            <v>1.125</v>
          </cell>
          <cell r="U73">
            <v>0</v>
          </cell>
          <cell r="V73">
            <v>0</v>
          </cell>
          <cell r="W73">
            <v>0</v>
          </cell>
          <cell r="X73">
            <v>0</v>
          </cell>
          <cell r="Y73">
            <v>0</v>
          </cell>
          <cell r="Z73">
            <v>7.04</v>
          </cell>
          <cell r="AA73">
            <v>0</v>
          </cell>
          <cell r="AB73">
            <v>40.799999999999997</v>
          </cell>
          <cell r="AC73">
            <v>0</v>
          </cell>
          <cell r="AD73">
            <v>0</v>
          </cell>
          <cell r="AE73">
            <v>8230</v>
          </cell>
          <cell r="AF73">
            <v>607</v>
          </cell>
          <cell r="AG73">
            <v>541</v>
          </cell>
          <cell r="AH73">
            <v>12.7</v>
          </cell>
          <cell r="AI73">
            <v>598</v>
          </cell>
          <cell r="AJ73">
            <v>123</v>
          </cell>
          <cell r="AK73">
            <v>79.8</v>
          </cell>
          <cell r="AL73">
            <v>3.42</v>
          </cell>
          <cell r="AM73">
            <v>0</v>
          </cell>
          <cell r="AN73">
            <v>15.6</v>
          </cell>
          <cell r="AO73">
            <v>129000</v>
          </cell>
          <cell r="AP73">
            <v>0</v>
          </cell>
          <cell r="AQ73">
            <v>110</v>
          </cell>
          <cell r="AR73">
            <v>441</v>
          </cell>
          <cell r="AS73">
            <v>113</v>
          </cell>
          <cell r="AT73">
            <v>301</v>
          </cell>
          <cell r="AU73">
            <v>0</v>
          </cell>
          <cell r="AV73">
            <v>0</v>
          </cell>
          <cell r="AW73">
            <v>0</v>
          </cell>
          <cell r="AX73">
            <v>0</v>
          </cell>
          <cell r="AY73" t="str">
            <v>W760X257</v>
          </cell>
          <cell r="AZ73" t="str">
            <v>W760X257</v>
          </cell>
          <cell r="BA73">
            <v>257</v>
          </cell>
          <cell r="BB73">
            <v>32900</v>
          </cell>
          <cell r="BC73">
            <v>772</v>
          </cell>
          <cell r="BD73">
            <v>0</v>
          </cell>
          <cell r="BE73">
            <v>0</v>
          </cell>
          <cell r="BF73">
            <v>381</v>
          </cell>
          <cell r="BG73">
            <v>0</v>
          </cell>
          <cell r="BH73">
            <v>0</v>
          </cell>
          <cell r="BI73">
            <v>16.600000000000001</v>
          </cell>
          <cell r="BJ73">
            <v>27.2</v>
          </cell>
          <cell r="BK73">
            <v>0</v>
          </cell>
          <cell r="BL73">
            <v>0</v>
          </cell>
          <cell r="BM73">
            <v>0</v>
          </cell>
          <cell r="BN73">
            <v>47</v>
          </cell>
          <cell r="BO73">
            <v>50.8</v>
          </cell>
          <cell r="BP73">
            <v>0</v>
          </cell>
          <cell r="BQ73">
            <v>0</v>
          </cell>
          <cell r="BR73">
            <v>0</v>
          </cell>
          <cell r="BS73">
            <v>0</v>
          </cell>
          <cell r="BT73">
            <v>0</v>
          </cell>
          <cell r="BU73">
            <v>257</v>
          </cell>
          <cell r="BV73">
            <v>0</v>
          </cell>
          <cell r="BW73">
            <v>0</v>
          </cell>
          <cell r="BX73">
            <v>40.799999999999997</v>
          </cell>
          <cell r="BY73">
            <v>0</v>
          </cell>
          <cell r="BZ73">
            <v>3430</v>
          </cell>
          <cell r="CA73">
            <v>9950</v>
          </cell>
          <cell r="CB73">
            <v>8870</v>
          </cell>
          <cell r="CC73">
            <v>323</v>
          </cell>
          <cell r="CD73">
            <v>249</v>
          </cell>
          <cell r="CE73">
            <v>2020</v>
          </cell>
          <cell r="CF73">
            <v>1310</v>
          </cell>
          <cell r="CG73">
            <v>86.9</v>
          </cell>
          <cell r="CH73">
            <v>0</v>
          </cell>
          <cell r="CI73">
            <v>6490</v>
          </cell>
          <cell r="CJ73">
            <v>34600</v>
          </cell>
          <cell r="CK73">
            <v>0</v>
          </cell>
          <cell r="CL73">
            <v>71000</v>
          </cell>
          <cell r="CM73">
            <v>184</v>
          </cell>
          <cell r="CN73">
            <v>1850</v>
          </cell>
          <cell r="CO73">
            <v>4930</v>
          </cell>
          <cell r="CP73">
            <v>0</v>
          </cell>
          <cell r="CQ73">
            <v>0</v>
          </cell>
          <cell r="CR73">
            <v>0</v>
          </cell>
          <cell r="CS73">
            <v>0</v>
          </cell>
        </row>
        <row r="74">
          <cell r="C74" t="str">
            <v>W30X148</v>
          </cell>
          <cell r="D74" t="str">
            <v>F</v>
          </cell>
          <cell r="E74">
            <v>148</v>
          </cell>
          <cell r="F74">
            <v>43.5</v>
          </cell>
          <cell r="G74">
            <v>30.7</v>
          </cell>
          <cell r="H74">
            <v>0</v>
          </cell>
          <cell r="I74">
            <v>0</v>
          </cell>
          <cell r="J74">
            <v>10.5</v>
          </cell>
          <cell r="K74">
            <v>0</v>
          </cell>
          <cell r="L74">
            <v>0</v>
          </cell>
          <cell r="M74">
            <v>0.65</v>
          </cell>
          <cell r="N74">
            <v>1.18</v>
          </cell>
          <cell r="O74">
            <v>0</v>
          </cell>
          <cell r="P74">
            <v>0</v>
          </cell>
          <cell r="Q74">
            <v>0</v>
          </cell>
          <cell r="R74">
            <v>1.83</v>
          </cell>
          <cell r="S74">
            <v>2.0625</v>
          </cell>
          <cell r="T74">
            <v>1.125</v>
          </cell>
          <cell r="U74">
            <v>0</v>
          </cell>
          <cell r="V74">
            <v>0</v>
          </cell>
          <cell r="W74">
            <v>0</v>
          </cell>
          <cell r="X74">
            <v>0</v>
          </cell>
          <cell r="Y74">
            <v>0</v>
          </cell>
          <cell r="Z74">
            <v>4.4400000000000004</v>
          </cell>
          <cell r="AA74">
            <v>0</v>
          </cell>
          <cell r="AB74">
            <v>41.6</v>
          </cell>
          <cell r="AC74">
            <v>0</v>
          </cell>
          <cell r="AD74">
            <v>0</v>
          </cell>
          <cell r="AE74">
            <v>6680</v>
          </cell>
          <cell r="AF74">
            <v>500</v>
          </cell>
          <cell r="AG74">
            <v>436</v>
          </cell>
          <cell r="AH74">
            <v>12.4</v>
          </cell>
          <cell r="AI74">
            <v>227</v>
          </cell>
          <cell r="AJ74">
            <v>68</v>
          </cell>
          <cell r="AK74">
            <v>43.3</v>
          </cell>
          <cell r="AL74">
            <v>2.2799999999999998</v>
          </cell>
          <cell r="AM74">
            <v>0</v>
          </cell>
          <cell r="AN74">
            <v>14.5</v>
          </cell>
          <cell r="AO74">
            <v>49400</v>
          </cell>
          <cell r="AP74">
            <v>0</v>
          </cell>
          <cell r="AQ74">
            <v>77.5</v>
          </cell>
          <cell r="AR74">
            <v>240</v>
          </cell>
          <cell r="AS74">
            <v>85.8</v>
          </cell>
          <cell r="AT74">
            <v>248</v>
          </cell>
          <cell r="AU74">
            <v>0</v>
          </cell>
          <cell r="AV74">
            <v>0</v>
          </cell>
          <cell r="AW74">
            <v>0</v>
          </cell>
          <cell r="AX74">
            <v>0</v>
          </cell>
          <cell r="AY74" t="str">
            <v>W760X220</v>
          </cell>
          <cell r="AZ74" t="str">
            <v>W760X220</v>
          </cell>
          <cell r="BA74">
            <v>220</v>
          </cell>
          <cell r="BB74">
            <v>28100</v>
          </cell>
          <cell r="BC74">
            <v>780</v>
          </cell>
          <cell r="BD74">
            <v>0</v>
          </cell>
          <cell r="BE74">
            <v>0</v>
          </cell>
          <cell r="BF74">
            <v>267</v>
          </cell>
          <cell r="BG74">
            <v>0</v>
          </cell>
          <cell r="BH74">
            <v>0</v>
          </cell>
          <cell r="BI74">
            <v>16.5</v>
          </cell>
          <cell r="BJ74">
            <v>30</v>
          </cell>
          <cell r="BK74">
            <v>0</v>
          </cell>
          <cell r="BL74">
            <v>0</v>
          </cell>
          <cell r="BM74">
            <v>0</v>
          </cell>
          <cell r="BN74">
            <v>46.5</v>
          </cell>
          <cell r="BO74">
            <v>52.4</v>
          </cell>
          <cell r="BP74">
            <v>0</v>
          </cell>
          <cell r="BQ74">
            <v>0</v>
          </cell>
          <cell r="BR74">
            <v>0</v>
          </cell>
          <cell r="BS74">
            <v>0</v>
          </cell>
          <cell r="BT74">
            <v>0</v>
          </cell>
          <cell r="BU74">
            <v>220</v>
          </cell>
          <cell r="BV74">
            <v>0</v>
          </cell>
          <cell r="BW74">
            <v>0</v>
          </cell>
          <cell r="BX74">
            <v>41.6</v>
          </cell>
          <cell r="BY74">
            <v>0</v>
          </cell>
          <cell r="BZ74">
            <v>2780</v>
          </cell>
          <cell r="CA74">
            <v>8190</v>
          </cell>
          <cell r="CB74">
            <v>7140</v>
          </cell>
          <cell r="CC74">
            <v>315</v>
          </cell>
          <cell r="CD74">
            <v>94.5</v>
          </cell>
          <cell r="CE74">
            <v>1110</v>
          </cell>
          <cell r="CF74">
            <v>710</v>
          </cell>
          <cell r="CG74">
            <v>57.9</v>
          </cell>
          <cell r="CH74">
            <v>0</v>
          </cell>
          <cell r="CI74">
            <v>6040</v>
          </cell>
          <cell r="CJ74">
            <v>13300</v>
          </cell>
          <cell r="CK74">
            <v>0</v>
          </cell>
          <cell r="CL74">
            <v>50000</v>
          </cell>
          <cell r="CM74">
            <v>100</v>
          </cell>
          <cell r="CN74">
            <v>1410</v>
          </cell>
          <cell r="CO74">
            <v>4060</v>
          </cell>
          <cell r="CP74">
            <v>0</v>
          </cell>
          <cell r="CQ74">
            <v>0</v>
          </cell>
          <cell r="CR74">
            <v>0</v>
          </cell>
          <cell r="CS74">
            <v>0</v>
          </cell>
        </row>
        <row r="75">
          <cell r="C75" t="str">
            <v>W30X132</v>
          </cell>
          <cell r="D75" t="str">
            <v>F</v>
          </cell>
          <cell r="E75">
            <v>132</v>
          </cell>
          <cell r="F75">
            <v>38.9</v>
          </cell>
          <cell r="G75">
            <v>30.3</v>
          </cell>
          <cell r="H75">
            <v>0</v>
          </cell>
          <cell r="I75">
            <v>0</v>
          </cell>
          <cell r="J75">
            <v>10.5</v>
          </cell>
          <cell r="K75">
            <v>0</v>
          </cell>
          <cell r="L75">
            <v>0</v>
          </cell>
          <cell r="M75">
            <v>0.61499999999999999</v>
          </cell>
          <cell r="N75">
            <v>1</v>
          </cell>
          <cell r="O75">
            <v>0</v>
          </cell>
          <cell r="P75">
            <v>0</v>
          </cell>
          <cell r="Q75">
            <v>0</v>
          </cell>
          <cell r="R75">
            <v>1.65</v>
          </cell>
          <cell r="S75">
            <v>1.875</v>
          </cell>
          <cell r="T75">
            <v>1.125</v>
          </cell>
          <cell r="U75">
            <v>0</v>
          </cell>
          <cell r="V75">
            <v>0</v>
          </cell>
          <cell r="W75">
            <v>0</v>
          </cell>
          <cell r="X75">
            <v>0</v>
          </cell>
          <cell r="Y75">
            <v>0</v>
          </cell>
          <cell r="Z75">
            <v>5.27</v>
          </cell>
          <cell r="AA75">
            <v>0</v>
          </cell>
          <cell r="AB75">
            <v>43.9</v>
          </cell>
          <cell r="AC75">
            <v>0</v>
          </cell>
          <cell r="AD75">
            <v>0</v>
          </cell>
          <cell r="AE75">
            <v>5770</v>
          </cell>
          <cell r="AF75">
            <v>437</v>
          </cell>
          <cell r="AG75">
            <v>380</v>
          </cell>
          <cell r="AH75">
            <v>12.2</v>
          </cell>
          <cell r="AI75">
            <v>196</v>
          </cell>
          <cell r="AJ75">
            <v>58.4</v>
          </cell>
          <cell r="AK75">
            <v>37.200000000000003</v>
          </cell>
          <cell r="AL75">
            <v>2.25</v>
          </cell>
          <cell r="AM75">
            <v>0</v>
          </cell>
          <cell r="AN75">
            <v>9.7200000000000006</v>
          </cell>
          <cell r="AO75">
            <v>42100</v>
          </cell>
          <cell r="AP75">
            <v>0</v>
          </cell>
          <cell r="AQ75">
            <v>76.900000000000006</v>
          </cell>
          <cell r="AR75">
            <v>202</v>
          </cell>
          <cell r="AS75">
            <v>72.400000000000006</v>
          </cell>
          <cell r="AT75">
            <v>215</v>
          </cell>
          <cell r="AU75">
            <v>0</v>
          </cell>
          <cell r="AV75">
            <v>0</v>
          </cell>
          <cell r="AW75">
            <v>0</v>
          </cell>
          <cell r="AX75">
            <v>0</v>
          </cell>
          <cell r="AY75" t="str">
            <v>W760X196</v>
          </cell>
          <cell r="AZ75" t="str">
            <v>W760X196</v>
          </cell>
          <cell r="BA75">
            <v>196</v>
          </cell>
          <cell r="BB75">
            <v>25100</v>
          </cell>
          <cell r="BC75">
            <v>770</v>
          </cell>
          <cell r="BD75">
            <v>0</v>
          </cell>
          <cell r="BE75">
            <v>0</v>
          </cell>
          <cell r="BF75">
            <v>267</v>
          </cell>
          <cell r="BG75">
            <v>0</v>
          </cell>
          <cell r="BH75">
            <v>0</v>
          </cell>
          <cell r="BI75">
            <v>15.6</v>
          </cell>
          <cell r="BJ75">
            <v>25.4</v>
          </cell>
          <cell r="BK75">
            <v>0</v>
          </cell>
          <cell r="BL75">
            <v>0</v>
          </cell>
          <cell r="BM75">
            <v>0</v>
          </cell>
          <cell r="BN75">
            <v>41.9</v>
          </cell>
          <cell r="BO75">
            <v>47.6</v>
          </cell>
          <cell r="BP75">
            <v>0</v>
          </cell>
          <cell r="BQ75">
            <v>0</v>
          </cell>
          <cell r="BR75">
            <v>0</v>
          </cell>
          <cell r="BS75">
            <v>0</v>
          </cell>
          <cell r="BT75">
            <v>0</v>
          </cell>
          <cell r="BU75">
            <v>196</v>
          </cell>
          <cell r="BV75">
            <v>0</v>
          </cell>
          <cell r="BW75">
            <v>0</v>
          </cell>
          <cell r="BX75">
            <v>43.9</v>
          </cell>
          <cell r="BY75">
            <v>0</v>
          </cell>
          <cell r="BZ75">
            <v>2400</v>
          </cell>
          <cell r="CA75">
            <v>7160</v>
          </cell>
          <cell r="CB75">
            <v>6230</v>
          </cell>
          <cell r="CC75">
            <v>310</v>
          </cell>
          <cell r="CD75">
            <v>81.599999999999994</v>
          </cell>
          <cell r="CE75">
            <v>957</v>
          </cell>
          <cell r="CF75">
            <v>610</v>
          </cell>
          <cell r="CG75">
            <v>57.2</v>
          </cell>
          <cell r="CH75">
            <v>0</v>
          </cell>
          <cell r="CI75">
            <v>4050</v>
          </cell>
          <cell r="CJ75">
            <v>11300</v>
          </cell>
          <cell r="CK75">
            <v>0</v>
          </cell>
          <cell r="CL75">
            <v>49600</v>
          </cell>
          <cell r="CM75">
            <v>84.1</v>
          </cell>
          <cell r="CN75">
            <v>1190</v>
          </cell>
          <cell r="CO75">
            <v>3520</v>
          </cell>
          <cell r="CP75">
            <v>0</v>
          </cell>
          <cell r="CQ75">
            <v>0</v>
          </cell>
          <cell r="CR75">
            <v>0</v>
          </cell>
          <cell r="CS75">
            <v>0</v>
          </cell>
        </row>
        <row r="76">
          <cell r="C76" t="str">
            <v>W30X124</v>
          </cell>
          <cell r="D76" t="str">
            <v>F</v>
          </cell>
          <cell r="E76">
            <v>124</v>
          </cell>
          <cell r="F76">
            <v>36.5</v>
          </cell>
          <cell r="G76">
            <v>30.2</v>
          </cell>
          <cell r="H76">
            <v>0</v>
          </cell>
          <cell r="I76">
            <v>0</v>
          </cell>
          <cell r="J76">
            <v>10.5</v>
          </cell>
          <cell r="K76">
            <v>0</v>
          </cell>
          <cell r="L76">
            <v>0</v>
          </cell>
          <cell r="M76">
            <v>0.58499999999999996</v>
          </cell>
          <cell r="N76">
            <v>0.93</v>
          </cell>
          <cell r="O76">
            <v>0</v>
          </cell>
          <cell r="P76">
            <v>0</v>
          </cell>
          <cell r="Q76">
            <v>0</v>
          </cell>
          <cell r="R76">
            <v>1.58</v>
          </cell>
          <cell r="S76">
            <v>1.8125</v>
          </cell>
          <cell r="T76">
            <v>1.125</v>
          </cell>
          <cell r="U76">
            <v>0</v>
          </cell>
          <cell r="V76">
            <v>0</v>
          </cell>
          <cell r="W76">
            <v>0</v>
          </cell>
          <cell r="X76">
            <v>0</v>
          </cell>
          <cell r="Y76">
            <v>0</v>
          </cell>
          <cell r="Z76">
            <v>5.65</v>
          </cell>
          <cell r="AA76">
            <v>0</v>
          </cell>
          <cell r="AB76">
            <v>46.2</v>
          </cell>
          <cell r="AC76">
            <v>0</v>
          </cell>
          <cell r="AD76">
            <v>0</v>
          </cell>
          <cell r="AE76">
            <v>5360</v>
          </cell>
          <cell r="AF76">
            <v>408</v>
          </cell>
          <cell r="AG76">
            <v>355</v>
          </cell>
          <cell r="AH76">
            <v>12.1</v>
          </cell>
          <cell r="AI76">
            <v>181</v>
          </cell>
          <cell r="AJ76">
            <v>54</v>
          </cell>
          <cell r="AK76">
            <v>34.4</v>
          </cell>
          <cell r="AL76">
            <v>2.23</v>
          </cell>
          <cell r="AM76">
            <v>0</v>
          </cell>
          <cell r="AN76">
            <v>7.99</v>
          </cell>
          <cell r="AO76">
            <v>38600</v>
          </cell>
          <cell r="AP76">
            <v>0</v>
          </cell>
          <cell r="AQ76">
            <v>76.8</v>
          </cell>
          <cell r="AR76">
            <v>188</v>
          </cell>
          <cell r="AS76">
            <v>67.5</v>
          </cell>
          <cell r="AT76">
            <v>202</v>
          </cell>
          <cell r="AU76">
            <v>0</v>
          </cell>
          <cell r="AV76">
            <v>0</v>
          </cell>
          <cell r="AW76">
            <v>0</v>
          </cell>
          <cell r="AX76">
            <v>0</v>
          </cell>
          <cell r="AY76" t="str">
            <v>W760X185</v>
          </cell>
          <cell r="AZ76" t="str">
            <v>W760X185</v>
          </cell>
          <cell r="BA76">
            <v>185</v>
          </cell>
          <cell r="BB76">
            <v>23500</v>
          </cell>
          <cell r="BC76">
            <v>767</v>
          </cell>
          <cell r="BD76">
            <v>0</v>
          </cell>
          <cell r="BE76">
            <v>0</v>
          </cell>
          <cell r="BF76">
            <v>267</v>
          </cell>
          <cell r="BG76">
            <v>0</v>
          </cell>
          <cell r="BH76">
            <v>0</v>
          </cell>
          <cell r="BI76">
            <v>14.9</v>
          </cell>
          <cell r="BJ76">
            <v>23.6</v>
          </cell>
          <cell r="BK76">
            <v>0</v>
          </cell>
          <cell r="BL76">
            <v>0</v>
          </cell>
          <cell r="BM76">
            <v>0</v>
          </cell>
          <cell r="BN76">
            <v>40.1</v>
          </cell>
          <cell r="BO76">
            <v>46</v>
          </cell>
          <cell r="BP76">
            <v>0</v>
          </cell>
          <cell r="BQ76">
            <v>0</v>
          </cell>
          <cell r="BR76">
            <v>0</v>
          </cell>
          <cell r="BS76">
            <v>0</v>
          </cell>
          <cell r="BT76">
            <v>0</v>
          </cell>
          <cell r="BU76">
            <v>185</v>
          </cell>
          <cell r="BV76">
            <v>0</v>
          </cell>
          <cell r="BW76">
            <v>0</v>
          </cell>
          <cell r="BX76">
            <v>46.2</v>
          </cell>
          <cell r="BY76">
            <v>0</v>
          </cell>
          <cell r="BZ76">
            <v>2230</v>
          </cell>
          <cell r="CA76">
            <v>6690</v>
          </cell>
          <cell r="CB76">
            <v>5820</v>
          </cell>
          <cell r="CC76">
            <v>307</v>
          </cell>
          <cell r="CD76">
            <v>75.3</v>
          </cell>
          <cell r="CE76">
            <v>885</v>
          </cell>
          <cell r="CF76">
            <v>564</v>
          </cell>
          <cell r="CG76">
            <v>56.6</v>
          </cell>
          <cell r="CH76">
            <v>0</v>
          </cell>
          <cell r="CI76">
            <v>3330</v>
          </cell>
          <cell r="CJ76">
            <v>10400</v>
          </cell>
          <cell r="CK76">
            <v>0</v>
          </cell>
          <cell r="CL76">
            <v>49500</v>
          </cell>
          <cell r="CM76">
            <v>78.3</v>
          </cell>
          <cell r="CN76">
            <v>1110</v>
          </cell>
          <cell r="CO76">
            <v>3310</v>
          </cell>
          <cell r="CP76">
            <v>0</v>
          </cell>
          <cell r="CQ76">
            <v>0</v>
          </cell>
          <cell r="CR76">
            <v>0</v>
          </cell>
          <cell r="CS76">
            <v>0</v>
          </cell>
        </row>
        <row r="77">
          <cell r="C77" t="str">
            <v>W30X116</v>
          </cell>
          <cell r="D77" t="str">
            <v>F</v>
          </cell>
          <cell r="E77">
            <v>116</v>
          </cell>
          <cell r="F77">
            <v>34.200000000000003</v>
          </cell>
          <cell r="G77">
            <v>30</v>
          </cell>
          <cell r="H77">
            <v>0</v>
          </cell>
          <cell r="I77">
            <v>0</v>
          </cell>
          <cell r="J77">
            <v>10.5</v>
          </cell>
          <cell r="K77">
            <v>0</v>
          </cell>
          <cell r="L77">
            <v>0</v>
          </cell>
          <cell r="M77">
            <v>0.56499999999999995</v>
          </cell>
          <cell r="N77">
            <v>0.85</v>
          </cell>
          <cell r="O77">
            <v>0</v>
          </cell>
          <cell r="P77">
            <v>0</v>
          </cell>
          <cell r="Q77">
            <v>0</v>
          </cell>
          <cell r="R77">
            <v>1.5</v>
          </cell>
          <cell r="S77">
            <v>1.75</v>
          </cell>
          <cell r="T77">
            <v>1.125</v>
          </cell>
          <cell r="U77">
            <v>0</v>
          </cell>
          <cell r="V77">
            <v>0</v>
          </cell>
          <cell r="W77">
            <v>0</v>
          </cell>
          <cell r="X77">
            <v>0</v>
          </cell>
          <cell r="Y77">
            <v>0</v>
          </cell>
          <cell r="Z77">
            <v>6.17</v>
          </cell>
          <cell r="AA77">
            <v>0</v>
          </cell>
          <cell r="AB77">
            <v>47.8</v>
          </cell>
          <cell r="AC77">
            <v>0</v>
          </cell>
          <cell r="AD77">
            <v>0</v>
          </cell>
          <cell r="AE77">
            <v>4930</v>
          </cell>
          <cell r="AF77">
            <v>378</v>
          </cell>
          <cell r="AG77">
            <v>329</v>
          </cell>
          <cell r="AH77">
            <v>12</v>
          </cell>
          <cell r="AI77">
            <v>164</v>
          </cell>
          <cell r="AJ77">
            <v>49.2</v>
          </cell>
          <cell r="AK77">
            <v>31.3</v>
          </cell>
          <cell r="AL77">
            <v>2.19</v>
          </cell>
          <cell r="AM77">
            <v>0</v>
          </cell>
          <cell r="AN77">
            <v>6.43</v>
          </cell>
          <cell r="AO77">
            <v>34900</v>
          </cell>
          <cell r="AP77">
            <v>0</v>
          </cell>
          <cell r="AQ77">
            <v>76.5</v>
          </cell>
          <cell r="AR77">
            <v>171</v>
          </cell>
          <cell r="AS77">
            <v>61.5</v>
          </cell>
          <cell r="AT77">
            <v>187</v>
          </cell>
          <cell r="AU77">
            <v>0</v>
          </cell>
          <cell r="AV77">
            <v>0</v>
          </cell>
          <cell r="AW77">
            <v>0</v>
          </cell>
          <cell r="AX77">
            <v>0</v>
          </cell>
          <cell r="AY77" t="str">
            <v>W760X173</v>
          </cell>
          <cell r="AZ77" t="str">
            <v>W760X173</v>
          </cell>
          <cell r="BA77">
            <v>173</v>
          </cell>
          <cell r="BB77">
            <v>22100</v>
          </cell>
          <cell r="BC77">
            <v>762</v>
          </cell>
          <cell r="BD77">
            <v>0</v>
          </cell>
          <cell r="BE77">
            <v>0</v>
          </cell>
          <cell r="BF77">
            <v>267</v>
          </cell>
          <cell r="BG77">
            <v>0</v>
          </cell>
          <cell r="BH77">
            <v>0</v>
          </cell>
          <cell r="BI77">
            <v>14.4</v>
          </cell>
          <cell r="BJ77">
            <v>21.6</v>
          </cell>
          <cell r="BK77">
            <v>0</v>
          </cell>
          <cell r="BL77">
            <v>0</v>
          </cell>
          <cell r="BM77">
            <v>0</v>
          </cell>
          <cell r="BN77">
            <v>38.1</v>
          </cell>
          <cell r="BO77">
            <v>44.5</v>
          </cell>
          <cell r="BP77">
            <v>0</v>
          </cell>
          <cell r="BQ77">
            <v>0</v>
          </cell>
          <cell r="BR77">
            <v>0</v>
          </cell>
          <cell r="BS77">
            <v>0</v>
          </cell>
          <cell r="BT77">
            <v>0</v>
          </cell>
          <cell r="BU77">
            <v>173</v>
          </cell>
          <cell r="BV77">
            <v>0</v>
          </cell>
          <cell r="BW77">
            <v>0</v>
          </cell>
          <cell r="BX77">
            <v>47.8</v>
          </cell>
          <cell r="BY77">
            <v>0</v>
          </cell>
          <cell r="BZ77">
            <v>2050</v>
          </cell>
          <cell r="CA77">
            <v>6190</v>
          </cell>
          <cell r="CB77">
            <v>5390</v>
          </cell>
          <cell r="CC77">
            <v>305</v>
          </cell>
          <cell r="CD77">
            <v>68.3</v>
          </cell>
          <cell r="CE77">
            <v>806</v>
          </cell>
          <cell r="CF77">
            <v>513</v>
          </cell>
          <cell r="CG77">
            <v>55.6</v>
          </cell>
          <cell r="CH77">
            <v>0</v>
          </cell>
          <cell r="CI77">
            <v>2680</v>
          </cell>
          <cell r="CJ77">
            <v>9370</v>
          </cell>
          <cell r="CK77">
            <v>0</v>
          </cell>
          <cell r="CL77">
            <v>49400</v>
          </cell>
          <cell r="CM77">
            <v>71.2</v>
          </cell>
          <cell r="CN77">
            <v>1010</v>
          </cell>
          <cell r="CO77">
            <v>3060</v>
          </cell>
          <cell r="CP77">
            <v>0</v>
          </cell>
          <cell r="CQ77">
            <v>0</v>
          </cell>
          <cell r="CR77">
            <v>0</v>
          </cell>
          <cell r="CS77">
            <v>0</v>
          </cell>
        </row>
        <row r="78">
          <cell r="C78" t="str">
            <v>W30X108</v>
          </cell>
          <cell r="D78" t="str">
            <v>F</v>
          </cell>
          <cell r="E78">
            <v>108</v>
          </cell>
          <cell r="F78">
            <v>31.7</v>
          </cell>
          <cell r="G78">
            <v>29.8</v>
          </cell>
          <cell r="H78">
            <v>0</v>
          </cell>
          <cell r="I78">
            <v>0</v>
          </cell>
          <cell r="J78">
            <v>10.5</v>
          </cell>
          <cell r="K78">
            <v>0</v>
          </cell>
          <cell r="L78">
            <v>0</v>
          </cell>
          <cell r="M78">
            <v>0.54500000000000004</v>
          </cell>
          <cell r="N78">
            <v>0.76</v>
          </cell>
          <cell r="O78">
            <v>0</v>
          </cell>
          <cell r="P78">
            <v>0</v>
          </cell>
          <cell r="Q78">
            <v>0</v>
          </cell>
          <cell r="R78">
            <v>1.41</v>
          </cell>
          <cell r="S78">
            <v>1.6875</v>
          </cell>
          <cell r="T78">
            <v>1.125</v>
          </cell>
          <cell r="U78">
            <v>0</v>
          </cell>
          <cell r="V78">
            <v>0</v>
          </cell>
          <cell r="W78">
            <v>0</v>
          </cell>
          <cell r="X78">
            <v>0</v>
          </cell>
          <cell r="Y78">
            <v>0</v>
          </cell>
          <cell r="Z78">
            <v>6.89</v>
          </cell>
          <cell r="AA78">
            <v>0</v>
          </cell>
          <cell r="AB78">
            <v>49.6</v>
          </cell>
          <cell r="AC78">
            <v>0</v>
          </cell>
          <cell r="AD78">
            <v>0</v>
          </cell>
          <cell r="AE78">
            <v>4470</v>
          </cell>
          <cell r="AF78">
            <v>346</v>
          </cell>
          <cell r="AG78">
            <v>299</v>
          </cell>
          <cell r="AH78">
            <v>11.9</v>
          </cell>
          <cell r="AI78">
            <v>146</v>
          </cell>
          <cell r="AJ78">
            <v>43.9</v>
          </cell>
          <cell r="AK78">
            <v>27.9</v>
          </cell>
          <cell r="AL78">
            <v>2.15</v>
          </cell>
          <cell r="AM78">
            <v>0</v>
          </cell>
          <cell r="AN78">
            <v>4.99</v>
          </cell>
          <cell r="AO78">
            <v>30900</v>
          </cell>
          <cell r="AP78">
            <v>0</v>
          </cell>
          <cell r="AQ78">
            <v>76.2</v>
          </cell>
          <cell r="AR78">
            <v>152</v>
          </cell>
          <cell r="AS78">
            <v>54.9</v>
          </cell>
          <cell r="AT78">
            <v>170</v>
          </cell>
          <cell r="AU78">
            <v>0</v>
          </cell>
          <cell r="AV78">
            <v>0</v>
          </cell>
          <cell r="AW78">
            <v>0</v>
          </cell>
          <cell r="AX78">
            <v>0</v>
          </cell>
          <cell r="AY78" t="str">
            <v>W760X161</v>
          </cell>
          <cell r="AZ78" t="str">
            <v>W760X161</v>
          </cell>
          <cell r="BA78">
            <v>161</v>
          </cell>
          <cell r="BB78">
            <v>20500</v>
          </cell>
          <cell r="BC78">
            <v>757</v>
          </cell>
          <cell r="BD78">
            <v>0</v>
          </cell>
          <cell r="BE78">
            <v>0</v>
          </cell>
          <cell r="BF78">
            <v>267</v>
          </cell>
          <cell r="BG78">
            <v>0</v>
          </cell>
          <cell r="BH78">
            <v>0</v>
          </cell>
          <cell r="BI78">
            <v>13.8</v>
          </cell>
          <cell r="BJ78">
            <v>19.3</v>
          </cell>
          <cell r="BK78">
            <v>0</v>
          </cell>
          <cell r="BL78">
            <v>0</v>
          </cell>
          <cell r="BM78">
            <v>0</v>
          </cell>
          <cell r="BN78">
            <v>35.799999999999997</v>
          </cell>
          <cell r="BO78">
            <v>42.9</v>
          </cell>
          <cell r="BP78">
            <v>0</v>
          </cell>
          <cell r="BQ78">
            <v>0</v>
          </cell>
          <cell r="BR78">
            <v>0</v>
          </cell>
          <cell r="BS78">
            <v>0</v>
          </cell>
          <cell r="BT78">
            <v>0</v>
          </cell>
          <cell r="BU78">
            <v>161</v>
          </cell>
          <cell r="BV78">
            <v>0</v>
          </cell>
          <cell r="BW78">
            <v>0</v>
          </cell>
          <cell r="BX78">
            <v>49.6</v>
          </cell>
          <cell r="BY78">
            <v>0</v>
          </cell>
          <cell r="BZ78">
            <v>1860</v>
          </cell>
          <cell r="CA78">
            <v>5670</v>
          </cell>
          <cell r="CB78">
            <v>4900</v>
          </cell>
          <cell r="CC78">
            <v>302</v>
          </cell>
          <cell r="CD78">
            <v>60.8</v>
          </cell>
          <cell r="CE78">
            <v>719</v>
          </cell>
          <cell r="CF78">
            <v>457</v>
          </cell>
          <cell r="CG78">
            <v>54.6</v>
          </cell>
          <cell r="CH78">
            <v>0</v>
          </cell>
          <cell r="CI78">
            <v>2080</v>
          </cell>
          <cell r="CJ78">
            <v>8300</v>
          </cell>
          <cell r="CK78">
            <v>0</v>
          </cell>
          <cell r="CL78">
            <v>49200</v>
          </cell>
          <cell r="CM78">
            <v>63.3</v>
          </cell>
          <cell r="CN78">
            <v>900</v>
          </cell>
          <cell r="CO78">
            <v>2790</v>
          </cell>
          <cell r="CP78">
            <v>0</v>
          </cell>
          <cell r="CQ78">
            <v>0</v>
          </cell>
          <cell r="CR78">
            <v>0</v>
          </cell>
          <cell r="CS78">
            <v>0</v>
          </cell>
        </row>
        <row r="79">
          <cell r="C79" t="str">
            <v>W30X99</v>
          </cell>
          <cell r="D79" t="str">
            <v>F</v>
          </cell>
          <cell r="E79">
            <v>99</v>
          </cell>
          <cell r="F79">
            <v>29.1</v>
          </cell>
          <cell r="G79">
            <v>29.7</v>
          </cell>
          <cell r="H79">
            <v>0</v>
          </cell>
          <cell r="I79">
            <v>0</v>
          </cell>
          <cell r="J79">
            <v>10.5</v>
          </cell>
          <cell r="K79">
            <v>0</v>
          </cell>
          <cell r="L79">
            <v>0</v>
          </cell>
          <cell r="M79">
            <v>0.52</v>
          </cell>
          <cell r="N79">
            <v>0.67</v>
          </cell>
          <cell r="O79">
            <v>0</v>
          </cell>
          <cell r="P79">
            <v>0</v>
          </cell>
          <cell r="Q79">
            <v>0</v>
          </cell>
          <cell r="R79">
            <v>1.32</v>
          </cell>
          <cell r="S79">
            <v>1.5625</v>
          </cell>
          <cell r="T79">
            <v>1.0625</v>
          </cell>
          <cell r="U79">
            <v>0</v>
          </cell>
          <cell r="V79">
            <v>0</v>
          </cell>
          <cell r="W79">
            <v>0</v>
          </cell>
          <cell r="X79">
            <v>0</v>
          </cell>
          <cell r="Y79">
            <v>0</v>
          </cell>
          <cell r="Z79">
            <v>7.8</v>
          </cell>
          <cell r="AA79">
            <v>0</v>
          </cell>
          <cell r="AB79">
            <v>51.9</v>
          </cell>
          <cell r="AC79">
            <v>0</v>
          </cell>
          <cell r="AD79">
            <v>0</v>
          </cell>
          <cell r="AE79">
            <v>3990</v>
          </cell>
          <cell r="AF79">
            <v>312</v>
          </cell>
          <cell r="AG79">
            <v>269</v>
          </cell>
          <cell r="AH79">
            <v>11.7</v>
          </cell>
          <cell r="AI79">
            <v>128</v>
          </cell>
          <cell r="AJ79">
            <v>38.6</v>
          </cell>
          <cell r="AK79">
            <v>24.5</v>
          </cell>
          <cell r="AL79">
            <v>2.1</v>
          </cell>
          <cell r="AM79">
            <v>0</v>
          </cell>
          <cell r="AN79">
            <v>3.77</v>
          </cell>
          <cell r="AO79">
            <v>26800</v>
          </cell>
          <cell r="AP79">
            <v>0</v>
          </cell>
          <cell r="AQ79">
            <v>76.2</v>
          </cell>
          <cell r="AR79">
            <v>134</v>
          </cell>
          <cell r="AS79">
            <v>48.5</v>
          </cell>
          <cell r="AT79">
            <v>154</v>
          </cell>
          <cell r="AU79">
            <v>0</v>
          </cell>
          <cell r="AV79">
            <v>0</v>
          </cell>
          <cell r="AW79">
            <v>0</v>
          </cell>
          <cell r="AX79">
            <v>0</v>
          </cell>
          <cell r="AY79" t="str">
            <v>W760X147</v>
          </cell>
          <cell r="AZ79" t="str">
            <v>W760X147</v>
          </cell>
          <cell r="BA79">
            <v>147</v>
          </cell>
          <cell r="BB79">
            <v>18800</v>
          </cell>
          <cell r="BC79">
            <v>754</v>
          </cell>
          <cell r="BD79">
            <v>0</v>
          </cell>
          <cell r="BE79">
            <v>0</v>
          </cell>
          <cell r="BF79">
            <v>267</v>
          </cell>
          <cell r="BG79">
            <v>0</v>
          </cell>
          <cell r="BH79">
            <v>0</v>
          </cell>
          <cell r="BI79">
            <v>13.2</v>
          </cell>
          <cell r="BJ79">
            <v>17</v>
          </cell>
          <cell r="BK79">
            <v>0</v>
          </cell>
          <cell r="BL79">
            <v>0</v>
          </cell>
          <cell r="BM79">
            <v>0</v>
          </cell>
          <cell r="BN79">
            <v>33.5</v>
          </cell>
          <cell r="BO79">
            <v>39.700000000000003</v>
          </cell>
          <cell r="BP79">
            <v>0</v>
          </cell>
          <cell r="BQ79">
            <v>0</v>
          </cell>
          <cell r="BR79">
            <v>0</v>
          </cell>
          <cell r="BS79">
            <v>0</v>
          </cell>
          <cell r="BT79">
            <v>0</v>
          </cell>
          <cell r="BU79">
            <v>147</v>
          </cell>
          <cell r="BV79">
            <v>0</v>
          </cell>
          <cell r="BW79">
            <v>0</v>
          </cell>
          <cell r="BX79">
            <v>51.9</v>
          </cell>
          <cell r="BY79">
            <v>0</v>
          </cell>
          <cell r="BZ79">
            <v>1660</v>
          </cell>
          <cell r="CA79">
            <v>5110</v>
          </cell>
          <cell r="CB79">
            <v>4410</v>
          </cell>
          <cell r="CC79">
            <v>297</v>
          </cell>
          <cell r="CD79">
            <v>53.3</v>
          </cell>
          <cell r="CE79">
            <v>633</v>
          </cell>
          <cell r="CF79">
            <v>401</v>
          </cell>
          <cell r="CG79">
            <v>53.3</v>
          </cell>
          <cell r="CH79">
            <v>0</v>
          </cell>
          <cell r="CI79">
            <v>1570</v>
          </cell>
          <cell r="CJ79">
            <v>7200</v>
          </cell>
          <cell r="CK79">
            <v>0</v>
          </cell>
          <cell r="CL79">
            <v>49200</v>
          </cell>
          <cell r="CM79">
            <v>55.8</v>
          </cell>
          <cell r="CN79">
            <v>795</v>
          </cell>
          <cell r="CO79">
            <v>2520</v>
          </cell>
          <cell r="CP79">
            <v>0</v>
          </cell>
          <cell r="CQ79">
            <v>0</v>
          </cell>
          <cell r="CR79">
            <v>0</v>
          </cell>
          <cell r="CS79">
            <v>0</v>
          </cell>
        </row>
        <row r="80">
          <cell r="C80" t="str">
            <v>W30X90</v>
          </cell>
          <cell r="D80" t="str">
            <v>F</v>
          </cell>
          <cell r="E80">
            <v>90</v>
          </cell>
          <cell r="F80">
            <v>26.4</v>
          </cell>
          <cell r="G80">
            <v>29.5</v>
          </cell>
          <cell r="H80">
            <v>0</v>
          </cell>
          <cell r="I80">
            <v>0</v>
          </cell>
          <cell r="J80">
            <v>10.4</v>
          </cell>
          <cell r="K80">
            <v>0</v>
          </cell>
          <cell r="L80">
            <v>0</v>
          </cell>
          <cell r="M80">
            <v>0.47</v>
          </cell>
          <cell r="N80">
            <v>0.61</v>
          </cell>
          <cell r="O80">
            <v>0</v>
          </cell>
          <cell r="P80">
            <v>0</v>
          </cell>
          <cell r="Q80">
            <v>0</v>
          </cell>
          <cell r="R80">
            <v>1.26</v>
          </cell>
          <cell r="S80">
            <v>1.5</v>
          </cell>
          <cell r="T80">
            <v>1.0625</v>
          </cell>
          <cell r="U80">
            <v>0</v>
          </cell>
          <cell r="V80">
            <v>0</v>
          </cell>
          <cell r="W80">
            <v>0</v>
          </cell>
          <cell r="X80">
            <v>0</v>
          </cell>
          <cell r="Y80">
            <v>0</v>
          </cell>
          <cell r="Z80">
            <v>8.52</v>
          </cell>
          <cell r="AA80">
            <v>0</v>
          </cell>
          <cell r="AB80">
            <v>57.5</v>
          </cell>
          <cell r="AC80">
            <v>0</v>
          </cell>
          <cell r="AD80">
            <v>0</v>
          </cell>
          <cell r="AE80">
            <v>3610</v>
          </cell>
          <cell r="AF80">
            <v>283</v>
          </cell>
          <cell r="AG80">
            <v>245</v>
          </cell>
          <cell r="AH80">
            <v>11.7</v>
          </cell>
          <cell r="AI80">
            <v>115</v>
          </cell>
          <cell r="AJ80">
            <v>34.700000000000003</v>
          </cell>
          <cell r="AK80">
            <v>22.1</v>
          </cell>
          <cell r="AL80">
            <v>2.09</v>
          </cell>
          <cell r="AM80">
            <v>0</v>
          </cell>
          <cell r="AN80">
            <v>2.84</v>
          </cell>
          <cell r="AO80">
            <v>24000</v>
          </cell>
          <cell r="AP80">
            <v>0</v>
          </cell>
          <cell r="AQ80">
            <v>75.099999999999994</v>
          </cell>
          <cell r="AR80">
            <v>119</v>
          </cell>
          <cell r="AS80">
            <v>43.7</v>
          </cell>
          <cell r="AT80">
            <v>139</v>
          </cell>
          <cell r="AU80">
            <v>0</v>
          </cell>
          <cell r="AV80">
            <v>0</v>
          </cell>
          <cell r="AW80">
            <v>0</v>
          </cell>
          <cell r="AX80">
            <v>0</v>
          </cell>
          <cell r="AY80" t="str">
            <v>W760X134</v>
          </cell>
          <cell r="AZ80" t="str">
            <v>W760X134</v>
          </cell>
          <cell r="BA80">
            <v>134</v>
          </cell>
          <cell r="BB80">
            <v>17000</v>
          </cell>
          <cell r="BC80">
            <v>749</v>
          </cell>
          <cell r="BD80">
            <v>0</v>
          </cell>
          <cell r="BE80">
            <v>0</v>
          </cell>
          <cell r="BF80">
            <v>264</v>
          </cell>
          <cell r="BG80">
            <v>0</v>
          </cell>
          <cell r="BH80">
            <v>0</v>
          </cell>
          <cell r="BI80">
            <v>11.9</v>
          </cell>
          <cell r="BJ80">
            <v>15.5</v>
          </cell>
          <cell r="BK80">
            <v>0</v>
          </cell>
          <cell r="BL80">
            <v>0</v>
          </cell>
          <cell r="BM80">
            <v>0</v>
          </cell>
          <cell r="BN80">
            <v>32</v>
          </cell>
          <cell r="BO80">
            <v>38.1</v>
          </cell>
          <cell r="BP80">
            <v>0</v>
          </cell>
          <cell r="BQ80">
            <v>0</v>
          </cell>
          <cell r="BR80">
            <v>0</v>
          </cell>
          <cell r="BS80">
            <v>0</v>
          </cell>
          <cell r="BT80">
            <v>0</v>
          </cell>
          <cell r="BU80">
            <v>134</v>
          </cell>
          <cell r="BV80">
            <v>0</v>
          </cell>
          <cell r="BW80">
            <v>0</v>
          </cell>
          <cell r="BX80">
            <v>57.5</v>
          </cell>
          <cell r="BY80">
            <v>0</v>
          </cell>
          <cell r="BZ80">
            <v>1500</v>
          </cell>
          <cell r="CA80">
            <v>4640</v>
          </cell>
          <cell r="CB80">
            <v>4010</v>
          </cell>
          <cell r="CC80">
            <v>297</v>
          </cell>
          <cell r="CD80">
            <v>47.9</v>
          </cell>
          <cell r="CE80">
            <v>569</v>
          </cell>
          <cell r="CF80">
            <v>362</v>
          </cell>
          <cell r="CG80">
            <v>53.1</v>
          </cell>
          <cell r="CH80">
            <v>0</v>
          </cell>
          <cell r="CI80">
            <v>1180</v>
          </cell>
          <cell r="CJ80">
            <v>6440</v>
          </cell>
          <cell r="CK80">
            <v>0</v>
          </cell>
          <cell r="CL80">
            <v>48500</v>
          </cell>
          <cell r="CM80">
            <v>49.5</v>
          </cell>
          <cell r="CN80">
            <v>716</v>
          </cell>
          <cell r="CO80">
            <v>2280</v>
          </cell>
          <cell r="CP80">
            <v>0</v>
          </cell>
          <cell r="CQ80">
            <v>0</v>
          </cell>
          <cell r="CR80">
            <v>0</v>
          </cell>
          <cell r="CS80">
            <v>0</v>
          </cell>
        </row>
        <row r="81">
          <cell r="C81" t="str">
            <v>W27X539</v>
          </cell>
          <cell r="D81" t="str">
            <v>T</v>
          </cell>
          <cell r="E81">
            <v>539</v>
          </cell>
          <cell r="F81">
            <v>159</v>
          </cell>
          <cell r="G81">
            <v>32.5</v>
          </cell>
          <cell r="H81">
            <v>0</v>
          </cell>
          <cell r="I81">
            <v>0</v>
          </cell>
          <cell r="J81">
            <v>15.3</v>
          </cell>
          <cell r="K81">
            <v>0</v>
          </cell>
          <cell r="L81">
            <v>0</v>
          </cell>
          <cell r="M81">
            <v>1.97</v>
          </cell>
          <cell r="N81">
            <v>3.54</v>
          </cell>
          <cell r="O81">
            <v>0</v>
          </cell>
          <cell r="P81">
            <v>0</v>
          </cell>
          <cell r="Q81">
            <v>0</v>
          </cell>
          <cell r="R81">
            <v>4.33</v>
          </cell>
          <cell r="S81">
            <v>4.4375</v>
          </cell>
          <cell r="T81">
            <v>1.8125</v>
          </cell>
          <cell r="U81">
            <v>0</v>
          </cell>
          <cell r="V81">
            <v>0</v>
          </cell>
          <cell r="W81">
            <v>0</v>
          </cell>
          <cell r="X81">
            <v>0</v>
          </cell>
          <cell r="Y81">
            <v>0</v>
          </cell>
          <cell r="Z81">
            <v>2.15</v>
          </cell>
          <cell r="AA81">
            <v>0</v>
          </cell>
          <cell r="AB81">
            <v>12.1</v>
          </cell>
          <cell r="AC81">
            <v>0</v>
          </cell>
          <cell r="AD81">
            <v>0</v>
          </cell>
          <cell r="AE81">
            <v>25600</v>
          </cell>
          <cell r="AF81">
            <v>1890</v>
          </cell>
          <cell r="AG81">
            <v>1570</v>
          </cell>
          <cell r="AH81">
            <v>12.7</v>
          </cell>
          <cell r="AI81">
            <v>2110</v>
          </cell>
          <cell r="AJ81">
            <v>437</v>
          </cell>
          <cell r="AK81">
            <v>277</v>
          </cell>
          <cell r="AL81">
            <v>3.65</v>
          </cell>
          <cell r="AM81">
            <v>0</v>
          </cell>
          <cell r="AN81">
            <v>496</v>
          </cell>
          <cell r="AO81">
            <v>443000</v>
          </cell>
          <cell r="AP81">
            <v>0</v>
          </cell>
          <cell r="AQ81">
            <v>111</v>
          </cell>
          <cell r="AR81">
            <v>1500</v>
          </cell>
          <cell r="AS81">
            <v>342</v>
          </cell>
          <cell r="AT81">
            <v>943</v>
          </cell>
          <cell r="AU81">
            <v>0</v>
          </cell>
          <cell r="AV81">
            <v>0</v>
          </cell>
          <cell r="AW81">
            <v>0</v>
          </cell>
          <cell r="AX81">
            <v>0</v>
          </cell>
          <cell r="AY81" t="str">
            <v>W690X802</v>
          </cell>
          <cell r="AZ81" t="str">
            <v>W690X802</v>
          </cell>
          <cell r="BA81">
            <v>802</v>
          </cell>
          <cell r="BB81">
            <v>103000</v>
          </cell>
          <cell r="BC81">
            <v>826</v>
          </cell>
          <cell r="BD81">
            <v>0</v>
          </cell>
          <cell r="BE81">
            <v>0</v>
          </cell>
          <cell r="BF81">
            <v>389</v>
          </cell>
          <cell r="BG81">
            <v>0</v>
          </cell>
          <cell r="BH81">
            <v>0</v>
          </cell>
          <cell r="BI81">
            <v>50</v>
          </cell>
          <cell r="BJ81">
            <v>89.9</v>
          </cell>
          <cell r="BK81">
            <v>0</v>
          </cell>
          <cell r="BL81">
            <v>0</v>
          </cell>
          <cell r="BM81">
            <v>0</v>
          </cell>
          <cell r="BN81">
            <v>110</v>
          </cell>
          <cell r="BO81">
            <v>113</v>
          </cell>
          <cell r="BP81">
            <v>0</v>
          </cell>
          <cell r="BQ81">
            <v>0</v>
          </cell>
          <cell r="BR81">
            <v>0</v>
          </cell>
          <cell r="BS81">
            <v>0</v>
          </cell>
          <cell r="BT81">
            <v>0</v>
          </cell>
          <cell r="BU81">
            <v>802</v>
          </cell>
          <cell r="BV81">
            <v>0</v>
          </cell>
          <cell r="BW81">
            <v>0</v>
          </cell>
          <cell r="BX81">
            <v>12.1</v>
          </cell>
          <cell r="BY81">
            <v>0</v>
          </cell>
          <cell r="BZ81">
            <v>10700</v>
          </cell>
          <cell r="CA81">
            <v>31000</v>
          </cell>
          <cell r="CB81">
            <v>25700</v>
          </cell>
          <cell r="CC81">
            <v>323</v>
          </cell>
          <cell r="CD81">
            <v>878</v>
          </cell>
          <cell r="CE81">
            <v>7160</v>
          </cell>
          <cell r="CF81">
            <v>4540</v>
          </cell>
          <cell r="CG81">
            <v>92.7</v>
          </cell>
          <cell r="CH81">
            <v>0</v>
          </cell>
          <cell r="CI81">
            <v>206000</v>
          </cell>
          <cell r="CJ81">
            <v>119000</v>
          </cell>
          <cell r="CK81">
            <v>0</v>
          </cell>
          <cell r="CL81">
            <v>71600</v>
          </cell>
          <cell r="CM81">
            <v>624</v>
          </cell>
          <cell r="CN81">
            <v>5600</v>
          </cell>
          <cell r="CO81">
            <v>15500</v>
          </cell>
          <cell r="CP81">
            <v>0</v>
          </cell>
          <cell r="CQ81">
            <v>0</v>
          </cell>
          <cell r="CR81">
            <v>0</v>
          </cell>
          <cell r="CS81">
            <v>0</v>
          </cell>
        </row>
        <row r="82">
          <cell r="C82" t="str">
            <v>W27X368</v>
          </cell>
          <cell r="D82" t="str">
            <v>T</v>
          </cell>
          <cell r="E82">
            <v>368</v>
          </cell>
          <cell r="F82">
            <v>108</v>
          </cell>
          <cell r="G82">
            <v>30.4</v>
          </cell>
          <cell r="H82">
            <v>0</v>
          </cell>
          <cell r="I82">
            <v>0</v>
          </cell>
          <cell r="J82">
            <v>14.7</v>
          </cell>
          <cell r="K82">
            <v>0</v>
          </cell>
          <cell r="L82">
            <v>0</v>
          </cell>
          <cell r="M82">
            <v>1.38</v>
          </cell>
          <cell r="N82">
            <v>2.48</v>
          </cell>
          <cell r="O82">
            <v>0</v>
          </cell>
          <cell r="P82">
            <v>0</v>
          </cell>
          <cell r="Q82">
            <v>0</v>
          </cell>
          <cell r="R82">
            <v>3.27</v>
          </cell>
          <cell r="S82">
            <v>3.375</v>
          </cell>
          <cell r="T82">
            <v>1.5</v>
          </cell>
          <cell r="U82">
            <v>0</v>
          </cell>
          <cell r="V82">
            <v>0</v>
          </cell>
          <cell r="W82">
            <v>0</v>
          </cell>
          <cell r="X82">
            <v>0</v>
          </cell>
          <cell r="Y82">
            <v>0</v>
          </cell>
          <cell r="Z82">
            <v>2.96</v>
          </cell>
          <cell r="AA82">
            <v>0</v>
          </cell>
          <cell r="AB82">
            <v>17.3</v>
          </cell>
          <cell r="AC82">
            <v>0</v>
          </cell>
          <cell r="AD82">
            <v>0</v>
          </cell>
          <cell r="AE82">
            <v>16200</v>
          </cell>
          <cell r="AF82">
            <v>1240</v>
          </cell>
          <cell r="AG82">
            <v>1060</v>
          </cell>
          <cell r="AH82">
            <v>12.2</v>
          </cell>
          <cell r="AI82">
            <v>1310</v>
          </cell>
          <cell r="AJ82">
            <v>279</v>
          </cell>
          <cell r="AK82">
            <v>179</v>
          </cell>
          <cell r="AL82">
            <v>3.48</v>
          </cell>
          <cell r="AM82">
            <v>0</v>
          </cell>
          <cell r="AN82">
            <v>170</v>
          </cell>
          <cell r="AO82">
            <v>255000</v>
          </cell>
          <cell r="AP82">
            <v>0</v>
          </cell>
          <cell r="AQ82">
            <v>103</v>
          </cell>
          <cell r="AR82">
            <v>935</v>
          </cell>
          <cell r="AS82">
            <v>231</v>
          </cell>
          <cell r="AT82">
            <v>621</v>
          </cell>
          <cell r="AU82">
            <v>0</v>
          </cell>
          <cell r="AV82">
            <v>0</v>
          </cell>
          <cell r="AW82">
            <v>0</v>
          </cell>
          <cell r="AX82">
            <v>0</v>
          </cell>
          <cell r="AY82" t="str">
            <v>W690X548</v>
          </cell>
          <cell r="AZ82" t="str">
            <v>W690X548</v>
          </cell>
          <cell r="BA82">
            <v>548</v>
          </cell>
          <cell r="BB82">
            <v>69700</v>
          </cell>
          <cell r="BC82">
            <v>772</v>
          </cell>
          <cell r="BD82">
            <v>0</v>
          </cell>
          <cell r="BE82">
            <v>0</v>
          </cell>
          <cell r="BF82">
            <v>373</v>
          </cell>
          <cell r="BG82">
            <v>0</v>
          </cell>
          <cell r="BH82">
            <v>0</v>
          </cell>
          <cell r="BI82">
            <v>35.1</v>
          </cell>
          <cell r="BJ82">
            <v>63</v>
          </cell>
          <cell r="BK82">
            <v>0</v>
          </cell>
          <cell r="BL82">
            <v>0</v>
          </cell>
          <cell r="BM82">
            <v>0</v>
          </cell>
          <cell r="BN82">
            <v>83.1</v>
          </cell>
          <cell r="BO82">
            <v>85.7</v>
          </cell>
          <cell r="BP82">
            <v>0</v>
          </cell>
          <cell r="BQ82">
            <v>0</v>
          </cell>
          <cell r="BR82">
            <v>0</v>
          </cell>
          <cell r="BS82">
            <v>0</v>
          </cell>
          <cell r="BT82">
            <v>0</v>
          </cell>
          <cell r="BU82">
            <v>548</v>
          </cell>
          <cell r="BV82">
            <v>0</v>
          </cell>
          <cell r="BW82">
            <v>0</v>
          </cell>
          <cell r="BX82">
            <v>17.3</v>
          </cell>
          <cell r="BY82">
            <v>0</v>
          </cell>
          <cell r="BZ82">
            <v>6740</v>
          </cell>
          <cell r="CA82">
            <v>20300</v>
          </cell>
          <cell r="CB82">
            <v>17400</v>
          </cell>
          <cell r="CC82">
            <v>310</v>
          </cell>
          <cell r="CD82">
            <v>545</v>
          </cell>
          <cell r="CE82">
            <v>4570</v>
          </cell>
          <cell r="CF82">
            <v>2930</v>
          </cell>
          <cell r="CG82">
            <v>88.4</v>
          </cell>
          <cell r="CH82">
            <v>0</v>
          </cell>
          <cell r="CI82">
            <v>70800</v>
          </cell>
          <cell r="CJ82">
            <v>68500</v>
          </cell>
          <cell r="CK82">
            <v>0</v>
          </cell>
          <cell r="CL82">
            <v>66500</v>
          </cell>
          <cell r="CM82">
            <v>389</v>
          </cell>
          <cell r="CN82">
            <v>3790</v>
          </cell>
          <cell r="CO82">
            <v>10200</v>
          </cell>
          <cell r="CP82">
            <v>0</v>
          </cell>
          <cell r="CQ82">
            <v>0</v>
          </cell>
          <cell r="CR82">
            <v>0</v>
          </cell>
          <cell r="CS82">
            <v>0</v>
          </cell>
        </row>
        <row r="83">
          <cell r="C83" t="str">
            <v>W27X336</v>
          </cell>
          <cell r="D83" t="str">
            <v>T</v>
          </cell>
          <cell r="E83">
            <v>336</v>
          </cell>
          <cell r="F83">
            <v>98.9</v>
          </cell>
          <cell r="G83">
            <v>30</v>
          </cell>
          <cell r="H83">
            <v>0</v>
          </cell>
          <cell r="I83">
            <v>0</v>
          </cell>
          <cell r="J83">
            <v>14.6</v>
          </cell>
          <cell r="K83">
            <v>0</v>
          </cell>
          <cell r="L83">
            <v>0</v>
          </cell>
          <cell r="M83">
            <v>1.26</v>
          </cell>
          <cell r="N83">
            <v>2.2799999999999998</v>
          </cell>
          <cell r="O83">
            <v>0</v>
          </cell>
          <cell r="P83">
            <v>0</v>
          </cell>
          <cell r="Q83">
            <v>0</v>
          </cell>
          <cell r="R83">
            <v>3.07</v>
          </cell>
          <cell r="S83">
            <v>3.1875</v>
          </cell>
          <cell r="T83">
            <v>1.4375</v>
          </cell>
          <cell r="U83">
            <v>0</v>
          </cell>
          <cell r="V83">
            <v>0</v>
          </cell>
          <cell r="W83">
            <v>0</v>
          </cell>
          <cell r="X83">
            <v>0</v>
          </cell>
          <cell r="Y83">
            <v>0</v>
          </cell>
          <cell r="Z83">
            <v>3.19</v>
          </cell>
          <cell r="AA83">
            <v>0</v>
          </cell>
          <cell r="AB83">
            <v>18.899999999999999</v>
          </cell>
          <cell r="AC83">
            <v>0</v>
          </cell>
          <cell r="AD83">
            <v>0</v>
          </cell>
          <cell r="AE83">
            <v>14600</v>
          </cell>
          <cell r="AF83">
            <v>1130</v>
          </cell>
          <cell r="AG83">
            <v>972</v>
          </cell>
          <cell r="AH83">
            <v>12.1</v>
          </cell>
          <cell r="AI83">
            <v>1180</v>
          </cell>
          <cell r="AJ83">
            <v>252</v>
          </cell>
          <cell r="AK83">
            <v>162</v>
          </cell>
          <cell r="AL83">
            <v>3.45</v>
          </cell>
          <cell r="AM83">
            <v>0</v>
          </cell>
          <cell r="AN83">
            <v>131</v>
          </cell>
          <cell r="AO83">
            <v>226000</v>
          </cell>
          <cell r="AP83">
            <v>0</v>
          </cell>
          <cell r="AQ83">
            <v>101</v>
          </cell>
          <cell r="AR83">
            <v>842</v>
          </cell>
          <cell r="AS83">
            <v>211</v>
          </cell>
          <cell r="AT83">
            <v>563</v>
          </cell>
          <cell r="AU83">
            <v>0</v>
          </cell>
          <cell r="AV83">
            <v>0</v>
          </cell>
          <cell r="AW83">
            <v>0</v>
          </cell>
          <cell r="AX83">
            <v>0</v>
          </cell>
          <cell r="AY83" t="str">
            <v>W690X500</v>
          </cell>
          <cell r="AZ83" t="str">
            <v>W690X500</v>
          </cell>
          <cell r="BA83">
            <v>500</v>
          </cell>
          <cell r="BB83">
            <v>63800</v>
          </cell>
          <cell r="BC83">
            <v>762</v>
          </cell>
          <cell r="BD83">
            <v>0</v>
          </cell>
          <cell r="BE83">
            <v>0</v>
          </cell>
          <cell r="BF83">
            <v>371</v>
          </cell>
          <cell r="BG83">
            <v>0</v>
          </cell>
          <cell r="BH83">
            <v>0</v>
          </cell>
          <cell r="BI83">
            <v>32</v>
          </cell>
          <cell r="BJ83">
            <v>57.9</v>
          </cell>
          <cell r="BK83">
            <v>0</v>
          </cell>
          <cell r="BL83">
            <v>0</v>
          </cell>
          <cell r="BM83">
            <v>0</v>
          </cell>
          <cell r="BN83">
            <v>78</v>
          </cell>
          <cell r="BO83">
            <v>81</v>
          </cell>
          <cell r="BP83">
            <v>0</v>
          </cell>
          <cell r="BQ83">
            <v>0</v>
          </cell>
          <cell r="BR83">
            <v>0</v>
          </cell>
          <cell r="BS83">
            <v>0</v>
          </cell>
          <cell r="BT83">
            <v>0</v>
          </cell>
          <cell r="BU83">
            <v>500</v>
          </cell>
          <cell r="BV83">
            <v>0</v>
          </cell>
          <cell r="BW83">
            <v>0</v>
          </cell>
          <cell r="BX83">
            <v>18.899999999999999</v>
          </cell>
          <cell r="BY83">
            <v>0</v>
          </cell>
          <cell r="BZ83">
            <v>6080</v>
          </cell>
          <cell r="CA83">
            <v>18500</v>
          </cell>
          <cell r="CB83">
            <v>15900</v>
          </cell>
          <cell r="CC83">
            <v>307</v>
          </cell>
          <cell r="CD83">
            <v>491</v>
          </cell>
          <cell r="CE83">
            <v>4130</v>
          </cell>
          <cell r="CF83">
            <v>2650</v>
          </cell>
          <cell r="CG83">
            <v>87.6</v>
          </cell>
          <cell r="CH83">
            <v>0</v>
          </cell>
          <cell r="CI83">
            <v>54500</v>
          </cell>
          <cell r="CJ83">
            <v>60700</v>
          </cell>
          <cell r="CK83">
            <v>0</v>
          </cell>
          <cell r="CL83">
            <v>65200</v>
          </cell>
          <cell r="CM83">
            <v>350</v>
          </cell>
          <cell r="CN83">
            <v>3460</v>
          </cell>
          <cell r="CO83">
            <v>9230</v>
          </cell>
          <cell r="CP83">
            <v>0</v>
          </cell>
          <cell r="CQ83">
            <v>0</v>
          </cell>
          <cell r="CR83">
            <v>0</v>
          </cell>
          <cell r="CS83">
            <v>0</v>
          </cell>
        </row>
        <row r="84">
          <cell r="C84" t="str">
            <v>W27X307</v>
          </cell>
          <cell r="D84" t="str">
            <v>T</v>
          </cell>
          <cell r="E84">
            <v>307</v>
          </cell>
          <cell r="F84">
            <v>90.4</v>
          </cell>
          <cell r="G84">
            <v>29.6</v>
          </cell>
          <cell r="H84">
            <v>0</v>
          </cell>
          <cell r="I84">
            <v>0</v>
          </cell>
          <cell r="J84">
            <v>14.4</v>
          </cell>
          <cell r="K84">
            <v>0</v>
          </cell>
          <cell r="L84">
            <v>0</v>
          </cell>
          <cell r="M84">
            <v>1.1599999999999999</v>
          </cell>
          <cell r="N84">
            <v>2.09</v>
          </cell>
          <cell r="O84">
            <v>0</v>
          </cell>
          <cell r="P84">
            <v>0</v>
          </cell>
          <cell r="Q84">
            <v>0</v>
          </cell>
          <cell r="R84">
            <v>2.88</v>
          </cell>
          <cell r="S84">
            <v>3</v>
          </cell>
          <cell r="T84">
            <v>1.4375</v>
          </cell>
          <cell r="U84">
            <v>0</v>
          </cell>
          <cell r="V84">
            <v>0</v>
          </cell>
          <cell r="W84">
            <v>0</v>
          </cell>
          <cell r="X84">
            <v>0</v>
          </cell>
          <cell r="Y84">
            <v>0</v>
          </cell>
          <cell r="Z84">
            <v>3.46</v>
          </cell>
          <cell r="AA84">
            <v>0</v>
          </cell>
          <cell r="AB84">
            <v>20.6</v>
          </cell>
          <cell r="AC84">
            <v>0</v>
          </cell>
          <cell r="AD84">
            <v>0</v>
          </cell>
          <cell r="AE84">
            <v>13100</v>
          </cell>
          <cell r="AF84">
            <v>1030</v>
          </cell>
          <cell r="AG84">
            <v>887</v>
          </cell>
          <cell r="AH84">
            <v>12</v>
          </cell>
          <cell r="AI84">
            <v>1050</v>
          </cell>
          <cell r="AJ84">
            <v>227</v>
          </cell>
          <cell r="AK84">
            <v>146</v>
          </cell>
          <cell r="AL84">
            <v>3.41</v>
          </cell>
          <cell r="AM84">
            <v>0</v>
          </cell>
          <cell r="AN84">
            <v>101</v>
          </cell>
          <cell r="AO84">
            <v>199000</v>
          </cell>
          <cell r="AP84">
            <v>0</v>
          </cell>
          <cell r="AQ84">
            <v>99</v>
          </cell>
          <cell r="AR84">
            <v>745</v>
          </cell>
          <cell r="AS84">
            <v>190</v>
          </cell>
          <cell r="AT84">
            <v>508</v>
          </cell>
          <cell r="AU84">
            <v>0</v>
          </cell>
          <cell r="AV84">
            <v>0</v>
          </cell>
          <cell r="AW84">
            <v>0</v>
          </cell>
          <cell r="AX84">
            <v>0</v>
          </cell>
          <cell r="AY84" t="str">
            <v>W690X457</v>
          </cell>
          <cell r="AZ84" t="str">
            <v>W690X457</v>
          </cell>
          <cell r="BA84">
            <v>457</v>
          </cell>
          <cell r="BB84">
            <v>58300</v>
          </cell>
          <cell r="BC84">
            <v>752</v>
          </cell>
          <cell r="BD84">
            <v>0</v>
          </cell>
          <cell r="BE84">
            <v>0</v>
          </cell>
          <cell r="BF84">
            <v>366</v>
          </cell>
          <cell r="BG84">
            <v>0</v>
          </cell>
          <cell r="BH84">
            <v>0</v>
          </cell>
          <cell r="BI84">
            <v>29.5</v>
          </cell>
          <cell r="BJ84">
            <v>53.1</v>
          </cell>
          <cell r="BK84">
            <v>0</v>
          </cell>
          <cell r="BL84">
            <v>0</v>
          </cell>
          <cell r="BM84">
            <v>0</v>
          </cell>
          <cell r="BN84">
            <v>73.2</v>
          </cell>
          <cell r="BO84">
            <v>76.2</v>
          </cell>
          <cell r="BP84">
            <v>0</v>
          </cell>
          <cell r="BQ84">
            <v>0</v>
          </cell>
          <cell r="BR84">
            <v>0</v>
          </cell>
          <cell r="BS84">
            <v>0</v>
          </cell>
          <cell r="BT84">
            <v>0</v>
          </cell>
          <cell r="BU84">
            <v>457</v>
          </cell>
          <cell r="BV84">
            <v>0</v>
          </cell>
          <cell r="BW84">
            <v>0</v>
          </cell>
          <cell r="BX84">
            <v>20.6</v>
          </cell>
          <cell r="BY84">
            <v>0</v>
          </cell>
          <cell r="BZ84">
            <v>5450</v>
          </cell>
          <cell r="CA84">
            <v>16900</v>
          </cell>
          <cell r="CB84">
            <v>14500</v>
          </cell>
          <cell r="CC84">
            <v>305</v>
          </cell>
          <cell r="CD84">
            <v>437</v>
          </cell>
          <cell r="CE84">
            <v>3720</v>
          </cell>
          <cell r="CF84">
            <v>2390</v>
          </cell>
          <cell r="CG84">
            <v>86.6</v>
          </cell>
          <cell r="CH84">
            <v>0</v>
          </cell>
          <cell r="CI84">
            <v>42000</v>
          </cell>
          <cell r="CJ84">
            <v>53400</v>
          </cell>
          <cell r="CK84">
            <v>0</v>
          </cell>
          <cell r="CL84">
            <v>63900</v>
          </cell>
          <cell r="CM84">
            <v>310</v>
          </cell>
          <cell r="CN84">
            <v>3110</v>
          </cell>
          <cell r="CO84">
            <v>8320</v>
          </cell>
          <cell r="CP84">
            <v>0</v>
          </cell>
          <cell r="CQ84">
            <v>0</v>
          </cell>
          <cell r="CR84">
            <v>0</v>
          </cell>
          <cell r="CS84">
            <v>0</v>
          </cell>
        </row>
        <row r="85">
          <cell r="C85" t="str">
            <v>W27X281</v>
          </cell>
          <cell r="D85" t="str">
            <v>T</v>
          </cell>
          <cell r="E85">
            <v>281</v>
          </cell>
          <cell r="F85">
            <v>82.9</v>
          </cell>
          <cell r="G85">
            <v>29.3</v>
          </cell>
          <cell r="H85">
            <v>0</v>
          </cell>
          <cell r="I85">
            <v>0</v>
          </cell>
          <cell r="J85">
            <v>14.4</v>
          </cell>
          <cell r="K85">
            <v>0</v>
          </cell>
          <cell r="L85">
            <v>0</v>
          </cell>
          <cell r="M85">
            <v>1.06</v>
          </cell>
          <cell r="N85">
            <v>1.93</v>
          </cell>
          <cell r="O85">
            <v>0</v>
          </cell>
          <cell r="P85">
            <v>0</v>
          </cell>
          <cell r="Q85">
            <v>0</v>
          </cell>
          <cell r="R85">
            <v>2.72</v>
          </cell>
          <cell r="S85">
            <v>2.8125</v>
          </cell>
          <cell r="T85">
            <v>1.375</v>
          </cell>
          <cell r="U85">
            <v>0</v>
          </cell>
          <cell r="V85">
            <v>0</v>
          </cell>
          <cell r="W85">
            <v>0</v>
          </cell>
          <cell r="X85">
            <v>0</v>
          </cell>
          <cell r="Y85">
            <v>0</v>
          </cell>
          <cell r="Z85">
            <v>3.72</v>
          </cell>
          <cell r="AA85">
            <v>0</v>
          </cell>
          <cell r="AB85">
            <v>22.5</v>
          </cell>
          <cell r="AC85">
            <v>0</v>
          </cell>
          <cell r="AD85">
            <v>0</v>
          </cell>
          <cell r="AE85">
            <v>11900</v>
          </cell>
          <cell r="AF85">
            <v>936</v>
          </cell>
          <cell r="AG85">
            <v>814</v>
          </cell>
          <cell r="AH85">
            <v>12</v>
          </cell>
          <cell r="AI85">
            <v>953</v>
          </cell>
          <cell r="AJ85">
            <v>206</v>
          </cell>
          <cell r="AK85">
            <v>133</v>
          </cell>
          <cell r="AL85">
            <v>3.39</v>
          </cell>
          <cell r="AM85">
            <v>0</v>
          </cell>
          <cell r="AN85">
            <v>79.5</v>
          </cell>
          <cell r="AO85">
            <v>178000</v>
          </cell>
          <cell r="AP85">
            <v>0</v>
          </cell>
          <cell r="AQ85">
            <v>98.5</v>
          </cell>
          <cell r="AR85">
            <v>685</v>
          </cell>
          <cell r="AS85">
            <v>176</v>
          </cell>
          <cell r="AT85">
            <v>466</v>
          </cell>
          <cell r="AU85">
            <v>0</v>
          </cell>
          <cell r="AV85">
            <v>0</v>
          </cell>
          <cell r="AW85">
            <v>0</v>
          </cell>
          <cell r="AX85">
            <v>0</v>
          </cell>
          <cell r="AY85" t="str">
            <v>W690X419</v>
          </cell>
          <cell r="AZ85" t="str">
            <v>W690X419</v>
          </cell>
          <cell r="BA85">
            <v>419</v>
          </cell>
          <cell r="BB85">
            <v>53500</v>
          </cell>
          <cell r="BC85">
            <v>744</v>
          </cell>
          <cell r="BD85">
            <v>0</v>
          </cell>
          <cell r="BE85">
            <v>0</v>
          </cell>
          <cell r="BF85">
            <v>366</v>
          </cell>
          <cell r="BG85">
            <v>0</v>
          </cell>
          <cell r="BH85">
            <v>0</v>
          </cell>
          <cell r="BI85">
            <v>26.9</v>
          </cell>
          <cell r="BJ85">
            <v>49</v>
          </cell>
          <cell r="BK85">
            <v>0</v>
          </cell>
          <cell r="BL85">
            <v>0</v>
          </cell>
          <cell r="BM85">
            <v>0</v>
          </cell>
          <cell r="BN85">
            <v>69.099999999999994</v>
          </cell>
          <cell r="BO85">
            <v>71.400000000000006</v>
          </cell>
          <cell r="BP85">
            <v>0</v>
          </cell>
          <cell r="BQ85">
            <v>0</v>
          </cell>
          <cell r="BR85">
            <v>0</v>
          </cell>
          <cell r="BS85">
            <v>0</v>
          </cell>
          <cell r="BT85">
            <v>0</v>
          </cell>
          <cell r="BU85">
            <v>419</v>
          </cell>
          <cell r="BV85">
            <v>0</v>
          </cell>
          <cell r="BW85">
            <v>0</v>
          </cell>
          <cell r="BX85">
            <v>22.5</v>
          </cell>
          <cell r="BY85">
            <v>0</v>
          </cell>
          <cell r="BZ85">
            <v>4950</v>
          </cell>
          <cell r="CA85">
            <v>15300</v>
          </cell>
          <cell r="CB85">
            <v>13300</v>
          </cell>
          <cell r="CC85">
            <v>305</v>
          </cell>
          <cell r="CD85">
            <v>397</v>
          </cell>
          <cell r="CE85">
            <v>3380</v>
          </cell>
          <cell r="CF85">
            <v>2180</v>
          </cell>
          <cell r="CG85">
            <v>86.1</v>
          </cell>
          <cell r="CH85">
            <v>0</v>
          </cell>
          <cell r="CI85">
            <v>33100</v>
          </cell>
          <cell r="CJ85">
            <v>47800</v>
          </cell>
          <cell r="CK85">
            <v>0</v>
          </cell>
          <cell r="CL85">
            <v>63500</v>
          </cell>
          <cell r="CM85">
            <v>285</v>
          </cell>
          <cell r="CN85">
            <v>2880</v>
          </cell>
          <cell r="CO85">
            <v>7640</v>
          </cell>
          <cell r="CP85">
            <v>0</v>
          </cell>
          <cell r="CQ85">
            <v>0</v>
          </cell>
          <cell r="CR85">
            <v>0</v>
          </cell>
          <cell r="CS85">
            <v>0</v>
          </cell>
        </row>
        <row r="86">
          <cell r="C86" t="str">
            <v>W27X258</v>
          </cell>
          <cell r="D86" t="str">
            <v>F</v>
          </cell>
          <cell r="E86">
            <v>258</v>
          </cell>
          <cell r="F86">
            <v>76</v>
          </cell>
          <cell r="G86">
            <v>29</v>
          </cell>
          <cell r="H86">
            <v>0</v>
          </cell>
          <cell r="I86">
            <v>0</v>
          </cell>
          <cell r="J86">
            <v>14.3</v>
          </cell>
          <cell r="K86">
            <v>0</v>
          </cell>
          <cell r="L86">
            <v>0</v>
          </cell>
          <cell r="M86">
            <v>0.98</v>
          </cell>
          <cell r="N86">
            <v>1.77</v>
          </cell>
          <cell r="O86">
            <v>0</v>
          </cell>
          <cell r="P86">
            <v>0</v>
          </cell>
          <cell r="Q86">
            <v>0</v>
          </cell>
          <cell r="R86">
            <v>2.56</v>
          </cell>
          <cell r="S86">
            <v>2.6875</v>
          </cell>
          <cell r="T86">
            <v>1.3125</v>
          </cell>
          <cell r="U86">
            <v>0</v>
          </cell>
          <cell r="V86">
            <v>0</v>
          </cell>
          <cell r="W86">
            <v>0</v>
          </cell>
          <cell r="X86">
            <v>0</v>
          </cell>
          <cell r="Y86">
            <v>0</v>
          </cell>
          <cell r="Z86">
            <v>4.03</v>
          </cell>
          <cell r="AA86">
            <v>0</v>
          </cell>
          <cell r="AB86">
            <v>24.4</v>
          </cell>
          <cell r="AC86">
            <v>0</v>
          </cell>
          <cell r="AD86">
            <v>0</v>
          </cell>
          <cell r="AE86">
            <v>10800</v>
          </cell>
          <cell r="AF86">
            <v>852</v>
          </cell>
          <cell r="AG86">
            <v>745</v>
          </cell>
          <cell r="AH86">
            <v>11.9</v>
          </cell>
          <cell r="AI86">
            <v>859</v>
          </cell>
          <cell r="AJ86">
            <v>187</v>
          </cell>
          <cell r="AK86">
            <v>120</v>
          </cell>
          <cell r="AL86">
            <v>3.36</v>
          </cell>
          <cell r="AM86">
            <v>0</v>
          </cell>
          <cell r="AN86">
            <v>61.6</v>
          </cell>
          <cell r="AO86">
            <v>159000</v>
          </cell>
          <cell r="AP86">
            <v>0</v>
          </cell>
          <cell r="AQ86">
            <v>97.3</v>
          </cell>
          <cell r="AR86">
            <v>616</v>
          </cell>
          <cell r="AS86">
            <v>160</v>
          </cell>
          <cell r="AT86">
            <v>424</v>
          </cell>
          <cell r="AU86">
            <v>0</v>
          </cell>
          <cell r="AV86">
            <v>0</v>
          </cell>
          <cell r="AW86">
            <v>0</v>
          </cell>
          <cell r="AX86">
            <v>0</v>
          </cell>
          <cell r="AY86" t="str">
            <v>W690X384</v>
          </cell>
          <cell r="AZ86" t="str">
            <v>W690X384</v>
          </cell>
          <cell r="BA86">
            <v>384</v>
          </cell>
          <cell r="BB86">
            <v>49000</v>
          </cell>
          <cell r="BC86">
            <v>737</v>
          </cell>
          <cell r="BD86">
            <v>0</v>
          </cell>
          <cell r="BE86">
            <v>0</v>
          </cell>
          <cell r="BF86">
            <v>363</v>
          </cell>
          <cell r="BG86">
            <v>0</v>
          </cell>
          <cell r="BH86">
            <v>0</v>
          </cell>
          <cell r="BI86">
            <v>24.9</v>
          </cell>
          <cell r="BJ86">
            <v>45</v>
          </cell>
          <cell r="BK86">
            <v>0</v>
          </cell>
          <cell r="BL86">
            <v>0</v>
          </cell>
          <cell r="BM86">
            <v>0</v>
          </cell>
          <cell r="BN86">
            <v>65</v>
          </cell>
          <cell r="BO86">
            <v>68.3</v>
          </cell>
          <cell r="BP86">
            <v>0</v>
          </cell>
          <cell r="BQ86">
            <v>0</v>
          </cell>
          <cell r="BR86">
            <v>0</v>
          </cell>
          <cell r="BS86">
            <v>0</v>
          </cell>
          <cell r="BT86">
            <v>0</v>
          </cell>
          <cell r="BU86">
            <v>384</v>
          </cell>
          <cell r="BV86">
            <v>0</v>
          </cell>
          <cell r="BW86">
            <v>0</v>
          </cell>
          <cell r="BX86">
            <v>24.4</v>
          </cell>
          <cell r="BY86">
            <v>0</v>
          </cell>
          <cell r="BZ86">
            <v>4500</v>
          </cell>
          <cell r="CA86">
            <v>14000</v>
          </cell>
          <cell r="CB86">
            <v>12200</v>
          </cell>
          <cell r="CC86">
            <v>302</v>
          </cell>
          <cell r="CD86">
            <v>358</v>
          </cell>
          <cell r="CE86">
            <v>3060</v>
          </cell>
          <cell r="CF86">
            <v>1970</v>
          </cell>
          <cell r="CG86">
            <v>85.3</v>
          </cell>
          <cell r="CH86">
            <v>0</v>
          </cell>
          <cell r="CI86">
            <v>25600</v>
          </cell>
          <cell r="CJ86">
            <v>42700</v>
          </cell>
          <cell r="CK86">
            <v>0</v>
          </cell>
          <cell r="CL86">
            <v>62800</v>
          </cell>
          <cell r="CM86">
            <v>256</v>
          </cell>
          <cell r="CN86">
            <v>2620</v>
          </cell>
          <cell r="CO86">
            <v>6950</v>
          </cell>
          <cell r="CP86">
            <v>0</v>
          </cell>
          <cell r="CQ86">
            <v>0</v>
          </cell>
          <cell r="CR86">
            <v>0</v>
          </cell>
          <cell r="CS86">
            <v>0</v>
          </cell>
        </row>
        <row r="87">
          <cell r="C87" t="str">
            <v>W27X235</v>
          </cell>
          <cell r="D87" t="str">
            <v>F</v>
          </cell>
          <cell r="E87">
            <v>235</v>
          </cell>
          <cell r="F87">
            <v>69.400000000000006</v>
          </cell>
          <cell r="G87">
            <v>28.7</v>
          </cell>
          <cell r="H87">
            <v>0</v>
          </cell>
          <cell r="I87">
            <v>0</v>
          </cell>
          <cell r="J87">
            <v>14.2</v>
          </cell>
          <cell r="K87">
            <v>0</v>
          </cell>
          <cell r="L87">
            <v>0</v>
          </cell>
          <cell r="M87">
            <v>0.91</v>
          </cell>
          <cell r="N87">
            <v>1.61</v>
          </cell>
          <cell r="O87">
            <v>0</v>
          </cell>
          <cell r="P87">
            <v>0</v>
          </cell>
          <cell r="Q87">
            <v>0</v>
          </cell>
          <cell r="R87">
            <v>2.4</v>
          </cell>
          <cell r="S87">
            <v>2.5</v>
          </cell>
          <cell r="T87">
            <v>1.3125</v>
          </cell>
          <cell r="U87">
            <v>0</v>
          </cell>
          <cell r="V87">
            <v>0</v>
          </cell>
          <cell r="W87">
            <v>0</v>
          </cell>
          <cell r="X87">
            <v>0</v>
          </cell>
          <cell r="Y87">
            <v>0</v>
          </cell>
          <cell r="Z87">
            <v>4.41</v>
          </cell>
          <cell r="AA87">
            <v>0</v>
          </cell>
          <cell r="AB87">
            <v>26.2</v>
          </cell>
          <cell r="AC87">
            <v>0</v>
          </cell>
          <cell r="AD87">
            <v>0</v>
          </cell>
          <cell r="AE87">
            <v>9700</v>
          </cell>
          <cell r="AF87">
            <v>772</v>
          </cell>
          <cell r="AG87">
            <v>677</v>
          </cell>
          <cell r="AH87">
            <v>11.8</v>
          </cell>
          <cell r="AI87">
            <v>769</v>
          </cell>
          <cell r="AJ87">
            <v>168</v>
          </cell>
          <cell r="AK87">
            <v>108</v>
          </cell>
          <cell r="AL87">
            <v>3.33</v>
          </cell>
          <cell r="AM87">
            <v>0</v>
          </cell>
          <cell r="AN87">
            <v>47</v>
          </cell>
          <cell r="AO87">
            <v>141000</v>
          </cell>
          <cell r="AP87">
            <v>0</v>
          </cell>
          <cell r="AQ87">
            <v>96.2</v>
          </cell>
          <cell r="AR87">
            <v>550</v>
          </cell>
          <cell r="AS87">
            <v>145</v>
          </cell>
          <cell r="AT87">
            <v>384</v>
          </cell>
          <cell r="AU87">
            <v>0</v>
          </cell>
          <cell r="AV87">
            <v>0</v>
          </cell>
          <cell r="AW87">
            <v>0</v>
          </cell>
          <cell r="AX87">
            <v>0</v>
          </cell>
          <cell r="AY87" t="str">
            <v>W690X350</v>
          </cell>
          <cell r="AZ87" t="str">
            <v>W690X350</v>
          </cell>
          <cell r="BA87">
            <v>350</v>
          </cell>
          <cell r="BB87">
            <v>44800</v>
          </cell>
          <cell r="BC87">
            <v>729</v>
          </cell>
          <cell r="BD87">
            <v>0</v>
          </cell>
          <cell r="BE87">
            <v>0</v>
          </cell>
          <cell r="BF87">
            <v>361</v>
          </cell>
          <cell r="BG87">
            <v>0</v>
          </cell>
          <cell r="BH87">
            <v>0</v>
          </cell>
          <cell r="BI87">
            <v>23.1</v>
          </cell>
          <cell r="BJ87">
            <v>40.9</v>
          </cell>
          <cell r="BK87">
            <v>0</v>
          </cell>
          <cell r="BL87">
            <v>0</v>
          </cell>
          <cell r="BM87">
            <v>0</v>
          </cell>
          <cell r="BN87">
            <v>61</v>
          </cell>
          <cell r="BO87">
            <v>63.5</v>
          </cell>
          <cell r="BP87">
            <v>0</v>
          </cell>
          <cell r="BQ87">
            <v>0</v>
          </cell>
          <cell r="BR87">
            <v>0</v>
          </cell>
          <cell r="BS87">
            <v>0</v>
          </cell>
          <cell r="BT87">
            <v>0</v>
          </cell>
          <cell r="BU87">
            <v>350</v>
          </cell>
          <cell r="BV87">
            <v>0</v>
          </cell>
          <cell r="BW87">
            <v>0</v>
          </cell>
          <cell r="BX87">
            <v>26.2</v>
          </cell>
          <cell r="BY87">
            <v>0</v>
          </cell>
          <cell r="BZ87">
            <v>4040</v>
          </cell>
          <cell r="CA87">
            <v>12700</v>
          </cell>
          <cell r="CB87">
            <v>11100</v>
          </cell>
          <cell r="CC87">
            <v>300</v>
          </cell>
          <cell r="CD87">
            <v>320</v>
          </cell>
          <cell r="CE87">
            <v>2750</v>
          </cell>
          <cell r="CF87">
            <v>1770</v>
          </cell>
          <cell r="CG87">
            <v>84.6</v>
          </cell>
          <cell r="CH87">
            <v>0</v>
          </cell>
          <cell r="CI87">
            <v>19600</v>
          </cell>
          <cell r="CJ87">
            <v>37900</v>
          </cell>
          <cell r="CK87">
            <v>0</v>
          </cell>
          <cell r="CL87">
            <v>62100</v>
          </cell>
          <cell r="CM87">
            <v>229</v>
          </cell>
          <cell r="CN87">
            <v>2380</v>
          </cell>
          <cell r="CO87">
            <v>6290</v>
          </cell>
          <cell r="CP87">
            <v>0</v>
          </cell>
          <cell r="CQ87">
            <v>0</v>
          </cell>
          <cell r="CR87">
            <v>0</v>
          </cell>
          <cell r="CS87">
            <v>0</v>
          </cell>
        </row>
        <row r="88">
          <cell r="C88" t="str">
            <v>W27X217</v>
          </cell>
          <cell r="D88" t="str">
            <v>F</v>
          </cell>
          <cell r="E88">
            <v>217</v>
          </cell>
          <cell r="F88">
            <v>64</v>
          </cell>
          <cell r="G88">
            <v>28.4</v>
          </cell>
          <cell r="H88">
            <v>0</v>
          </cell>
          <cell r="I88">
            <v>0</v>
          </cell>
          <cell r="J88">
            <v>14.1</v>
          </cell>
          <cell r="K88">
            <v>0</v>
          </cell>
          <cell r="L88">
            <v>0</v>
          </cell>
          <cell r="M88">
            <v>0.83</v>
          </cell>
          <cell r="N88">
            <v>1.5</v>
          </cell>
          <cell r="O88">
            <v>0</v>
          </cell>
          <cell r="P88">
            <v>0</v>
          </cell>
          <cell r="Q88">
            <v>0</v>
          </cell>
          <cell r="R88">
            <v>2.29</v>
          </cell>
          <cell r="S88">
            <v>2.375</v>
          </cell>
          <cell r="T88">
            <v>1.25</v>
          </cell>
          <cell r="U88">
            <v>0</v>
          </cell>
          <cell r="V88">
            <v>0</v>
          </cell>
          <cell r="W88">
            <v>0</v>
          </cell>
          <cell r="X88">
            <v>0</v>
          </cell>
          <cell r="Y88">
            <v>0</v>
          </cell>
          <cell r="Z88">
            <v>4.71</v>
          </cell>
          <cell r="AA88">
            <v>0</v>
          </cell>
          <cell r="AB88">
            <v>28.7</v>
          </cell>
          <cell r="AC88">
            <v>0</v>
          </cell>
          <cell r="AD88">
            <v>0</v>
          </cell>
          <cell r="AE88">
            <v>8910</v>
          </cell>
          <cell r="AF88">
            <v>711</v>
          </cell>
          <cell r="AG88">
            <v>627</v>
          </cell>
          <cell r="AH88">
            <v>11.8</v>
          </cell>
          <cell r="AI88">
            <v>704</v>
          </cell>
          <cell r="AJ88">
            <v>154</v>
          </cell>
          <cell r="AK88">
            <v>100</v>
          </cell>
          <cell r="AL88">
            <v>3.32</v>
          </cell>
          <cell r="AM88">
            <v>0</v>
          </cell>
          <cell r="AN88">
            <v>37.6</v>
          </cell>
          <cell r="AO88">
            <v>128000</v>
          </cell>
          <cell r="AP88">
            <v>0</v>
          </cell>
          <cell r="AQ88">
            <v>94.8</v>
          </cell>
          <cell r="AR88">
            <v>501</v>
          </cell>
          <cell r="AS88">
            <v>134</v>
          </cell>
          <cell r="AT88">
            <v>351</v>
          </cell>
          <cell r="AU88">
            <v>0</v>
          </cell>
          <cell r="AV88">
            <v>0</v>
          </cell>
          <cell r="AW88">
            <v>0</v>
          </cell>
          <cell r="AX88">
            <v>0</v>
          </cell>
          <cell r="AY88" t="str">
            <v>W690X323</v>
          </cell>
          <cell r="AZ88" t="str">
            <v>W690X323</v>
          </cell>
          <cell r="BA88">
            <v>323</v>
          </cell>
          <cell r="BB88">
            <v>41300</v>
          </cell>
          <cell r="BC88">
            <v>721</v>
          </cell>
          <cell r="BD88">
            <v>0</v>
          </cell>
          <cell r="BE88">
            <v>0</v>
          </cell>
          <cell r="BF88">
            <v>358</v>
          </cell>
          <cell r="BG88">
            <v>0</v>
          </cell>
          <cell r="BH88">
            <v>0</v>
          </cell>
          <cell r="BI88">
            <v>21.1</v>
          </cell>
          <cell r="BJ88">
            <v>38.1</v>
          </cell>
          <cell r="BK88">
            <v>0</v>
          </cell>
          <cell r="BL88">
            <v>0</v>
          </cell>
          <cell r="BM88">
            <v>0</v>
          </cell>
          <cell r="BN88">
            <v>58.2</v>
          </cell>
          <cell r="BO88">
            <v>60.3</v>
          </cell>
          <cell r="BP88">
            <v>0</v>
          </cell>
          <cell r="BQ88">
            <v>0</v>
          </cell>
          <cell r="BR88">
            <v>0</v>
          </cell>
          <cell r="BS88">
            <v>0</v>
          </cell>
          <cell r="BT88">
            <v>0</v>
          </cell>
          <cell r="BU88">
            <v>323</v>
          </cell>
          <cell r="BV88">
            <v>0</v>
          </cell>
          <cell r="BW88">
            <v>0</v>
          </cell>
          <cell r="BX88">
            <v>28.7</v>
          </cell>
          <cell r="BY88">
            <v>0</v>
          </cell>
          <cell r="BZ88">
            <v>3710</v>
          </cell>
          <cell r="CA88">
            <v>11700</v>
          </cell>
          <cell r="CB88">
            <v>10300</v>
          </cell>
          <cell r="CC88">
            <v>300</v>
          </cell>
          <cell r="CD88">
            <v>293</v>
          </cell>
          <cell r="CE88">
            <v>2520</v>
          </cell>
          <cell r="CF88">
            <v>1640</v>
          </cell>
          <cell r="CG88">
            <v>84.3</v>
          </cell>
          <cell r="CH88">
            <v>0</v>
          </cell>
          <cell r="CI88">
            <v>15700</v>
          </cell>
          <cell r="CJ88">
            <v>34400</v>
          </cell>
          <cell r="CK88">
            <v>0</v>
          </cell>
          <cell r="CL88">
            <v>61200</v>
          </cell>
          <cell r="CM88">
            <v>209</v>
          </cell>
          <cell r="CN88">
            <v>2200</v>
          </cell>
          <cell r="CO88">
            <v>5750</v>
          </cell>
          <cell r="CP88">
            <v>0</v>
          </cell>
          <cell r="CQ88">
            <v>0</v>
          </cell>
          <cell r="CR88">
            <v>0</v>
          </cell>
          <cell r="CS88">
            <v>0</v>
          </cell>
        </row>
        <row r="89">
          <cell r="C89" t="str">
            <v>W27X194</v>
          </cell>
          <cell r="D89" t="str">
            <v>F</v>
          </cell>
          <cell r="E89">
            <v>194</v>
          </cell>
          <cell r="F89">
            <v>57.2</v>
          </cell>
          <cell r="G89">
            <v>28.1</v>
          </cell>
          <cell r="H89">
            <v>0</v>
          </cell>
          <cell r="I89">
            <v>0</v>
          </cell>
          <cell r="J89">
            <v>14</v>
          </cell>
          <cell r="K89">
            <v>0</v>
          </cell>
          <cell r="L89">
            <v>0</v>
          </cell>
          <cell r="M89">
            <v>0.75</v>
          </cell>
          <cell r="N89">
            <v>1.34</v>
          </cell>
          <cell r="O89">
            <v>0</v>
          </cell>
          <cell r="P89">
            <v>0</v>
          </cell>
          <cell r="Q89">
            <v>0</v>
          </cell>
          <cell r="R89">
            <v>2.13</v>
          </cell>
          <cell r="S89">
            <v>2.25</v>
          </cell>
          <cell r="T89">
            <v>1.1875</v>
          </cell>
          <cell r="U89">
            <v>0</v>
          </cell>
          <cell r="V89">
            <v>0</v>
          </cell>
          <cell r="W89">
            <v>0</v>
          </cell>
          <cell r="X89">
            <v>0</v>
          </cell>
          <cell r="Y89">
            <v>0</v>
          </cell>
          <cell r="Z89">
            <v>5.24</v>
          </cell>
          <cell r="AA89">
            <v>0</v>
          </cell>
          <cell r="AB89">
            <v>31.8</v>
          </cell>
          <cell r="AC89">
            <v>0</v>
          </cell>
          <cell r="AD89">
            <v>0</v>
          </cell>
          <cell r="AE89">
            <v>7860</v>
          </cell>
          <cell r="AF89">
            <v>631</v>
          </cell>
          <cell r="AG89">
            <v>559</v>
          </cell>
          <cell r="AH89">
            <v>11.7</v>
          </cell>
          <cell r="AI89">
            <v>619</v>
          </cell>
          <cell r="AJ89">
            <v>136</v>
          </cell>
          <cell r="AK89">
            <v>88.1</v>
          </cell>
          <cell r="AL89">
            <v>3.29</v>
          </cell>
          <cell r="AM89">
            <v>0</v>
          </cell>
          <cell r="AN89">
            <v>27.1</v>
          </cell>
          <cell r="AO89">
            <v>111000</v>
          </cell>
          <cell r="AP89">
            <v>0</v>
          </cell>
          <cell r="AQ89">
            <v>93.7</v>
          </cell>
          <cell r="AR89">
            <v>439</v>
          </cell>
          <cell r="AS89">
            <v>119</v>
          </cell>
          <cell r="AT89">
            <v>312</v>
          </cell>
          <cell r="AU89">
            <v>0</v>
          </cell>
          <cell r="AV89">
            <v>0</v>
          </cell>
          <cell r="AW89">
            <v>0</v>
          </cell>
          <cell r="AX89">
            <v>0</v>
          </cell>
          <cell r="AY89" t="str">
            <v>W690X289</v>
          </cell>
          <cell r="AZ89" t="str">
            <v>W690X289</v>
          </cell>
          <cell r="BA89">
            <v>389</v>
          </cell>
          <cell r="BB89">
            <v>36900</v>
          </cell>
          <cell r="BC89">
            <v>714</v>
          </cell>
          <cell r="BD89">
            <v>0</v>
          </cell>
          <cell r="BE89">
            <v>0</v>
          </cell>
          <cell r="BF89">
            <v>356</v>
          </cell>
          <cell r="BG89">
            <v>0</v>
          </cell>
          <cell r="BH89">
            <v>0</v>
          </cell>
          <cell r="BI89">
            <v>19.100000000000001</v>
          </cell>
          <cell r="BJ89">
            <v>34</v>
          </cell>
          <cell r="BK89">
            <v>0</v>
          </cell>
          <cell r="BL89">
            <v>0</v>
          </cell>
          <cell r="BM89">
            <v>0</v>
          </cell>
          <cell r="BN89">
            <v>54.1</v>
          </cell>
          <cell r="BO89">
            <v>57.2</v>
          </cell>
          <cell r="BP89">
            <v>0</v>
          </cell>
          <cell r="BQ89">
            <v>0</v>
          </cell>
          <cell r="BR89">
            <v>0</v>
          </cell>
          <cell r="BS89">
            <v>0</v>
          </cell>
          <cell r="BT89">
            <v>0</v>
          </cell>
          <cell r="BU89">
            <v>389</v>
          </cell>
          <cell r="BV89">
            <v>0</v>
          </cell>
          <cell r="BW89">
            <v>0</v>
          </cell>
          <cell r="BX89">
            <v>31.8</v>
          </cell>
          <cell r="BY89">
            <v>0</v>
          </cell>
          <cell r="BZ89">
            <v>3270</v>
          </cell>
          <cell r="CA89">
            <v>10300</v>
          </cell>
          <cell r="CB89">
            <v>9160</v>
          </cell>
          <cell r="CC89">
            <v>297</v>
          </cell>
          <cell r="CD89">
            <v>258</v>
          </cell>
          <cell r="CE89">
            <v>2230</v>
          </cell>
          <cell r="CF89">
            <v>1440</v>
          </cell>
          <cell r="CG89">
            <v>83.6</v>
          </cell>
          <cell r="CH89">
            <v>0</v>
          </cell>
          <cell r="CI89">
            <v>11300</v>
          </cell>
          <cell r="CJ89">
            <v>29800</v>
          </cell>
          <cell r="CK89">
            <v>0</v>
          </cell>
          <cell r="CL89">
            <v>60500</v>
          </cell>
          <cell r="CM89">
            <v>183</v>
          </cell>
          <cell r="CN89">
            <v>1950</v>
          </cell>
          <cell r="CO89">
            <v>5110</v>
          </cell>
          <cell r="CP89">
            <v>0</v>
          </cell>
          <cell r="CQ89">
            <v>0</v>
          </cell>
          <cell r="CR89">
            <v>0</v>
          </cell>
          <cell r="CS89">
            <v>0</v>
          </cell>
        </row>
        <row r="90">
          <cell r="C90" t="str">
            <v>W27X178</v>
          </cell>
          <cell r="D90" t="str">
            <v>F</v>
          </cell>
          <cell r="E90">
            <v>178</v>
          </cell>
          <cell r="F90">
            <v>52.5</v>
          </cell>
          <cell r="G90">
            <v>27.8</v>
          </cell>
          <cell r="H90">
            <v>0</v>
          </cell>
          <cell r="I90">
            <v>0</v>
          </cell>
          <cell r="J90">
            <v>14.1</v>
          </cell>
          <cell r="K90">
            <v>0</v>
          </cell>
          <cell r="L90">
            <v>0</v>
          </cell>
          <cell r="M90">
            <v>0.72499999999999998</v>
          </cell>
          <cell r="N90">
            <v>1.19</v>
          </cell>
          <cell r="O90">
            <v>0</v>
          </cell>
          <cell r="P90">
            <v>0</v>
          </cell>
          <cell r="Q90">
            <v>0</v>
          </cell>
          <cell r="R90">
            <v>1.98</v>
          </cell>
          <cell r="S90">
            <v>2.0625</v>
          </cell>
          <cell r="T90">
            <v>1.1875</v>
          </cell>
          <cell r="U90">
            <v>0</v>
          </cell>
          <cell r="V90">
            <v>0</v>
          </cell>
          <cell r="W90">
            <v>0</v>
          </cell>
          <cell r="X90">
            <v>0</v>
          </cell>
          <cell r="Y90">
            <v>0</v>
          </cell>
          <cell r="Z90">
            <v>5.92</v>
          </cell>
          <cell r="AA90">
            <v>0</v>
          </cell>
          <cell r="AB90">
            <v>32.9</v>
          </cell>
          <cell r="AC90">
            <v>0</v>
          </cell>
          <cell r="AD90">
            <v>0</v>
          </cell>
          <cell r="AE90">
            <v>7020</v>
          </cell>
          <cell r="AF90">
            <v>570</v>
          </cell>
          <cell r="AG90">
            <v>505</v>
          </cell>
          <cell r="AH90">
            <v>11.6</v>
          </cell>
          <cell r="AI90">
            <v>555</v>
          </cell>
          <cell r="AJ90">
            <v>122</v>
          </cell>
          <cell r="AK90">
            <v>78.8</v>
          </cell>
          <cell r="AL90">
            <v>3.25</v>
          </cell>
          <cell r="AM90">
            <v>0</v>
          </cell>
          <cell r="AN90">
            <v>20.100000000000001</v>
          </cell>
          <cell r="AO90">
            <v>98400</v>
          </cell>
          <cell r="AP90">
            <v>0</v>
          </cell>
          <cell r="AQ90">
            <v>93.8</v>
          </cell>
          <cell r="AR90">
            <v>393</v>
          </cell>
          <cell r="AS90">
            <v>106</v>
          </cell>
          <cell r="AT90">
            <v>282</v>
          </cell>
          <cell r="AU90">
            <v>0</v>
          </cell>
          <cell r="AV90">
            <v>0</v>
          </cell>
          <cell r="AW90">
            <v>0</v>
          </cell>
          <cell r="AX90">
            <v>0</v>
          </cell>
          <cell r="AY90" t="str">
            <v>W690X265</v>
          </cell>
          <cell r="AZ90" t="str">
            <v>W690X265</v>
          </cell>
          <cell r="BA90">
            <v>365</v>
          </cell>
          <cell r="BB90">
            <v>33900</v>
          </cell>
          <cell r="BC90">
            <v>706</v>
          </cell>
          <cell r="BD90">
            <v>0</v>
          </cell>
          <cell r="BE90">
            <v>0</v>
          </cell>
          <cell r="BF90">
            <v>358</v>
          </cell>
          <cell r="BG90">
            <v>0</v>
          </cell>
          <cell r="BH90">
            <v>0</v>
          </cell>
          <cell r="BI90">
            <v>18.399999999999999</v>
          </cell>
          <cell r="BJ90">
            <v>30.2</v>
          </cell>
          <cell r="BK90">
            <v>0</v>
          </cell>
          <cell r="BL90">
            <v>0</v>
          </cell>
          <cell r="BM90">
            <v>0</v>
          </cell>
          <cell r="BN90">
            <v>50.3</v>
          </cell>
          <cell r="BO90">
            <v>52.4</v>
          </cell>
          <cell r="BP90">
            <v>0</v>
          </cell>
          <cell r="BQ90">
            <v>0</v>
          </cell>
          <cell r="BR90">
            <v>0</v>
          </cell>
          <cell r="BS90">
            <v>0</v>
          </cell>
          <cell r="BT90">
            <v>0</v>
          </cell>
          <cell r="BU90">
            <v>365</v>
          </cell>
          <cell r="BV90">
            <v>0</v>
          </cell>
          <cell r="BW90">
            <v>0</v>
          </cell>
          <cell r="BX90">
            <v>32.9</v>
          </cell>
          <cell r="BY90">
            <v>0</v>
          </cell>
          <cell r="BZ90">
            <v>2920</v>
          </cell>
          <cell r="CA90">
            <v>9340</v>
          </cell>
          <cell r="CB90">
            <v>8280</v>
          </cell>
          <cell r="CC90">
            <v>295</v>
          </cell>
          <cell r="CD90">
            <v>231</v>
          </cell>
          <cell r="CE90">
            <v>2000</v>
          </cell>
          <cell r="CF90">
            <v>1290</v>
          </cell>
          <cell r="CG90">
            <v>82.6</v>
          </cell>
          <cell r="CH90">
            <v>0</v>
          </cell>
          <cell r="CI90">
            <v>8370</v>
          </cell>
          <cell r="CJ90">
            <v>26400</v>
          </cell>
          <cell r="CK90">
            <v>0</v>
          </cell>
          <cell r="CL90">
            <v>60500</v>
          </cell>
          <cell r="CM90">
            <v>164</v>
          </cell>
          <cell r="CN90">
            <v>1740</v>
          </cell>
          <cell r="CO90">
            <v>4620</v>
          </cell>
          <cell r="CP90">
            <v>0</v>
          </cell>
          <cell r="CQ90">
            <v>0</v>
          </cell>
          <cell r="CR90">
            <v>0</v>
          </cell>
          <cell r="CS90">
            <v>0</v>
          </cell>
        </row>
        <row r="91">
          <cell r="C91" t="str">
            <v>W27X161</v>
          </cell>
          <cell r="D91" t="str">
            <v>F</v>
          </cell>
          <cell r="E91">
            <v>161</v>
          </cell>
          <cell r="F91">
            <v>47.6</v>
          </cell>
          <cell r="G91">
            <v>27.6</v>
          </cell>
          <cell r="H91">
            <v>0</v>
          </cell>
          <cell r="I91">
            <v>0</v>
          </cell>
          <cell r="J91">
            <v>14</v>
          </cell>
          <cell r="K91">
            <v>0</v>
          </cell>
          <cell r="L91">
            <v>0</v>
          </cell>
          <cell r="M91">
            <v>0.66</v>
          </cell>
          <cell r="N91">
            <v>1.08</v>
          </cell>
          <cell r="O91">
            <v>0</v>
          </cell>
          <cell r="P91">
            <v>0</v>
          </cell>
          <cell r="Q91">
            <v>0</v>
          </cell>
          <cell r="R91">
            <v>1.87</v>
          </cell>
          <cell r="S91">
            <v>2</v>
          </cell>
          <cell r="T91">
            <v>1.1875</v>
          </cell>
          <cell r="U91">
            <v>0</v>
          </cell>
          <cell r="V91">
            <v>0</v>
          </cell>
          <cell r="W91">
            <v>0</v>
          </cell>
          <cell r="X91">
            <v>0</v>
          </cell>
          <cell r="Y91">
            <v>0</v>
          </cell>
          <cell r="Z91">
            <v>6.49</v>
          </cell>
          <cell r="AA91">
            <v>0</v>
          </cell>
          <cell r="AB91">
            <v>36.1</v>
          </cell>
          <cell r="AC91">
            <v>0</v>
          </cell>
          <cell r="AD91">
            <v>0</v>
          </cell>
          <cell r="AE91">
            <v>6310</v>
          </cell>
          <cell r="AF91">
            <v>515</v>
          </cell>
          <cell r="AG91">
            <v>458</v>
          </cell>
          <cell r="AH91">
            <v>11.5</v>
          </cell>
          <cell r="AI91">
            <v>497</v>
          </cell>
          <cell r="AJ91">
            <v>109</v>
          </cell>
          <cell r="AK91">
            <v>70.900000000000006</v>
          </cell>
          <cell r="AL91">
            <v>3.23</v>
          </cell>
          <cell r="AM91">
            <v>0</v>
          </cell>
          <cell r="AN91">
            <v>15.1</v>
          </cell>
          <cell r="AO91">
            <v>87300</v>
          </cell>
          <cell r="AP91">
            <v>0</v>
          </cell>
          <cell r="AQ91">
            <v>92.8</v>
          </cell>
          <cell r="AR91">
            <v>351</v>
          </cell>
          <cell r="AS91">
            <v>95.5</v>
          </cell>
          <cell r="AT91">
            <v>254</v>
          </cell>
          <cell r="AU91">
            <v>0</v>
          </cell>
          <cell r="AV91">
            <v>0</v>
          </cell>
          <cell r="AW91">
            <v>0</v>
          </cell>
          <cell r="AX91">
            <v>0</v>
          </cell>
          <cell r="AY91" t="str">
            <v>W690X240</v>
          </cell>
          <cell r="AZ91" t="str">
            <v>W690X240</v>
          </cell>
          <cell r="BA91">
            <v>240</v>
          </cell>
          <cell r="BB91">
            <v>30700</v>
          </cell>
          <cell r="BC91">
            <v>701</v>
          </cell>
          <cell r="BD91">
            <v>0</v>
          </cell>
          <cell r="BE91">
            <v>0</v>
          </cell>
          <cell r="BF91">
            <v>356</v>
          </cell>
          <cell r="BG91">
            <v>0</v>
          </cell>
          <cell r="BH91">
            <v>0</v>
          </cell>
          <cell r="BI91">
            <v>16.8</v>
          </cell>
          <cell r="BJ91">
            <v>27.4</v>
          </cell>
          <cell r="BK91">
            <v>0</v>
          </cell>
          <cell r="BL91">
            <v>0</v>
          </cell>
          <cell r="BM91">
            <v>0</v>
          </cell>
          <cell r="BN91">
            <v>47.5</v>
          </cell>
          <cell r="BO91">
            <v>50.8</v>
          </cell>
          <cell r="BP91">
            <v>0</v>
          </cell>
          <cell r="BQ91">
            <v>0</v>
          </cell>
          <cell r="BR91">
            <v>0</v>
          </cell>
          <cell r="BS91">
            <v>0</v>
          </cell>
          <cell r="BT91">
            <v>0</v>
          </cell>
          <cell r="BU91">
            <v>240</v>
          </cell>
          <cell r="BV91">
            <v>0</v>
          </cell>
          <cell r="BW91">
            <v>0</v>
          </cell>
          <cell r="BX91">
            <v>36.1</v>
          </cell>
          <cell r="BY91">
            <v>0</v>
          </cell>
          <cell r="BZ91">
            <v>2630</v>
          </cell>
          <cell r="CA91">
            <v>8440</v>
          </cell>
          <cell r="CB91">
            <v>7510</v>
          </cell>
          <cell r="CC91">
            <v>292</v>
          </cell>
          <cell r="CD91">
            <v>207</v>
          </cell>
          <cell r="CE91">
            <v>1790</v>
          </cell>
          <cell r="CF91">
            <v>1160</v>
          </cell>
          <cell r="CG91">
            <v>82</v>
          </cell>
          <cell r="CH91">
            <v>0</v>
          </cell>
          <cell r="CI91">
            <v>6290</v>
          </cell>
          <cell r="CJ91">
            <v>23400</v>
          </cell>
          <cell r="CK91">
            <v>0</v>
          </cell>
          <cell r="CL91">
            <v>59900</v>
          </cell>
          <cell r="CM91">
            <v>146</v>
          </cell>
          <cell r="CN91">
            <v>1560</v>
          </cell>
          <cell r="CO91">
            <v>4160</v>
          </cell>
          <cell r="CP91">
            <v>0</v>
          </cell>
          <cell r="CQ91">
            <v>0</v>
          </cell>
          <cell r="CR91">
            <v>0</v>
          </cell>
          <cell r="CS91">
            <v>0</v>
          </cell>
        </row>
        <row r="92">
          <cell r="C92" t="str">
            <v>W27X146</v>
          </cell>
          <cell r="D92" t="str">
            <v>F</v>
          </cell>
          <cell r="E92">
            <v>146</v>
          </cell>
          <cell r="F92">
            <v>43.1</v>
          </cell>
          <cell r="G92">
            <v>27.4</v>
          </cell>
          <cell r="H92">
            <v>0</v>
          </cell>
          <cell r="I92">
            <v>0</v>
          </cell>
          <cell r="J92">
            <v>14</v>
          </cell>
          <cell r="K92">
            <v>0</v>
          </cell>
          <cell r="L92">
            <v>0</v>
          </cell>
          <cell r="M92">
            <v>0.60499999999999998</v>
          </cell>
          <cell r="N92">
            <v>0.97499999999999998</v>
          </cell>
          <cell r="O92">
            <v>0</v>
          </cell>
          <cell r="P92">
            <v>0</v>
          </cell>
          <cell r="Q92">
            <v>0</v>
          </cell>
          <cell r="R92">
            <v>1.76</v>
          </cell>
          <cell r="S92">
            <v>1.875</v>
          </cell>
          <cell r="T92">
            <v>1.125</v>
          </cell>
          <cell r="U92">
            <v>0</v>
          </cell>
          <cell r="V92">
            <v>0</v>
          </cell>
          <cell r="W92">
            <v>0</v>
          </cell>
          <cell r="X92">
            <v>0</v>
          </cell>
          <cell r="Y92">
            <v>0</v>
          </cell>
          <cell r="Z92">
            <v>7.16</v>
          </cell>
          <cell r="AA92">
            <v>0</v>
          </cell>
          <cell r="AB92">
            <v>39.4</v>
          </cell>
          <cell r="AC92">
            <v>0</v>
          </cell>
          <cell r="AD92">
            <v>0</v>
          </cell>
          <cell r="AE92">
            <v>5660</v>
          </cell>
          <cell r="AF92">
            <v>464</v>
          </cell>
          <cell r="AG92">
            <v>414</v>
          </cell>
          <cell r="AH92">
            <v>11.5</v>
          </cell>
          <cell r="AI92">
            <v>443</v>
          </cell>
          <cell r="AJ92">
            <v>97.7</v>
          </cell>
          <cell r="AK92">
            <v>63.5</v>
          </cell>
          <cell r="AL92">
            <v>3.2</v>
          </cell>
          <cell r="AM92">
            <v>0</v>
          </cell>
          <cell r="AN92">
            <v>11.3</v>
          </cell>
          <cell r="AO92">
            <v>77200</v>
          </cell>
          <cell r="AP92">
            <v>0</v>
          </cell>
          <cell r="AQ92">
            <v>92.5</v>
          </cell>
          <cell r="AR92">
            <v>316</v>
          </cell>
          <cell r="AS92">
            <v>86.3</v>
          </cell>
          <cell r="AT92">
            <v>229</v>
          </cell>
          <cell r="AU92">
            <v>0</v>
          </cell>
          <cell r="AV92">
            <v>0</v>
          </cell>
          <cell r="AW92">
            <v>0</v>
          </cell>
          <cell r="AX92">
            <v>0</v>
          </cell>
          <cell r="AY92" t="str">
            <v>W690X217</v>
          </cell>
          <cell r="AZ92" t="str">
            <v>W690X217</v>
          </cell>
          <cell r="BA92">
            <v>217</v>
          </cell>
          <cell r="BB92">
            <v>27800</v>
          </cell>
          <cell r="BC92">
            <v>696</v>
          </cell>
          <cell r="BD92">
            <v>0</v>
          </cell>
          <cell r="BE92">
            <v>0</v>
          </cell>
          <cell r="BF92">
            <v>356</v>
          </cell>
          <cell r="BG92">
            <v>0</v>
          </cell>
          <cell r="BH92">
            <v>0</v>
          </cell>
          <cell r="BI92">
            <v>15.4</v>
          </cell>
          <cell r="BJ92">
            <v>24.8</v>
          </cell>
          <cell r="BK92">
            <v>0</v>
          </cell>
          <cell r="BL92">
            <v>0</v>
          </cell>
          <cell r="BM92">
            <v>0</v>
          </cell>
          <cell r="BN92">
            <v>44.7</v>
          </cell>
          <cell r="BO92">
            <v>47.6</v>
          </cell>
          <cell r="BP92">
            <v>0</v>
          </cell>
          <cell r="BQ92">
            <v>0</v>
          </cell>
          <cell r="BR92">
            <v>0</v>
          </cell>
          <cell r="BS92">
            <v>0</v>
          </cell>
          <cell r="BT92">
            <v>0</v>
          </cell>
          <cell r="BU92">
            <v>217</v>
          </cell>
          <cell r="BV92">
            <v>0</v>
          </cell>
          <cell r="BW92">
            <v>0</v>
          </cell>
          <cell r="BX92">
            <v>39.4</v>
          </cell>
          <cell r="BY92">
            <v>0</v>
          </cell>
          <cell r="BZ92">
            <v>2360</v>
          </cell>
          <cell r="CA92">
            <v>7600</v>
          </cell>
          <cell r="CB92">
            <v>6780</v>
          </cell>
          <cell r="CC92">
            <v>292</v>
          </cell>
          <cell r="CD92">
            <v>184</v>
          </cell>
          <cell r="CE92">
            <v>1600</v>
          </cell>
          <cell r="CF92">
            <v>1040</v>
          </cell>
          <cell r="CG92">
            <v>81.3</v>
          </cell>
          <cell r="CH92">
            <v>0</v>
          </cell>
          <cell r="CI92">
            <v>4700</v>
          </cell>
          <cell r="CJ92">
            <v>20700</v>
          </cell>
          <cell r="CK92">
            <v>0</v>
          </cell>
          <cell r="CL92">
            <v>59700</v>
          </cell>
          <cell r="CM92">
            <v>132</v>
          </cell>
          <cell r="CN92">
            <v>1410</v>
          </cell>
          <cell r="CO92">
            <v>3750</v>
          </cell>
          <cell r="CP92">
            <v>0</v>
          </cell>
          <cell r="CQ92">
            <v>0</v>
          </cell>
          <cell r="CR92">
            <v>0</v>
          </cell>
          <cell r="CS92">
            <v>0</v>
          </cell>
        </row>
        <row r="93">
          <cell r="C93" t="str">
            <v>W27X129</v>
          </cell>
          <cell r="D93" t="str">
            <v>F</v>
          </cell>
          <cell r="E93">
            <v>129</v>
          </cell>
          <cell r="F93">
            <v>37.799999999999997</v>
          </cell>
          <cell r="G93">
            <v>27.6</v>
          </cell>
          <cell r="H93">
            <v>0</v>
          </cell>
          <cell r="I93">
            <v>0</v>
          </cell>
          <cell r="J93">
            <v>10</v>
          </cell>
          <cell r="K93">
            <v>0</v>
          </cell>
          <cell r="L93">
            <v>0</v>
          </cell>
          <cell r="M93">
            <v>0.61</v>
          </cell>
          <cell r="N93">
            <v>1.1000000000000001</v>
          </cell>
          <cell r="O93">
            <v>0</v>
          </cell>
          <cell r="P93">
            <v>0</v>
          </cell>
          <cell r="Q93">
            <v>0</v>
          </cell>
          <cell r="R93">
            <v>1.7</v>
          </cell>
          <cell r="S93">
            <v>2</v>
          </cell>
          <cell r="T93">
            <v>1.125</v>
          </cell>
          <cell r="U93">
            <v>0</v>
          </cell>
          <cell r="V93">
            <v>0</v>
          </cell>
          <cell r="W93">
            <v>0</v>
          </cell>
          <cell r="X93">
            <v>0</v>
          </cell>
          <cell r="Y93">
            <v>0</v>
          </cell>
          <cell r="Z93">
            <v>4.55</v>
          </cell>
          <cell r="AA93">
            <v>0</v>
          </cell>
          <cell r="AB93">
            <v>39.700000000000003</v>
          </cell>
          <cell r="AC93">
            <v>0</v>
          </cell>
          <cell r="AD93">
            <v>0</v>
          </cell>
          <cell r="AE93">
            <v>4760</v>
          </cell>
          <cell r="AF93">
            <v>395</v>
          </cell>
          <cell r="AG93">
            <v>345</v>
          </cell>
          <cell r="AH93">
            <v>11.2</v>
          </cell>
          <cell r="AI93">
            <v>184</v>
          </cell>
          <cell r="AJ93">
            <v>57.6</v>
          </cell>
          <cell r="AK93">
            <v>36.799999999999997</v>
          </cell>
          <cell r="AL93">
            <v>2.21</v>
          </cell>
          <cell r="AM93">
            <v>0</v>
          </cell>
          <cell r="AN93">
            <v>11.1</v>
          </cell>
          <cell r="AO93">
            <v>32500</v>
          </cell>
          <cell r="AP93">
            <v>0</v>
          </cell>
          <cell r="AQ93">
            <v>66.3</v>
          </cell>
          <cell r="AR93">
            <v>182</v>
          </cell>
          <cell r="AS93">
            <v>68.400000000000006</v>
          </cell>
          <cell r="AT93">
            <v>195</v>
          </cell>
          <cell r="AU93">
            <v>0</v>
          </cell>
          <cell r="AV93">
            <v>0</v>
          </cell>
          <cell r="AW93">
            <v>0</v>
          </cell>
          <cell r="AX93">
            <v>0</v>
          </cell>
          <cell r="AY93" t="str">
            <v>W690X192</v>
          </cell>
          <cell r="AZ93" t="str">
            <v>W690X192</v>
          </cell>
          <cell r="BA93">
            <v>192</v>
          </cell>
          <cell r="BB93">
            <v>24400</v>
          </cell>
          <cell r="BC93">
            <v>701</v>
          </cell>
          <cell r="BD93">
            <v>0</v>
          </cell>
          <cell r="BE93">
            <v>0</v>
          </cell>
          <cell r="BF93">
            <v>254</v>
          </cell>
          <cell r="BG93">
            <v>0</v>
          </cell>
          <cell r="BH93">
            <v>0</v>
          </cell>
          <cell r="BI93">
            <v>15.5</v>
          </cell>
          <cell r="BJ93">
            <v>27.9</v>
          </cell>
          <cell r="BK93">
            <v>0</v>
          </cell>
          <cell r="BL93">
            <v>0</v>
          </cell>
          <cell r="BM93">
            <v>0</v>
          </cell>
          <cell r="BN93">
            <v>43.2</v>
          </cell>
          <cell r="BO93">
            <v>50.8</v>
          </cell>
          <cell r="BP93">
            <v>0</v>
          </cell>
          <cell r="BQ93">
            <v>0</v>
          </cell>
          <cell r="BR93">
            <v>0</v>
          </cell>
          <cell r="BS93">
            <v>0</v>
          </cell>
          <cell r="BT93">
            <v>0</v>
          </cell>
          <cell r="BU93">
            <v>192</v>
          </cell>
          <cell r="BV93">
            <v>0</v>
          </cell>
          <cell r="BW93">
            <v>0</v>
          </cell>
          <cell r="BX93">
            <v>39.700000000000003</v>
          </cell>
          <cell r="BY93">
            <v>0</v>
          </cell>
          <cell r="BZ93">
            <v>1980</v>
          </cell>
          <cell r="CA93">
            <v>6470</v>
          </cell>
          <cell r="CB93">
            <v>5650</v>
          </cell>
          <cell r="CC93">
            <v>284</v>
          </cell>
          <cell r="CD93">
            <v>76.599999999999994</v>
          </cell>
          <cell r="CE93">
            <v>944</v>
          </cell>
          <cell r="CF93">
            <v>603</v>
          </cell>
          <cell r="CG93">
            <v>56.1</v>
          </cell>
          <cell r="CH93">
            <v>0</v>
          </cell>
          <cell r="CI93">
            <v>4620</v>
          </cell>
          <cell r="CJ93">
            <v>8730</v>
          </cell>
          <cell r="CK93">
            <v>0</v>
          </cell>
          <cell r="CL93">
            <v>42800</v>
          </cell>
          <cell r="CM93">
            <v>75.8</v>
          </cell>
          <cell r="CN93">
            <v>1120</v>
          </cell>
          <cell r="CO93">
            <v>3200</v>
          </cell>
          <cell r="CP93">
            <v>0</v>
          </cell>
          <cell r="CQ93">
            <v>0</v>
          </cell>
          <cell r="CR93">
            <v>0</v>
          </cell>
          <cell r="CS93">
            <v>0</v>
          </cell>
        </row>
        <row r="94">
          <cell r="C94" t="str">
            <v>W27X114</v>
          </cell>
          <cell r="D94" t="str">
            <v>F</v>
          </cell>
          <cell r="E94">
            <v>114</v>
          </cell>
          <cell r="F94">
            <v>33.5</v>
          </cell>
          <cell r="G94">
            <v>27.3</v>
          </cell>
          <cell r="H94">
            <v>0</v>
          </cell>
          <cell r="I94">
            <v>0</v>
          </cell>
          <cell r="J94">
            <v>10.1</v>
          </cell>
          <cell r="K94">
            <v>0</v>
          </cell>
          <cell r="L94">
            <v>0</v>
          </cell>
          <cell r="M94">
            <v>0.56999999999999995</v>
          </cell>
          <cell r="N94">
            <v>0.93</v>
          </cell>
          <cell r="O94">
            <v>0</v>
          </cell>
          <cell r="P94">
            <v>0</v>
          </cell>
          <cell r="Q94">
            <v>0</v>
          </cell>
          <cell r="R94">
            <v>1.53</v>
          </cell>
          <cell r="S94">
            <v>1.8125</v>
          </cell>
          <cell r="T94">
            <v>1.125</v>
          </cell>
          <cell r="U94">
            <v>0</v>
          </cell>
          <cell r="V94">
            <v>0</v>
          </cell>
          <cell r="W94">
            <v>0</v>
          </cell>
          <cell r="X94">
            <v>0</v>
          </cell>
          <cell r="Y94">
            <v>0</v>
          </cell>
          <cell r="Z94">
            <v>5.41</v>
          </cell>
          <cell r="AA94">
            <v>0</v>
          </cell>
          <cell r="AB94">
            <v>42.5</v>
          </cell>
          <cell r="AC94">
            <v>0</v>
          </cell>
          <cell r="AD94">
            <v>0</v>
          </cell>
          <cell r="AE94">
            <v>4080</v>
          </cell>
          <cell r="AF94">
            <v>343</v>
          </cell>
          <cell r="AG94">
            <v>299</v>
          </cell>
          <cell r="AH94">
            <v>11</v>
          </cell>
          <cell r="AI94">
            <v>159</v>
          </cell>
          <cell r="AJ94">
            <v>49.3</v>
          </cell>
          <cell r="AK94">
            <v>31.5</v>
          </cell>
          <cell r="AL94">
            <v>2.1800000000000002</v>
          </cell>
          <cell r="AM94">
            <v>0</v>
          </cell>
          <cell r="AN94">
            <v>7.33</v>
          </cell>
          <cell r="AO94">
            <v>27600</v>
          </cell>
          <cell r="AP94">
            <v>0</v>
          </cell>
          <cell r="AQ94">
            <v>66.599999999999994</v>
          </cell>
          <cell r="AR94">
            <v>156</v>
          </cell>
          <cell r="AS94">
            <v>58.4</v>
          </cell>
          <cell r="AT94">
            <v>170</v>
          </cell>
          <cell r="AU94">
            <v>0</v>
          </cell>
          <cell r="AV94">
            <v>0</v>
          </cell>
          <cell r="AW94">
            <v>0</v>
          </cell>
          <cell r="AX94">
            <v>0</v>
          </cell>
          <cell r="AY94" t="str">
            <v>W690X170</v>
          </cell>
          <cell r="AZ94" t="str">
            <v>W690X170</v>
          </cell>
          <cell r="BA94">
            <v>170</v>
          </cell>
          <cell r="BB94">
            <v>21600</v>
          </cell>
          <cell r="BC94">
            <v>693</v>
          </cell>
          <cell r="BD94">
            <v>0</v>
          </cell>
          <cell r="BE94">
            <v>0</v>
          </cell>
          <cell r="BF94">
            <v>257</v>
          </cell>
          <cell r="BG94">
            <v>0</v>
          </cell>
          <cell r="BH94">
            <v>0</v>
          </cell>
          <cell r="BI94">
            <v>14.5</v>
          </cell>
          <cell r="BJ94">
            <v>23.6</v>
          </cell>
          <cell r="BK94">
            <v>0</v>
          </cell>
          <cell r="BL94">
            <v>0</v>
          </cell>
          <cell r="BM94">
            <v>0</v>
          </cell>
          <cell r="BN94">
            <v>38.9</v>
          </cell>
          <cell r="BO94">
            <v>46</v>
          </cell>
          <cell r="BP94">
            <v>0</v>
          </cell>
          <cell r="BQ94">
            <v>0</v>
          </cell>
          <cell r="BR94">
            <v>0</v>
          </cell>
          <cell r="BS94">
            <v>0</v>
          </cell>
          <cell r="BT94">
            <v>0</v>
          </cell>
          <cell r="BU94">
            <v>170</v>
          </cell>
          <cell r="BV94">
            <v>0</v>
          </cell>
          <cell r="BW94">
            <v>0</v>
          </cell>
          <cell r="BX94">
            <v>42.5</v>
          </cell>
          <cell r="BY94">
            <v>0</v>
          </cell>
          <cell r="BZ94">
            <v>1700</v>
          </cell>
          <cell r="CA94">
            <v>5620</v>
          </cell>
          <cell r="CB94">
            <v>4900</v>
          </cell>
          <cell r="CC94">
            <v>279</v>
          </cell>
          <cell r="CD94">
            <v>66.2</v>
          </cell>
          <cell r="CE94">
            <v>808</v>
          </cell>
          <cell r="CF94">
            <v>516</v>
          </cell>
          <cell r="CG94">
            <v>55.4</v>
          </cell>
          <cell r="CH94">
            <v>0</v>
          </cell>
          <cell r="CI94">
            <v>3050</v>
          </cell>
          <cell r="CJ94">
            <v>7410</v>
          </cell>
          <cell r="CK94">
            <v>0</v>
          </cell>
          <cell r="CL94">
            <v>43000</v>
          </cell>
          <cell r="CM94">
            <v>64.900000000000006</v>
          </cell>
          <cell r="CN94">
            <v>957</v>
          </cell>
          <cell r="CO94">
            <v>2790</v>
          </cell>
          <cell r="CP94">
            <v>0</v>
          </cell>
          <cell r="CQ94">
            <v>0</v>
          </cell>
          <cell r="CR94">
            <v>0</v>
          </cell>
          <cell r="CS94">
            <v>0</v>
          </cell>
        </row>
        <row r="95">
          <cell r="C95" t="str">
            <v>W27X102</v>
          </cell>
          <cell r="D95" t="str">
            <v>F</v>
          </cell>
          <cell r="E95">
            <v>102</v>
          </cell>
          <cell r="F95">
            <v>30</v>
          </cell>
          <cell r="G95">
            <v>27.1</v>
          </cell>
          <cell r="H95">
            <v>0</v>
          </cell>
          <cell r="I95">
            <v>0</v>
          </cell>
          <cell r="J95">
            <v>10</v>
          </cell>
          <cell r="K95">
            <v>0</v>
          </cell>
          <cell r="L95">
            <v>0</v>
          </cell>
          <cell r="M95">
            <v>0.51500000000000001</v>
          </cell>
          <cell r="N95">
            <v>0.83</v>
          </cell>
          <cell r="O95">
            <v>0</v>
          </cell>
          <cell r="P95">
            <v>0</v>
          </cell>
          <cell r="Q95">
            <v>0</v>
          </cell>
          <cell r="R95">
            <v>1.43</v>
          </cell>
          <cell r="S95">
            <v>1.75</v>
          </cell>
          <cell r="T95">
            <v>1.0625</v>
          </cell>
          <cell r="U95">
            <v>0</v>
          </cell>
          <cell r="V95">
            <v>0</v>
          </cell>
          <cell r="W95">
            <v>0</v>
          </cell>
          <cell r="X95">
            <v>0</v>
          </cell>
          <cell r="Y95">
            <v>0</v>
          </cell>
          <cell r="Z95">
            <v>6.03</v>
          </cell>
          <cell r="AA95">
            <v>0</v>
          </cell>
          <cell r="AB95">
            <v>47.1</v>
          </cell>
          <cell r="AC95">
            <v>0</v>
          </cell>
          <cell r="AD95">
            <v>0</v>
          </cell>
          <cell r="AE95">
            <v>3620</v>
          </cell>
          <cell r="AF95">
            <v>305</v>
          </cell>
          <cell r="AG95">
            <v>267</v>
          </cell>
          <cell r="AH95">
            <v>11</v>
          </cell>
          <cell r="AI95">
            <v>139</v>
          </cell>
          <cell r="AJ95">
            <v>43.4</v>
          </cell>
          <cell r="AK95">
            <v>27.8</v>
          </cell>
          <cell r="AL95">
            <v>2.15</v>
          </cell>
          <cell r="AM95">
            <v>0</v>
          </cell>
          <cell r="AN95">
            <v>5.28</v>
          </cell>
          <cell r="AO95">
            <v>24000</v>
          </cell>
          <cell r="AP95">
            <v>0</v>
          </cell>
          <cell r="AQ95">
            <v>65.7</v>
          </cell>
          <cell r="AR95">
            <v>136</v>
          </cell>
          <cell r="AS95">
            <v>51.7</v>
          </cell>
          <cell r="AT95">
            <v>151</v>
          </cell>
          <cell r="AU95">
            <v>0</v>
          </cell>
          <cell r="AV95">
            <v>0</v>
          </cell>
          <cell r="AW95">
            <v>0</v>
          </cell>
          <cell r="AX95">
            <v>0</v>
          </cell>
          <cell r="AY95" t="str">
            <v>W690X152</v>
          </cell>
          <cell r="AZ95" t="str">
            <v>W690X152</v>
          </cell>
          <cell r="BA95">
            <v>152</v>
          </cell>
          <cell r="BB95">
            <v>19400</v>
          </cell>
          <cell r="BC95">
            <v>688</v>
          </cell>
          <cell r="BD95">
            <v>0</v>
          </cell>
          <cell r="BE95">
            <v>0</v>
          </cell>
          <cell r="BF95">
            <v>254</v>
          </cell>
          <cell r="BG95">
            <v>0</v>
          </cell>
          <cell r="BH95">
            <v>0</v>
          </cell>
          <cell r="BI95">
            <v>13.1</v>
          </cell>
          <cell r="BJ95">
            <v>21.1</v>
          </cell>
          <cell r="BK95">
            <v>0</v>
          </cell>
          <cell r="BL95">
            <v>0</v>
          </cell>
          <cell r="BM95">
            <v>0</v>
          </cell>
          <cell r="BN95">
            <v>36.299999999999997</v>
          </cell>
          <cell r="BO95">
            <v>44.5</v>
          </cell>
          <cell r="BP95">
            <v>0</v>
          </cell>
          <cell r="BQ95">
            <v>0</v>
          </cell>
          <cell r="BR95">
            <v>0</v>
          </cell>
          <cell r="BS95">
            <v>0</v>
          </cell>
          <cell r="BT95">
            <v>0</v>
          </cell>
          <cell r="BU95">
            <v>152</v>
          </cell>
          <cell r="BV95">
            <v>0</v>
          </cell>
          <cell r="BW95">
            <v>0</v>
          </cell>
          <cell r="BX95">
            <v>47.1</v>
          </cell>
          <cell r="BY95">
            <v>0</v>
          </cell>
          <cell r="BZ95">
            <v>1510</v>
          </cell>
          <cell r="CA95">
            <v>5000</v>
          </cell>
          <cell r="CB95">
            <v>4380</v>
          </cell>
          <cell r="CC95">
            <v>279</v>
          </cell>
          <cell r="CD95">
            <v>57.9</v>
          </cell>
          <cell r="CE95">
            <v>711</v>
          </cell>
          <cell r="CF95">
            <v>456</v>
          </cell>
          <cell r="CG95">
            <v>54.6</v>
          </cell>
          <cell r="CH95">
            <v>0</v>
          </cell>
          <cell r="CI95">
            <v>2200</v>
          </cell>
          <cell r="CJ95">
            <v>6440</v>
          </cell>
          <cell r="CK95">
            <v>0</v>
          </cell>
          <cell r="CL95">
            <v>42400</v>
          </cell>
          <cell r="CM95">
            <v>56.6</v>
          </cell>
          <cell r="CN95">
            <v>847</v>
          </cell>
          <cell r="CO95">
            <v>2470</v>
          </cell>
          <cell r="CP95">
            <v>0</v>
          </cell>
          <cell r="CQ95">
            <v>0</v>
          </cell>
          <cell r="CR95">
            <v>0</v>
          </cell>
          <cell r="CS95">
            <v>0</v>
          </cell>
        </row>
        <row r="96">
          <cell r="C96" t="str">
            <v>W27X94</v>
          </cell>
          <cell r="D96" t="str">
            <v>F</v>
          </cell>
          <cell r="E96">
            <v>94</v>
          </cell>
          <cell r="F96">
            <v>27.7</v>
          </cell>
          <cell r="G96">
            <v>26.9</v>
          </cell>
          <cell r="H96">
            <v>0</v>
          </cell>
          <cell r="I96">
            <v>0</v>
          </cell>
          <cell r="J96">
            <v>10</v>
          </cell>
          <cell r="K96">
            <v>0</v>
          </cell>
          <cell r="L96">
            <v>0</v>
          </cell>
          <cell r="M96">
            <v>0.49</v>
          </cell>
          <cell r="N96">
            <v>0.745</v>
          </cell>
          <cell r="O96">
            <v>0</v>
          </cell>
          <cell r="P96">
            <v>0</v>
          </cell>
          <cell r="Q96">
            <v>0</v>
          </cell>
          <cell r="R96">
            <v>1.34</v>
          </cell>
          <cell r="S96">
            <v>1.625</v>
          </cell>
          <cell r="T96">
            <v>1.0625</v>
          </cell>
          <cell r="U96">
            <v>0</v>
          </cell>
          <cell r="V96">
            <v>0</v>
          </cell>
          <cell r="W96">
            <v>0</v>
          </cell>
          <cell r="X96">
            <v>0</v>
          </cell>
          <cell r="Y96">
            <v>0</v>
          </cell>
          <cell r="Z96">
            <v>6.7</v>
          </cell>
          <cell r="AA96">
            <v>0</v>
          </cell>
          <cell r="AB96">
            <v>49.5</v>
          </cell>
          <cell r="AC96">
            <v>0</v>
          </cell>
          <cell r="AD96">
            <v>0</v>
          </cell>
          <cell r="AE96">
            <v>3270</v>
          </cell>
          <cell r="AF96">
            <v>278</v>
          </cell>
          <cell r="AG96">
            <v>243</v>
          </cell>
          <cell r="AH96">
            <v>10.9</v>
          </cell>
          <cell r="AI96">
            <v>124</v>
          </cell>
          <cell r="AJ96">
            <v>38.799999999999997</v>
          </cell>
          <cell r="AK96">
            <v>24.8</v>
          </cell>
          <cell r="AL96">
            <v>2.12</v>
          </cell>
          <cell r="AM96">
            <v>0</v>
          </cell>
          <cell r="AN96">
            <v>4.03</v>
          </cell>
          <cell r="AO96">
            <v>21300</v>
          </cell>
          <cell r="AP96">
            <v>0</v>
          </cell>
          <cell r="AQ96">
            <v>65.400000000000006</v>
          </cell>
          <cell r="AR96">
            <v>122</v>
          </cell>
          <cell r="AS96">
            <v>46.3</v>
          </cell>
          <cell r="AT96">
            <v>137</v>
          </cell>
          <cell r="AU96">
            <v>0</v>
          </cell>
          <cell r="AV96">
            <v>0</v>
          </cell>
          <cell r="AW96">
            <v>0</v>
          </cell>
          <cell r="AX96">
            <v>0</v>
          </cell>
          <cell r="AY96" t="str">
            <v>W690X140</v>
          </cell>
          <cell r="AZ96" t="str">
            <v>W690X140</v>
          </cell>
          <cell r="BA96">
            <v>140</v>
          </cell>
          <cell r="BB96">
            <v>17900</v>
          </cell>
          <cell r="BC96">
            <v>683</v>
          </cell>
          <cell r="BD96">
            <v>0</v>
          </cell>
          <cell r="BE96">
            <v>0</v>
          </cell>
          <cell r="BF96">
            <v>254</v>
          </cell>
          <cell r="BG96">
            <v>0</v>
          </cell>
          <cell r="BH96">
            <v>0</v>
          </cell>
          <cell r="BI96">
            <v>12.4</v>
          </cell>
          <cell r="BJ96">
            <v>18.899999999999999</v>
          </cell>
          <cell r="BK96">
            <v>0</v>
          </cell>
          <cell r="BL96">
            <v>0</v>
          </cell>
          <cell r="BM96">
            <v>0</v>
          </cell>
          <cell r="BN96">
            <v>34</v>
          </cell>
          <cell r="BO96">
            <v>41.3</v>
          </cell>
          <cell r="BP96">
            <v>0</v>
          </cell>
          <cell r="BQ96">
            <v>0</v>
          </cell>
          <cell r="BR96">
            <v>0</v>
          </cell>
          <cell r="BS96">
            <v>0</v>
          </cell>
          <cell r="BT96">
            <v>0</v>
          </cell>
          <cell r="BU96">
            <v>140</v>
          </cell>
          <cell r="BV96">
            <v>0</v>
          </cell>
          <cell r="BW96">
            <v>0</v>
          </cell>
          <cell r="BX96">
            <v>49.5</v>
          </cell>
          <cell r="BY96">
            <v>0</v>
          </cell>
          <cell r="BZ96">
            <v>1360</v>
          </cell>
          <cell r="CA96">
            <v>4560</v>
          </cell>
          <cell r="CB96">
            <v>3980</v>
          </cell>
          <cell r="CC96">
            <v>277</v>
          </cell>
          <cell r="CD96">
            <v>51.6</v>
          </cell>
          <cell r="CE96">
            <v>636</v>
          </cell>
          <cell r="CF96">
            <v>406</v>
          </cell>
          <cell r="CG96">
            <v>53.8</v>
          </cell>
          <cell r="CH96">
            <v>0</v>
          </cell>
          <cell r="CI96">
            <v>1680</v>
          </cell>
          <cell r="CJ96">
            <v>5720</v>
          </cell>
          <cell r="CK96">
            <v>0</v>
          </cell>
          <cell r="CL96">
            <v>42200</v>
          </cell>
          <cell r="CM96">
            <v>50.8</v>
          </cell>
          <cell r="CN96">
            <v>759</v>
          </cell>
          <cell r="CO96">
            <v>2250</v>
          </cell>
          <cell r="CP96">
            <v>0</v>
          </cell>
          <cell r="CQ96">
            <v>0</v>
          </cell>
          <cell r="CR96">
            <v>0</v>
          </cell>
          <cell r="CS96">
            <v>0</v>
          </cell>
        </row>
        <row r="97">
          <cell r="C97" t="str">
            <v>W27X84</v>
          </cell>
          <cell r="D97" t="str">
            <v>F</v>
          </cell>
          <cell r="E97">
            <v>84</v>
          </cell>
          <cell r="F97">
            <v>24.8</v>
          </cell>
          <cell r="G97">
            <v>26.7</v>
          </cell>
          <cell r="H97">
            <v>0</v>
          </cell>
          <cell r="I97">
            <v>0</v>
          </cell>
          <cell r="J97">
            <v>10</v>
          </cell>
          <cell r="K97">
            <v>0</v>
          </cell>
          <cell r="L97">
            <v>0</v>
          </cell>
          <cell r="M97">
            <v>0.46</v>
          </cell>
          <cell r="N97">
            <v>0.64</v>
          </cell>
          <cell r="O97">
            <v>0</v>
          </cell>
          <cell r="P97">
            <v>0</v>
          </cell>
          <cell r="Q97">
            <v>0</v>
          </cell>
          <cell r="R97">
            <v>1.24</v>
          </cell>
          <cell r="S97">
            <v>1.5625</v>
          </cell>
          <cell r="T97">
            <v>1.0625</v>
          </cell>
          <cell r="U97">
            <v>0</v>
          </cell>
          <cell r="V97">
            <v>0</v>
          </cell>
          <cell r="W97">
            <v>0</v>
          </cell>
          <cell r="X97">
            <v>0</v>
          </cell>
          <cell r="Y97">
            <v>0</v>
          </cell>
          <cell r="Z97">
            <v>7.78</v>
          </cell>
          <cell r="AA97">
            <v>0</v>
          </cell>
          <cell r="AB97">
            <v>52.7</v>
          </cell>
          <cell r="AC97">
            <v>0</v>
          </cell>
          <cell r="AD97">
            <v>0</v>
          </cell>
          <cell r="AE97">
            <v>2850</v>
          </cell>
          <cell r="AF97">
            <v>244</v>
          </cell>
          <cell r="AG97">
            <v>213</v>
          </cell>
          <cell r="AH97">
            <v>10.7</v>
          </cell>
          <cell r="AI97">
            <v>106</v>
          </cell>
          <cell r="AJ97">
            <v>33.200000000000003</v>
          </cell>
          <cell r="AK97">
            <v>21.2</v>
          </cell>
          <cell r="AL97">
            <v>2.0699999999999998</v>
          </cell>
          <cell r="AM97">
            <v>0</v>
          </cell>
          <cell r="AN97">
            <v>2.81</v>
          </cell>
          <cell r="AO97">
            <v>17900</v>
          </cell>
          <cell r="AP97">
            <v>0</v>
          </cell>
          <cell r="AQ97">
            <v>65.2</v>
          </cell>
          <cell r="AR97">
            <v>104</v>
          </cell>
          <cell r="AS97">
            <v>39.799999999999997</v>
          </cell>
          <cell r="AT97">
            <v>121</v>
          </cell>
          <cell r="AU97">
            <v>0</v>
          </cell>
          <cell r="AV97">
            <v>0</v>
          </cell>
          <cell r="AW97">
            <v>0</v>
          </cell>
          <cell r="AX97">
            <v>0</v>
          </cell>
          <cell r="AY97" t="str">
            <v>W690X125</v>
          </cell>
          <cell r="AZ97" t="str">
            <v>W690X125</v>
          </cell>
          <cell r="BA97">
            <v>125</v>
          </cell>
          <cell r="BB97">
            <v>16000</v>
          </cell>
          <cell r="BC97">
            <v>678</v>
          </cell>
          <cell r="BD97">
            <v>0</v>
          </cell>
          <cell r="BE97">
            <v>0</v>
          </cell>
          <cell r="BF97">
            <v>254</v>
          </cell>
          <cell r="BG97">
            <v>0</v>
          </cell>
          <cell r="BH97">
            <v>0</v>
          </cell>
          <cell r="BI97">
            <v>11.7</v>
          </cell>
          <cell r="BJ97">
            <v>16.3</v>
          </cell>
          <cell r="BK97">
            <v>0</v>
          </cell>
          <cell r="BL97">
            <v>0</v>
          </cell>
          <cell r="BM97">
            <v>0</v>
          </cell>
          <cell r="BN97">
            <v>31.5</v>
          </cell>
          <cell r="BO97">
            <v>39.700000000000003</v>
          </cell>
          <cell r="BP97">
            <v>0</v>
          </cell>
          <cell r="BQ97">
            <v>0</v>
          </cell>
          <cell r="BR97">
            <v>0</v>
          </cell>
          <cell r="BS97">
            <v>0</v>
          </cell>
          <cell r="BT97">
            <v>0</v>
          </cell>
          <cell r="BU97">
            <v>125</v>
          </cell>
          <cell r="BV97">
            <v>0</v>
          </cell>
          <cell r="BW97">
            <v>0</v>
          </cell>
          <cell r="BX97">
            <v>52.7</v>
          </cell>
          <cell r="BY97">
            <v>0</v>
          </cell>
          <cell r="BZ97">
            <v>1190</v>
          </cell>
          <cell r="CA97">
            <v>4000</v>
          </cell>
          <cell r="CB97">
            <v>3490</v>
          </cell>
          <cell r="CC97">
            <v>272</v>
          </cell>
          <cell r="CD97">
            <v>44.1</v>
          </cell>
          <cell r="CE97">
            <v>544</v>
          </cell>
          <cell r="CF97">
            <v>347</v>
          </cell>
          <cell r="CG97">
            <v>52.6</v>
          </cell>
          <cell r="CH97">
            <v>0</v>
          </cell>
          <cell r="CI97">
            <v>1170</v>
          </cell>
          <cell r="CJ97">
            <v>4810</v>
          </cell>
          <cell r="CK97">
            <v>0</v>
          </cell>
          <cell r="CL97">
            <v>42100</v>
          </cell>
          <cell r="CM97">
            <v>43.3</v>
          </cell>
          <cell r="CN97">
            <v>652</v>
          </cell>
          <cell r="CO97">
            <v>1980</v>
          </cell>
          <cell r="CP97">
            <v>0</v>
          </cell>
          <cell r="CQ97">
            <v>0</v>
          </cell>
          <cell r="CR97">
            <v>0</v>
          </cell>
          <cell r="CS97">
            <v>0</v>
          </cell>
        </row>
        <row r="98">
          <cell r="C98" t="str">
            <v>W24X370</v>
          </cell>
          <cell r="D98" t="str">
            <v>T</v>
          </cell>
          <cell r="E98">
            <v>370</v>
          </cell>
          <cell r="F98">
            <v>109</v>
          </cell>
          <cell r="G98">
            <v>28</v>
          </cell>
          <cell r="H98">
            <v>0</v>
          </cell>
          <cell r="I98">
            <v>0</v>
          </cell>
          <cell r="J98">
            <v>13.7</v>
          </cell>
          <cell r="K98">
            <v>0</v>
          </cell>
          <cell r="L98">
            <v>0</v>
          </cell>
          <cell r="M98">
            <v>1.52</v>
          </cell>
          <cell r="N98">
            <v>2.72</v>
          </cell>
          <cell r="O98">
            <v>0</v>
          </cell>
          <cell r="P98">
            <v>0</v>
          </cell>
          <cell r="Q98">
            <v>0</v>
          </cell>
          <cell r="R98">
            <v>3.22</v>
          </cell>
          <cell r="S98">
            <v>3.625</v>
          </cell>
          <cell r="T98">
            <v>1.5625</v>
          </cell>
          <cell r="U98">
            <v>0</v>
          </cell>
          <cell r="V98">
            <v>0</v>
          </cell>
          <cell r="W98">
            <v>0</v>
          </cell>
          <cell r="X98">
            <v>0</v>
          </cell>
          <cell r="Y98">
            <v>0</v>
          </cell>
          <cell r="Z98">
            <v>2.5099999999999998</v>
          </cell>
          <cell r="AA98">
            <v>0</v>
          </cell>
          <cell r="AB98">
            <v>14.2</v>
          </cell>
          <cell r="AC98">
            <v>0</v>
          </cell>
          <cell r="AD98">
            <v>0</v>
          </cell>
          <cell r="AE98">
            <v>13400</v>
          </cell>
          <cell r="AF98">
            <v>1130</v>
          </cell>
          <cell r="AG98">
            <v>957</v>
          </cell>
          <cell r="AH98">
            <v>11.1</v>
          </cell>
          <cell r="AI98">
            <v>1160</v>
          </cell>
          <cell r="AJ98">
            <v>267</v>
          </cell>
          <cell r="AK98">
            <v>170</v>
          </cell>
          <cell r="AL98">
            <v>3.27</v>
          </cell>
          <cell r="AM98">
            <v>0</v>
          </cell>
          <cell r="AN98">
            <v>201</v>
          </cell>
          <cell r="AO98">
            <v>186000</v>
          </cell>
          <cell r="AP98">
            <v>0</v>
          </cell>
          <cell r="AQ98">
            <v>86.6</v>
          </cell>
          <cell r="AR98">
            <v>807</v>
          </cell>
          <cell r="AS98">
            <v>209</v>
          </cell>
          <cell r="AT98">
            <v>568</v>
          </cell>
          <cell r="AU98">
            <v>0</v>
          </cell>
          <cell r="AV98">
            <v>0</v>
          </cell>
          <cell r="AW98">
            <v>0</v>
          </cell>
          <cell r="AX98">
            <v>0</v>
          </cell>
          <cell r="AY98" t="str">
            <v>W610X551</v>
          </cell>
          <cell r="AZ98" t="str">
            <v>W610X551</v>
          </cell>
          <cell r="BA98">
            <v>551</v>
          </cell>
          <cell r="BB98">
            <v>70300</v>
          </cell>
          <cell r="BC98">
            <v>711</v>
          </cell>
          <cell r="BD98">
            <v>0</v>
          </cell>
          <cell r="BE98">
            <v>0</v>
          </cell>
          <cell r="BF98">
            <v>348</v>
          </cell>
          <cell r="BG98">
            <v>0</v>
          </cell>
          <cell r="BH98">
            <v>0</v>
          </cell>
          <cell r="BI98">
            <v>38.6</v>
          </cell>
          <cell r="BJ98">
            <v>69.099999999999994</v>
          </cell>
          <cell r="BK98">
            <v>0</v>
          </cell>
          <cell r="BL98">
            <v>0</v>
          </cell>
          <cell r="BM98">
            <v>0</v>
          </cell>
          <cell r="BN98">
            <v>81.8</v>
          </cell>
          <cell r="BO98">
            <v>92.1</v>
          </cell>
          <cell r="BP98">
            <v>0</v>
          </cell>
          <cell r="BQ98">
            <v>0</v>
          </cell>
          <cell r="BR98">
            <v>0</v>
          </cell>
          <cell r="BS98">
            <v>0</v>
          </cell>
          <cell r="BT98">
            <v>0</v>
          </cell>
          <cell r="BU98">
            <v>551</v>
          </cell>
          <cell r="BV98">
            <v>0</v>
          </cell>
          <cell r="BW98">
            <v>0</v>
          </cell>
          <cell r="BX98">
            <v>14.2</v>
          </cell>
          <cell r="BY98">
            <v>0</v>
          </cell>
          <cell r="BZ98">
            <v>5580</v>
          </cell>
          <cell r="CA98">
            <v>18500</v>
          </cell>
          <cell r="CB98">
            <v>15700</v>
          </cell>
          <cell r="CC98">
            <v>282</v>
          </cell>
          <cell r="CD98">
            <v>483</v>
          </cell>
          <cell r="CE98">
            <v>4380</v>
          </cell>
          <cell r="CF98">
            <v>2790</v>
          </cell>
          <cell r="CG98">
            <v>83.1</v>
          </cell>
          <cell r="CH98">
            <v>0</v>
          </cell>
          <cell r="CI98">
            <v>83700</v>
          </cell>
          <cell r="CJ98">
            <v>49900</v>
          </cell>
          <cell r="CK98">
            <v>0</v>
          </cell>
          <cell r="CL98">
            <v>55900</v>
          </cell>
          <cell r="CM98">
            <v>336</v>
          </cell>
          <cell r="CN98">
            <v>3420</v>
          </cell>
          <cell r="CO98">
            <v>9310</v>
          </cell>
          <cell r="CP98">
            <v>0</v>
          </cell>
          <cell r="CQ98">
            <v>0</v>
          </cell>
          <cell r="CR98">
            <v>0</v>
          </cell>
          <cell r="CS98">
            <v>0</v>
          </cell>
        </row>
        <row r="99">
          <cell r="C99" t="str">
            <v>W24X335</v>
          </cell>
          <cell r="D99" t="str">
            <v>T</v>
          </cell>
          <cell r="E99">
            <v>335</v>
          </cell>
          <cell r="F99">
            <v>98.4</v>
          </cell>
          <cell r="G99">
            <v>27.5</v>
          </cell>
          <cell r="H99">
            <v>0</v>
          </cell>
          <cell r="I99">
            <v>0</v>
          </cell>
          <cell r="J99">
            <v>13.5</v>
          </cell>
          <cell r="K99">
            <v>0</v>
          </cell>
          <cell r="L99">
            <v>0</v>
          </cell>
          <cell r="M99">
            <v>1.38</v>
          </cell>
          <cell r="N99">
            <v>2.48</v>
          </cell>
          <cell r="O99">
            <v>0</v>
          </cell>
          <cell r="P99">
            <v>0</v>
          </cell>
          <cell r="Q99">
            <v>0</v>
          </cell>
          <cell r="R99">
            <v>2.98</v>
          </cell>
          <cell r="S99">
            <v>3.375</v>
          </cell>
          <cell r="T99">
            <v>1.5</v>
          </cell>
          <cell r="U99">
            <v>0</v>
          </cell>
          <cell r="V99">
            <v>0</v>
          </cell>
          <cell r="W99">
            <v>0</v>
          </cell>
          <cell r="X99">
            <v>0</v>
          </cell>
          <cell r="Y99">
            <v>0</v>
          </cell>
          <cell r="Z99">
            <v>2.73</v>
          </cell>
          <cell r="AA99">
            <v>0</v>
          </cell>
          <cell r="AB99">
            <v>15.6</v>
          </cell>
          <cell r="AC99">
            <v>0</v>
          </cell>
          <cell r="AD99">
            <v>0</v>
          </cell>
          <cell r="AE99">
            <v>11900</v>
          </cell>
          <cell r="AF99">
            <v>1020</v>
          </cell>
          <cell r="AG99">
            <v>864</v>
          </cell>
          <cell r="AH99">
            <v>11</v>
          </cell>
          <cell r="AI99">
            <v>1030</v>
          </cell>
          <cell r="AJ99">
            <v>238</v>
          </cell>
          <cell r="AK99">
            <v>152</v>
          </cell>
          <cell r="AL99">
            <v>3.23</v>
          </cell>
          <cell r="AM99">
            <v>0</v>
          </cell>
          <cell r="AN99">
            <v>152</v>
          </cell>
          <cell r="AO99">
            <v>161000</v>
          </cell>
          <cell r="AP99">
            <v>0</v>
          </cell>
          <cell r="AQ99">
            <v>84.4</v>
          </cell>
          <cell r="AR99">
            <v>707</v>
          </cell>
          <cell r="AS99">
            <v>188</v>
          </cell>
          <cell r="AT99">
            <v>506</v>
          </cell>
          <cell r="AU99">
            <v>0</v>
          </cell>
          <cell r="AV99">
            <v>0</v>
          </cell>
          <cell r="AW99">
            <v>0</v>
          </cell>
          <cell r="AX99">
            <v>0</v>
          </cell>
          <cell r="AY99" t="str">
            <v>W610X498</v>
          </cell>
          <cell r="AZ99" t="str">
            <v>W610X498</v>
          </cell>
          <cell r="BA99">
            <v>498</v>
          </cell>
          <cell r="BB99">
            <v>63500</v>
          </cell>
          <cell r="BC99">
            <v>699</v>
          </cell>
          <cell r="BD99">
            <v>0</v>
          </cell>
          <cell r="BE99">
            <v>0</v>
          </cell>
          <cell r="BF99">
            <v>343</v>
          </cell>
          <cell r="BG99">
            <v>0</v>
          </cell>
          <cell r="BH99">
            <v>0</v>
          </cell>
          <cell r="BI99">
            <v>35.1</v>
          </cell>
          <cell r="BJ99">
            <v>63</v>
          </cell>
          <cell r="BK99">
            <v>0</v>
          </cell>
          <cell r="BL99">
            <v>0</v>
          </cell>
          <cell r="BM99">
            <v>0</v>
          </cell>
          <cell r="BN99">
            <v>75.7</v>
          </cell>
          <cell r="BO99">
            <v>85.7</v>
          </cell>
          <cell r="BP99">
            <v>0</v>
          </cell>
          <cell r="BQ99">
            <v>0</v>
          </cell>
          <cell r="BR99">
            <v>0</v>
          </cell>
          <cell r="BS99">
            <v>0</v>
          </cell>
          <cell r="BT99">
            <v>0</v>
          </cell>
          <cell r="BU99">
            <v>498</v>
          </cell>
          <cell r="BV99">
            <v>0</v>
          </cell>
          <cell r="BW99">
            <v>0</v>
          </cell>
          <cell r="BX99">
            <v>15.6</v>
          </cell>
          <cell r="BY99">
            <v>0</v>
          </cell>
          <cell r="BZ99">
            <v>4950</v>
          </cell>
          <cell r="CA99">
            <v>16700</v>
          </cell>
          <cell r="CB99">
            <v>14200</v>
          </cell>
          <cell r="CC99">
            <v>279</v>
          </cell>
          <cell r="CD99">
            <v>429</v>
          </cell>
          <cell r="CE99">
            <v>3900</v>
          </cell>
          <cell r="CF99">
            <v>2490</v>
          </cell>
          <cell r="CG99">
            <v>82</v>
          </cell>
          <cell r="CH99">
            <v>0</v>
          </cell>
          <cell r="CI99">
            <v>63300</v>
          </cell>
          <cell r="CJ99">
            <v>43200</v>
          </cell>
          <cell r="CK99">
            <v>0</v>
          </cell>
          <cell r="CL99">
            <v>54500</v>
          </cell>
          <cell r="CM99">
            <v>294</v>
          </cell>
          <cell r="CN99">
            <v>3080</v>
          </cell>
          <cell r="CO99">
            <v>8290</v>
          </cell>
          <cell r="CP99">
            <v>0</v>
          </cell>
          <cell r="CQ99">
            <v>0</v>
          </cell>
          <cell r="CR99">
            <v>0</v>
          </cell>
          <cell r="CS99">
            <v>0</v>
          </cell>
        </row>
        <row r="100">
          <cell r="C100" t="str">
            <v>W24X306</v>
          </cell>
          <cell r="D100" t="str">
            <v>T</v>
          </cell>
          <cell r="E100">
            <v>306</v>
          </cell>
          <cell r="F100">
            <v>89.8</v>
          </cell>
          <cell r="G100">
            <v>27.1</v>
          </cell>
          <cell r="H100">
            <v>0</v>
          </cell>
          <cell r="I100">
            <v>0</v>
          </cell>
          <cell r="J100">
            <v>13.4</v>
          </cell>
          <cell r="K100">
            <v>0</v>
          </cell>
          <cell r="L100">
            <v>0</v>
          </cell>
          <cell r="M100">
            <v>1.26</v>
          </cell>
          <cell r="N100">
            <v>2.2799999999999998</v>
          </cell>
          <cell r="O100">
            <v>0</v>
          </cell>
          <cell r="P100">
            <v>0</v>
          </cell>
          <cell r="Q100">
            <v>0</v>
          </cell>
          <cell r="R100">
            <v>2.78</v>
          </cell>
          <cell r="S100">
            <v>3.1875</v>
          </cell>
          <cell r="T100">
            <v>1.4375</v>
          </cell>
          <cell r="U100">
            <v>0</v>
          </cell>
          <cell r="V100">
            <v>0</v>
          </cell>
          <cell r="W100">
            <v>0</v>
          </cell>
          <cell r="X100">
            <v>0</v>
          </cell>
          <cell r="Y100">
            <v>0</v>
          </cell>
          <cell r="Z100">
            <v>2.94</v>
          </cell>
          <cell r="AA100">
            <v>0</v>
          </cell>
          <cell r="AB100">
            <v>17.100000000000001</v>
          </cell>
          <cell r="AC100">
            <v>0</v>
          </cell>
          <cell r="AD100">
            <v>0</v>
          </cell>
          <cell r="AE100">
            <v>10700</v>
          </cell>
          <cell r="AF100">
            <v>922</v>
          </cell>
          <cell r="AG100">
            <v>789</v>
          </cell>
          <cell r="AH100">
            <v>10.9</v>
          </cell>
          <cell r="AI100">
            <v>919</v>
          </cell>
          <cell r="AJ100">
            <v>214</v>
          </cell>
          <cell r="AK100">
            <v>137</v>
          </cell>
          <cell r="AL100">
            <v>3.2</v>
          </cell>
          <cell r="AM100">
            <v>0</v>
          </cell>
          <cell r="AN100">
            <v>117</v>
          </cell>
          <cell r="AO100">
            <v>142000</v>
          </cell>
          <cell r="AP100">
            <v>0</v>
          </cell>
          <cell r="AQ100">
            <v>83.1</v>
          </cell>
          <cell r="AR100">
            <v>635</v>
          </cell>
          <cell r="AS100">
            <v>172</v>
          </cell>
          <cell r="AT100">
            <v>459</v>
          </cell>
          <cell r="AU100">
            <v>0</v>
          </cell>
          <cell r="AV100">
            <v>0</v>
          </cell>
          <cell r="AW100">
            <v>0</v>
          </cell>
          <cell r="AX100">
            <v>0</v>
          </cell>
          <cell r="AY100" t="str">
            <v>W610X455</v>
          </cell>
          <cell r="AZ100" t="str">
            <v>W610X455</v>
          </cell>
          <cell r="BA100">
            <v>455</v>
          </cell>
          <cell r="BB100">
            <v>57900</v>
          </cell>
          <cell r="BC100">
            <v>688</v>
          </cell>
          <cell r="BD100">
            <v>0</v>
          </cell>
          <cell r="BE100">
            <v>0</v>
          </cell>
          <cell r="BF100">
            <v>340</v>
          </cell>
          <cell r="BG100">
            <v>0</v>
          </cell>
          <cell r="BH100">
            <v>0</v>
          </cell>
          <cell r="BI100">
            <v>32</v>
          </cell>
          <cell r="BJ100">
            <v>57.9</v>
          </cell>
          <cell r="BK100">
            <v>0</v>
          </cell>
          <cell r="BL100">
            <v>0</v>
          </cell>
          <cell r="BM100">
            <v>0</v>
          </cell>
          <cell r="BN100">
            <v>70.599999999999994</v>
          </cell>
          <cell r="BO100">
            <v>81</v>
          </cell>
          <cell r="BP100">
            <v>0</v>
          </cell>
          <cell r="BQ100">
            <v>0</v>
          </cell>
          <cell r="BR100">
            <v>0</v>
          </cell>
          <cell r="BS100">
            <v>0</v>
          </cell>
          <cell r="BT100">
            <v>0</v>
          </cell>
          <cell r="BU100">
            <v>455</v>
          </cell>
          <cell r="BV100">
            <v>0</v>
          </cell>
          <cell r="BW100">
            <v>0</v>
          </cell>
          <cell r="BX100">
            <v>17.100000000000001</v>
          </cell>
          <cell r="BY100">
            <v>0</v>
          </cell>
          <cell r="BZ100">
            <v>4450</v>
          </cell>
          <cell r="CA100">
            <v>15100</v>
          </cell>
          <cell r="CB100">
            <v>12900</v>
          </cell>
          <cell r="CC100">
            <v>277</v>
          </cell>
          <cell r="CD100">
            <v>383</v>
          </cell>
          <cell r="CE100">
            <v>3510</v>
          </cell>
          <cell r="CF100">
            <v>2250</v>
          </cell>
          <cell r="CG100">
            <v>81.3</v>
          </cell>
          <cell r="CH100">
            <v>0</v>
          </cell>
          <cell r="CI100">
            <v>48700</v>
          </cell>
          <cell r="CJ100">
            <v>38100</v>
          </cell>
          <cell r="CK100">
            <v>0</v>
          </cell>
          <cell r="CL100">
            <v>53600</v>
          </cell>
          <cell r="CM100">
            <v>264</v>
          </cell>
          <cell r="CN100">
            <v>2820</v>
          </cell>
          <cell r="CO100">
            <v>7520</v>
          </cell>
          <cell r="CP100">
            <v>0</v>
          </cell>
          <cell r="CQ100">
            <v>0</v>
          </cell>
          <cell r="CR100">
            <v>0</v>
          </cell>
          <cell r="CS100">
            <v>0</v>
          </cell>
        </row>
        <row r="101">
          <cell r="C101" t="str">
            <v>W24X279</v>
          </cell>
          <cell r="D101" t="str">
            <v>T</v>
          </cell>
          <cell r="E101">
            <v>279</v>
          </cell>
          <cell r="F101">
            <v>82</v>
          </cell>
          <cell r="G101">
            <v>26.7</v>
          </cell>
          <cell r="H101">
            <v>0</v>
          </cell>
          <cell r="I101">
            <v>0</v>
          </cell>
          <cell r="J101">
            <v>13.3</v>
          </cell>
          <cell r="K101">
            <v>0</v>
          </cell>
          <cell r="L101">
            <v>0</v>
          </cell>
          <cell r="M101">
            <v>1.1599999999999999</v>
          </cell>
          <cell r="N101">
            <v>2.09</v>
          </cell>
          <cell r="O101">
            <v>0</v>
          </cell>
          <cell r="P101">
            <v>0</v>
          </cell>
          <cell r="Q101">
            <v>0</v>
          </cell>
          <cell r="R101">
            <v>2.59</v>
          </cell>
          <cell r="S101">
            <v>3</v>
          </cell>
          <cell r="T101">
            <v>1.4375</v>
          </cell>
          <cell r="U101">
            <v>0</v>
          </cell>
          <cell r="V101">
            <v>0</v>
          </cell>
          <cell r="W101">
            <v>0</v>
          </cell>
          <cell r="X101">
            <v>0</v>
          </cell>
          <cell r="Y101">
            <v>0</v>
          </cell>
          <cell r="Z101">
            <v>3.18</v>
          </cell>
          <cell r="AA101">
            <v>0</v>
          </cell>
          <cell r="AB101">
            <v>18.600000000000001</v>
          </cell>
          <cell r="AC101">
            <v>0</v>
          </cell>
          <cell r="AD101">
            <v>0</v>
          </cell>
          <cell r="AE101">
            <v>9600</v>
          </cell>
          <cell r="AF101">
            <v>835</v>
          </cell>
          <cell r="AG101">
            <v>718</v>
          </cell>
          <cell r="AH101">
            <v>10.8</v>
          </cell>
          <cell r="AI101">
            <v>823</v>
          </cell>
          <cell r="AJ101">
            <v>193</v>
          </cell>
          <cell r="AK101">
            <v>124</v>
          </cell>
          <cell r="AL101">
            <v>3.17</v>
          </cell>
          <cell r="AM101">
            <v>0</v>
          </cell>
          <cell r="AN101">
            <v>90.5</v>
          </cell>
          <cell r="AO101">
            <v>125000</v>
          </cell>
          <cell r="AP101">
            <v>0</v>
          </cell>
          <cell r="AQ101">
            <v>81.8</v>
          </cell>
          <cell r="AR101">
            <v>569</v>
          </cell>
          <cell r="AS101">
            <v>156</v>
          </cell>
          <cell r="AT101">
            <v>416</v>
          </cell>
          <cell r="AU101">
            <v>0</v>
          </cell>
          <cell r="AV101">
            <v>0</v>
          </cell>
          <cell r="AW101">
            <v>0</v>
          </cell>
          <cell r="AX101">
            <v>0</v>
          </cell>
          <cell r="AY101" t="str">
            <v>W610X415</v>
          </cell>
          <cell r="AZ101" t="str">
            <v>W610X415</v>
          </cell>
          <cell r="BA101">
            <v>415</v>
          </cell>
          <cell r="BB101">
            <v>52900</v>
          </cell>
          <cell r="BC101">
            <v>678</v>
          </cell>
          <cell r="BD101">
            <v>0</v>
          </cell>
          <cell r="BE101">
            <v>0</v>
          </cell>
          <cell r="BF101">
            <v>338</v>
          </cell>
          <cell r="BG101">
            <v>0</v>
          </cell>
          <cell r="BH101">
            <v>0</v>
          </cell>
          <cell r="BI101">
            <v>29.5</v>
          </cell>
          <cell r="BJ101">
            <v>53.1</v>
          </cell>
          <cell r="BK101">
            <v>0</v>
          </cell>
          <cell r="BL101">
            <v>0</v>
          </cell>
          <cell r="BM101">
            <v>0</v>
          </cell>
          <cell r="BN101">
            <v>65.8</v>
          </cell>
          <cell r="BO101">
            <v>76.2</v>
          </cell>
          <cell r="BP101">
            <v>0</v>
          </cell>
          <cell r="BQ101">
            <v>0</v>
          </cell>
          <cell r="BR101">
            <v>0</v>
          </cell>
          <cell r="BS101">
            <v>0</v>
          </cell>
          <cell r="BT101">
            <v>0</v>
          </cell>
          <cell r="BU101">
            <v>415</v>
          </cell>
          <cell r="BV101">
            <v>0</v>
          </cell>
          <cell r="BW101">
            <v>0</v>
          </cell>
          <cell r="BX101">
            <v>18.600000000000001</v>
          </cell>
          <cell r="BY101">
            <v>0</v>
          </cell>
          <cell r="BZ101">
            <v>4000</v>
          </cell>
          <cell r="CA101">
            <v>13700</v>
          </cell>
          <cell r="CB101">
            <v>11800</v>
          </cell>
          <cell r="CC101">
            <v>274</v>
          </cell>
          <cell r="CD101">
            <v>343</v>
          </cell>
          <cell r="CE101">
            <v>3160</v>
          </cell>
          <cell r="CF101">
            <v>2030</v>
          </cell>
          <cell r="CG101">
            <v>80.5</v>
          </cell>
          <cell r="CH101">
            <v>0</v>
          </cell>
          <cell r="CI101">
            <v>37700</v>
          </cell>
          <cell r="CJ101">
            <v>33600</v>
          </cell>
          <cell r="CK101">
            <v>0</v>
          </cell>
          <cell r="CL101">
            <v>52800</v>
          </cell>
          <cell r="CM101">
            <v>237</v>
          </cell>
          <cell r="CN101">
            <v>2560</v>
          </cell>
          <cell r="CO101">
            <v>6820</v>
          </cell>
          <cell r="CP101">
            <v>0</v>
          </cell>
          <cell r="CQ101">
            <v>0</v>
          </cell>
          <cell r="CR101">
            <v>0</v>
          </cell>
          <cell r="CS101">
            <v>0</v>
          </cell>
        </row>
        <row r="102">
          <cell r="C102" t="str">
            <v>W24X250</v>
          </cell>
          <cell r="D102" t="str">
            <v>T</v>
          </cell>
          <cell r="E102">
            <v>250</v>
          </cell>
          <cell r="F102">
            <v>73.5</v>
          </cell>
          <cell r="G102">
            <v>26.3</v>
          </cell>
          <cell r="H102">
            <v>0</v>
          </cell>
          <cell r="I102">
            <v>0</v>
          </cell>
          <cell r="J102">
            <v>13.2</v>
          </cell>
          <cell r="K102">
            <v>0</v>
          </cell>
          <cell r="L102">
            <v>0</v>
          </cell>
          <cell r="M102">
            <v>1.04</v>
          </cell>
          <cell r="N102">
            <v>1.89</v>
          </cell>
          <cell r="O102">
            <v>0</v>
          </cell>
          <cell r="P102">
            <v>0</v>
          </cell>
          <cell r="Q102">
            <v>0</v>
          </cell>
          <cell r="R102">
            <v>2.39</v>
          </cell>
          <cell r="S102">
            <v>2.8125</v>
          </cell>
          <cell r="T102">
            <v>1.375</v>
          </cell>
          <cell r="U102">
            <v>0</v>
          </cell>
          <cell r="V102">
            <v>0</v>
          </cell>
          <cell r="W102">
            <v>0</v>
          </cell>
          <cell r="X102">
            <v>0</v>
          </cell>
          <cell r="Y102">
            <v>0</v>
          </cell>
          <cell r="Z102">
            <v>3.49</v>
          </cell>
          <cell r="AA102">
            <v>0</v>
          </cell>
          <cell r="AB102">
            <v>20.7</v>
          </cell>
          <cell r="AC102">
            <v>0</v>
          </cell>
          <cell r="AD102">
            <v>0</v>
          </cell>
          <cell r="AE102">
            <v>8490</v>
          </cell>
          <cell r="AF102">
            <v>744</v>
          </cell>
          <cell r="AG102">
            <v>644</v>
          </cell>
          <cell r="AH102">
            <v>10.7</v>
          </cell>
          <cell r="AI102">
            <v>724</v>
          </cell>
          <cell r="AJ102">
            <v>171</v>
          </cell>
          <cell r="AK102">
            <v>110</v>
          </cell>
          <cell r="AL102">
            <v>3.14</v>
          </cell>
          <cell r="AM102">
            <v>0</v>
          </cell>
          <cell r="AN102">
            <v>66.599999999999994</v>
          </cell>
          <cell r="AO102">
            <v>108000</v>
          </cell>
          <cell r="AP102">
            <v>0</v>
          </cell>
          <cell r="AQ102">
            <v>80.599999999999994</v>
          </cell>
          <cell r="AR102">
            <v>502</v>
          </cell>
          <cell r="AS102">
            <v>140</v>
          </cell>
          <cell r="AT102">
            <v>370</v>
          </cell>
          <cell r="AU102">
            <v>0</v>
          </cell>
          <cell r="AV102">
            <v>0</v>
          </cell>
          <cell r="AW102">
            <v>0</v>
          </cell>
          <cell r="AX102">
            <v>0</v>
          </cell>
          <cell r="AY102" t="str">
            <v>W610X372</v>
          </cell>
          <cell r="AZ102" t="str">
            <v>W610X372</v>
          </cell>
          <cell r="BA102">
            <v>372</v>
          </cell>
          <cell r="BB102">
            <v>47400</v>
          </cell>
          <cell r="BC102">
            <v>668</v>
          </cell>
          <cell r="BD102">
            <v>0</v>
          </cell>
          <cell r="BE102">
            <v>0</v>
          </cell>
          <cell r="BF102">
            <v>335</v>
          </cell>
          <cell r="BG102">
            <v>0</v>
          </cell>
          <cell r="BH102">
            <v>0</v>
          </cell>
          <cell r="BI102">
            <v>26.4</v>
          </cell>
          <cell r="BJ102">
            <v>48</v>
          </cell>
          <cell r="BK102">
            <v>0</v>
          </cell>
          <cell r="BL102">
            <v>0</v>
          </cell>
          <cell r="BM102">
            <v>0</v>
          </cell>
          <cell r="BN102">
            <v>60.7</v>
          </cell>
          <cell r="BO102">
            <v>71.400000000000006</v>
          </cell>
          <cell r="BP102">
            <v>0</v>
          </cell>
          <cell r="BQ102">
            <v>0</v>
          </cell>
          <cell r="BR102">
            <v>0</v>
          </cell>
          <cell r="BS102">
            <v>0</v>
          </cell>
          <cell r="BT102">
            <v>0</v>
          </cell>
          <cell r="BU102">
            <v>372</v>
          </cell>
          <cell r="BV102">
            <v>0</v>
          </cell>
          <cell r="BW102">
            <v>0</v>
          </cell>
          <cell r="BX102">
            <v>20.7</v>
          </cell>
          <cell r="BY102">
            <v>0</v>
          </cell>
          <cell r="BZ102">
            <v>3530</v>
          </cell>
          <cell r="CA102">
            <v>12200</v>
          </cell>
          <cell r="CB102">
            <v>10600</v>
          </cell>
          <cell r="CC102">
            <v>272</v>
          </cell>
          <cell r="CD102">
            <v>301</v>
          </cell>
          <cell r="CE102">
            <v>2800</v>
          </cell>
          <cell r="CF102">
            <v>1800</v>
          </cell>
          <cell r="CG102">
            <v>79.8</v>
          </cell>
          <cell r="CH102">
            <v>0</v>
          </cell>
          <cell r="CI102">
            <v>27700</v>
          </cell>
          <cell r="CJ102">
            <v>29000</v>
          </cell>
          <cell r="CK102">
            <v>0</v>
          </cell>
          <cell r="CL102">
            <v>52000</v>
          </cell>
          <cell r="CM102">
            <v>209</v>
          </cell>
          <cell r="CN102">
            <v>2290</v>
          </cell>
          <cell r="CO102">
            <v>6060</v>
          </cell>
          <cell r="CP102">
            <v>0</v>
          </cell>
          <cell r="CQ102">
            <v>0</v>
          </cell>
          <cell r="CR102">
            <v>0</v>
          </cell>
          <cell r="CS102">
            <v>0</v>
          </cell>
        </row>
        <row r="103">
          <cell r="C103" t="str">
            <v>W24X229</v>
          </cell>
          <cell r="D103" t="str">
            <v>F</v>
          </cell>
          <cell r="E103">
            <v>229</v>
          </cell>
          <cell r="F103">
            <v>67.2</v>
          </cell>
          <cell r="G103">
            <v>26</v>
          </cell>
          <cell r="H103">
            <v>0</v>
          </cell>
          <cell r="I103">
            <v>0</v>
          </cell>
          <cell r="J103">
            <v>13.1</v>
          </cell>
          <cell r="K103">
            <v>0</v>
          </cell>
          <cell r="L103">
            <v>0</v>
          </cell>
          <cell r="M103">
            <v>0.96</v>
          </cell>
          <cell r="N103">
            <v>1.73</v>
          </cell>
          <cell r="O103">
            <v>0</v>
          </cell>
          <cell r="P103">
            <v>0</v>
          </cell>
          <cell r="Q103">
            <v>0</v>
          </cell>
          <cell r="R103">
            <v>2.23</v>
          </cell>
          <cell r="S103">
            <v>2.625</v>
          </cell>
          <cell r="T103">
            <v>1.3125</v>
          </cell>
          <cell r="U103">
            <v>0</v>
          </cell>
          <cell r="V103">
            <v>0</v>
          </cell>
          <cell r="W103">
            <v>0</v>
          </cell>
          <cell r="X103">
            <v>0</v>
          </cell>
          <cell r="Y103">
            <v>0</v>
          </cell>
          <cell r="Z103">
            <v>3.79</v>
          </cell>
          <cell r="AA103">
            <v>0</v>
          </cell>
          <cell r="AB103">
            <v>22.5</v>
          </cell>
          <cell r="AC103">
            <v>0</v>
          </cell>
          <cell r="AD103">
            <v>0</v>
          </cell>
          <cell r="AE103">
            <v>7650</v>
          </cell>
          <cell r="AF103">
            <v>675</v>
          </cell>
          <cell r="AG103">
            <v>588</v>
          </cell>
          <cell r="AH103">
            <v>10.7</v>
          </cell>
          <cell r="AI103">
            <v>651</v>
          </cell>
          <cell r="AJ103">
            <v>154</v>
          </cell>
          <cell r="AK103">
            <v>99.4</v>
          </cell>
          <cell r="AL103">
            <v>3.11</v>
          </cell>
          <cell r="AM103">
            <v>0</v>
          </cell>
          <cell r="AN103">
            <v>51.3</v>
          </cell>
          <cell r="AO103">
            <v>96100</v>
          </cell>
          <cell r="AP103">
            <v>0</v>
          </cell>
          <cell r="AQ103">
            <v>79.5</v>
          </cell>
          <cell r="AR103">
            <v>450</v>
          </cell>
          <cell r="AS103">
            <v>127</v>
          </cell>
          <cell r="AT103">
            <v>336</v>
          </cell>
          <cell r="AU103">
            <v>0</v>
          </cell>
          <cell r="AV103">
            <v>0</v>
          </cell>
          <cell r="AW103">
            <v>0</v>
          </cell>
          <cell r="AX103">
            <v>0</v>
          </cell>
          <cell r="AY103" t="str">
            <v>W610X341</v>
          </cell>
          <cell r="AZ103" t="str">
            <v>W610X341</v>
          </cell>
          <cell r="BA103">
            <v>341</v>
          </cell>
          <cell r="BB103">
            <v>43400</v>
          </cell>
          <cell r="BC103">
            <v>660</v>
          </cell>
          <cell r="BD103">
            <v>0</v>
          </cell>
          <cell r="BE103">
            <v>0</v>
          </cell>
          <cell r="BF103">
            <v>333</v>
          </cell>
          <cell r="BG103">
            <v>0</v>
          </cell>
          <cell r="BH103">
            <v>0</v>
          </cell>
          <cell r="BI103">
            <v>24.4</v>
          </cell>
          <cell r="BJ103">
            <v>43.9</v>
          </cell>
          <cell r="BK103">
            <v>0</v>
          </cell>
          <cell r="BL103">
            <v>0</v>
          </cell>
          <cell r="BM103">
            <v>0</v>
          </cell>
          <cell r="BN103">
            <v>56.6</v>
          </cell>
          <cell r="BO103">
            <v>66.7</v>
          </cell>
          <cell r="BP103">
            <v>0</v>
          </cell>
          <cell r="BQ103">
            <v>0</v>
          </cell>
          <cell r="BR103">
            <v>0</v>
          </cell>
          <cell r="BS103">
            <v>0</v>
          </cell>
          <cell r="BT103">
            <v>0</v>
          </cell>
          <cell r="BU103">
            <v>341</v>
          </cell>
          <cell r="BV103">
            <v>0</v>
          </cell>
          <cell r="BW103">
            <v>0</v>
          </cell>
          <cell r="BX103">
            <v>22.5</v>
          </cell>
          <cell r="BY103">
            <v>0</v>
          </cell>
          <cell r="BZ103">
            <v>3180</v>
          </cell>
          <cell r="CA103">
            <v>11100</v>
          </cell>
          <cell r="CB103">
            <v>9640</v>
          </cell>
          <cell r="CC103">
            <v>272</v>
          </cell>
          <cell r="CD103">
            <v>271</v>
          </cell>
          <cell r="CE103">
            <v>2520</v>
          </cell>
          <cell r="CF103">
            <v>1630</v>
          </cell>
          <cell r="CG103">
            <v>79</v>
          </cell>
          <cell r="CH103">
            <v>0</v>
          </cell>
          <cell r="CI103">
            <v>21400</v>
          </cell>
          <cell r="CJ103">
            <v>25800</v>
          </cell>
          <cell r="CK103">
            <v>0</v>
          </cell>
          <cell r="CL103">
            <v>51300</v>
          </cell>
          <cell r="CM103">
            <v>187</v>
          </cell>
          <cell r="CN103">
            <v>2080</v>
          </cell>
          <cell r="CO103">
            <v>5510</v>
          </cell>
          <cell r="CP103">
            <v>0</v>
          </cell>
          <cell r="CQ103">
            <v>0</v>
          </cell>
          <cell r="CR103">
            <v>0</v>
          </cell>
          <cell r="CS103">
            <v>0</v>
          </cell>
        </row>
        <row r="104">
          <cell r="C104" t="str">
            <v>W24X207</v>
          </cell>
          <cell r="D104" t="str">
            <v>F</v>
          </cell>
          <cell r="E104">
            <v>207</v>
          </cell>
          <cell r="F104">
            <v>60.7</v>
          </cell>
          <cell r="G104">
            <v>25.7</v>
          </cell>
          <cell r="H104">
            <v>0</v>
          </cell>
          <cell r="I104">
            <v>0</v>
          </cell>
          <cell r="J104">
            <v>13</v>
          </cell>
          <cell r="K104">
            <v>0</v>
          </cell>
          <cell r="L104">
            <v>0</v>
          </cell>
          <cell r="M104">
            <v>0.87</v>
          </cell>
          <cell r="N104">
            <v>1.57</v>
          </cell>
          <cell r="O104">
            <v>0</v>
          </cell>
          <cell r="P104">
            <v>0</v>
          </cell>
          <cell r="Q104">
            <v>0</v>
          </cell>
          <cell r="R104">
            <v>2.0699999999999998</v>
          </cell>
          <cell r="S104">
            <v>2.5</v>
          </cell>
          <cell r="T104">
            <v>1.25</v>
          </cell>
          <cell r="U104">
            <v>0</v>
          </cell>
          <cell r="V104">
            <v>0</v>
          </cell>
          <cell r="W104">
            <v>0</v>
          </cell>
          <cell r="X104">
            <v>0</v>
          </cell>
          <cell r="Y104">
            <v>0</v>
          </cell>
          <cell r="Z104">
            <v>4.1399999999999997</v>
          </cell>
          <cell r="AA104">
            <v>0</v>
          </cell>
          <cell r="AB104">
            <v>24.8</v>
          </cell>
          <cell r="AC104">
            <v>0</v>
          </cell>
          <cell r="AD104">
            <v>0</v>
          </cell>
          <cell r="AE104">
            <v>6820</v>
          </cell>
          <cell r="AF104">
            <v>606</v>
          </cell>
          <cell r="AG104">
            <v>531</v>
          </cell>
          <cell r="AH104">
            <v>10.6</v>
          </cell>
          <cell r="AI104">
            <v>578</v>
          </cell>
          <cell r="AJ104">
            <v>137</v>
          </cell>
          <cell r="AK104">
            <v>88.8</v>
          </cell>
          <cell r="AL104">
            <v>3.08</v>
          </cell>
          <cell r="AM104">
            <v>0</v>
          </cell>
          <cell r="AN104">
            <v>38.299999999999997</v>
          </cell>
          <cell r="AO104">
            <v>84100</v>
          </cell>
          <cell r="AP104">
            <v>0</v>
          </cell>
          <cell r="AQ104">
            <v>78.400000000000006</v>
          </cell>
          <cell r="AR104">
            <v>400</v>
          </cell>
          <cell r="AS104">
            <v>115</v>
          </cell>
          <cell r="AT104">
            <v>302</v>
          </cell>
          <cell r="AU104">
            <v>0</v>
          </cell>
          <cell r="AV104">
            <v>0</v>
          </cell>
          <cell r="AW104">
            <v>0</v>
          </cell>
          <cell r="AX104">
            <v>0</v>
          </cell>
          <cell r="AY104" t="str">
            <v>W610X307</v>
          </cell>
          <cell r="AZ104" t="str">
            <v>W610X307</v>
          </cell>
          <cell r="BA104">
            <v>307</v>
          </cell>
          <cell r="BB104">
            <v>39200</v>
          </cell>
          <cell r="BC104">
            <v>653</v>
          </cell>
          <cell r="BD104">
            <v>0</v>
          </cell>
          <cell r="BE104">
            <v>0</v>
          </cell>
          <cell r="BF104">
            <v>330</v>
          </cell>
          <cell r="BG104">
            <v>0</v>
          </cell>
          <cell r="BH104">
            <v>0</v>
          </cell>
          <cell r="BI104">
            <v>22.1</v>
          </cell>
          <cell r="BJ104">
            <v>39.9</v>
          </cell>
          <cell r="BK104">
            <v>0</v>
          </cell>
          <cell r="BL104">
            <v>0</v>
          </cell>
          <cell r="BM104">
            <v>0</v>
          </cell>
          <cell r="BN104">
            <v>52.6</v>
          </cell>
          <cell r="BO104">
            <v>63.5</v>
          </cell>
          <cell r="BP104">
            <v>0</v>
          </cell>
          <cell r="BQ104">
            <v>0</v>
          </cell>
          <cell r="BR104">
            <v>0</v>
          </cell>
          <cell r="BS104">
            <v>0</v>
          </cell>
          <cell r="BT104">
            <v>0</v>
          </cell>
          <cell r="BU104">
            <v>307</v>
          </cell>
          <cell r="BV104">
            <v>0</v>
          </cell>
          <cell r="BW104">
            <v>0</v>
          </cell>
          <cell r="BX104">
            <v>24.8</v>
          </cell>
          <cell r="BY104">
            <v>0</v>
          </cell>
          <cell r="BZ104">
            <v>2840</v>
          </cell>
          <cell r="CA104">
            <v>9930</v>
          </cell>
          <cell r="CB104">
            <v>8700</v>
          </cell>
          <cell r="CC104">
            <v>269</v>
          </cell>
          <cell r="CD104">
            <v>241</v>
          </cell>
          <cell r="CE104">
            <v>2250</v>
          </cell>
          <cell r="CF104">
            <v>1460</v>
          </cell>
          <cell r="CG104">
            <v>78.2</v>
          </cell>
          <cell r="CH104">
            <v>0</v>
          </cell>
          <cell r="CI104">
            <v>15900</v>
          </cell>
          <cell r="CJ104">
            <v>22600</v>
          </cell>
          <cell r="CK104">
            <v>0</v>
          </cell>
          <cell r="CL104">
            <v>50600</v>
          </cell>
          <cell r="CM104">
            <v>166</v>
          </cell>
          <cell r="CN104">
            <v>1880</v>
          </cell>
          <cell r="CO104">
            <v>4950</v>
          </cell>
          <cell r="CP104">
            <v>0</v>
          </cell>
          <cell r="CQ104">
            <v>0</v>
          </cell>
          <cell r="CR104">
            <v>0</v>
          </cell>
          <cell r="CS104">
            <v>0</v>
          </cell>
        </row>
        <row r="105">
          <cell r="C105" t="str">
            <v>W24X192</v>
          </cell>
          <cell r="D105" t="str">
            <v>F</v>
          </cell>
          <cell r="E105">
            <v>192</v>
          </cell>
          <cell r="F105">
            <v>56.3</v>
          </cell>
          <cell r="G105">
            <v>25.5</v>
          </cell>
          <cell r="H105">
            <v>0</v>
          </cell>
          <cell r="I105">
            <v>0</v>
          </cell>
          <cell r="J105">
            <v>13</v>
          </cell>
          <cell r="K105">
            <v>0</v>
          </cell>
          <cell r="L105">
            <v>0</v>
          </cell>
          <cell r="M105">
            <v>0.81</v>
          </cell>
          <cell r="N105">
            <v>1.46</v>
          </cell>
          <cell r="O105">
            <v>0</v>
          </cell>
          <cell r="P105">
            <v>0</v>
          </cell>
          <cell r="Q105">
            <v>0</v>
          </cell>
          <cell r="R105">
            <v>1.96</v>
          </cell>
          <cell r="S105">
            <v>2.375</v>
          </cell>
          <cell r="T105">
            <v>1.25</v>
          </cell>
          <cell r="U105">
            <v>0</v>
          </cell>
          <cell r="V105">
            <v>0</v>
          </cell>
          <cell r="W105">
            <v>0</v>
          </cell>
          <cell r="X105">
            <v>0</v>
          </cell>
          <cell r="Y105">
            <v>0</v>
          </cell>
          <cell r="Z105">
            <v>4.43</v>
          </cell>
          <cell r="AA105">
            <v>0</v>
          </cell>
          <cell r="AB105">
            <v>26.6</v>
          </cell>
          <cell r="AC105">
            <v>0</v>
          </cell>
          <cell r="AD105">
            <v>0</v>
          </cell>
          <cell r="AE105">
            <v>6260</v>
          </cell>
          <cell r="AF105">
            <v>559</v>
          </cell>
          <cell r="AG105">
            <v>491</v>
          </cell>
          <cell r="AH105">
            <v>10.5</v>
          </cell>
          <cell r="AI105">
            <v>530</v>
          </cell>
          <cell r="AJ105">
            <v>126</v>
          </cell>
          <cell r="AK105">
            <v>81.8</v>
          </cell>
          <cell r="AL105">
            <v>3.07</v>
          </cell>
          <cell r="AM105">
            <v>0</v>
          </cell>
          <cell r="AN105">
            <v>30.8</v>
          </cell>
          <cell r="AO105">
            <v>76300</v>
          </cell>
          <cell r="AP105">
            <v>0</v>
          </cell>
          <cell r="AQ105">
            <v>78.099999999999994</v>
          </cell>
          <cell r="AR105">
            <v>371</v>
          </cell>
          <cell r="AS105">
            <v>107</v>
          </cell>
          <cell r="AT105">
            <v>280</v>
          </cell>
          <cell r="AU105">
            <v>0</v>
          </cell>
          <cell r="AV105">
            <v>0</v>
          </cell>
          <cell r="AW105">
            <v>0</v>
          </cell>
          <cell r="AX105">
            <v>0</v>
          </cell>
          <cell r="AY105" t="str">
            <v>W610X285</v>
          </cell>
          <cell r="AZ105" t="str">
            <v>W610X285</v>
          </cell>
          <cell r="BA105">
            <v>285</v>
          </cell>
          <cell r="BB105">
            <v>36300</v>
          </cell>
          <cell r="BC105">
            <v>648</v>
          </cell>
          <cell r="BD105">
            <v>0</v>
          </cell>
          <cell r="BE105">
            <v>0</v>
          </cell>
          <cell r="BF105">
            <v>330</v>
          </cell>
          <cell r="BG105">
            <v>0</v>
          </cell>
          <cell r="BH105">
            <v>0</v>
          </cell>
          <cell r="BI105">
            <v>20.6</v>
          </cell>
          <cell r="BJ105">
            <v>37.1</v>
          </cell>
          <cell r="BK105">
            <v>0</v>
          </cell>
          <cell r="BL105">
            <v>0</v>
          </cell>
          <cell r="BM105">
            <v>0</v>
          </cell>
          <cell r="BN105">
            <v>49.8</v>
          </cell>
          <cell r="BO105">
            <v>60.3</v>
          </cell>
          <cell r="BP105">
            <v>0</v>
          </cell>
          <cell r="BQ105">
            <v>0</v>
          </cell>
          <cell r="BR105">
            <v>0</v>
          </cell>
          <cell r="BS105">
            <v>0</v>
          </cell>
          <cell r="BT105">
            <v>0</v>
          </cell>
          <cell r="BU105">
            <v>285</v>
          </cell>
          <cell r="BV105">
            <v>0</v>
          </cell>
          <cell r="BW105">
            <v>0</v>
          </cell>
          <cell r="BX105">
            <v>26.6</v>
          </cell>
          <cell r="BY105">
            <v>0</v>
          </cell>
          <cell r="BZ105">
            <v>2610</v>
          </cell>
          <cell r="CA105">
            <v>9160</v>
          </cell>
          <cell r="CB105">
            <v>8050</v>
          </cell>
          <cell r="CC105">
            <v>267</v>
          </cell>
          <cell r="CD105">
            <v>221</v>
          </cell>
          <cell r="CE105">
            <v>2060</v>
          </cell>
          <cell r="CF105">
            <v>1340</v>
          </cell>
          <cell r="CG105">
            <v>78</v>
          </cell>
          <cell r="CH105">
            <v>0</v>
          </cell>
          <cell r="CI105">
            <v>12800</v>
          </cell>
          <cell r="CJ105">
            <v>20500</v>
          </cell>
          <cell r="CK105">
            <v>0</v>
          </cell>
          <cell r="CL105">
            <v>50400</v>
          </cell>
          <cell r="CM105">
            <v>154</v>
          </cell>
          <cell r="CN105">
            <v>1750</v>
          </cell>
          <cell r="CO105">
            <v>4590</v>
          </cell>
          <cell r="CP105">
            <v>0</v>
          </cell>
          <cell r="CQ105">
            <v>0</v>
          </cell>
          <cell r="CR105">
            <v>0</v>
          </cell>
          <cell r="CS105">
            <v>0</v>
          </cell>
        </row>
        <row r="106">
          <cell r="C106" t="str">
            <v>W24X176</v>
          </cell>
          <cell r="D106" t="str">
            <v>F</v>
          </cell>
          <cell r="E106">
            <v>176</v>
          </cell>
          <cell r="F106">
            <v>51.7</v>
          </cell>
          <cell r="G106">
            <v>25.2</v>
          </cell>
          <cell r="H106">
            <v>0</v>
          </cell>
          <cell r="I106">
            <v>0</v>
          </cell>
          <cell r="J106">
            <v>12.9</v>
          </cell>
          <cell r="K106">
            <v>0</v>
          </cell>
          <cell r="L106">
            <v>0</v>
          </cell>
          <cell r="M106">
            <v>0.75</v>
          </cell>
          <cell r="N106">
            <v>1.34</v>
          </cell>
          <cell r="O106">
            <v>0</v>
          </cell>
          <cell r="P106">
            <v>0</v>
          </cell>
          <cell r="Q106">
            <v>0</v>
          </cell>
          <cell r="R106">
            <v>1.84</v>
          </cell>
          <cell r="S106">
            <v>2.25</v>
          </cell>
          <cell r="T106">
            <v>1.1875</v>
          </cell>
          <cell r="U106">
            <v>0</v>
          </cell>
          <cell r="V106">
            <v>0</v>
          </cell>
          <cell r="W106">
            <v>0</v>
          </cell>
          <cell r="X106">
            <v>0</v>
          </cell>
          <cell r="Y106">
            <v>0</v>
          </cell>
          <cell r="Z106">
            <v>4.8099999999999996</v>
          </cell>
          <cell r="AA106">
            <v>0</v>
          </cell>
          <cell r="AB106">
            <v>28.7</v>
          </cell>
          <cell r="AC106">
            <v>0</v>
          </cell>
          <cell r="AD106">
            <v>0</v>
          </cell>
          <cell r="AE106">
            <v>5680</v>
          </cell>
          <cell r="AF106">
            <v>511</v>
          </cell>
          <cell r="AG106">
            <v>450</v>
          </cell>
          <cell r="AH106">
            <v>10.5</v>
          </cell>
          <cell r="AI106">
            <v>479</v>
          </cell>
          <cell r="AJ106">
            <v>115</v>
          </cell>
          <cell r="AK106">
            <v>74.3</v>
          </cell>
          <cell r="AL106">
            <v>3.04</v>
          </cell>
          <cell r="AM106">
            <v>0</v>
          </cell>
          <cell r="AN106">
            <v>23.9</v>
          </cell>
          <cell r="AO106">
            <v>68400</v>
          </cell>
          <cell r="AP106">
            <v>0</v>
          </cell>
          <cell r="AQ106">
            <v>76.900000000000006</v>
          </cell>
          <cell r="AR106">
            <v>333</v>
          </cell>
          <cell r="AS106">
            <v>97.1</v>
          </cell>
          <cell r="AT106">
            <v>254</v>
          </cell>
          <cell r="AU106">
            <v>0</v>
          </cell>
          <cell r="AV106">
            <v>0</v>
          </cell>
          <cell r="AW106">
            <v>0</v>
          </cell>
          <cell r="AX106">
            <v>0</v>
          </cell>
          <cell r="AY106" t="str">
            <v>W610X262</v>
          </cell>
          <cell r="AZ106" t="str">
            <v>W610X262</v>
          </cell>
          <cell r="BA106">
            <v>262</v>
          </cell>
          <cell r="BB106">
            <v>33400</v>
          </cell>
          <cell r="BC106">
            <v>640</v>
          </cell>
          <cell r="BD106">
            <v>0</v>
          </cell>
          <cell r="BE106">
            <v>0</v>
          </cell>
          <cell r="BF106">
            <v>328</v>
          </cell>
          <cell r="BG106">
            <v>0</v>
          </cell>
          <cell r="BH106">
            <v>0</v>
          </cell>
          <cell r="BI106">
            <v>19.100000000000001</v>
          </cell>
          <cell r="BJ106">
            <v>34</v>
          </cell>
          <cell r="BK106">
            <v>0</v>
          </cell>
          <cell r="BL106">
            <v>0</v>
          </cell>
          <cell r="BM106">
            <v>0</v>
          </cell>
          <cell r="BN106">
            <v>46.7</v>
          </cell>
          <cell r="BO106">
            <v>57.2</v>
          </cell>
          <cell r="BP106">
            <v>0</v>
          </cell>
          <cell r="BQ106">
            <v>0</v>
          </cell>
          <cell r="BR106">
            <v>0</v>
          </cell>
          <cell r="BS106">
            <v>0</v>
          </cell>
          <cell r="BT106">
            <v>0</v>
          </cell>
          <cell r="BU106">
            <v>262</v>
          </cell>
          <cell r="BV106">
            <v>0</v>
          </cell>
          <cell r="BW106">
            <v>0</v>
          </cell>
          <cell r="BX106">
            <v>28.7</v>
          </cell>
          <cell r="BY106">
            <v>0</v>
          </cell>
          <cell r="BZ106">
            <v>2360</v>
          </cell>
          <cell r="CA106">
            <v>8370</v>
          </cell>
          <cell r="CB106">
            <v>7370</v>
          </cell>
          <cell r="CC106">
            <v>267</v>
          </cell>
          <cell r="CD106">
            <v>199</v>
          </cell>
          <cell r="CE106">
            <v>1880</v>
          </cell>
          <cell r="CF106">
            <v>1220</v>
          </cell>
          <cell r="CG106">
            <v>77.2</v>
          </cell>
          <cell r="CH106">
            <v>0</v>
          </cell>
          <cell r="CI106">
            <v>9950</v>
          </cell>
          <cell r="CJ106">
            <v>18400</v>
          </cell>
          <cell r="CK106">
            <v>0</v>
          </cell>
          <cell r="CL106">
            <v>49600</v>
          </cell>
          <cell r="CM106">
            <v>139</v>
          </cell>
          <cell r="CN106">
            <v>1590</v>
          </cell>
          <cell r="CO106">
            <v>4160</v>
          </cell>
          <cell r="CP106">
            <v>0</v>
          </cell>
          <cell r="CQ106">
            <v>0</v>
          </cell>
          <cell r="CR106">
            <v>0</v>
          </cell>
          <cell r="CS106">
            <v>0</v>
          </cell>
        </row>
        <row r="107">
          <cell r="C107" t="str">
            <v>W24X162</v>
          </cell>
          <cell r="D107" t="str">
            <v>F</v>
          </cell>
          <cell r="E107">
            <v>162</v>
          </cell>
          <cell r="F107">
            <v>47.7</v>
          </cell>
          <cell r="G107">
            <v>25</v>
          </cell>
          <cell r="H107">
            <v>0</v>
          </cell>
          <cell r="I107">
            <v>0</v>
          </cell>
          <cell r="J107">
            <v>13</v>
          </cell>
          <cell r="K107">
            <v>0</v>
          </cell>
          <cell r="L107">
            <v>0</v>
          </cell>
          <cell r="M107">
            <v>0.70499999999999996</v>
          </cell>
          <cell r="N107">
            <v>1.22</v>
          </cell>
          <cell r="O107">
            <v>0</v>
          </cell>
          <cell r="P107">
            <v>0</v>
          </cell>
          <cell r="Q107">
            <v>0</v>
          </cell>
          <cell r="R107">
            <v>1.72</v>
          </cell>
          <cell r="S107">
            <v>2.125</v>
          </cell>
          <cell r="T107">
            <v>1.1875</v>
          </cell>
          <cell r="U107">
            <v>0</v>
          </cell>
          <cell r="V107">
            <v>0</v>
          </cell>
          <cell r="W107">
            <v>0</v>
          </cell>
          <cell r="X107">
            <v>0</v>
          </cell>
          <cell r="Y107">
            <v>0</v>
          </cell>
          <cell r="Z107">
            <v>5.31</v>
          </cell>
          <cell r="AA107">
            <v>0</v>
          </cell>
          <cell r="AB107">
            <v>30.6</v>
          </cell>
          <cell r="AC107">
            <v>0</v>
          </cell>
          <cell r="AD107">
            <v>0</v>
          </cell>
          <cell r="AE107">
            <v>5170</v>
          </cell>
          <cell r="AF107">
            <v>468</v>
          </cell>
          <cell r="AG107">
            <v>414</v>
          </cell>
          <cell r="AH107">
            <v>10.4</v>
          </cell>
          <cell r="AI107">
            <v>443</v>
          </cell>
          <cell r="AJ107">
            <v>105</v>
          </cell>
          <cell r="AK107">
            <v>68.400000000000006</v>
          </cell>
          <cell r="AL107">
            <v>3.05</v>
          </cell>
          <cell r="AM107">
            <v>0</v>
          </cell>
          <cell r="AN107">
            <v>18.5</v>
          </cell>
          <cell r="AO107">
            <v>62600</v>
          </cell>
          <cell r="AP107">
            <v>0</v>
          </cell>
          <cell r="AQ107">
            <v>77.3</v>
          </cell>
          <cell r="AR107">
            <v>306</v>
          </cell>
          <cell r="AS107">
            <v>89.2</v>
          </cell>
          <cell r="AT107">
            <v>233</v>
          </cell>
          <cell r="AU107">
            <v>0</v>
          </cell>
          <cell r="AV107">
            <v>0</v>
          </cell>
          <cell r="AW107">
            <v>0</v>
          </cell>
          <cell r="AX107">
            <v>0</v>
          </cell>
          <cell r="AY107" t="str">
            <v>W610X241</v>
          </cell>
          <cell r="AZ107" t="str">
            <v>W610X241</v>
          </cell>
          <cell r="BA107">
            <v>241</v>
          </cell>
          <cell r="BB107">
            <v>30800</v>
          </cell>
          <cell r="BC107">
            <v>635</v>
          </cell>
          <cell r="BD107">
            <v>0</v>
          </cell>
          <cell r="BE107">
            <v>0</v>
          </cell>
          <cell r="BF107">
            <v>330</v>
          </cell>
          <cell r="BG107">
            <v>0</v>
          </cell>
          <cell r="BH107">
            <v>0</v>
          </cell>
          <cell r="BI107">
            <v>17.899999999999999</v>
          </cell>
          <cell r="BJ107">
            <v>31</v>
          </cell>
          <cell r="BK107">
            <v>0</v>
          </cell>
          <cell r="BL107">
            <v>0</v>
          </cell>
          <cell r="BM107">
            <v>0</v>
          </cell>
          <cell r="BN107">
            <v>43.7</v>
          </cell>
          <cell r="BO107">
            <v>54</v>
          </cell>
          <cell r="BP107">
            <v>0</v>
          </cell>
          <cell r="BQ107">
            <v>0</v>
          </cell>
          <cell r="BR107">
            <v>0</v>
          </cell>
          <cell r="BS107">
            <v>0</v>
          </cell>
          <cell r="BT107">
            <v>0</v>
          </cell>
          <cell r="BU107">
            <v>241</v>
          </cell>
          <cell r="BV107">
            <v>0</v>
          </cell>
          <cell r="BW107">
            <v>0</v>
          </cell>
          <cell r="BX107">
            <v>30.6</v>
          </cell>
          <cell r="BY107">
            <v>0</v>
          </cell>
          <cell r="BZ107">
            <v>2150</v>
          </cell>
          <cell r="CA107">
            <v>7670</v>
          </cell>
          <cell r="CB107">
            <v>6780</v>
          </cell>
          <cell r="CC107">
            <v>264</v>
          </cell>
          <cell r="CD107">
            <v>184</v>
          </cell>
          <cell r="CE107">
            <v>1720</v>
          </cell>
          <cell r="CF107">
            <v>1120</v>
          </cell>
          <cell r="CG107">
            <v>77.5</v>
          </cell>
          <cell r="CH107">
            <v>0</v>
          </cell>
          <cell r="CI107">
            <v>7700</v>
          </cell>
          <cell r="CJ107">
            <v>16800</v>
          </cell>
          <cell r="CK107">
            <v>0</v>
          </cell>
          <cell r="CL107">
            <v>49900</v>
          </cell>
          <cell r="CM107">
            <v>127</v>
          </cell>
          <cell r="CN107">
            <v>1460</v>
          </cell>
          <cell r="CO107">
            <v>3820</v>
          </cell>
          <cell r="CP107">
            <v>0</v>
          </cell>
          <cell r="CQ107">
            <v>0</v>
          </cell>
          <cell r="CR107">
            <v>0</v>
          </cell>
          <cell r="CS107">
            <v>0</v>
          </cell>
        </row>
        <row r="108">
          <cell r="C108" t="str">
            <v>W24X146</v>
          </cell>
          <cell r="D108" t="str">
            <v>F</v>
          </cell>
          <cell r="E108">
            <v>146</v>
          </cell>
          <cell r="F108">
            <v>43</v>
          </cell>
          <cell r="G108">
            <v>24.7</v>
          </cell>
          <cell r="H108">
            <v>0</v>
          </cell>
          <cell r="I108">
            <v>0</v>
          </cell>
          <cell r="J108">
            <v>12.9</v>
          </cell>
          <cell r="K108">
            <v>0</v>
          </cell>
          <cell r="L108">
            <v>0</v>
          </cell>
          <cell r="M108">
            <v>0.65</v>
          </cell>
          <cell r="N108">
            <v>1.0900000000000001</v>
          </cell>
          <cell r="O108">
            <v>0</v>
          </cell>
          <cell r="P108">
            <v>0</v>
          </cell>
          <cell r="Q108">
            <v>0</v>
          </cell>
          <cell r="R108">
            <v>1.59</v>
          </cell>
          <cell r="S108">
            <v>2</v>
          </cell>
          <cell r="T108">
            <v>1.125</v>
          </cell>
          <cell r="U108">
            <v>0</v>
          </cell>
          <cell r="V108">
            <v>0</v>
          </cell>
          <cell r="W108">
            <v>0</v>
          </cell>
          <cell r="X108">
            <v>0</v>
          </cell>
          <cell r="Y108">
            <v>0</v>
          </cell>
          <cell r="Z108">
            <v>5.92</v>
          </cell>
          <cell r="AA108">
            <v>0</v>
          </cell>
          <cell r="AB108">
            <v>33.200000000000003</v>
          </cell>
          <cell r="AC108">
            <v>0</v>
          </cell>
          <cell r="AD108">
            <v>0</v>
          </cell>
          <cell r="AE108">
            <v>4580</v>
          </cell>
          <cell r="AF108">
            <v>418</v>
          </cell>
          <cell r="AG108">
            <v>371</v>
          </cell>
          <cell r="AH108">
            <v>10.3</v>
          </cell>
          <cell r="AI108">
            <v>391</v>
          </cell>
          <cell r="AJ108">
            <v>93.2</v>
          </cell>
          <cell r="AK108">
            <v>60.5</v>
          </cell>
          <cell r="AL108">
            <v>3.01</v>
          </cell>
          <cell r="AM108">
            <v>0</v>
          </cell>
          <cell r="AN108">
            <v>13.4</v>
          </cell>
          <cell r="AO108">
            <v>54600</v>
          </cell>
          <cell r="AP108">
            <v>0</v>
          </cell>
          <cell r="AQ108">
            <v>76.099999999999994</v>
          </cell>
          <cell r="AR108">
            <v>268</v>
          </cell>
          <cell r="AS108">
            <v>78.8</v>
          </cell>
          <cell r="AT108">
            <v>207</v>
          </cell>
          <cell r="AU108">
            <v>0</v>
          </cell>
          <cell r="AV108">
            <v>0</v>
          </cell>
          <cell r="AW108">
            <v>0</v>
          </cell>
          <cell r="AX108">
            <v>0</v>
          </cell>
          <cell r="AY108" t="str">
            <v>W610X217</v>
          </cell>
          <cell r="AZ108" t="str">
            <v>W610X217</v>
          </cell>
          <cell r="BA108">
            <v>217</v>
          </cell>
          <cell r="BB108">
            <v>27700</v>
          </cell>
          <cell r="BC108">
            <v>627</v>
          </cell>
          <cell r="BD108">
            <v>0</v>
          </cell>
          <cell r="BE108">
            <v>0</v>
          </cell>
          <cell r="BF108">
            <v>328</v>
          </cell>
          <cell r="BG108">
            <v>0</v>
          </cell>
          <cell r="BH108">
            <v>0</v>
          </cell>
          <cell r="BI108">
            <v>16.5</v>
          </cell>
          <cell r="BJ108">
            <v>27.7</v>
          </cell>
          <cell r="BK108">
            <v>0</v>
          </cell>
          <cell r="BL108">
            <v>0</v>
          </cell>
          <cell r="BM108">
            <v>0</v>
          </cell>
          <cell r="BN108">
            <v>40.4</v>
          </cell>
          <cell r="BO108">
            <v>50.8</v>
          </cell>
          <cell r="BP108">
            <v>0</v>
          </cell>
          <cell r="BQ108">
            <v>0</v>
          </cell>
          <cell r="BR108">
            <v>0</v>
          </cell>
          <cell r="BS108">
            <v>0</v>
          </cell>
          <cell r="BT108">
            <v>0</v>
          </cell>
          <cell r="BU108">
            <v>217</v>
          </cell>
          <cell r="BV108">
            <v>0</v>
          </cell>
          <cell r="BW108">
            <v>0</v>
          </cell>
          <cell r="BX108">
            <v>33.200000000000003</v>
          </cell>
          <cell r="BY108">
            <v>0</v>
          </cell>
          <cell r="BZ108">
            <v>1910</v>
          </cell>
          <cell r="CA108">
            <v>6850</v>
          </cell>
          <cell r="CB108">
            <v>6080</v>
          </cell>
          <cell r="CC108">
            <v>262</v>
          </cell>
          <cell r="CD108">
            <v>163</v>
          </cell>
          <cell r="CE108">
            <v>1530</v>
          </cell>
          <cell r="CF108">
            <v>991</v>
          </cell>
          <cell r="CG108">
            <v>76.5</v>
          </cell>
          <cell r="CH108">
            <v>0</v>
          </cell>
          <cell r="CI108">
            <v>5580</v>
          </cell>
          <cell r="CJ108">
            <v>14700</v>
          </cell>
          <cell r="CK108">
            <v>0</v>
          </cell>
          <cell r="CL108">
            <v>49100</v>
          </cell>
          <cell r="CM108">
            <v>112</v>
          </cell>
          <cell r="CN108">
            <v>1290</v>
          </cell>
          <cell r="CO108">
            <v>3390</v>
          </cell>
          <cell r="CP108">
            <v>0</v>
          </cell>
          <cell r="CQ108">
            <v>0</v>
          </cell>
          <cell r="CR108">
            <v>0</v>
          </cell>
          <cell r="CS108">
            <v>0</v>
          </cell>
        </row>
        <row r="109">
          <cell r="C109" t="str">
            <v>W24X131</v>
          </cell>
          <cell r="D109" t="str">
            <v>F</v>
          </cell>
          <cell r="E109">
            <v>131</v>
          </cell>
          <cell r="F109">
            <v>38.5</v>
          </cell>
          <cell r="G109">
            <v>24.5</v>
          </cell>
          <cell r="H109">
            <v>0</v>
          </cell>
          <cell r="I109">
            <v>0</v>
          </cell>
          <cell r="J109">
            <v>12.9</v>
          </cell>
          <cell r="K109">
            <v>0</v>
          </cell>
          <cell r="L109">
            <v>0</v>
          </cell>
          <cell r="M109">
            <v>0.60499999999999998</v>
          </cell>
          <cell r="N109">
            <v>0.96</v>
          </cell>
          <cell r="O109">
            <v>0</v>
          </cell>
          <cell r="P109">
            <v>0</v>
          </cell>
          <cell r="Q109">
            <v>0</v>
          </cell>
          <cell r="R109">
            <v>1.46</v>
          </cell>
          <cell r="S109">
            <v>1.875</v>
          </cell>
          <cell r="T109">
            <v>1.125</v>
          </cell>
          <cell r="U109">
            <v>0</v>
          </cell>
          <cell r="V109">
            <v>0</v>
          </cell>
          <cell r="W109">
            <v>0</v>
          </cell>
          <cell r="X109">
            <v>0</v>
          </cell>
          <cell r="Y109">
            <v>0</v>
          </cell>
          <cell r="Z109">
            <v>6.7</v>
          </cell>
          <cell r="AA109">
            <v>0</v>
          </cell>
          <cell r="AB109">
            <v>35.6</v>
          </cell>
          <cell r="AC109">
            <v>0</v>
          </cell>
          <cell r="AD109">
            <v>0</v>
          </cell>
          <cell r="AE109">
            <v>4020</v>
          </cell>
          <cell r="AF109">
            <v>370</v>
          </cell>
          <cell r="AG109">
            <v>329</v>
          </cell>
          <cell r="AH109">
            <v>10.199999999999999</v>
          </cell>
          <cell r="AI109">
            <v>340</v>
          </cell>
          <cell r="AJ109">
            <v>81.5</v>
          </cell>
          <cell r="AK109">
            <v>53</v>
          </cell>
          <cell r="AL109">
            <v>2.97</v>
          </cell>
          <cell r="AM109">
            <v>0</v>
          </cell>
          <cell r="AN109">
            <v>9.5</v>
          </cell>
          <cell r="AO109">
            <v>47100</v>
          </cell>
          <cell r="AP109">
            <v>0</v>
          </cell>
          <cell r="AQ109">
            <v>75.900000000000006</v>
          </cell>
          <cell r="AR109">
            <v>235</v>
          </cell>
          <cell r="AS109">
            <v>69.5</v>
          </cell>
          <cell r="AT109">
            <v>184</v>
          </cell>
          <cell r="AU109">
            <v>0</v>
          </cell>
          <cell r="AV109">
            <v>0</v>
          </cell>
          <cell r="AW109">
            <v>0</v>
          </cell>
          <cell r="AX109">
            <v>0</v>
          </cell>
          <cell r="AY109" t="str">
            <v>W610X195</v>
          </cell>
          <cell r="AZ109" t="str">
            <v>W610X195</v>
          </cell>
          <cell r="BA109">
            <v>195</v>
          </cell>
          <cell r="BB109">
            <v>24800</v>
          </cell>
          <cell r="BC109">
            <v>622</v>
          </cell>
          <cell r="BD109">
            <v>0</v>
          </cell>
          <cell r="BE109">
            <v>0</v>
          </cell>
          <cell r="BF109">
            <v>328</v>
          </cell>
          <cell r="BG109">
            <v>0</v>
          </cell>
          <cell r="BH109">
            <v>0</v>
          </cell>
          <cell r="BI109">
            <v>15.4</v>
          </cell>
          <cell r="BJ109">
            <v>24.4</v>
          </cell>
          <cell r="BK109">
            <v>0</v>
          </cell>
          <cell r="BL109">
            <v>0</v>
          </cell>
          <cell r="BM109">
            <v>0</v>
          </cell>
          <cell r="BN109">
            <v>37.1</v>
          </cell>
          <cell r="BO109">
            <v>47.6</v>
          </cell>
          <cell r="BP109">
            <v>0</v>
          </cell>
          <cell r="BQ109">
            <v>0</v>
          </cell>
          <cell r="BR109">
            <v>0</v>
          </cell>
          <cell r="BS109">
            <v>0</v>
          </cell>
          <cell r="BT109">
            <v>0</v>
          </cell>
          <cell r="BU109">
            <v>195</v>
          </cell>
          <cell r="BV109">
            <v>0</v>
          </cell>
          <cell r="BW109">
            <v>0</v>
          </cell>
          <cell r="BX109">
            <v>35.6</v>
          </cell>
          <cell r="BY109">
            <v>0</v>
          </cell>
          <cell r="BZ109">
            <v>1670</v>
          </cell>
          <cell r="CA109">
            <v>6060</v>
          </cell>
          <cell r="CB109">
            <v>5390</v>
          </cell>
          <cell r="CC109">
            <v>259</v>
          </cell>
          <cell r="CD109">
            <v>142</v>
          </cell>
          <cell r="CE109">
            <v>1340</v>
          </cell>
          <cell r="CF109">
            <v>869</v>
          </cell>
          <cell r="CG109">
            <v>75.400000000000006</v>
          </cell>
          <cell r="CH109">
            <v>0</v>
          </cell>
          <cell r="CI109">
            <v>3950</v>
          </cell>
          <cell r="CJ109">
            <v>12600</v>
          </cell>
          <cell r="CK109">
            <v>0</v>
          </cell>
          <cell r="CL109">
            <v>49000</v>
          </cell>
          <cell r="CM109">
            <v>97.8</v>
          </cell>
          <cell r="CN109">
            <v>1140</v>
          </cell>
          <cell r="CO109">
            <v>3020</v>
          </cell>
          <cell r="CP109">
            <v>0</v>
          </cell>
          <cell r="CQ109">
            <v>0</v>
          </cell>
          <cell r="CR109">
            <v>0</v>
          </cell>
          <cell r="CS109">
            <v>0</v>
          </cell>
        </row>
        <row r="110">
          <cell r="C110" t="str">
            <v>W24X117</v>
          </cell>
          <cell r="D110" t="str">
            <v>F</v>
          </cell>
          <cell r="E110">
            <v>117</v>
          </cell>
          <cell r="F110">
            <v>34.4</v>
          </cell>
          <cell r="G110">
            <v>24.3</v>
          </cell>
          <cell r="H110">
            <v>0</v>
          </cell>
          <cell r="I110">
            <v>0</v>
          </cell>
          <cell r="J110">
            <v>12.8</v>
          </cell>
          <cell r="K110">
            <v>0</v>
          </cell>
          <cell r="L110">
            <v>0</v>
          </cell>
          <cell r="M110">
            <v>0.55000000000000004</v>
          </cell>
          <cell r="N110">
            <v>0.85</v>
          </cell>
          <cell r="O110">
            <v>0</v>
          </cell>
          <cell r="P110">
            <v>0</v>
          </cell>
          <cell r="Q110">
            <v>0</v>
          </cell>
          <cell r="R110">
            <v>1.35</v>
          </cell>
          <cell r="S110">
            <v>1.75</v>
          </cell>
          <cell r="T110">
            <v>1.125</v>
          </cell>
          <cell r="U110">
            <v>0</v>
          </cell>
          <cell r="V110">
            <v>0</v>
          </cell>
          <cell r="W110">
            <v>0</v>
          </cell>
          <cell r="X110">
            <v>0</v>
          </cell>
          <cell r="Y110">
            <v>0</v>
          </cell>
          <cell r="Z110">
            <v>7.53</v>
          </cell>
          <cell r="AA110">
            <v>0</v>
          </cell>
          <cell r="AB110">
            <v>39.200000000000003</v>
          </cell>
          <cell r="AC110">
            <v>0</v>
          </cell>
          <cell r="AD110">
            <v>0</v>
          </cell>
          <cell r="AE110">
            <v>3540</v>
          </cell>
          <cell r="AF110">
            <v>327</v>
          </cell>
          <cell r="AG110">
            <v>291</v>
          </cell>
          <cell r="AH110">
            <v>10.1</v>
          </cell>
          <cell r="AI110">
            <v>297</v>
          </cell>
          <cell r="AJ110">
            <v>71.400000000000006</v>
          </cell>
          <cell r="AK110">
            <v>46.5</v>
          </cell>
          <cell r="AL110">
            <v>2.94</v>
          </cell>
          <cell r="AM110">
            <v>0</v>
          </cell>
          <cell r="AN110">
            <v>6.72</v>
          </cell>
          <cell r="AO110">
            <v>40800</v>
          </cell>
          <cell r="AP110">
            <v>0</v>
          </cell>
          <cell r="AQ110">
            <v>75</v>
          </cell>
          <cell r="AR110">
            <v>204</v>
          </cell>
          <cell r="AS110">
            <v>61</v>
          </cell>
          <cell r="AT110">
            <v>163</v>
          </cell>
          <cell r="AU110">
            <v>0</v>
          </cell>
          <cell r="AV110">
            <v>0</v>
          </cell>
          <cell r="AW110">
            <v>0</v>
          </cell>
          <cell r="AX110">
            <v>0</v>
          </cell>
          <cell r="AY110" t="str">
            <v>W610X174</v>
          </cell>
          <cell r="AZ110" t="str">
            <v>W610X174</v>
          </cell>
          <cell r="BA110">
            <v>174</v>
          </cell>
          <cell r="BB110">
            <v>22200</v>
          </cell>
          <cell r="BC110">
            <v>617</v>
          </cell>
          <cell r="BD110">
            <v>0</v>
          </cell>
          <cell r="BE110">
            <v>0</v>
          </cell>
          <cell r="BF110">
            <v>325</v>
          </cell>
          <cell r="BG110">
            <v>0</v>
          </cell>
          <cell r="BH110">
            <v>0</v>
          </cell>
          <cell r="BI110">
            <v>14</v>
          </cell>
          <cell r="BJ110">
            <v>21.6</v>
          </cell>
          <cell r="BK110">
            <v>0</v>
          </cell>
          <cell r="BL110">
            <v>0</v>
          </cell>
          <cell r="BM110">
            <v>0</v>
          </cell>
          <cell r="BN110">
            <v>34.299999999999997</v>
          </cell>
          <cell r="BO110">
            <v>44.5</v>
          </cell>
          <cell r="BP110">
            <v>0</v>
          </cell>
          <cell r="BQ110">
            <v>0</v>
          </cell>
          <cell r="BR110">
            <v>0</v>
          </cell>
          <cell r="BS110">
            <v>0</v>
          </cell>
          <cell r="BT110">
            <v>0</v>
          </cell>
          <cell r="BU110">
            <v>174</v>
          </cell>
          <cell r="BV110">
            <v>0</v>
          </cell>
          <cell r="BW110">
            <v>0</v>
          </cell>
          <cell r="BX110">
            <v>39.200000000000003</v>
          </cell>
          <cell r="BY110">
            <v>0</v>
          </cell>
          <cell r="BZ110">
            <v>1470</v>
          </cell>
          <cell r="CA110">
            <v>5360</v>
          </cell>
          <cell r="CB110">
            <v>4770</v>
          </cell>
          <cell r="CC110">
            <v>257</v>
          </cell>
          <cell r="CD110">
            <v>124</v>
          </cell>
          <cell r="CE110">
            <v>1170</v>
          </cell>
          <cell r="CF110">
            <v>762</v>
          </cell>
          <cell r="CG110">
            <v>74.7</v>
          </cell>
          <cell r="CH110">
            <v>0</v>
          </cell>
          <cell r="CI110">
            <v>2800</v>
          </cell>
          <cell r="CJ110">
            <v>11000</v>
          </cell>
          <cell r="CK110">
            <v>0</v>
          </cell>
          <cell r="CL110">
            <v>48400</v>
          </cell>
          <cell r="CM110">
            <v>84.9</v>
          </cell>
          <cell r="CN110">
            <v>1000</v>
          </cell>
          <cell r="CO110">
            <v>2670</v>
          </cell>
          <cell r="CP110">
            <v>0</v>
          </cell>
          <cell r="CQ110">
            <v>0</v>
          </cell>
          <cell r="CR110">
            <v>0</v>
          </cell>
          <cell r="CS110">
            <v>0</v>
          </cell>
        </row>
        <row r="111">
          <cell r="C111" t="str">
            <v>W24X104</v>
          </cell>
          <cell r="D111" t="str">
            <v>F</v>
          </cell>
          <cell r="E111">
            <v>104</v>
          </cell>
          <cell r="F111">
            <v>30.6</v>
          </cell>
          <cell r="G111">
            <v>24.1</v>
          </cell>
          <cell r="H111">
            <v>0</v>
          </cell>
          <cell r="I111">
            <v>0</v>
          </cell>
          <cell r="J111">
            <v>12.8</v>
          </cell>
          <cell r="K111">
            <v>0</v>
          </cell>
          <cell r="L111">
            <v>0</v>
          </cell>
          <cell r="M111">
            <v>0.5</v>
          </cell>
          <cell r="N111">
            <v>0.75</v>
          </cell>
          <cell r="O111">
            <v>0</v>
          </cell>
          <cell r="P111">
            <v>0</v>
          </cell>
          <cell r="Q111">
            <v>0</v>
          </cell>
          <cell r="R111">
            <v>1.25</v>
          </cell>
          <cell r="S111">
            <v>1.625</v>
          </cell>
          <cell r="T111">
            <v>1.0625</v>
          </cell>
          <cell r="U111">
            <v>0</v>
          </cell>
          <cell r="V111">
            <v>0</v>
          </cell>
          <cell r="W111">
            <v>0</v>
          </cell>
          <cell r="X111">
            <v>0</v>
          </cell>
          <cell r="Y111">
            <v>0</v>
          </cell>
          <cell r="Z111">
            <v>8.5</v>
          </cell>
          <cell r="AA111">
            <v>0</v>
          </cell>
          <cell r="AB111">
            <v>43.1</v>
          </cell>
          <cell r="AC111">
            <v>0</v>
          </cell>
          <cell r="AD111">
            <v>0</v>
          </cell>
          <cell r="AE111">
            <v>3100</v>
          </cell>
          <cell r="AF111">
            <v>289</v>
          </cell>
          <cell r="AG111">
            <v>258</v>
          </cell>
          <cell r="AH111">
            <v>10.1</v>
          </cell>
          <cell r="AI111">
            <v>259</v>
          </cell>
          <cell r="AJ111">
            <v>62.4</v>
          </cell>
          <cell r="AK111">
            <v>40.700000000000003</v>
          </cell>
          <cell r="AL111">
            <v>2.91</v>
          </cell>
          <cell r="AM111">
            <v>0</v>
          </cell>
          <cell r="AN111">
            <v>4.72</v>
          </cell>
          <cell r="AO111">
            <v>35200</v>
          </cell>
          <cell r="AP111">
            <v>0</v>
          </cell>
          <cell r="AQ111">
            <v>74.7</v>
          </cell>
          <cell r="AR111">
            <v>179</v>
          </cell>
          <cell r="AS111">
            <v>53.9</v>
          </cell>
          <cell r="AT111">
            <v>144</v>
          </cell>
          <cell r="AU111">
            <v>0</v>
          </cell>
          <cell r="AV111">
            <v>0</v>
          </cell>
          <cell r="AW111">
            <v>0</v>
          </cell>
          <cell r="AX111">
            <v>0</v>
          </cell>
          <cell r="AY111" t="str">
            <v>W610X155</v>
          </cell>
          <cell r="AZ111" t="str">
            <v>W610X155</v>
          </cell>
          <cell r="BA111">
            <v>155</v>
          </cell>
          <cell r="BB111">
            <v>19700</v>
          </cell>
          <cell r="BC111">
            <v>612</v>
          </cell>
          <cell r="BD111">
            <v>0</v>
          </cell>
          <cell r="BE111">
            <v>0</v>
          </cell>
          <cell r="BF111">
            <v>325</v>
          </cell>
          <cell r="BG111">
            <v>0</v>
          </cell>
          <cell r="BH111">
            <v>0</v>
          </cell>
          <cell r="BI111">
            <v>12.7</v>
          </cell>
          <cell r="BJ111">
            <v>19.100000000000001</v>
          </cell>
          <cell r="BK111">
            <v>0</v>
          </cell>
          <cell r="BL111">
            <v>0</v>
          </cell>
          <cell r="BM111">
            <v>0</v>
          </cell>
          <cell r="BN111">
            <v>31.8</v>
          </cell>
          <cell r="BO111">
            <v>41.3</v>
          </cell>
          <cell r="BP111">
            <v>0</v>
          </cell>
          <cell r="BQ111">
            <v>0</v>
          </cell>
          <cell r="BR111">
            <v>0</v>
          </cell>
          <cell r="BS111">
            <v>0</v>
          </cell>
          <cell r="BT111">
            <v>0</v>
          </cell>
          <cell r="BU111">
            <v>155</v>
          </cell>
          <cell r="BV111">
            <v>0</v>
          </cell>
          <cell r="BW111">
            <v>0</v>
          </cell>
          <cell r="BX111">
            <v>43.1</v>
          </cell>
          <cell r="BY111">
            <v>0</v>
          </cell>
          <cell r="BZ111">
            <v>1290</v>
          </cell>
          <cell r="CA111">
            <v>4740</v>
          </cell>
          <cell r="CB111">
            <v>4230</v>
          </cell>
          <cell r="CC111">
            <v>257</v>
          </cell>
          <cell r="CD111">
            <v>108</v>
          </cell>
          <cell r="CE111">
            <v>1020</v>
          </cell>
          <cell r="CF111">
            <v>667</v>
          </cell>
          <cell r="CG111">
            <v>73.900000000000006</v>
          </cell>
          <cell r="CH111">
            <v>0</v>
          </cell>
          <cell r="CI111">
            <v>1960</v>
          </cell>
          <cell r="CJ111">
            <v>9450</v>
          </cell>
          <cell r="CK111">
            <v>0</v>
          </cell>
          <cell r="CL111">
            <v>48200</v>
          </cell>
          <cell r="CM111">
            <v>74.5</v>
          </cell>
          <cell r="CN111">
            <v>883</v>
          </cell>
          <cell r="CO111">
            <v>2360</v>
          </cell>
          <cell r="CP111">
            <v>0</v>
          </cell>
          <cell r="CQ111">
            <v>0</v>
          </cell>
          <cell r="CR111">
            <v>0</v>
          </cell>
          <cell r="CS111">
            <v>0</v>
          </cell>
        </row>
        <row r="112">
          <cell r="C112" t="str">
            <v>W24X103</v>
          </cell>
          <cell r="D112" t="str">
            <v>F</v>
          </cell>
          <cell r="E112">
            <v>103</v>
          </cell>
          <cell r="F112">
            <v>30.3</v>
          </cell>
          <cell r="G112">
            <v>24.5</v>
          </cell>
          <cell r="H112">
            <v>0</v>
          </cell>
          <cell r="I112">
            <v>0</v>
          </cell>
          <cell r="J112">
            <v>9</v>
          </cell>
          <cell r="K112">
            <v>0</v>
          </cell>
          <cell r="L112">
            <v>0</v>
          </cell>
          <cell r="M112">
            <v>0.55000000000000004</v>
          </cell>
          <cell r="N112">
            <v>0.98</v>
          </cell>
          <cell r="O112">
            <v>0</v>
          </cell>
          <cell r="P112">
            <v>0</v>
          </cell>
          <cell r="Q112">
            <v>0</v>
          </cell>
          <cell r="R112">
            <v>1.48</v>
          </cell>
          <cell r="S112">
            <v>1.875</v>
          </cell>
          <cell r="T112">
            <v>1.125</v>
          </cell>
          <cell r="U112">
            <v>0</v>
          </cell>
          <cell r="V112">
            <v>0</v>
          </cell>
          <cell r="W112">
            <v>0</v>
          </cell>
          <cell r="X112">
            <v>0</v>
          </cell>
          <cell r="Y112">
            <v>0</v>
          </cell>
          <cell r="Z112">
            <v>4.59</v>
          </cell>
          <cell r="AA112">
            <v>0</v>
          </cell>
          <cell r="AB112">
            <v>39.200000000000003</v>
          </cell>
          <cell r="AC112">
            <v>0</v>
          </cell>
          <cell r="AD112">
            <v>0</v>
          </cell>
          <cell r="AE112">
            <v>3000</v>
          </cell>
          <cell r="AF112">
            <v>280</v>
          </cell>
          <cell r="AG112">
            <v>245</v>
          </cell>
          <cell r="AH112">
            <v>10</v>
          </cell>
          <cell r="AI112">
            <v>119</v>
          </cell>
          <cell r="AJ112">
            <v>41.5</v>
          </cell>
          <cell r="AK112">
            <v>26.5</v>
          </cell>
          <cell r="AL112">
            <v>1.99</v>
          </cell>
          <cell r="AM112">
            <v>0</v>
          </cell>
          <cell r="AN112">
            <v>7.07</v>
          </cell>
          <cell r="AO112">
            <v>16600</v>
          </cell>
          <cell r="AP112">
            <v>0</v>
          </cell>
          <cell r="AQ112">
            <v>52.9</v>
          </cell>
          <cell r="AR112">
            <v>117</v>
          </cell>
          <cell r="AS112">
            <v>48.7</v>
          </cell>
          <cell r="AT112">
            <v>139</v>
          </cell>
          <cell r="AU112">
            <v>0</v>
          </cell>
          <cell r="AV112">
            <v>0</v>
          </cell>
          <cell r="AW112">
            <v>0</v>
          </cell>
          <cell r="AX112">
            <v>0</v>
          </cell>
          <cell r="AY112" t="str">
            <v>W610X153</v>
          </cell>
          <cell r="AZ112" t="str">
            <v>W610X153</v>
          </cell>
          <cell r="BA112">
            <v>153</v>
          </cell>
          <cell r="BB112">
            <v>19500</v>
          </cell>
          <cell r="BC112">
            <v>622</v>
          </cell>
          <cell r="BD112">
            <v>0</v>
          </cell>
          <cell r="BE112">
            <v>0</v>
          </cell>
          <cell r="BF112">
            <v>229</v>
          </cell>
          <cell r="BG112">
            <v>0</v>
          </cell>
          <cell r="BH112">
            <v>0</v>
          </cell>
          <cell r="BI112">
            <v>14</v>
          </cell>
          <cell r="BJ112">
            <v>24.9</v>
          </cell>
          <cell r="BK112">
            <v>0</v>
          </cell>
          <cell r="BL112">
            <v>0</v>
          </cell>
          <cell r="BM112">
            <v>0</v>
          </cell>
          <cell r="BN112">
            <v>37.6</v>
          </cell>
          <cell r="BO112">
            <v>47.6</v>
          </cell>
          <cell r="BP112">
            <v>0</v>
          </cell>
          <cell r="BQ112">
            <v>0</v>
          </cell>
          <cell r="BR112">
            <v>0</v>
          </cell>
          <cell r="BS112">
            <v>0</v>
          </cell>
          <cell r="BT112">
            <v>0</v>
          </cell>
          <cell r="BU112">
            <v>153</v>
          </cell>
          <cell r="BV112">
            <v>0</v>
          </cell>
          <cell r="BW112">
            <v>0</v>
          </cell>
          <cell r="BX112">
            <v>39.200000000000003</v>
          </cell>
          <cell r="BY112">
            <v>0</v>
          </cell>
          <cell r="BZ112">
            <v>1250</v>
          </cell>
          <cell r="CA112">
            <v>4590</v>
          </cell>
          <cell r="CB112">
            <v>4010</v>
          </cell>
          <cell r="CC112">
            <v>254</v>
          </cell>
          <cell r="CD112">
            <v>49.5</v>
          </cell>
          <cell r="CE112">
            <v>680</v>
          </cell>
          <cell r="CF112">
            <v>434</v>
          </cell>
          <cell r="CG112">
            <v>50.5</v>
          </cell>
          <cell r="CH112">
            <v>0</v>
          </cell>
          <cell r="CI112">
            <v>2940</v>
          </cell>
          <cell r="CJ112">
            <v>4460</v>
          </cell>
          <cell r="CK112">
            <v>0</v>
          </cell>
          <cell r="CL112">
            <v>34100</v>
          </cell>
          <cell r="CM112">
            <v>48.7</v>
          </cell>
          <cell r="CN112">
            <v>798</v>
          </cell>
          <cell r="CO112">
            <v>2280</v>
          </cell>
          <cell r="CP112">
            <v>0</v>
          </cell>
          <cell r="CQ112">
            <v>0</v>
          </cell>
          <cell r="CR112">
            <v>0</v>
          </cell>
          <cell r="CS112">
            <v>0</v>
          </cell>
        </row>
        <row r="113">
          <cell r="C113" t="str">
            <v>W24X94</v>
          </cell>
          <cell r="D113" t="str">
            <v>F</v>
          </cell>
          <cell r="E113">
            <v>94</v>
          </cell>
          <cell r="F113">
            <v>27.7</v>
          </cell>
          <cell r="G113">
            <v>24.3</v>
          </cell>
          <cell r="H113">
            <v>0</v>
          </cell>
          <cell r="I113">
            <v>0</v>
          </cell>
          <cell r="J113">
            <v>9.07</v>
          </cell>
          <cell r="K113">
            <v>0</v>
          </cell>
          <cell r="L113">
            <v>0</v>
          </cell>
          <cell r="M113">
            <v>0.51500000000000001</v>
          </cell>
          <cell r="N113">
            <v>0.875</v>
          </cell>
          <cell r="O113">
            <v>0</v>
          </cell>
          <cell r="P113">
            <v>0</v>
          </cell>
          <cell r="Q113">
            <v>0</v>
          </cell>
          <cell r="R113">
            <v>1.38</v>
          </cell>
          <cell r="S113">
            <v>1.75</v>
          </cell>
          <cell r="T113">
            <v>1.0625</v>
          </cell>
          <cell r="U113">
            <v>0</v>
          </cell>
          <cell r="V113">
            <v>0</v>
          </cell>
          <cell r="W113">
            <v>0</v>
          </cell>
          <cell r="X113">
            <v>0</v>
          </cell>
          <cell r="Y113">
            <v>0</v>
          </cell>
          <cell r="Z113">
            <v>5.18</v>
          </cell>
          <cell r="AA113">
            <v>0</v>
          </cell>
          <cell r="AB113">
            <v>41.9</v>
          </cell>
          <cell r="AC113">
            <v>0</v>
          </cell>
          <cell r="AD113">
            <v>0</v>
          </cell>
          <cell r="AE113">
            <v>2700</v>
          </cell>
          <cell r="AF113">
            <v>254</v>
          </cell>
          <cell r="AG113">
            <v>222</v>
          </cell>
          <cell r="AH113">
            <v>9.8699999999999992</v>
          </cell>
          <cell r="AI113">
            <v>109</v>
          </cell>
          <cell r="AJ113">
            <v>37.5</v>
          </cell>
          <cell r="AK113">
            <v>24</v>
          </cell>
          <cell r="AL113">
            <v>1.98</v>
          </cell>
          <cell r="AM113">
            <v>0</v>
          </cell>
          <cell r="AN113">
            <v>5.26</v>
          </cell>
          <cell r="AO113">
            <v>15000</v>
          </cell>
          <cell r="AP113">
            <v>0</v>
          </cell>
          <cell r="AQ113">
            <v>53.1</v>
          </cell>
          <cell r="AR113">
            <v>105</v>
          </cell>
          <cell r="AS113">
            <v>43.8</v>
          </cell>
          <cell r="AT113">
            <v>126</v>
          </cell>
          <cell r="AU113">
            <v>0</v>
          </cell>
          <cell r="AV113">
            <v>0</v>
          </cell>
          <cell r="AW113">
            <v>0</v>
          </cell>
          <cell r="AX113">
            <v>0</v>
          </cell>
          <cell r="AY113" t="str">
            <v>W610X140</v>
          </cell>
          <cell r="AZ113" t="str">
            <v>W610X140</v>
          </cell>
          <cell r="BA113">
            <v>140</v>
          </cell>
          <cell r="BB113">
            <v>17900</v>
          </cell>
          <cell r="BC113">
            <v>617</v>
          </cell>
          <cell r="BD113">
            <v>0</v>
          </cell>
          <cell r="BE113">
            <v>0</v>
          </cell>
          <cell r="BF113">
            <v>230</v>
          </cell>
          <cell r="BG113">
            <v>0</v>
          </cell>
          <cell r="BH113">
            <v>0</v>
          </cell>
          <cell r="BI113">
            <v>13.1</v>
          </cell>
          <cell r="BJ113">
            <v>22.2</v>
          </cell>
          <cell r="BK113">
            <v>0</v>
          </cell>
          <cell r="BL113">
            <v>0</v>
          </cell>
          <cell r="BM113">
            <v>0</v>
          </cell>
          <cell r="BN113">
            <v>35.1</v>
          </cell>
          <cell r="BO113">
            <v>44.5</v>
          </cell>
          <cell r="BP113">
            <v>0</v>
          </cell>
          <cell r="BQ113">
            <v>0</v>
          </cell>
          <cell r="BR113">
            <v>0</v>
          </cell>
          <cell r="BS113">
            <v>0</v>
          </cell>
          <cell r="BT113">
            <v>0</v>
          </cell>
          <cell r="BU113">
            <v>140</v>
          </cell>
          <cell r="BV113">
            <v>0</v>
          </cell>
          <cell r="BW113">
            <v>0</v>
          </cell>
          <cell r="BX113">
            <v>41.9</v>
          </cell>
          <cell r="BY113">
            <v>0</v>
          </cell>
          <cell r="BZ113">
            <v>1120</v>
          </cell>
          <cell r="CA113">
            <v>4160</v>
          </cell>
          <cell r="CB113">
            <v>3640</v>
          </cell>
          <cell r="CC113">
            <v>251</v>
          </cell>
          <cell r="CD113">
            <v>45.4</v>
          </cell>
          <cell r="CE113">
            <v>615</v>
          </cell>
          <cell r="CF113">
            <v>393</v>
          </cell>
          <cell r="CG113">
            <v>50.3</v>
          </cell>
          <cell r="CH113">
            <v>0</v>
          </cell>
          <cell r="CI113">
            <v>2190</v>
          </cell>
          <cell r="CJ113">
            <v>4030</v>
          </cell>
          <cell r="CK113">
            <v>0</v>
          </cell>
          <cell r="CL113">
            <v>34300</v>
          </cell>
          <cell r="CM113">
            <v>43.7</v>
          </cell>
          <cell r="CN113">
            <v>718</v>
          </cell>
          <cell r="CO113">
            <v>2060</v>
          </cell>
          <cell r="CP113">
            <v>0</v>
          </cell>
          <cell r="CQ113">
            <v>0</v>
          </cell>
          <cell r="CR113">
            <v>0</v>
          </cell>
          <cell r="CS113">
            <v>0</v>
          </cell>
        </row>
        <row r="114">
          <cell r="C114" t="str">
            <v>W24X84</v>
          </cell>
          <cell r="D114" t="str">
            <v>F</v>
          </cell>
          <cell r="E114">
            <v>84</v>
          </cell>
          <cell r="F114">
            <v>24.7</v>
          </cell>
          <cell r="G114">
            <v>24.1</v>
          </cell>
          <cell r="H114">
            <v>0</v>
          </cell>
          <cell r="I114">
            <v>0</v>
          </cell>
          <cell r="J114">
            <v>9.02</v>
          </cell>
          <cell r="K114">
            <v>0</v>
          </cell>
          <cell r="L114">
            <v>0</v>
          </cell>
          <cell r="M114">
            <v>0.47</v>
          </cell>
          <cell r="N114">
            <v>0.77</v>
          </cell>
          <cell r="O114">
            <v>0</v>
          </cell>
          <cell r="P114">
            <v>0</v>
          </cell>
          <cell r="Q114">
            <v>0</v>
          </cell>
          <cell r="R114">
            <v>1.27</v>
          </cell>
          <cell r="S114">
            <v>1.6875</v>
          </cell>
          <cell r="T114">
            <v>1.0625</v>
          </cell>
          <cell r="U114">
            <v>0</v>
          </cell>
          <cell r="V114">
            <v>0</v>
          </cell>
          <cell r="W114">
            <v>0</v>
          </cell>
          <cell r="X114">
            <v>0</v>
          </cell>
          <cell r="Y114">
            <v>0</v>
          </cell>
          <cell r="Z114">
            <v>5.86</v>
          </cell>
          <cell r="AA114">
            <v>0</v>
          </cell>
          <cell r="AB114">
            <v>45.9</v>
          </cell>
          <cell r="AC114">
            <v>0</v>
          </cell>
          <cell r="AD114">
            <v>0</v>
          </cell>
          <cell r="AE114">
            <v>2370</v>
          </cell>
          <cell r="AF114">
            <v>224</v>
          </cell>
          <cell r="AG114">
            <v>196</v>
          </cell>
          <cell r="AH114">
            <v>9.7899999999999991</v>
          </cell>
          <cell r="AI114">
            <v>94.4</v>
          </cell>
          <cell r="AJ114">
            <v>32.6</v>
          </cell>
          <cell r="AK114">
            <v>20.9</v>
          </cell>
          <cell r="AL114">
            <v>1.95</v>
          </cell>
          <cell r="AM114">
            <v>0</v>
          </cell>
          <cell r="AN114">
            <v>3.7</v>
          </cell>
          <cell r="AO114">
            <v>12800</v>
          </cell>
          <cell r="AP114">
            <v>0</v>
          </cell>
          <cell r="AQ114">
            <v>52.6</v>
          </cell>
          <cell r="AR114">
            <v>91.3</v>
          </cell>
          <cell r="AS114">
            <v>38.4</v>
          </cell>
          <cell r="AT114">
            <v>111</v>
          </cell>
          <cell r="AU114">
            <v>0</v>
          </cell>
          <cell r="AV114">
            <v>0</v>
          </cell>
          <cell r="AW114">
            <v>0</v>
          </cell>
          <cell r="AX114">
            <v>0</v>
          </cell>
          <cell r="AY114" t="str">
            <v>W610X125</v>
          </cell>
          <cell r="AZ114" t="str">
            <v>W610X125</v>
          </cell>
          <cell r="BA114">
            <v>125</v>
          </cell>
          <cell r="BB114">
            <v>15900</v>
          </cell>
          <cell r="BC114">
            <v>612</v>
          </cell>
          <cell r="BD114">
            <v>0</v>
          </cell>
          <cell r="BE114">
            <v>0</v>
          </cell>
          <cell r="BF114">
            <v>229</v>
          </cell>
          <cell r="BG114">
            <v>0</v>
          </cell>
          <cell r="BH114">
            <v>0</v>
          </cell>
          <cell r="BI114">
            <v>11.9</v>
          </cell>
          <cell r="BJ114">
            <v>19.600000000000001</v>
          </cell>
          <cell r="BK114">
            <v>0</v>
          </cell>
          <cell r="BL114">
            <v>0</v>
          </cell>
          <cell r="BM114">
            <v>0</v>
          </cell>
          <cell r="BN114">
            <v>32.299999999999997</v>
          </cell>
          <cell r="BO114">
            <v>42.9</v>
          </cell>
          <cell r="BP114">
            <v>0</v>
          </cell>
          <cell r="BQ114">
            <v>0</v>
          </cell>
          <cell r="BR114">
            <v>0</v>
          </cell>
          <cell r="BS114">
            <v>0</v>
          </cell>
          <cell r="BT114">
            <v>0</v>
          </cell>
          <cell r="BU114">
            <v>125</v>
          </cell>
          <cell r="BV114">
            <v>0</v>
          </cell>
          <cell r="BW114">
            <v>0</v>
          </cell>
          <cell r="BX114">
            <v>45.9</v>
          </cell>
          <cell r="BY114">
            <v>0</v>
          </cell>
          <cell r="BZ114">
            <v>986</v>
          </cell>
          <cell r="CA114">
            <v>3670</v>
          </cell>
          <cell r="CB114">
            <v>3210</v>
          </cell>
          <cell r="CC114">
            <v>249</v>
          </cell>
          <cell r="CD114">
            <v>39.299999999999997</v>
          </cell>
          <cell r="CE114">
            <v>534</v>
          </cell>
          <cell r="CF114">
            <v>342</v>
          </cell>
          <cell r="CG114">
            <v>49.5</v>
          </cell>
          <cell r="CH114">
            <v>0</v>
          </cell>
          <cell r="CI114">
            <v>1540</v>
          </cell>
          <cell r="CJ114">
            <v>3440</v>
          </cell>
          <cell r="CK114">
            <v>0</v>
          </cell>
          <cell r="CL114">
            <v>33900</v>
          </cell>
          <cell r="CM114">
            <v>38</v>
          </cell>
          <cell r="CN114">
            <v>629</v>
          </cell>
          <cell r="CO114">
            <v>1820</v>
          </cell>
          <cell r="CP114">
            <v>0</v>
          </cell>
          <cell r="CQ114">
            <v>0</v>
          </cell>
          <cell r="CR114">
            <v>0</v>
          </cell>
          <cell r="CS114">
            <v>0</v>
          </cell>
        </row>
        <row r="115">
          <cell r="C115" t="str">
            <v>W24X76</v>
          </cell>
          <cell r="D115" t="str">
            <v>F</v>
          </cell>
          <cell r="E115">
            <v>76</v>
          </cell>
          <cell r="F115">
            <v>22.4</v>
          </cell>
          <cell r="G115">
            <v>23.9</v>
          </cell>
          <cell r="H115">
            <v>0</v>
          </cell>
          <cell r="I115">
            <v>0</v>
          </cell>
          <cell r="J115">
            <v>8.99</v>
          </cell>
          <cell r="K115">
            <v>0</v>
          </cell>
          <cell r="L115">
            <v>0</v>
          </cell>
          <cell r="M115">
            <v>0.44</v>
          </cell>
          <cell r="N115">
            <v>0.68</v>
          </cell>
          <cell r="O115">
            <v>0</v>
          </cell>
          <cell r="P115">
            <v>0</v>
          </cell>
          <cell r="Q115">
            <v>0</v>
          </cell>
          <cell r="R115">
            <v>1.18</v>
          </cell>
          <cell r="S115">
            <v>1.5625</v>
          </cell>
          <cell r="T115">
            <v>1.0625</v>
          </cell>
          <cell r="U115">
            <v>0</v>
          </cell>
          <cell r="V115">
            <v>0</v>
          </cell>
          <cell r="W115">
            <v>0</v>
          </cell>
          <cell r="X115">
            <v>0</v>
          </cell>
          <cell r="Y115">
            <v>0</v>
          </cell>
          <cell r="Z115">
            <v>6.61</v>
          </cell>
          <cell r="AA115">
            <v>0</v>
          </cell>
          <cell r="AB115">
            <v>49</v>
          </cell>
          <cell r="AC115">
            <v>0</v>
          </cell>
          <cell r="AD115">
            <v>0</v>
          </cell>
          <cell r="AE115">
            <v>2100</v>
          </cell>
          <cell r="AF115">
            <v>200</v>
          </cell>
          <cell r="AG115">
            <v>176</v>
          </cell>
          <cell r="AH115">
            <v>9.69</v>
          </cell>
          <cell r="AI115">
            <v>82.5</v>
          </cell>
          <cell r="AJ115">
            <v>28.6</v>
          </cell>
          <cell r="AK115">
            <v>18.399999999999999</v>
          </cell>
          <cell r="AL115">
            <v>1.92</v>
          </cell>
          <cell r="AM115">
            <v>0</v>
          </cell>
          <cell r="AN115">
            <v>2.68</v>
          </cell>
          <cell r="AO115">
            <v>11100</v>
          </cell>
          <cell r="AP115">
            <v>0</v>
          </cell>
          <cell r="AQ115">
            <v>52.2</v>
          </cell>
          <cell r="AR115">
            <v>79.8</v>
          </cell>
          <cell r="AS115">
            <v>33.799999999999997</v>
          </cell>
          <cell r="AT115">
            <v>98.9</v>
          </cell>
          <cell r="AU115">
            <v>0</v>
          </cell>
          <cell r="AV115">
            <v>0</v>
          </cell>
          <cell r="AW115">
            <v>0</v>
          </cell>
          <cell r="AX115">
            <v>0</v>
          </cell>
          <cell r="AY115" t="str">
            <v>W610X113</v>
          </cell>
          <cell r="AZ115" t="str">
            <v>W610X113</v>
          </cell>
          <cell r="BA115">
            <v>113</v>
          </cell>
          <cell r="BB115">
            <v>14500</v>
          </cell>
          <cell r="BC115">
            <v>607</v>
          </cell>
          <cell r="BD115">
            <v>0</v>
          </cell>
          <cell r="BE115">
            <v>0</v>
          </cell>
          <cell r="BF115">
            <v>228</v>
          </cell>
          <cell r="BG115">
            <v>0</v>
          </cell>
          <cell r="BH115">
            <v>0</v>
          </cell>
          <cell r="BI115">
            <v>11.2</v>
          </cell>
          <cell r="BJ115">
            <v>17.3</v>
          </cell>
          <cell r="BK115">
            <v>0</v>
          </cell>
          <cell r="BL115">
            <v>0</v>
          </cell>
          <cell r="BM115">
            <v>0</v>
          </cell>
          <cell r="BN115">
            <v>30</v>
          </cell>
          <cell r="BO115">
            <v>39.700000000000003</v>
          </cell>
          <cell r="BP115">
            <v>0</v>
          </cell>
          <cell r="BQ115">
            <v>0</v>
          </cell>
          <cell r="BR115">
            <v>0</v>
          </cell>
          <cell r="BS115">
            <v>0</v>
          </cell>
          <cell r="BT115">
            <v>0</v>
          </cell>
          <cell r="BU115">
            <v>113</v>
          </cell>
          <cell r="BV115">
            <v>0</v>
          </cell>
          <cell r="BW115">
            <v>0</v>
          </cell>
          <cell r="BX115">
            <v>49</v>
          </cell>
          <cell r="BY115">
            <v>0</v>
          </cell>
          <cell r="BZ115">
            <v>874</v>
          </cell>
          <cell r="CA115">
            <v>3280</v>
          </cell>
          <cell r="CB115">
            <v>2880</v>
          </cell>
          <cell r="CC115">
            <v>246</v>
          </cell>
          <cell r="CD115">
            <v>34.299999999999997</v>
          </cell>
          <cell r="CE115">
            <v>469</v>
          </cell>
          <cell r="CF115">
            <v>302</v>
          </cell>
          <cell r="CG115">
            <v>48.8</v>
          </cell>
          <cell r="CH115">
            <v>0</v>
          </cell>
          <cell r="CI115">
            <v>1120</v>
          </cell>
          <cell r="CJ115">
            <v>2980</v>
          </cell>
          <cell r="CK115">
            <v>0</v>
          </cell>
          <cell r="CL115">
            <v>33700</v>
          </cell>
          <cell r="CM115">
            <v>33.200000000000003</v>
          </cell>
          <cell r="CN115">
            <v>554</v>
          </cell>
          <cell r="CO115">
            <v>1620</v>
          </cell>
          <cell r="CP115">
            <v>0</v>
          </cell>
          <cell r="CQ115">
            <v>0</v>
          </cell>
          <cell r="CR115">
            <v>0</v>
          </cell>
          <cell r="CS115">
            <v>0</v>
          </cell>
        </row>
        <row r="116">
          <cell r="C116" t="str">
            <v>W24X68</v>
          </cell>
          <cell r="D116" t="str">
            <v>F</v>
          </cell>
          <cell r="E116">
            <v>68</v>
          </cell>
          <cell r="F116">
            <v>20.100000000000001</v>
          </cell>
          <cell r="G116">
            <v>23.7</v>
          </cell>
          <cell r="H116">
            <v>0</v>
          </cell>
          <cell r="I116">
            <v>0</v>
          </cell>
          <cell r="J116">
            <v>8.9700000000000006</v>
          </cell>
          <cell r="K116">
            <v>0</v>
          </cell>
          <cell r="L116">
            <v>0</v>
          </cell>
          <cell r="M116">
            <v>0.41499999999999998</v>
          </cell>
          <cell r="N116">
            <v>0.58499999999999996</v>
          </cell>
          <cell r="O116">
            <v>0</v>
          </cell>
          <cell r="P116">
            <v>0</v>
          </cell>
          <cell r="Q116">
            <v>0</v>
          </cell>
          <cell r="R116">
            <v>1.0900000000000001</v>
          </cell>
          <cell r="S116">
            <v>1.5</v>
          </cell>
          <cell r="T116">
            <v>1.0625</v>
          </cell>
          <cell r="U116">
            <v>0</v>
          </cell>
          <cell r="V116">
            <v>0</v>
          </cell>
          <cell r="W116">
            <v>0</v>
          </cell>
          <cell r="X116">
            <v>0</v>
          </cell>
          <cell r="Y116">
            <v>0</v>
          </cell>
          <cell r="Z116">
            <v>7.66</v>
          </cell>
          <cell r="AA116">
            <v>0</v>
          </cell>
          <cell r="AB116">
            <v>52</v>
          </cell>
          <cell r="AC116">
            <v>0</v>
          </cell>
          <cell r="AD116">
            <v>0</v>
          </cell>
          <cell r="AE116">
            <v>1830</v>
          </cell>
          <cell r="AF116">
            <v>177</v>
          </cell>
          <cell r="AG116">
            <v>154</v>
          </cell>
          <cell r="AH116">
            <v>9.5500000000000007</v>
          </cell>
          <cell r="AI116">
            <v>70.400000000000006</v>
          </cell>
          <cell r="AJ116">
            <v>24.5</v>
          </cell>
          <cell r="AK116">
            <v>15.7</v>
          </cell>
          <cell r="AL116">
            <v>1.87</v>
          </cell>
          <cell r="AM116">
            <v>0</v>
          </cell>
          <cell r="AN116">
            <v>1.87</v>
          </cell>
          <cell r="AO116">
            <v>9430</v>
          </cell>
          <cell r="AP116">
            <v>0</v>
          </cell>
          <cell r="AQ116">
            <v>51.8</v>
          </cell>
          <cell r="AR116">
            <v>68</v>
          </cell>
          <cell r="AS116">
            <v>28.9</v>
          </cell>
          <cell r="AT116">
            <v>87</v>
          </cell>
          <cell r="AU116">
            <v>0</v>
          </cell>
          <cell r="AV116">
            <v>0</v>
          </cell>
          <cell r="AW116">
            <v>0</v>
          </cell>
          <cell r="AX116">
            <v>0</v>
          </cell>
          <cell r="AY116" t="str">
            <v>W610X101</v>
          </cell>
          <cell r="AZ116" t="str">
            <v>W610X101</v>
          </cell>
          <cell r="BA116">
            <v>101</v>
          </cell>
          <cell r="BB116">
            <v>13000</v>
          </cell>
          <cell r="BC116">
            <v>602</v>
          </cell>
          <cell r="BD116">
            <v>0</v>
          </cell>
          <cell r="BE116">
            <v>0</v>
          </cell>
          <cell r="BF116">
            <v>228</v>
          </cell>
          <cell r="BG116">
            <v>0</v>
          </cell>
          <cell r="BH116">
            <v>0</v>
          </cell>
          <cell r="BI116">
            <v>10.5</v>
          </cell>
          <cell r="BJ116">
            <v>14.9</v>
          </cell>
          <cell r="BK116">
            <v>0</v>
          </cell>
          <cell r="BL116">
            <v>0</v>
          </cell>
          <cell r="BM116">
            <v>0</v>
          </cell>
          <cell r="BN116">
            <v>27.7</v>
          </cell>
          <cell r="BO116">
            <v>38.1</v>
          </cell>
          <cell r="BP116">
            <v>0</v>
          </cell>
          <cell r="BQ116">
            <v>0</v>
          </cell>
          <cell r="BR116">
            <v>0</v>
          </cell>
          <cell r="BS116">
            <v>0</v>
          </cell>
          <cell r="BT116">
            <v>0</v>
          </cell>
          <cell r="BU116">
            <v>101</v>
          </cell>
          <cell r="BV116">
            <v>0</v>
          </cell>
          <cell r="BW116">
            <v>0</v>
          </cell>
          <cell r="BX116">
            <v>52</v>
          </cell>
          <cell r="BY116">
            <v>0</v>
          </cell>
          <cell r="BZ116">
            <v>762</v>
          </cell>
          <cell r="CA116">
            <v>2900</v>
          </cell>
          <cell r="CB116">
            <v>2520</v>
          </cell>
          <cell r="CC116">
            <v>243</v>
          </cell>
          <cell r="CD116">
            <v>29.3</v>
          </cell>
          <cell r="CE116">
            <v>401</v>
          </cell>
          <cell r="CF116">
            <v>257</v>
          </cell>
          <cell r="CG116">
            <v>47.5</v>
          </cell>
          <cell r="CH116">
            <v>0</v>
          </cell>
          <cell r="CI116">
            <v>778</v>
          </cell>
          <cell r="CJ116">
            <v>2530</v>
          </cell>
          <cell r="CK116">
            <v>0</v>
          </cell>
          <cell r="CL116">
            <v>33400</v>
          </cell>
          <cell r="CM116">
            <v>28.3</v>
          </cell>
          <cell r="CN116">
            <v>474</v>
          </cell>
          <cell r="CO116">
            <v>1430</v>
          </cell>
          <cell r="CP116">
            <v>0</v>
          </cell>
          <cell r="CQ116">
            <v>0</v>
          </cell>
          <cell r="CR116">
            <v>0</v>
          </cell>
          <cell r="CS116">
            <v>0</v>
          </cell>
        </row>
        <row r="117">
          <cell r="C117" t="str">
            <v>W24X62</v>
          </cell>
          <cell r="D117" t="str">
            <v>F</v>
          </cell>
          <cell r="E117">
            <v>62</v>
          </cell>
          <cell r="F117">
            <v>18.2</v>
          </cell>
          <cell r="G117">
            <v>23.7</v>
          </cell>
          <cell r="H117">
            <v>0</v>
          </cell>
          <cell r="I117">
            <v>0</v>
          </cell>
          <cell r="J117">
            <v>7.04</v>
          </cell>
          <cell r="K117">
            <v>0</v>
          </cell>
          <cell r="L117">
            <v>0</v>
          </cell>
          <cell r="M117">
            <v>0.43</v>
          </cell>
          <cell r="N117">
            <v>0.59</v>
          </cell>
          <cell r="O117">
            <v>0</v>
          </cell>
          <cell r="P117">
            <v>0</v>
          </cell>
          <cell r="Q117">
            <v>0</v>
          </cell>
          <cell r="R117">
            <v>1.0900000000000001</v>
          </cell>
          <cell r="S117">
            <v>1.5</v>
          </cell>
          <cell r="T117">
            <v>1.0625</v>
          </cell>
          <cell r="U117">
            <v>0</v>
          </cell>
          <cell r="V117">
            <v>0</v>
          </cell>
          <cell r="W117">
            <v>0</v>
          </cell>
          <cell r="X117">
            <v>0</v>
          </cell>
          <cell r="Y117">
            <v>0</v>
          </cell>
          <cell r="Z117">
            <v>5.97</v>
          </cell>
          <cell r="AA117">
            <v>0</v>
          </cell>
          <cell r="AB117">
            <v>50.1</v>
          </cell>
          <cell r="AC117">
            <v>0</v>
          </cell>
          <cell r="AD117">
            <v>0</v>
          </cell>
          <cell r="AE117">
            <v>1550</v>
          </cell>
          <cell r="AF117">
            <v>153</v>
          </cell>
          <cell r="AG117">
            <v>131</v>
          </cell>
          <cell r="AH117">
            <v>9.23</v>
          </cell>
          <cell r="AI117">
            <v>34.5</v>
          </cell>
          <cell r="AJ117">
            <v>15.7</v>
          </cell>
          <cell r="AK117">
            <v>9.8000000000000007</v>
          </cell>
          <cell r="AL117">
            <v>1.38</v>
          </cell>
          <cell r="AM117">
            <v>0</v>
          </cell>
          <cell r="AN117">
            <v>1.71</v>
          </cell>
          <cell r="AO117">
            <v>4620</v>
          </cell>
          <cell r="AP117">
            <v>0</v>
          </cell>
          <cell r="AQ117">
            <v>40.700000000000003</v>
          </cell>
          <cell r="AR117">
            <v>42.2</v>
          </cell>
          <cell r="AS117">
            <v>22.5</v>
          </cell>
          <cell r="AT117">
            <v>75.3</v>
          </cell>
          <cell r="AU117">
            <v>0</v>
          </cell>
          <cell r="AV117">
            <v>0</v>
          </cell>
          <cell r="AW117">
            <v>0</v>
          </cell>
          <cell r="AX117">
            <v>0</v>
          </cell>
          <cell r="AY117" t="str">
            <v>W610X92</v>
          </cell>
          <cell r="AZ117" t="str">
            <v>W610X92</v>
          </cell>
          <cell r="BA117">
            <v>92</v>
          </cell>
          <cell r="BB117">
            <v>11700</v>
          </cell>
          <cell r="BC117">
            <v>602</v>
          </cell>
          <cell r="BD117">
            <v>0</v>
          </cell>
          <cell r="BE117">
            <v>0</v>
          </cell>
          <cell r="BF117">
            <v>179</v>
          </cell>
          <cell r="BG117">
            <v>0</v>
          </cell>
          <cell r="BH117">
            <v>0</v>
          </cell>
          <cell r="BI117">
            <v>10.9</v>
          </cell>
          <cell r="BJ117">
            <v>15</v>
          </cell>
          <cell r="BK117">
            <v>0</v>
          </cell>
          <cell r="BL117">
            <v>0</v>
          </cell>
          <cell r="BM117">
            <v>0</v>
          </cell>
          <cell r="BN117">
            <v>27.7</v>
          </cell>
          <cell r="BO117">
            <v>38.1</v>
          </cell>
          <cell r="BP117">
            <v>0</v>
          </cell>
          <cell r="BQ117">
            <v>0</v>
          </cell>
          <cell r="BR117">
            <v>0</v>
          </cell>
          <cell r="BS117">
            <v>0</v>
          </cell>
          <cell r="BT117">
            <v>0</v>
          </cell>
          <cell r="BU117">
            <v>92</v>
          </cell>
          <cell r="BV117">
            <v>0</v>
          </cell>
          <cell r="BW117">
            <v>0</v>
          </cell>
          <cell r="BX117">
            <v>50.1</v>
          </cell>
          <cell r="BY117">
            <v>0</v>
          </cell>
          <cell r="BZ117">
            <v>645</v>
          </cell>
          <cell r="CA117">
            <v>2510</v>
          </cell>
          <cell r="CB117">
            <v>2150</v>
          </cell>
          <cell r="CC117">
            <v>234</v>
          </cell>
          <cell r="CD117">
            <v>14.4</v>
          </cell>
          <cell r="CE117">
            <v>257</v>
          </cell>
          <cell r="CF117">
            <v>161</v>
          </cell>
          <cell r="CG117">
            <v>35.1</v>
          </cell>
          <cell r="CH117">
            <v>0</v>
          </cell>
          <cell r="CI117">
            <v>712</v>
          </cell>
          <cell r="CJ117">
            <v>1240</v>
          </cell>
          <cell r="CK117">
            <v>0</v>
          </cell>
          <cell r="CL117">
            <v>26300</v>
          </cell>
          <cell r="CM117">
            <v>17.600000000000001</v>
          </cell>
          <cell r="CN117">
            <v>369</v>
          </cell>
          <cell r="CO117">
            <v>1230</v>
          </cell>
          <cell r="CP117">
            <v>0</v>
          </cell>
          <cell r="CQ117">
            <v>0</v>
          </cell>
          <cell r="CR117">
            <v>0</v>
          </cell>
          <cell r="CS117">
            <v>0</v>
          </cell>
        </row>
        <row r="118">
          <cell r="C118" t="str">
            <v>W24X55</v>
          </cell>
          <cell r="D118" t="str">
            <v>F</v>
          </cell>
          <cell r="E118">
            <v>55</v>
          </cell>
          <cell r="F118">
            <v>16.2</v>
          </cell>
          <cell r="G118">
            <v>23.6</v>
          </cell>
          <cell r="H118">
            <v>0</v>
          </cell>
          <cell r="I118">
            <v>0</v>
          </cell>
          <cell r="J118">
            <v>7.01</v>
          </cell>
          <cell r="K118">
            <v>0</v>
          </cell>
          <cell r="L118">
            <v>0</v>
          </cell>
          <cell r="M118">
            <v>0.39500000000000002</v>
          </cell>
          <cell r="N118">
            <v>0.505</v>
          </cell>
          <cell r="O118">
            <v>0</v>
          </cell>
          <cell r="P118">
            <v>0</v>
          </cell>
          <cell r="Q118">
            <v>0</v>
          </cell>
          <cell r="R118">
            <v>1.01</v>
          </cell>
          <cell r="S118">
            <v>1.4375</v>
          </cell>
          <cell r="T118">
            <v>1</v>
          </cell>
          <cell r="U118">
            <v>0</v>
          </cell>
          <cell r="V118">
            <v>0</v>
          </cell>
          <cell r="W118">
            <v>0</v>
          </cell>
          <cell r="X118">
            <v>0</v>
          </cell>
          <cell r="Y118">
            <v>0</v>
          </cell>
          <cell r="Z118">
            <v>6.94</v>
          </cell>
          <cell r="AA118">
            <v>0</v>
          </cell>
          <cell r="AB118">
            <v>54.6</v>
          </cell>
          <cell r="AC118">
            <v>0</v>
          </cell>
          <cell r="AD118">
            <v>0</v>
          </cell>
          <cell r="AE118">
            <v>1350</v>
          </cell>
          <cell r="AF118">
            <v>134</v>
          </cell>
          <cell r="AG118">
            <v>114</v>
          </cell>
          <cell r="AH118">
            <v>9.11</v>
          </cell>
          <cell r="AI118">
            <v>29.1</v>
          </cell>
          <cell r="AJ118">
            <v>13.3</v>
          </cell>
          <cell r="AK118">
            <v>8.3000000000000007</v>
          </cell>
          <cell r="AL118">
            <v>1.34</v>
          </cell>
          <cell r="AM118">
            <v>0</v>
          </cell>
          <cell r="AN118">
            <v>1.18</v>
          </cell>
          <cell r="AO118">
            <v>3870</v>
          </cell>
          <cell r="AP118">
            <v>0</v>
          </cell>
          <cell r="AQ118">
            <v>40.5</v>
          </cell>
          <cell r="AR118">
            <v>35.799999999999997</v>
          </cell>
          <cell r="AS118">
            <v>19.3</v>
          </cell>
          <cell r="AT118">
            <v>66.099999999999994</v>
          </cell>
          <cell r="AU118">
            <v>0</v>
          </cell>
          <cell r="AV118">
            <v>0</v>
          </cell>
          <cell r="AW118">
            <v>0</v>
          </cell>
          <cell r="AX118">
            <v>0</v>
          </cell>
          <cell r="AY118" t="str">
            <v>W610X82</v>
          </cell>
          <cell r="AZ118" t="str">
            <v>W610X82</v>
          </cell>
          <cell r="BA118">
            <v>82</v>
          </cell>
          <cell r="BB118">
            <v>10500</v>
          </cell>
          <cell r="BC118">
            <v>599</v>
          </cell>
          <cell r="BD118">
            <v>0</v>
          </cell>
          <cell r="BE118">
            <v>0</v>
          </cell>
          <cell r="BF118">
            <v>178</v>
          </cell>
          <cell r="BG118">
            <v>0</v>
          </cell>
          <cell r="BH118">
            <v>0</v>
          </cell>
          <cell r="BI118">
            <v>10</v>
          </cell>
          <cell r="BJ118">
            <v>12.8</v>
          </cell>
          <cell r="BK118">
            <v>0</v>
          </cell>
          <cell r="BL118">
            <v>0</v>
          </cell>
          <cell r="BM118">
            <v>0</v>
          </cell>
          <cell r="BN118">
            <v>25.7</v>
          </cell>
          <cell r="BO118">
            <v>36.5</v>
          </cell>
          <cell r="BP118">
            <v>0</v>
          </cell>
          <cell r="BQ118">
            <v>0</v>
          </cell>
          <cell r="BR118">
            <v>0</v>
          </cell>
          <cell r="BS118">
            <v>0</v>
          </cell>
          <cell r="BT118">
            <v>0</v>
          </cell>
          <cell r="BU118">
            <v>82</v>
          </cell>
          <cell r="BV118">
            <v>0</v>
          </cell>
          <cell r="BW118">
            <v>0</v>
          </cell>
          <cell r="BX118">
            <v>54.6</v>
          </cell>
          <cell r="BY118">
            <v>0</v>
          </cell>
          <cell r="BZ118">
            <v>562</v>
          </cell>
          <cell r="CA118">
            <v>2200</v>
          </cell>
          <cell r="CB118">
            <v>1870</v>
          </cell>
          <cell r="CC118">
            <v>231</v>
          </cell>
          <cell r="CD118">
            <v>12.1</v>
          </cell>
          <cell r="CE118">
            <v>218</v>
          </cell>
          <cell r="CF118">
            <v>136</v>
          </cell>
          <cell r="CG118">
            <v>34</v>
          </cell>
          <cell r="CH118">
            <v>0</v>
          </cell>
          <cell r="CI118">
            <v>491</v>
          </cell>
          <cell r="CJ118">
            <v>1040</v>
          </cell>
          <cell r="CK118">
            <v>0</v>
          </cell>
          <cell r="CL118">
            <v>26100</v>
          </cell>
          <cell r="CM118">
            <v>14.9</v>
          </cell>
          <cell r="CN118">
            <v>316</v>
          </cell>
          <cell r="CO118">
            <v>1080</v>
          </cell>
          <cell r="CP118">
            <v>0</v>
          </cell>
          <cell r="CQ118">
            <v>0</v>
          </cell>
          <cell r="CR118">
            <v>0</v>
          </cell>
          <cell r="CS118">
            <v>0</v>
          </cell>
        </row>
        <row r="119">
          <cell r="C119" t="str">
            <v>W21X201</v>
          </cell>
          <cell r="D119" t="str">
            <v>F</v>
          </cell>
          <cell r="E119">
            <v>201</v>
          </cell>
          <cell r="F119">
            <v>59.2</v>
          </cell>
          <cell r="G119">
            <v>23</v>
          </cell>
          <cell r="H119">
            <v>0</v>
          </cell>
          <cell r="I119">
            <v>0</v>
          </cell>
          <cell r="J119">
            <v>12.6</v>
          </cell>
          <cell r="K119">
            <v>0</v>
          </cell>
          <cell r="L119">
            <v>0</v>
          </cell>
          <cell r="M119">
            <v>0.91</v>
          </cell>
          <cell r="N119">
            <v>1.63</v>
          </cell>
          <cell r="O119">
            <v>0</v>
          </cell>
          <cell r="P119">
            <v>0</v>
          </cell>
          <cell r="Q119">
            <v>0</v>
          </cell>
          <cell r="R119">
            <v>2.13</v>
          </cell>
          <cell r="S119">
            <v>2.5</v>
          </cell>
          <cell r="T119">
            <v>1.3125</v>
          </cell>
          <cell r="U119">
            <v>0</v>
          </cell>
          <cell r="V119">
            <v>0</v>
          </cell>
          <cell r="W119">
            <v>0</v>
          </cell>
          <cell r="X119">
            <v>0</v>
          </cell>
          <cell r="Y119">
            <v>0</v>
          </cell>
          <cell r="Z119">
            <v>3.86</v>
          </cell>
          <cell r="AA119">
            <v>0</v>
          </cell>
          <cell r="AB119">
            <v>20.6</v>
          </cell>
          <cell r="AC119">
            <v>0</v>
          </cell>
          <cell r="AD119">
            <v>0</v>
          </cell>
          <cell r="AE119">
            <v>5310</v>
          </cell>
          <cell r="AF119">
            <v>530</v>
          </cell>
          <cell r="AG119">
            <v>461</v>
          </cell>
          <cell r="AH119">
            <v>9.4700000000000006</v>
          </cell>
          <cell r="AI119">
            <v>542</v>
          </cell>
          <cell r="AJ119">
            <v>133</v>
          </cell>
          <cell r="AK119">
            <v>86.1</v>
          </cell>
          <cell r="AL119">
            <v>3.02</v>
          </cell>
          <cell r="AM119">
            <v>0</v>
          </cell>
          <cell r="AN119">
            <v>40.9</v>
          </cell>
          <cell r="AO119">
            <v>62000</v>
          </cell>
          <cell r="AP119">
            <v>0</v>
          </cell>
          <cell r="AQ119">
            <v>67.3</v>
          </cell>
          <cell r="AR119">
            <v>346</v>
          </cell>
          <cell r="AS119">
            <v>102</v>
          </cell>
          <cell r="AT119">
            <v>264</v>
          </cell>
          <cell r="AU119">
            <v>0</v>
          </cell>
          <cell r="AV119">
            <v>0</v>
          </cell>
          <cell r="AW119">
            <v>0</v>
          </cell>
          <cell r="AX119">
            <v>0</v>
          </cell>
          <cell r="AY119" t="str">
            <v>W530X300</v>
          </cell>
          <cell r="AZ119" t="str">
            <v>W530X300</v>
          </cell>
          <cell r="BA119">
            <v>300</v>
          </cell>
          <cell r="BB119">
            <v>38200</v>
          </cell>
          <cell r="BC119">
            <v>584</v>
          </cell>
          <cell r="BD119">
            <v>0</v>
          </cell>
          <cell r="BE119">
            <v>0</v>
          </cell>
          <cell r="BF119">
            <v>320</v>
          </cell>
          <cell r="BG119">
            <v>0</v>
          </cell>
          <cell r="BH119">
            <v>0</v>
          </cell>
          <cell r="BI119">
            <v>23.1</v>
          </cell>
          <cell r="BJ119">
            <v>41.4</v>
          </cell>
          <cell r="BK119">
            <v>0</v>
          </cell>
          <cell r="BL119">
            <v>0</v>
          </cell>
          <cell r="BM119">
            <v>0</v>
          </cell>
          <cell r="BN119">
            <v>54.1</v>
          </cell>
          <cell r="BO119">
            <v>63.5</v>
          </cell>
          <cell r="BP119">
            <v>0</v>
          </cell>
          <cell r="BQ119">
            <v>0</v>
          </cell>
          <cell r="BR119">
            <v>0</v>
          </cell>
          <cell r="BS119">
            <v>0</v>
          </cell>
          <cell r="BT119">
            <v>0</v>
          </cell>
          <cell r="BU119">
            <v>300</v>
          </cell>
          <cell r="BV119">
            <v>0</v>
          </cell>
          <cell r="BW119">
            <v>0</v>
          </cell>
          <cell r="BX119">
            <v>20.6</v>
          </cell>
          <cell r="BY119">
            <v>0</v>
          </cell>
          <cell r="BZ119">
            <v>2210</v>
          </cell>
          <cell r="CA119">
            <v>8690</v>
          </cell>
          <cell r="CB119">
            <v>7550</v>
          </cell>
          <cell r="CC119">
            <v>241</v>
          </cell>
          <cell r="CD119">
            <v>226</v>
          </cell>
          <cell r="CE119">
            <v>2180</v>
          </cell>
          <cell r="CF119">
            <v>1410</v>
          </cell>
          <cell r="CG119">
            <v>76.7</v>
          </cell>
          <cell r="CH119">
            <v>0</v>
          </cell>
          <cell r="CI119">
            <v>17000</v>
          </cell>
          <cell r="CJ119">
            <v>16600</v>
          </cell>
          <cell r="CK119">
            <v>0</v>
          </cell>
          <cell r="CL119">
            <v>43400</v>
          </cell>
          <cell r="CM119">
            <v>144</v>
          </cell>
          <cell r="CN119">
            <v>1670</v>
          </cell>
          <cell r="CO119">
            <v>4330</v>
          </cell>
          <cell r="CP119">
            <v>0</v>
          </cell>
          <cell r="CQ119">
            <v>0</v>
          </cell>
          <cell r="CR119">
            <v>0</v>
          </cell>
          <cell r="CS119">
            <v>0</v>
          </cell>
        </row>
        <row r="120">
          <cell r="C120" t="str">
            <v>W21X182</v>
          </cell>
          <cell r="D120" t="str">
            <v>F</v>
          </cell>
          <cell r="E120">
            <v>182</v>
          </cell>
          <cell r="F120">
            <v>53.6</v>
          </cell>
          <cell r="G120">
            <v>22.7</v>
          </cell>
          <cell r="H120">
            <v>0</v>
          </cell>
          <cell r="I120">
            <v>0</v>
          </cell>
          <cell r="J120">
            <v>12.5</v>
          </cell>
          <cell r="K120">
            <v>0</v>
          </cell>
          <cell r="L120">
            <v>0</v>
          </cell>
          <cell r="M120">
            <v>0.83</v>
          </cell>
          <cell r="N120">
            <v>1.48</v>
          </cell>
          <cell r="O120">
            <v>0</v>
          </cell>
          <cell r="P120">
            <v>0</v>
          </cell>
          <cell r="Q120">
            <v>0</v>
          </cell>
          <cell r="R120">
            <v>1.98</v>
          </cell>
          <cell r="S120">
            <v>2.375</v>
          </cell>
          <cell r="T120">
            <v>1.25</v>
          </cell>
          <cell r="U120">
            <v>0</v>
          </cell>
          <cell r="V120">
            <v>0</v>
          </cell>
          <cell r="W120">
            <v>0</v>
          </cell>
          <cell r="X120">
            <v>0</v>
          </cell>
          <cell r="Y120">
            <v>0</v>
          </cell>
          <cell r="Z120">
            <v>4.22</v>
          </cell>
          <cell r="AA120">
            <v>0</v>
          </cell>
          <cell r="AB120">
            <v>22.6</v>
          </cell>
          <cell r="AC120">
            <v>0</v>
          </cell>
          <cell r="AD120">
            <v>0</v>
          </cell>
          <cell r="AE120">
            <v>4730</v>
          </cell>
          <cell r="AF120">
            <v>476</v>
          </cell>
          <cell r="AG120">
            <v>417</v>
          </cell>
          <cell r="AH120">
            <v>9.4</v>
          </cell>
          <cell r="AI120">
            <v>483</v>
          </cell>
          <cell r="AJ120">
            <v>119</v>
          </cell>
          <cell r="AK120">
            <v>77.2</v>
          </cell>
          <cell r="AL120">
            <v>3</v>
          </cell>
          <cell r="AM120">
            <v>0</v>
          </cell>
          <cell r="AN120">
            <v>30.7</v>
          </cell>
          <cell r="AO120">
            <v>54400</v>
          </cell>
          <cell r="AP120">
            <v>0</v>
          </cell>
          <cell r="AQ120">
            <v>66.3</v>
          </cell>
          <cell r="AR120">
            <v>307</v>
          </cell>
          <cell r="AS120">
            <v>91.6</v>
          </cell>
          <cell r="AT120">
            <v>237</v>
          </cell>
          <cell r="AU120">
            <v>0</v>
          </cell>
          <cell r="AV120">
            <v>0</v>
          </cell>
          <cell r="AW120">
            <v>0</v>
          </cell>
          <cell r="AX120">
            <v>0</v>
          </cell>
          <cell r="AY120" t="str">
            <v>W530X272</v>
          </cell>
          <cell r="AZ120" t="str">
            <v>W530X272</v>
          </cell>
          <cell r="BA120">
            <v>272</v>
          </cell>
          <cell r="BB120">
            <v>34600</v>
          </cell>
          <cell r="BC120">
            <v>577</v>
          </cell>
          <cell r="BD120">
            <v>0</v>
          </cell>
          <cell r="BE120">
            <v>0</v>
          </cell>
          <cell r="BF120">
            <v>318</v>
          </cell>
          <cell r="BG120">
            <v>0</v>
          </cell>
          <cell r="BH120">
            <v>0</v>
          </cell>
          <cell r="BI120">
            <v>21.1</v>
          </cell>
          <cell r="BJ120">
            <v>37.6</v>
          </cell>
          <cell r="BK120">
            <v>0</v>
          </cell>
          <cell r="BL120">
            <v>0</v>
          </cell>
          <cell r="BM120">
            <v>0</v>
          </cell>
          <cell r="BN120">
            <v>50.3</v>
          </cell>
          <cell r="BO120">
            <v>60.3</v>
          </cell>
          <cell r="BP120">
            <v>0</v>
          </cell>
          <cell r="BQ120">
            <v>0</v>
          </cell>
          <cell r="BR120">
            <v>0</v>
          </cell>
          <cell r="BS120">
            <v>0</v>
          </cell>
          <cell r="BT120">
            <v>0</v>
          </cell>
          <cell r="BU120">
            <v>272</v>
          </cell>
          <cell r="BV120">
            <v>0</v>
          </cell>
          <cell r="BW120">
            <v>0</v>
          </cell>
          <cell r="BX120">
            <v>22.6</v>
          </cell>
          <cell r="BY120">
            <v>0</v>
          </cell>
          <cell r="BZ120">
            <v>1970</v>
          </cell>
          <cell r="CA120">
            <v>7800</v>
          </cell>
          <cell r="CB120">
            <v>6830</v>
          </cell>
          <cell r="CC120">
            <v>239</v>
          </cell>
          <cell r="CD120">
            <v>201</v>
          </cell>
          <cell r="CE120">
            <v>1950</v>
          </cell>
          <cell r="CF120">
            <v>1270</v>
          </cell>
          <cell r="CG120">
            <v>76.2</v>
          </cell>
          <cell r="CH120">
            <v>0</v>
          </cell>
          <cell r="CI120">
            <v>12800</v>
          </cell>
          <cell r="CJ120">
            <v>14600</v>
          </cell>
          <cell r="CK120">
            <v>0</v>
          </cell>
          <cell r="CL120">
            <v>42800</v>
          </cell>
          <cell r="CM120">
            <v>128</v>
          </cell>
          <cell r="CN120">
            <v>1500</v>
          </cell>
          <cell r="CO120">
            <v>3880</v>
          </cell>
          <cell r="CP120">
            <v>0</v>
          </cell>
          <cell r="CQ120">
            <v>0</v>
          </cell>
          <cell r="CR120">
            <v>0</v>
          </cell>
          <cell r="CS120">
            <v>0</v>
          </cell>
        </row>
        <row r="121">
          <cell r="C121" t="str">
            <v>W21X166</v>
          </cell>
          <cell r="D121" t="str">
            <v>F</v>
          </cell>
          <cell r="E121">
            <v>166</v>
          </cell>
          <cell r="F121">
            <v>48.8</v>
          </cell>
          <cell r="G121">
            <v>22.5</v>
          </cell>
          <cell r="H121">
            <v>0</v>
          </cell>
          <cell r="I121">
            <v>0</v>
          </cell>
          <cell r="J121">
            <v>12.4</v>
          </cell>
          <cell r="K121">
            <v>0</v>
          </cell>
          <cell r="L121">
            <v>0</v>
          </cell>
          <cell r="M121">
            <v>0.75</v>
          </cell>
          <cell r="N121">
            <v>1.36</v>
          </cell>
          <cell r="O121">
            <v>0</v>
          </cell>
          <cell r="P121">
            <v>0</v>
          </cell>
          <cell r="Q121">
            <v>0</v>
          </cell>
          <cell r="R121">
            <v>1.86</v>
          </cell>
          <cell r="S121">
            <v>2.25</v>
          </cell>
          <cell r="T121">
            <v>1.1875</v>
          </cell>
          <cell r="U121">
            <v>0</v>
          </cell>
          <cell r="V121">
            <v>0</v>
          </cell>
          <cell r="W121">
            <v>0</v>
          </cell>
          <cell r="X121">
            <v>0</v>
          </cell>
          <cell r="Y121">
            <v>0</v>
          </cell>
          <cell r="Z121">
            <v>4.57</v>
          </cell>
          <cell r="AA121">
            <v>0</v>
          </cell>
          <cell r="AB121">
            <v>25</v>
          </cell>
          <cell r="AC121">
            <v>0</v>
          </cell>
          <cell r="AD121">
            <v>0</v>
          </cell>
          <cell r="AE121">
            <v>4280</v>
          </cell>
          <cell r="AF121">
            <v>432</v>
          </cell>
          <cell r="AG121">
            <v>380</v>
          </cell>
          <cell r="AH121">
            <v>9.36</v>
          </cell>
          <cell r="AI121">
            <v>435</v>
          </cell>
          <cell r="AJ121">
            <v>108</v>
          </cell>
          <cell r="AK121">
            <v>70</v>
          </cell>
          <cell r="AL121">
            <v>2.99</v>
          </cell>
          <cell r="AM121">
            <v>0</v>
          </cell>
          <cell r="AN121">
            <v>23.6</v>
          </cell>
          <cell r="AO121">
            <v>48500</v>
          </cell>
          <cell r="AP121">
            <v>0</v>
          </cell>
          <cell r="AQ121">
            <v>65.5</v>
          </cell>
          <cell r="AR121">
            <v>276</v>
          </cell>
          <cell r="AS121">
            <v>83.7</v>
          </cell>
          <cell r="AT121">
            <v>215</v>
          </cell>
          <cell r="AU121">
            <v>0</v>
          </cell>
          <cell r="AV121">
            <v>0</v>
          </cell>
          <cell r="AW121">
            <v>0</v>
          </cell>
          <cell r="AX121">
            <v>0</v>
          </cell>
          <cell r="AY121" t="str">
            <v>W530X248</v>
          </cell>
          <cell r="AZ121" t="str">
            <v>W530X248</v>
          </cell>
          <cell r="BA121">
            <v>248</v>
          </cell>
          <cell r="BB121">
            <v>31500</v>
          </cell>
          <cell r="BC121">
            <v>572</v>
          </cell>
          <cell r="BD121">
            <v>0</v>
          </cell>
          <cell r="BE121">
            <v>0</v>
          </cell>
          <cell r="BF121">
            <v>315</v>
          </cell>
          <cell r="BG121">
            <v>0</v>
          </cell>
          <cell r="BH121">
            <v>0</v>
          </cell>
          <cell r="BI121">
            <v>19.100000000000001</v>
          </cell>
          <cell r="BJ121">
            <v>34.5</v>
          </cell>
          <cell r="BK121">
            <v>0</v>
          </cell>
          <cell r="BL121">
            <v>0</v>
          </cell>
          <cell r="BM121">
            <v>0</v>
          </cell>
          <cell r="BN121">
            <v>47.2</v>
          </cell>
          <cell r="BO121">
            <v>57.2</v>
          </cell>
          <cell r="BP121">
            <v>0</v>
          </cell>
          <cell r="BQ121">
            <v>0</v>
          </cell>
          <cell r="BR121">
            <v>0</v>
          </cell>
          <cell r="BS121">
            <v>0</v>
          </cell>
          <cell r="BT121">
            <v>0</v>
          </cell>
          <cell r="BU121">
            <v>248</v>
          </cell>
          <cell r="BV121">
            <v>0</v>
          </cell>
          <cell r="BW121">
            <v>0</v>
          </cell>
          <cell r="BX121">
            <v>25</v>
          </cell>
          <cell r="BY121">
            <v>0</v>
          </cell>
          <cell r="BZ121">
            <v>1780</v>
          </cell>
          <cell r="CA121">
            <v>7080</v>
          </cell>
          <cell r="CB121">
            <v>6230</v>
          </cell>
          <cell r="CC121">
            <v>238</v>
          </cell>
          <cell r="CD121">
            <v>181</v>
          </cell>
          <cell r="CE121">
            <v>1770</v>
          </cell>
          <cell r="CF121">
            <v>1150</v>
          </cell>
          <cell r="CG121">
            <v>75.900000000000006</v>
          </cell>
          <cell r="CH121">
            <v>0</v>
          </cell>
          <cell r="CI121">
            <v>9820</v>
          </cell>
          <cell r="CJ121">
            <v>13000</v>
          </cell>
          <cell r="CK121">
            <v>0</v>
          </cell>
          <cell r="CL121">
            <v>42300</v>
          </cell>
          <cell r="CM121">
            <v>115</v>
          </cell>
          <cell r="CN121">
            <v>1370</v>
          </cell>
          <cell r="CO121">
            <v>3520</v>
          </cell>
          <cell r="CP121">
            <v>0</v>
          </cell>
          <cell r="CQ121">
            <v>0</v>
          </cell>
          <cell r="CR121">
            <v>0</v>
          </cell>
          <cell r="CS121">
            <v>0</v>
          </cell>
        </row>
        <row r="122">
          <cell r="C122" t="str">
            <v>W21X147</v>
          </cell>
          <cell r="D122" t="str">
            <v>F</v>
          </cell>
          <cell r="E122">
            <v>147</v>
          </cell>
          <cell r="F122">
            <v>43.2</v>
          </cell>
          <cell r="G122">
            <v>22.1</v>
          </cell>
          <cell r="H122">
            <v>0</v>
          </cell>
          <cell r="I122">
            <v>0</v>
          </cell>
          <cell r="J122">
            <v>12.5</v>
          </cell>
          <cell r="K122">
            <v>0</v>
          </cell>
          <cell r="L122">
            <v>0</v>
          </cell>
          <cell r="M122">
            <v>0.72</v>
          </cell>
          <cell r="N122">
            <v>1.1499999999999999</v>
          </cell>
          <cell r="O122">
            <v>0</v>
          </cell>
          <cell r="P122">
            <v>0</v>
          </cell>
          <cell r="Q122">
            <v>0</v>
          </cell>
          <cell r="R122">
            <v>1.65</v>
          </cell>
          <cell r="S122">
            <v>2</v>
          </cell>
          <cell r="T122">
            <v>1.1875</v>
          </cell>
          <cell r="U122">
            <v>0</v>
          </cell>
          <cell r="V122">
            <v>0</v>
          </cell>
          <cell r="W122">
            <v>0</v>
          </cell>
          <cell r="X122">
            <v>0</v>
          </cell>
          <cell r="Y122">
            <v>0</v>
          </cell>
          <cell r="Z122">
            <v>5.44</v>
          </cell>
          <cell r="AA122">
            <v>0</v>
          </cell>
          <cell r="AB122">
            <v>26.1</v>
          </cell>
          <cell r="AC122">
            <v>0</v>
          </cell>
          <cell r="AD122">
            <v>0</v>
          </cell>
          <cell r="AE122">
            <v>3630</v>
          </cell>
          <cell r="AF122">
            <v>373</v>
          </cell>
          <cell r="AG122">
            <v>329</v>
          </cell>
          <cell r="AH122">
            <v>9.17</v>
          </cell>
          <cell r="AI122">
            <v>376</v>
          </cell>
          <cell r="AJ122">
            <v>92.6</v>
          </cell>
          <cell r="AK122">
            <v>60.1</v>
          </cell>
          <cell r="AL122">
            <v>2.95</v>
          </cell>
          <cell r="AM122">
            <v>0</v>
          </cell>
          <cell r="AN122">
            <v>15.4</v>
          </cell>
          <cell r="AO122">
            <v>41100</v>
          </cell>
          <cell r="AP122">
            <v>0</v>
          </cell>
          <cell r="AQ122">
            <v>65.5</v>
          </cell>
          <cell r="AR122">
            <v>235</v>
          </cell>
          <cell r="AS122">
            <v>71</v>
          </cell>
          <cell r="AT122">
            <v>186</v>
          </cell>
          <cell r="AU122">
            <v>0</v>
          </cell>
          <cell r="AV122">
            <v>0</v>
          </cell>
          <cell r="AW122">
            <v>0</v>
          </cell>
          <cell r="AX122">
            <v>0</v>
          </cell>
          <cell r="AY122" t="str">
            <v>W530X219</v>
          </cell>
          <cell r="AZ122" t="str">
            <v>W530X219</v>
          </cell>
          <cell r="BA122">
            <v>219</v>
          </cell>
          <cell r="BB122">
            <v>27900</v>
          </cell>
          <cell r="BC122">
            <v>561</v>
          </cell>
          <cell r="BD122">
            <v>0</v>
          </cell>
          <cell r="BE122">
            <v>0</v>
          </cell>
          <cell r="BF122">
            <v>318</v>
          </cell>
          <cell r="BG122">
            <v>0</v>
          </cell>
          <cell r="BH122">
            <v>0</v>
          </cell>
          <cell r="BI122">
            <v>18.3</v>
          </cell>
          <cell r="BJ122">
            <v>29.2</v>
          </cell>
          <cell r="BK122">
            <v>0</v>
          </cell>
          <cell r="BL122">
            <v>0</v>
          </cell>
          <cell r="BM122">
            <v>0</v>
          </cell>
          <cell r="BN122">
            <v>41.9</v>
          </cell>
          <cell r="BO122">
            <v>50.8</v>
          </cell>
          <cell r="BP122">
            <v>0</v>
          </cell>
          <cell r="BQ122">
            <v>0</v>
          </cell>
          <cell r="BR122">
            <v>0</v>
          </cell>
          <cell r="BS122">
            <v>0</v>
          </cell>
          <cell r="BT122">
            <v>0</v>
          </cell>
          <cell r="BU122">
            <v>219</v>
          </cell>
          <cell r="BV122">
            <v>0</v>
          </cell>
          <cell r="BW122">
            <v>0</v>
          </cell>
          <cell r="BX122">
            <v>26.1</v>
          </cell>
          <cell r="BY122">
            <v>0</v>
          </cell>
          <cell r="BZ122">
            <v>1510</v>
          </cell>
          <cell r="CA122">
            <v>6110</v>
          </cell>
          <cell r="CB122">
            <v>5390</v>
          </cell>
          <cell r="CC122">
            <v>233</v>
          </cell>
          <cell r="CD122">
            <v>157</v>
          </cell>
          <cell r="CE122">
            <v>1520</v>
          </cell>
          <cell r="CF122">
            <v>985</v>
          </cell>
          <cell r="CG122">
            <v>74.900000000000006</v>
          </cell>
          <cell r="CH122">
            <v>0</v>
          </cell>
          <cell r="CI122">
            <v>6410</v>
          </cell>
          <cell r="CJ122">
            <v>11000</v>
          </cell>
          <cell r="CK122">
            <v>0</v>
          </cell>
          <cell r="CL122">
            <v>42300</v>
          </cell>
          <cell r="CM122">
            <v>97.8</v>
          </cell>
          <cell r="CN122">
            <v>1160</v>
          </cell>
          <cell r="CO122">
            <v>3050</v>
          </cell>
          <cell r="CP122">
            <v>0</v>
          </cell>
          <cell r="CQ122">
            <v>0</v>
          </cell>
          <cell r="CR122">
            <v>0</v>
          </cell>
          <cell r="CS122">
            <v>0</v>
          </cell>
        </row>
        <row r="123">
          <cell r="C123" t="str">
            <v>W21X132</v>
          </cell>
          <cell r="D123" t="str">
            <v>F</v>
          </cell>
          <cell r="E123">
            <v>132</v>
          </cell>
          <cell r="F123">
            <v>38.799999999999997</v>
          </cell>
          <cell r="G123">
            <v>21.8</v>
          </cell>
          <cell r="H123">
            <v>0</v>
          </cell>
          <cell r="I123">
            <v>0</v>
          </cell>
          <cell r="J123">
            <v>12.4</v>
          </cell>
          <cell r="K123">
            <v>0</v>
          </cell>
          <cell r="L123">
            <v>0</v>
          </cell>
          <cell r="M123">
            <v>0.65</v>
          </cell>
          <cell r="N123">
            <v>1.04</v>
          </cell>
          <cell r="O123">
            <v>0</v>
          </cell>
          <cell r="P123">
            <v>0</v>
          </cell>
          <cell r="Q123">
            <v>0</v>
          </cell>
          <cell r="R123">
            <v>1.54</v>
          </cell>
          <cell r="S123">
            <v>1.9375</v>
          </cell>
          <cell r="T123">
            <v>1.125</v>
          </cell>
          <cell r="U123">
            <v>0</v>
          </cell>
          <cell r="V123">
            <v>0</v>
          </cell>
          <cell r="W123">
            <v>0</v>
          </cell>
          <cell r="X123">
            <v>0</v>
          </cell>
          <cell r="Y123">
            <v>0</v>
          </cell>
          <cell r="Z123">
            <v>6.01</v>
          </cell>
          <cell r="AA123">
            <v>0</v>
          </cell>
          <cell r="AB123">
            <v>28.9</v>
          </cell>
          <cell r="AC123">
            <v>0</v>
          </cell>
          <cell r="AD123">
            <v>0</v>
          </cell>
          <cell r="AE123">
            <v>3220</v>
          </cell>
          <cell r="AF123">
            <v>333</v>
          </cell>
          <cell r="AG123">
            <v>295</v>
          </cell>
          <cell r="AH123">
            <v>9.1199999999999992</v>
          </cell>
          <cell r="AI123">
            <v>333</v>
          </cell>
          <cell r="AJ123">
            <v>82.3</v>
          </cell>
          <cell r="AK123">
            <v>53.5</v>
          </cell>
          <cell r="AL123">
            <v>2.93</v>
          </cell>
          <cell r="AM123">
            <v>0</v>
          </cell>
          <cell r="AN123">
            <v>11.3</v>
          </cell>
          <cell r="AO123">
            <v>36000</v>
          </cell>
          <cell r="AP123">
            <v>0</v>
          </cell>
          <cell r="AQ123">
            <v>64.400000000000006</v>
          </cell>
          <cell r="AR123">
            <v>206</v>
          </cell>
          <cell r="AS123">
            <v>62.8</v>
          </cell>
          <cell r="AT123">
            <v>164</v>
          </cell>
          <cell r="AU123">
            <v>0</v>
          </cell>
          <cell r="AV123">
            <v>0</v>
          </cell>
          <cell r="AW123">
            <v>0</v>
          </cell>
          <cell r="AX123">
            <v>0</v>
          </cell>
          <cell r="AY123" t="str">
            <v>W530X196</v>
          </cell>
          <cell r="AZ123" t="str">
            <v>W530X196</v>
          </cell>
          <cell r="BA123">
            <v>196</v>
          </cell>
          <cell r="BB123">
            <v>25000</v>
          </cell>
          <cell r="BC123">
            <v>554</v>
          </cell>
          <cell r="BD123">
            <v>0</v>
          </cell>
          <cell r="BE123">
            <v>0</v>
          </cell>
          <cell r="BF123">
            <v>315</v>
          </cell>
          <cell r="BG123">
            <v>0</v>
          </cell>
          <cell r="BH123">
            <v>0</v>
          </cell>
          <cell r="BI123">
            <v>16.5</v>
          </cell>
          <cell r="BJ123">
            <v>26.4</v>
          </cell>
          <cell r="BK123">
            <v>0</v>
          </cell>
          <cell r="BL123">
            <v>0</v>
          </cell>
          <cell r="BM123">
            <v>0</v>
          </cell>
          <cell r="BN123">
            <v>39.1</v>
          </cell>
          <cell r="BO123">
            <v>49.2</v>
          </cell>
          <cell r="BP123">
            <v>0</v>
          </cell>
          <cell r="BQ123">
            <v>0</v>
          </cell>
          <cell r="BR123">
            <v>0</v>
          </cell>
          <cell r="BS123">
            <v>0</v>
          </cell>
          <cell r="BT123">
            <v>0</v>
          </cell>
          <cell r="BU123">
            <v>196</v>
          </cell>
          <cell r="BV123">
            <v>0</v>
          </cell>
          <cell r="BW123">
            <v>0</v>
          </cell>
          <cell r="BX123">
            <v>28.9</v>
          </cell>
          <cell r="BY123">
            <v>0</v>
          </cell>
          <cell r="BZ123">
            <v>1340</v>
          </cell>
          <cell r="CA123">
            <v>5460</v>
          </cell>
          <cell r="CB123">
            <v>4830</v>
          </cell>
          <cell r="CC123">
            <v>232</v>
          </cell>
          <cell r="CD123">
            <v>139</v>
          </cell>
          <cell r="CE123">
            <v>1350</v>
          </cell>
          <cell r="CF123">
            <v>877</v>
          </cell>
          <cell r="CG123">
            <v>74.400000000000006</v>
          </cell>
          <cell r="CH123">
            <v>0</v>
          </cell>
          <cell r="CI123">
            <v>4700</v>
          </cell>
          <cell r="CJ123">
            <v>9670</v>
          </cell>
          <cell r="CK123">
            <v>0</v>
          </cell>
          <cell r="CL123">
            <v>41500</v>
          </cell>
          <cell r="CM123">
            <v>85.7</v>
          </cell>
          <cell r="CN123">
            <v>1030</v>
          </cell>
          <cell r="CO123">
            <v>2690</v>
          </cell>
          <cell r="CP123">
            <v>0</v>
          </cell>
          <cell r="CQ123">
            <v>0</v>
          </cell>
          <cell r="CR123">
            <v>0</v>
          </cell>
          <cell r="CS123">
            <v>0</v>
          </cell>
        </row>
        <row r="124">
          <cell r="C124" t="str">
            <v>W21X122</v>
          </cell>
          <cell r="D124" t="str">
            <v>F</v>
          </cell>
          <cell r="E124">
            <v>122</v>
          </cell>
          <cell r="F124">
            <v>35.9</v>
          </cell>
          <cell r="G124">
            <v>21.7</v>
          </cell>
          <cell r="H124">
            <v>0</v>
          </cell>
          <cell r="I124">
            <v>0</v>
          </cell>
          <cell r="J124">
            <v>12.4</v>
          </cell>
          <cell r="K124">
            <v>0</v>
          </cell>
          <cell r="L124">
            <v>0</v>
          </cell>
          <cell r="M124">
            <v>0.6</v>
          </cell>
          <cell r="N124">
            <v>0.96</v>
          </cell>
          <cell r="O124">
            <v>0</v>
          </cell>
          <cell r="P124">
            <v>0</v>
          </cell>
          <cell r="Q124">
            <v>0</v>
          </cell>
          <cell r="R124">
            <v>1.46</v>
          </cell>
          <cell r="S124">
            <v>1.8125</v>
          </cell>
          <cell r="T124">
            <v>1.125</v>
          </cell>
          <cell r="U124">
            <v>0</v>
          </cell>
          <cell r="V124">
            <v>0</v>
          </cell>
          <cell r="W124">
            <v>0</v>
          </cell>
          <cell r="X124">
            <v>0</v>
          </cell>
          <cell r="Y124">
            <v>0</v>
          </cell>
          <cell r="Z124">
            <v>6.45</v>
          </cell>
          <cell r="AA124">
            <v>0</v>
          </cell>
          <cell r="AB124">
            <v>31.3</v>
          </cell>
          <cell r="AC124">
            <v>0</v>
          </cell>
          <cell r="AD124">
            <v>0</v>
          </cell>
          <cell r="AE124">
            <v>2960</v>
          </cell>
          <cell r="AF124">
            <v>307</v>
          </cell>
          <cell r="AG124">
            <v>273</v>
          </cell>
          <cell r="AH124">
            <v>9.09</v>
          </cell>
          <cell r="AI124">
            <v>305</v>
          </cell>
          <cell r="AJ124">
            <v>75.599999999999994</v>
          </cell>
          <cell r="AK124">
            <v>49.2</v>
          </cell>
          <cell r="AL124">
            <v>2.92</v>
          </cell>
          <cell r="AM124">
            <v>0</v>
          </cell>
          <cell r="AN124">
            <v>8.98</v>
          </cell>
          <cell r="AO124">
            <v>32700</v>
          </cell>
          <cell r="AP124">
            <v>0</v>
          </cell>
          <cell r="AQ124">
            <v>64.3</v>
          </cell>
          <cell r="AR124">
            <v>191</v>
          </cell>
          <cell r="AS124">
            <v>58.7</v>
          </cell>
          <cell r="AT124">
            <v>153</v>
          </cell>
          <cell r="AU124">
            <v>0</v>
          </cell>
          <cell r="AV124">
            <v>0</v>
          </cell>
          <cell r="AW124">
            <v>0</v>
          </cell>
          <cell r="AX124">
            <v>0</v>
          </cell>
          <cell r="AY124" t="str">
            <v>W530X182</v>
          </cell>
          <cell r="AZ124" t="str">
            <v>W530X182</v>
          </cell>
          <cell r="BA124">
            <v>182</v>
          </cell>
          <cell r="BB124">
            <v>23200</v>
          </cell>
          <cell r="BC124">
            <v>551</v>
          </cell>
          <cell r="BD124">
            <v>0</v>
          </cell>
          <cell r="BE124">
            <v>0</v>
          </cell>
          <cell r="BF124">
            <v>315</v>
          </cell>
          <cell r="BG124">
            <v>0</v>
          </cell>
          <cell r="BH124">
            <v>0</v>
          </cell>
          <cell r="BI124">
            <v>15.2</v>
          </cell>
          <cell r="BJ124">
            <v>24.4</v>
          </cell>
          <cell r="BK124">
            <v>0</v>
          </cell>
          <cell r="BL124">
            <v>0</v>
          </cell>
          <cell r="BM124">
            <v>0</v>
          </cell>
          <cell r="BN124">
            <v>37.1</v>
          </cell>
          <cell r="BO124">
            <v>46</v>
          </cell>
          <cell r="BP124">
            <v>0</v>
          </cell>
          <cell r="BQ124">
            <v>0</v>
          </cell>
          <cell r="BR124">
            <v>0</v>
          </cell>
          <cell r="BS124">
            <v>0</v>
          </cell>
          <cell r="BT124">
            <v>0</v>
          </cell>
          <cell r="BU124">
            <v>182</v>
          </cell>
          <cell r="BV124">
            <v>0</v>
          </cell>
          <cell r="BW124">
            <v>0</v>
          </cell>
          <cell r="BX124">
            <v>31.3</v>
          </cell>
          <cell r="BY124">
            <v>0</v>
          </cell>
          <cell r="BZ124">
            <v>1230</v>
          </cell>
          <cell r="CA124">
            <v>5030</v>
          </cell>
          <cell r="CB124">
            <v>4470</v>
          </cell>
          <cell r="CC124">
            <v>231</v>
          </cell>
          <cell r="CD124">
            <v>127</v>
          </cell>
          <cell r="CE124">
            <v>1240</v>
          </cell>
          <cell r="CF124">
            <v>806</v>
          </cell>
          <cell r="CG124">
            <v>74.2</v>
          </cell>
          <cell r="CH124">
            <v>0</v>
          </cell>
          <cell r="CI124">
            <v>3740</v>
          </cell>
          <cell r="CJ124">
            <v>8780</v>
          </cell>
          <cell r="CK124">
            <v>0</v>
          </cell>
          <cell r="CL124">
            <v>41500</v>
          </cell>
          <cell r="CM124">
            <v>79.5</v>
          </cell>
          <cell r="CN124">
            <v>962</v>
          </cell>
          <cell r="CO124">
            <v>2510</v>
          </cell>
          <cell r="CP124">
            <v>0</v>
          </cell>
          <cell r="CQ124">
            <v>0</v>
          </cell>
          <cell r="CR124">
            <v>0</v>
          </cell>
          <cell r="CS124">
            <v>0</v>
          </cell>
        </row>
        <row r="125">
          <cell r="C125" t="str">
            <v>W21X111</v>
          </cell>
          <cell r="D125" t="str">
            <v>F</v>
          </cell>
          <cell r="E125">
            <v>111</v>
          </cell>
          <cell r="F125">
            <v>32.700000000000003</v>
          </cell>
          <cell r="G125">
            <v>21.5</v>
          </cell>
          <cell r="H125">
            <v>0</v>
          </cell>
          <cell r="I125">
            <v>0</v>
          </cell>
          <cell r="J125">
            <v>12.3</v>
          </cell>
          <cell r="K125">
            <v>0</v>
          </cell>
          <cell r="L125">
            <v>0</v>
          </cell>
          <cell r="M125">
            <v>0.55000000000000004</v>
          </cell>
          <cell r="N125">
            <v>0.875</v>
          </cell>
          <cell r="O125">
            <v>0</v>
          </cell>
          <cell r="P125">
            <v>0</v>
          </cell>
          <cell r="Q125">
            <v>0</v>
          </cell>
          <cell r="R125">
            <v>1.38</v>
          </cell>
          <cell r="S125">
            <v>1.75</v>
          </cell>
          <cell r="T125">
            <v>1.125</v>
          </cell>
          <cell r="U125">
            <v>0</v>
          </cell>
          <cell r="V125">
            <v>0</v>
          </cell>
          <cell r="W125">
            <v>0</v>
          </cell>
          <cell r="X125">
            <v>0</v>
          </cell>
          <cell r="Y125">
            <v>0</v>
          </cell>
          <cell r="Z125">
            <v>7.05</v>
          </cell>
          <cell r="AA125">
            <v>0</v>
          </cell>
          <cell r="AB125">
            <v>34.1</v>
          </cell>
          <cell r="AC125">
            <v>0</v>
          </cell>
          <cell r="AD125">
            <v>0</v>
          </cell>
          <cell r="AE125">
            <v>2670</v>
          </cell>
          <cell r="AF125">
            <v>279</v>
          </cell>
          <cell r="AG125">
            <v>249</v>
          </cell>
          <cell r="AH125">
            <v>9.0500000000000007</v>
          </cell>
          <cell r="AI125">
            <v>274</v>
          </cell>
          <cell r="AJ125">
            <v>68.2</v>
          </cell>
          <cell r="AK125">
            <v>44.5</v>
          </cell>
          <cell r="AL125">
            <v>2.9</v>
          </cell>
          <cell r="AM125">
            <v>0</v>
          </cell>
          <cell r="AN125">
            <v>6.83</v>
          </cell>
          <cell r="AO125">
            <v>29200</v>
          </cell>
          <cell r="AP125">
            <v>0</v>
          </cell>
          <cell r="AQ125">
            <v>63.4</v>
          </cell>
          <cell r="AR125">
            <v>171</v>
          </cell>
          <cell r="AS125">
            <v>53</v>
          </cell>
          <cell r="AT125">
            <v>138</v>
          </cell>
          <cell r="AU125">
            <v>0</v>
          </cell>
          <cell r="AV125">
            <v>0</v>
          </cell>
          <cell r="AW125">
            <v>0</v>
          </cell>
          <cell r="AX125">
            <v>0</v>
          </cell>
          <cell r="AY125" t="str">
            <v>W530X165</v>
          </cell>
          <cell r="AZ125" t="str">
            <v>W530X165</v>
          </cell>
          <cell r="BA125">
            <v>165</v>
          </cell>
          <cell r="BB125">
            <v>21100</v>
          </cell>
          <cell r="BC125">
            <v>546</v>
          </cell>
          <cell r="BD125">
            <v>0</v>
          </cell>
          <cell r="BE125">
            <v>0</v>
          </cell>
          <cell r="BF125">
            <v>312</v>
          </cell>
          <cell r="BG125">
            <v>0</v>
          </cell>
          <cell r="BH125">
            <v>0</v>
          </cell>
          <cell r="BI125">
            <v>14</v>
          </cell>
          <cell r="BJ125">
            <v>22.2</v>
          </cell>
          <cell r="BK125">
            <v>0</v>
          </cell>
          <cell r="BL125">
            <v>0</v>
          </cell>
          <cell r="BM125">
            <v>0</v>
          </cell>
          <cell r="BN125">
            <v>35.1</v>
          </cell>
          <cell r="BO125">
            <v>44.5</v>
          </cell>
          <cell r="BP125">
            <v>0</v>
          </cell>
          <cell r="BQ125">
            <v>0</v>
          </cell>
          <cell r="BR125">
            <v>0</v>
          </cell>
          <cell r="BS125">
            <v>0</v>
          </cell>
          <cell r="BT125">
            <v>0</v>
          </cell>
          <cell r="BU125">
            <v>165</v>
          </cell>
          <cell r="BV125">
            <v>0</v>
          </cell>
          <cell r="BW125">
            <v>0</v>
          </cell>
          <cell r="BX125">
            <v>34.1</v>
          </cell>
          <cell r="BY125">
            <v>0</v>
          </cell>
          <cell r="BZ125">
            <v>1110</v>
          </cell>
          <cell r="CA125">
            <v>4570</v>
          </cell>
          <cell r="CB125">
            <v>4080</v>
          </cell>
          <cell r="CC125">
            <v>230</v>
          </cell>
          <cell r="CD125">
            <v>114</v>
          </cell>
          <cell r="CE125">
            <v>1120</v>
          </cell>
          <cell r="CF125">
            <v>729</v>
          </cell>
          <cell r="CG125">
            <v>73.7</v>
          </cell>
          <cell r="CH125">
            <v>0</v>
          </cell>
          <cell r="CI125">
            <v>2840</v>
          </cell>
          <cell r="CJ125">
            <v>7840</v>
          </cell>
          <cell r="CK125">
            <v>0</v>
          </cell>
          <cell r="CL125">
            <v>40900</v>
          </cell>
          <cell r="CM125">
            <v>71.2</v>
          </cell>
          <cell r="CN125">
            <v>869</v>
          </cell>
          <cell r="CO125">
            <v>2260</v>
          </cell>
          <cell r="CP125">
            <v>0</v>
          </cell>
          <cell r="CQ125">
            <v>0</v>
          </cell>
          <cell r="CR125">
            <v>0</v>
          </cell>
          <cell r="CS125">
            <v>0</v>
          </cell>
        </row>
        <row r="126">
          <cell r="C126" t="str">
            <v>W21X101</v>
          </cell>
          <cell r="D126" t="str">
            <v>F</v>
          </cell>
          <cell r="E126">
            <v>101</v>
          </cell>
          <cell r="F126">
            <v>29.8</v>
          </cell>
          <cell r="G126">
            <v>21.4</v>
          </cell>
          <cell r="H126">
            <v>0</v>
          </cell>
          <cell r="I126">
            <v>0</v>
          </cell>
          <cell r="J126">
            <v>12.3</v>
          </cell>
          <cell r="K126">
            <v>0</v>
          </cell>
          <cell r="L126">
            <v>0</v>
          </cell>
          <cell r="M126">
            <v>0.5</v>
          </cell>
          <cell r="N126">
            <v>0.8</v>
          </cell>
          <cell r="O126">
            <v>0</v>
          </cell>
          <cell r="P126">
            <v>0</v>
          </cell>
          <cell r="Q126">
            <v>0</v>
          </cell>
          <cell r="R126">
            <v>1.3</v>
          </cell>
          <cell r="S126">
            <v>1.6875</v>
          </cell>
          <cell r="T126">
            <v>1.0625</v>
          </cell>
          <cell r="U126">
            <v>0</v>
          </cell>
          <cell r="V126">
            <v>0</v>
          </cell>
          <cell r="W126">
            <v>0</v>
          </cell>
          <cell r="X126">
            <v>0</v>
          </cell>
          <cell r="Y126">
            <v>0</v>
          </cell>
          <cell r="Z126">
            <v>7.68</v>
          </cell>
          <cell r="AA126">
            <v>0</v>
          </cell>
          <cell r="AB126">
            <v>37.5</v>
          </cell>
          <cell r="AC126">
            <v>0</v>
          </cell>
          <cell r="AD126">
            <v>0</v>
          </cell>
          <cell r="AE126">
            <v>2420</v>
          </cell>
          <cell r="AF126">
            <v>253</v>
          </cell>
          <cell r="AG126">
            <v>227</v>
          </cell>
          <cell r="AH126">
            <v>9.02</v>
          </cell>
          <cell r="AI126">
            <v>248</v>
          </cell>
          <cell r="AJ126">
            <v>61.7</v>
          </cell>
          <cell r="AK126">
            <v>40.299999999999997</v>
          </cell>
          <cell r="AL126">
            <v>2.89</v>
          </cell>
          <cell r="AM126">
            <v>0</v>
          </cell>
          <cell r="AN126">
            <v>5.21</v>
          </cell>
          <cell r="AO126">
            <v>26200</v>
          </cell>
          <cell r="AP126">
            <v>0</v>
          </cell>
          <cell r="AQ126">
            <v>63.3</v>
          </cell>
          <cell r="AR126">
            <v>156</v>
          </cell>
          <cell r="AS126">
            <v>48.6</v>
          </cell>
          <cell r="AT126">
            <v>126</v>
          </cell>
          <cell r="AU126">
            <v>0</v>
          </cell>
          <cell r="AV126">
            <v>0</v>
          </cell>
          <cell r="AW126">
            <v>0</v>
          </cell>
          <cell r="AX126">
            <v>0</v>
          </cell>
          <cell r="AY126" t="str">
            <v>W530X150</v>
          </cell>
          <cell r="AZ126" t="str">
            <v>W530X150</v>
          </cell>
          <cell r="BA126">
            <v>150</v>
          </cell>
          <cell r="BB126">
            <v>19200</v>
          </cell>
          <cell r="BC126">
            <v>544</v>
          </cell>
          <cell r="BD126">
            <v>0</v>
          </cell>
          <cell r="BE126">
            <v>0</v>
          </cell>
          <cell r="BF126">
            <v>312</v>
          </cell>
          <cell r="BG126">
            <v>0</v>
          </cell>
          <cell r="BH126">
            <v>0</v>
          </cell>
          <cell r="BI126">
            <v>12.7</v>
          </cell>
          <cell r="BJ126">
            <v>20.3</v>
          </cell>
          <cell r="BK126">
            <v>0</v>
          </cell>
          <cell r="BL126">
            <v>0</v>
          </cell>
          <cell r="BM126">
            <v>0</v>
          </cell>
          <cell r="BN126">
            <v>33</v>
          </cell>
          <cell r="BO126">
            <v>42.9</v>
          </cell>
          <cell r="BP126">
            <v>0</v>
          </cell>
          <cell r="BQ126">
            <v>0</v>
          </cell>
          <cell r="BR126">
            <v>0</v>
          </cell>
          <cell r="BS126">
            <v>0</v>
          </cell>
          <cell r="BT126">
            <v>0</v>
          </cell>
          <cell r="BU126">
            <v>150</v>
          </cell>
          <cell r="BV126">
            <v>0</v>
          </cell>
          <cell r="BW126">
            <v>0</v>
          </cell>
          <cell r="BX126">
            <v>37.5</v>
          </cell>
          <cell r="BY126">
            <v>0</v>
          </cell>
          <cell r="BZ126">
            <v>1010</v>
          </cell>
          <cell r="CA126">
            <v>4150</v>
          </cell>
          <cell r="CB126">
            <v>3720</v>
          </cell>
          <cell r="CC126">
            <v>229</v>
          </cell>
          <cell r="CD126">
            <v>103</v>
          </cell>
          <cell r="CE126">
            <v>1010</v>
          </cell>
          <cell r="CF126">
            <v>660</v>
          </cell>
          <cell r="CG126">
            <v>73.400000000000006</v>
          </cell>
          <cell r="CH126">
            <v>0</v>
          </cell>
          <cell r="CI126">
            <v>2170</v>
          </cell>
          <cell r="CJ126">
            <v>7040</v>
          </cell>
          <cell r="CK126">
            <v>0</v>
          </cell>
          <cell r="CL126">
            <v>40800</v>
          </cell>
          <cell r="CM126">
            <v>64.900000000000006</v>
          </cell>
          <cell r="CN126">
            <v>796</v>
          </cell>
          <cell r="CO126">
            <v>2060</v>
          </cell>
          <cell r="CP126">
            <v>0</v>
          </cell>
          <cell r="CQ126">
            <v>0</v>
          </cell>
          <cell r="CR126">
            <v>0</v>
          </cell>
          <cell r="CS126">
            <v>0</v>
          </cell>
        </row>
        <row r="127">
          <cell r="C127" t="str">
            <v>W21X93</v>
          </cell>
          <cell r="D127" t="str">
            <v>F</v>
          </cell>
          <cell r="E127">
            <v>93</v>
          </cell>
          <cell r="F127">
            <v>27.3</v>
          </cell>
          <cell r="G127">
            <v>21.6</v>
          </cell>
          <cell r="H127">
            <v>0</v>
          </cell>
          <cell r="I127">
            <v>0</v>
          </cell>
          <cell r="J127">
            <v>8.42</v>
          </cell>
          <cell r="K127">
            <v>0</v>
          </cell>
          <cell r="L127">
            <v>0</v>
          </cell>
          <cell r="M127">
            <v>0.57999999999999996</v>
          </cell>
          <cell r="N127">
            <v>0.93</v>
          </cell>
          <cell r="O127">
            <v>0</v>
          </cell>
          <cell r="P127">
            <v>0</v>
          </cell>
          <cell r="Q127">
            <v>0</v>
          </cell>
          <cell r="R127">
            <v>1.43</v>
          </cell>
          <cell r="S127">
            <v>1.625</v>
          </cell>
          <cell r="T127">
            <v>0.9375</v>
          </cell>
          <cell r="U127">
            <v>0</v>
          </cell>
          <cell r="V127">
            <v>0</v>
          </cell>
          <cell r="W127">
            <v>0</v>
          </cell>
          <cell r="X127">
            <v>0</v>
          </cell>
          <cell r="Y127">
            <v>0</v>
          </cell>
          <cell r="Z127">
            <v>4.53</v>
          </cell>
          <cell r="AA127">
            <v>0</v>
          </cell>
          <cell r="AB127">
            <v>32.299999999999997</v>
          </cell>
          <cell r="AC127">
            <v>0</v>
          </cell>
          <cell r="AD127">
            <v>0</v>
          </cell>
          <cell r="AE127">
            <v>2070</v>
          </cell>
          <cell r="AF127">
            <v>221</v>
          </cell>
          <cell r="AG127">
            <v>192</v>
          </cell>
          <cell r="AH127">
            <v>8.6999999999999993</v>
          </cell>
          <cell r="AI127">
            <v>92.9</v>
          </cell>
          <cell r="AJ127">
            <v>34.700000000000003</v>
          </cell>
          <cell r="AK127">
            <v>22.1</v>
          </cell>
          <cell r="AL127">
            <v>1.84</v>
          </cell>
          <cell r="AM127">
            <v>0</v>
          </cell>
          <cell r="AN127">
            <v>6.03</v>
          </cell>
          <cell r="AO127">
            <v>9940</v>
          </cell>
          <cell r="AP127">
            <v>0</v>
          </cell>
          <cell r="AQ127">
            <v>43.5</v>
          </cell>
          <cell r="AR127">
            <v>85.2</v>
          </cell>
          <cell r="AS127">
            <v>37.700000000000003</v>
          </cell>
          <cell r="AT127">
            <v>109</v>
          </cell>
          <cell r="AU127">
            <v>0</v>
          </cell>
          <cell r="AV127">
            <v>0</v>
          </cell>
          <cell r="AW127">
            <v>0</v>
          </cell>
          <cell r="AX127">
            <v>0</v>
          </cell>
          <cell r="AY127" t="str">
            <v>W530X138</v>
          </cell>
          <cell r="AZ127" t="str">
            <v>W530X138</v>
          </cell>
          <cell r="BA127">
            <v>138</v>
          </cell>
          <cell r="BB127">
            <v>17600</v>
          </cell>
          <cell r="BC127">
            <v>549</v>
          </cell>
          <cell r="BD127">
            <v>0</v>
          </cell>
          <cell r="BE127">
            <v>0</v>
          </cell>
          <cell r="BF127">
            <v>214</v>
          </cell>
          <cell r="BG127">
            <v>0</v>
          </cell>
          <cell r="BH127">
            <v>0</v>
          </cell>
          <cell r="BI127">
            <v>14.7</v>
          </cell>
          <cell r="BJ127">
            <v>23.6</v>
          </cell>
          <cell r="BK127">
            <v>0</v>
          </cell>
          <cell r="BL127">
            <v>0</v>
          </cell>
          <cell r="BM127">
            <v>0</v>
          </cell>
          <cell r="BN127">
            <v>36.299999999999997</v>
          </cell>
          <cell r="BO127">
            <v>41.3</v>
          </cell>
          <cell r="BP127">
            <v>0</v>
          </cell>
          <cell r="BQ127">
            <v>0</v>
          </cell>
          <cell r="BR127">
            <v>0</v>
          </cell>
          <cell r="BS127">
            <v>0</v>
          </cell>
          <cell r="BT127">
            <v>0</v>
          </cell>
          <cell r="BU127">
            <v>138</v>
          </cell>
          <cell r="BV127">
            <v>0</v>
          </cell>
          <cell r="BW127">
            <v>0</v>
          </cell>
          <cell r="BX127">
            <v>32.299999999999997</v>
          </cell>
          <cell r="BY127">
            <v>0</v>
          </cell>
          <cell r="BZ127">
            <v>862</v>
          </cell>
          <cell r="CA127">
            <v>3620</v>
          </cell>
          <cell r="CB127">
            <v>3150</v>
          </cell>
          <cell r="CC127">
            <v>221</v>
          </cell>
          <cell r="CD127">
            <v>38.700000000000003</v>
          </cell>
          <cell r="CE127">
            <v>569</v>
          </cell>
          <cell r="CF127">
            <v>362</v>
          </cell>
          <cell r="CG127">
            <v>46.7</v>
          </cell>
          <cell r="CH127">
            <v>0</v>
          </cell>
          <cell r="CI127">
            <v>2510</v>
          </cell>
          <cell r="CJ127">
            <v>2670</v>
          </cell>
          <cell r="CK127">
            <v>0</v>
          </cell>
          <cell r="CL127">
            <v>28100</v>
          </cell>
          <cell r="CM127">
            <v>35.5</v>
          </cell>
          <cell r="CN127">
            <v>618</v>
          </cell>
          <cell r="CO127">
            <v>1790</v>
          </cell>
          <cell r="CP127">
            <v>0</v>
          </cell>
          <cell r="CQ127">
            <v>0</v>
          </cell>
          <cell r="CR127">
            <v>0</v>
          </cell>
          <cell r="CS127">
            <v>0</v>
          </cell>
        </row>
        <row r="128">
          <cell r="C128" t="str">
            <v>W21X83</v>
          </cell>
          <cell r="D128" t="str">
            <v>F</v>
          </cell>
          <cell r="E128">
            <v>83</v>
          </cell>
          <cell r="F128">
            <v>24.3</v>
          </cell>
          <cell r="G128">
            <v>21.4</v>
          </cell>
          <cell r="H128">
            <v>0</v>
          </cell>
          <cell r="I128">
            <v>0</v>
          </cell>
          <cell r="J128">
            <v>8.36</v>
          </cell>
          <cell r="K128">
            <v>0</v>
          </cell>
          <cell r="L128">
            <v>0</v>
          </cell>
          <cell r="M128">
            <v>0.51500000000000001</v>
          </cell>
          <cell r="N128">
            <v>0.83499999999999996</v>
          </cell>
          <cell r="O128">
            <v>0</v>
          </cell>
          <cell r="P128">
            <v>0</v>
          </cell>
          <cell r="Q128">
            <v>0</v>
          </cell>
          <cell r="R128">
            <v>1.34</v>
          </cell>
          <cell r="S128">
            <v>1.5</v>
          </cell>
          <cell r="T128">
            <v>0.875</v>
          </cell>
          <cell r="U128">
            <v>0</v>
          </cell>
          <cell r="V128">
            <v>0</v>
          </cell>
          <cell r="W128">
            <v>0</v>
          </cell>
          <cell r="X128">
            <v>0</v>
          </cell>
          <cell r="Y128">
            <v>0</v>
          </cell>
          <cell r="Z128">
            <v>5</v>
          </cell>
          <cell r="AA128">
            <v>0</v>
          </cell>
          <cell r="AB128">
            <v>36.4</v>
          </cell>
          <cell r="AC128">
            <v>0</v>
          </cell>
          <cell r="AD128">
            <v>0</v>
          </cell>
          <cell r="AE128">
            <v>1830</v>
          </cell>
          <cell r="AF128">
            <v>196</v>
          </cell>
          <cell r="AG128">
            <v>171</v>
          </cell>
          <cell r="AH128">
            <v>8.67</v>
          </cell>
          <cell r="AI128">
            <v>81.400000000000006</v>
          </cell>
          <cell r="AJ128">
            <v>30.5</v>
          </cell>
          <cell r="AK128">
            <v>19.5</v>
          </cell>
          <cell r="AL128">
            <v>1.83</v>
          </cell>
          <cell r="AM128">
            <v>0</v>
          </cell>
          <cell r="AN128">
            <v>4.34</v>
          </cell>
          <cell r="AO128">
            <v>8630</v>
          </cell>
          <cell r="AP128">
            <v>0</v>
          </cell>
          <cell r="AQ128">
            <v>43</v>
          </cell>
          <cell r="AR128">
            <v>75</v>
          </cell>
          <cell r="AS128">
            <v>33.700000000000003</v>
          </cell>
          <cell r="AT128">
            <v>96.8</v>
          </cell>
          <cell r="AU128">
            <v>0</v>
          </cell>
          <cell r="AV128">
            <v>0</v>
          </cell>
          <cell r="AW128">
            <v>0</v>
          </cell>
          <cell r="AX128">
            <v>0</v>
          </cell>
          <cell r="AY128" t="str">
            <v>W530X123</v>
          </cell>
          <cell r="AZ128" t="str">
            <v>W530X123</v>
          </cell>
          <cell r="BA128">
            <v>123</v>
          </cell>
          <cell r="BB128">
            <v>15700</v>
          </cell>
          <cell r="BC128">
            <v>544</v>
          </cell>
          <cell r="BD128">
            <v>0</v>
          </cell>
          <cell r="BE128">
            <v>0</v>
          </cell>
          <cell r="BF128">
            <v>212</v>
          </cell>
          <cell r="BG128">
            <v>0</v>
          </cell>
          <cell r="BH128">
            <v>0</v>
          </cell>
          <cell r="BI128">
            <v>13.1</v>
          </cell>
          <cell r="BJ128">
            <v>21.2</v>
          </cell>
          <cell r="BK128">
            <v>0</v>
          </cell>
          <cell r="BL128">
            <v>0</v>
          </cell>
          <cell r="BM128">
            <v>0</v>
          </cell>
          <cell r="BN128">
            <v>34</v>
          </cell>
          <cell r="BO128">
            <v>38.1</v>
          </cell>
          <cell r="BP128">
            <v>0</v>
          </cell>
          <cell r="BQ128">
            <v>0</v>
          </cell>
          <cell r="BR128">
            <v>0</v>
          </cell>
          <cell r="BS128">
            <v>0</v>
          </cell>
          <cell r="BT128">
            <v>0</v>
          </cell>
          <cell r="BU128">
            <v>123</v>
          </cell>
          <cell r="BV128">
            <v>0</v>
          </cell>
          <cell r="BW128">
            <v>0</v>
          </cell>
          <cell r="BX128">
            <v>36.4</v>
          </cell>
          <cell r="BY128">
            <v>0</v>
          </cell>
          <cell r="BZ128">
            <v>762</v>
          </cell>
          <cell r="CA128">
            <v>3210</v>
          </cell>
          <cell r="CB128">
            <v>2800</v>
          </cell>
          <cell r="CC128">
            <v>220</v>
          </cell>
          <cell r="CD128">
            <v>33.9</v>
          </cell>
          <cell r="CE128">
            <v>500</v>
          </cell>
          <cell r="CF128">
            <v>320</v>
          </cell>
          <cell r="CG128">
            <v>46.5</v>
          </cell>
          <cell r="CH128">
            <v>0</v>
          </cell>
          <cell r="CI128">
            <v>1810</v>
          </cell>
          <cell r="CJ128">
            <v>2320</v>
          </cell>
          <cell r="CK128">
            <v>0</v>
          </cell>
          <cell r="CL128">
            <v>27700</v>
          </cell>
          <cell r="CM128">
            <v>31.2</v>
          </cell>
          <cell r="CN128">
            <v>552</v>
          </cell>
          <cell r="CO128">
            <v>1590</v>
          </cell>
          <cell r="CP128">
            <v>0</v>
          </cell>
          <cell r="CQ128">
            <v>0</v>
          </cell>
          <cell r="CR128">
            <v>0</v>
          </cell>
          <cell r="CS128">
            <v>0</v>
          </cell>
        </row>
        <row r="129">
          <cell r="C129" t="str">
            <v>W21X73</v>
          </cell>
          <cell r="D129" t="str">
            <v>F</v>
          </cell>
          <cell r="E129">
            <v>73</v>
          </cell>
          <cell r="F129">
            <v>21.5</v>
          </cell>
          <cell r="G129">
            <v>21.2</v>
          </cell>
          <cell r="H129">
            <v>0</v>
          </cell>
          <cell r="I129">
            <v>0</v>
          </cell>
          <cell r="J129">
            <v>8.3000000000000007</v>
          </cell>
          <cell r="K129">
            <v>0</v>
          </cell>
          <cell r="L129">
            <v>0</v>
          </cell>
          <cell r="M129">
            <v>0.45500000000000002</v>
          </cell>
          <cell r="N129">
            <v>0.74</v>
          </cell>
          <cell r="O129">
            <v>0</v>
          </cell>
          <cell r="P129">
            <v>0</v>
          </cell>
          <cell r="Q129">
            <v>0</v>
          </cell>
          <cell r="R129">
            <v>1.24</v>
          </cell>
          <cell r="S129">
            <v>1.4375</v>
          </cell>
          <cell r="T129">
            <v>0.875</v>
          </cell>
          <cell r="U129">
            <v>0</v>
          </cell>
          <cell r="V129">
            <v>0</v>
          </cell>
          <cell r="W129">
            <v>0</v>
          </cell>
          <cell r="X129">
            <v>0</v>
          </cell>
          <cell r="Y129">
            <v>0</v>
          </cell>
          <cell r="Z129">
            <v>5.6</v>
          </cell>
          <cell r="AA129">
            <v>0</v>
          </cell>
          <cell r="AB129">
            <v>41.2</v>
          </cell>
          <cell r="AC129">
            <v>0</v>
          </cell>
          <cell r="AD129">
            <v>0</v>
          </cell>
          <cell r="AE129">
            <v>1600</v>
          </cell>
          <cell r="AF129">
            <v>172</v>
          </cell>
          <cell r="AG129">
            <v>151</v>
          </cell>
          <cell r="AH129">
            <v>8.64</v>
          </cell>
          <cell r="AI129">
            <v>70.599999999999994</v>
          </cell>
          <cell r="AJ129">
            <v>26.6</v>
          </cell>
          <cell r="AK129">
            <v>17</v>
          </cell>
          <cell r="AL129">
            <v>1.81</v>
          </cell>
          <cell r="AM129">
            <v>0</v>
          </cell>
          <cell r="AN129">
            <v>3.02</v>
          </cell>
          <cell r="AO129">
            <v>7410</v>
          </cell>
          <cell r="AP129">
            <v>0</v>
          </cell>
          <cell r="AQ129">
            <v>42.5</v>
          </cell>
          <cell r="AR129">
            <v>65.2</v>
          </cell>
          <cell r="AS129">
            <v>29.7</v>
          </cell>
          <cell r="AT129">
            <v>85</v>
          </cell>
          <cell r="AU129">
            <v>0</v>
          </cell>
          <cell r="AV129">
            <v>0</v>
          </cell>
          <cell r="AW129">
            <v>0</v>
          </cell>
          <cell r="AX129">
            <v>0</v>
          </cell>
          <cell r="AY129" t="str">
            <v>W530X109</v>
          </cell>
          <cell r="AZ129" t="str">
            <v>W530X109</v>
          </cell>
          <cell r="BA129">
            <v>109</v>
          </cell>
          <cell r="BB129">
            <v>13900</v>
          </cell>
          <cell r="BC129">
            <v>538</v>
          </cell>
          <cell r="BD129">
            <v>0</v>
          </cell>
          <cell r="BE129">
            <v>0</v>
          </cell>
          <cell r="BF129">
            <v>211</v>
          </cell>
          <cell r="BG129">
            <v>0</v>
          </cell>
          <cell r="BH129">
            <v>0</v>
          </cell>
          <cell r="BI129">
            <v>11.6</v>
          </cell>
          <cell r="BJ129">
            <v>18.8</v>
          </cell>
          <cell r="BK129">
            <v>0</v>
          </cell>
          <cell r="BL129">
            <v>0</v>
          </cell>
          <cell r="BM129">
            <v>0</v>
          </cell>
          <cell r="BN129">
            <v>31.5</v>
          </cell>
          <cell r="BO129">
            <v>36.5</v>
          </cell>
          <cell r="BP129">
            <v>0</v>
          </cell>
          <cell r="BQ129">
            <v>0</v>
          </cell>
          <cell r="BR129">
            <v>0</v>
          </cell>
          <cell r="BS129">
            <v>0</v>
          </cell>
          <cell r="BT129">
            <v>0</v>
          </cell>
          <cell r="BU129">
            <v>109</v>
          </cell>
          <cell r="BV129">
            <v>0</v>
          </cell>
          <cell r="BW129">
            <v>0</v>
          </cell>
          <cell r="BX129">
            <v>41.2</v>
          </cell>
          <cell r="BY129">
            <v>0</v>
          </cell>
          <cell r="BZ129">
            <v>666</v>
          </cell>
          <cell r="CA129">
            <v>2820</v>
          </cell>
          <cell r="CB129">
            <v>2470</v>
          </cell>
          <cell r="CC129">
            <v>219</v>
          </cell>
          <cell r="CD129">
            <v>29.4</v>
          </cell>
          <cell r="CE129">
            <v>436</v>
          </cell>
          <cell r="CF129">
            <v>279</v>
          </cell>
          <cell r="CG129">
            <v>46</v>
          </cell>
          <cell r="CH129">
            <v>0</v>
          </cell>
          <cell r="CI129">
            <v>1260</v>
          </cell>
          <cell r="CJ129">
            <v>1990</v>
          </cell>
          <cell r="CK129">
            <v>0</v>
          </cell>
          <cell r="CL129">
            <v>27400</v>
          </cell>
          <cell r="CM129">
            <v>27.1</v>
          </cell>
          <cell r="CN129">
            <v>487</v>
          </cell>
          <cell r="CO129">
            <v>1390</v>
          </cell>
          <cell r="CP129">
            <v>0</v>
          </cell>
          <cell r="CQ129">
            <v>0</v>
          </cell>
          <cell r="CR129">
            <v>0</v>
          </cell>
          <cell r="CS129">
            <v>0</v>
          </cell>
        </row>
        <row r="130">
          <cell r="C130" t="str">
            <v>W21X68</v>
          </cell>
          <cell r="D130" t="str">
            <v>F</v>
          </cell>
          <cell r="E130">
            <v>68</v>
          </cell>
          <cell r="F130">
            <v>20</v>
          </cell>
          <cell r="G130">
            <v>21.1</v>
          </cell>
          <cell r="H130">
            <v>0</v>
          </cell>
          <cell r="I130">
            <v>0</v>
          </cell>
          <cell r="J130">
            <v>8.27</v>
          </cell>
          <cell r="K130">
            <v>0</v>
          </cell>
          <cell r="L130">
            <v>0</v>
          </cell>
          <cell r="M130">
            <v>0.43</v>
          </cell>
          <cell r="N130">
            <v>0.68500000000000005</v>
          </cell>
          <cell r="O130">
            <v>0</v>
          </cell>
          <cell r="P130">
            <v>0</v>
          </cell>
          <cell r="Q130">
            <v>0</v>
          </cell>
          <cell r="R130">
            <v>1.19</v>
          </cell>
          <cell r="S130">
            <v>1.375</v>
          </cell>
          <cell r="T130">
            <v>0.875</v>
          </cell>
          <cell r="U130">
            <v>0</v>
          </cell>
          <cell r="V130">
            <v>0</v>
          </cell>
          <cell r="W130">
            <v>0</v>
          </cell>
          <cell r="X130">
            <v>0</v>
          </cell>
          <cell r="Y130">
            <v>0</v>
          </cell>
          <cell r="Z130">
            <v>6.04</v>
          </cell>
          <cell r="AA130">
            <v>0</v>
          </cell>
          <cell r="AB130">
            <v>43.6</v>
          </cell>
          <cell r="AC130">
            <v>0</v>
          </cell>
          <cell r="AD130">
            <v>0</v>
          </cell>
          <cell r="AE130">
            <v>1480</v>
          </cell>
          <cell r="AF130">
            <v>160</v>
          </cell>
          <cell r="AG130">
            <v>140</v>
          </cell>
          <cell r="AH130">
            <v>8.6</v>
          </cell>
          <cell r="AI130">
            <v>64.7</v>
          </cell>
          <cell r="AJ130">
            <v>24.4</v>
          </cell>
          <cell r="AK130">
            <v>15.7</v>
          </cell>
          <cell r="AL130">
            <v>1.8</v>
          </cell>
          <cell r="AM130">
            <v>0</v>
          </cell>
          <cell r="AN130">
            <v>2.4500000000000002</v>
          </cell>
          <cell r="AO130">
            <v>6760</v>
          </cell>
          <cell r="AP130">
            <v>0</v>
          </cell>
          <cell r="AQ130">
            <v>42.2</v>
          </cell>
          <cell r="AR130">
            <v>59.8</v>
          </cell>
          <cell r="AS130">
            <v>27.4</v>
          </cell>
          <cell r="AT130">
            <v>78.7</v>
          </cell>
          <cell r="AU130">
            <v>0</v>
          </cell>
          <cell r="AV130">
            <v>0</v>
          </cell>
          <cell r="AW130">
            <v>0</v>
          </cell>
          <cell r="AX130">
            <v>0</v>
          </cell>
          <cell r="AY130" t="str">
            <v>W530X101</v>
          </cell>
          <cell r="AZ130" t="str">
            <v>W530X101</v>
          </cell>
          <cell r="BA130">
            <v>101</v>
          </cell>
          <cell r="BB130">
            <v>12900</v>
          </cell>
          <cell r="BC130">
            <v>536</v>
          </cell>
          <cell r="BD130">
            <v>0</v>
          </cell>
          <cell r="BE130">
            <v>0</v>
          </cell>
          <cell r="BF130">
            <v>210</v>
          </cell>
          <cell r="BG130">
            <v>0</v>
          </cell>
          <cell r="BH130">
            <v>0</v>
          </cell>
          <cell r="BI130">
            <v>10.9</v>
          </cell>
          <cell r="BJ130">
            <v>17.399999999999999</v>
          </cell>
          <cell r="BK130">
            <v>0</v>
          </cell>
          <cell r="BL130">
            <v>0</v>
          </cell>
          <cell r="BM130">
            <v>0</v>
          </cell>
          <cell r="BN130">
            <v>30.2</v>
          </cell>
          <cell r="BO130">
            <v>34.9</v>
          </cell>
          <cell r="BP130">
            <v>0</v>
          </cell>
          <cell r="BQ130">
            <v>0</v>
          </cell>
          <cell r="BR130">
            <v>0</v>
          </cell>
          <cell r="BS130">
            <v>0</v>
          </cell>
          <cell r="BT130">
            <v>0</v>
          </cell>
          <cell r="BU130">
            <v>101</v>
          </cell>
          <cell r="BV130">
            <v>0</v>
          </cell>
          <cell r="BW130">
            <v>0</v>
          </cell>
          <cell r="BX130">
            <v>43.6</v>
          </cell>
          <cell r="BY130">
            <v>0</v>
          </cell>
          <cell r="BZ130">
            <v>616</v>
          </cell>
          <cell r="CA130">
            <v>2620</v>
          </cell>
          <cell r="CB130">
            <v>2290</v>
          </cell>
          <cell r="CC130">
            <v>218</v>
          </cell>
          <cell r="CD130">
            <v>26.9</v>
          </cell>
          <cell r="CE130">
            <v>400</v>
          </cell>
          <cell r="CF130">
            <v>257</v>
          </cell>
          <cell r="CG130">
            <v>45.7</v>
          </cell>
          <cell r="CH130">
            <v>0</v>
          </cell>
          <cell r="CI130">
            <v>1020</v>
          </cell>
          <cell r="CJ130">
            <v>1820</v>
          </cell>
          <cell r="CK130">
            <v>0</v>
          </cell>
          <cell r="CL130">
            <v>27200</v>
          </cell>
          <cell r="CM130">
            <v>24.9</v>
          </cell>
          <cell r="CN130">
            <v>449</v>
          </cell>
          <cell r="CO130">
            <v>1290</v>
          </cell>
          <cell r="CP130">
            <v>0</v>
          </cell>
          <cell r="CQ130">
            <v>0</v>
          </cell>
          <cell r="CR130">
            <v>0</v>
          </cell>
          <cell r="CS130">
            <v>0</v>
          </cell>
        </row>
        <row r="131">
          <cell r="C131" t="str">
            <v>W21X62</v>
          </cell>
          <cell r="D131" t="str">
            <v>F</v>
          </cell>
          <cell r="E131">
            <v>62</v>
          </cell>
          <cell r="F131">
            <v>18.3</v>
          </cell>
          <cell r="G131">
            <v>21</v>
          </cell>
          <cell r="H131">
            <v>0</v>
          </cell>
          <cell r="I131">
            <v>0</v>
          </cell>
          <cell r="J131">
            <v>8.24</v>
          </cell>
          <cell r="K131">
            <v>0</v>
          </cell>
          <cell r="L131">
            <v>0</v>
          </cell>
          <cell r="M131">
            <v>0.4</v>
          </cell>
          <cell r="N131">
            <v>0.61499999999999999</v>
          </cell>
          <cell r="O131">
            <v>0</v>
          </cell>
          <cell r="P131">
            <v>0</v>
          </cell>
          <cell r="Q131">
            <v>0</v>
          </cell>
          <cell r="R131">
            <v>1.1200000000000001</v>
          </cell>
          <cell r="S131">
            <v>1.3125</v>
          </cell>
          <cell r="T131">
            <v>0.8125</v>
          </cell>
          <cell r="U131">
            <v>0</v>
          </cell>
          <cell r="V131">
            <v>0</v>
          </cell>
          <cell r="W131">
            <v>0</v>
          </cell>
          <cell r="X131">
            <v>0</v>
          </cell>
          <cell r="Y131">
            <v>0</v>
          </cell>
          <cell r="Z131">
            <v>6.7</v>
          </cell>
          <cell r="AA131">
            <v>0</v>
          </cell>
          <cell r="AB131">
            <v>46.9</v>
          </cell>
          <cell r="AC131">
            <v>0</v>
          </cell>
          <cell r="AD131">
            <v>0</v>
          </cell>
          <cell r="AE131">
            <v>1330</v>
          </cell>
          <cell r="AF131">
            <v>144</v>
          </cell>
          <cell r="AG131">
            <v>127</v>
          </cell>
          <cell r="AH131">
            <v>8.5399999999999991</v>
          </cell>
          <cell r="AI131">
            <v>57.5</v>
          </cell>
          <cell r="AJ131">
            <v>21.7</v>
          </cell>
          <cell r="AK131">
            <v>14</v>
          </cell>
          <cell r="AL131">
            <v>1.77</v>
          </cell>
          <cell r="AM131">
            <v>0</v>
          </cell>
          <cell r="AN131">
            <v>1.83</v>
          </cell>
          <cell r="AO131">
            <v>5960</v>
          </cell>
          <cell r="AP131">
            <v>0</v>
          </cell>
          <cell r="AQ131">
            <v>42</v>
          </cell>
          <cell r="AR131">
            <v>53.2</v>
          </cell>
          <cell r="AS131">
            <v>24.6</v>
          </cell>
          <cell r="AT131">
            <v>71.2</v>
          </cell>
          <cell r="AU131">
            <v>0</v>
          </cell>
          <cell r="AV131">
            <v>0</v>
          </cell>
          <cell r="AW131">
            <v>0</v>
          </cell>
          <cell r="AX131">
            <v>0</v>
          </cell>
          <cell r="AY131" t="str">
            <v>W530X92</v>
          </cell>
          <cell r="AZ131" t="str">
            <v>W530X92</v>
          </cell>
          <cell r="BA131">
            <v>92</v>
          </cell>
          <cell r="BB131">
            <v>11800</v>
          </cell>
          <cell r="BC131">
            <v>533</v>
          </cell>
          <cell r="BD131">
            <v>0</v>
          </cell>
          <cell r="BE131">
            <v>0</v>
          </cell>
          <cell r="BF131">
            <v>209</v>
          </cell>
          <cell r="BG131">
            <v>0</v>
          </cell>
          <cell r="BH131">
            <v>0</v>
          </cell>
          <cell r="BI131">
            <v>10.199999999999999</v>
          </cell>
          <cell r="BJ131">
            <v>15.6</v>
          </cell>
          <cell r="BK131">
            <v>0</v>
          </cell>
          <cell r="BL131">
            <v>0</v>
          </cell>
          <cell r="BM131">
            <v>0</v>
          </cell>
          <cell r="BN131">
            <v>28.4</v>
          </cell>
          <cell r="BO131">
            <v>33.299999999999997</v>
          </cell>
          <cell r="BP131">
            <v>0</v>
          </cell>
          <cell r="BQ131">
            <v>0</v>
          </cell>
          <cell r="BR131">
            <v>0</v>
          </cell>
          <cell r="BS131">
            <v>0</v>
          </cell>
          <cell r="BT131">
            <v>0</v>
          </cell>
          <cell r="BU131">
            <v>92</v>
          </cell>
          <cell r="BV131">
            <v>0</v>
          </cell>
          <cell r="BW131">
            <v>0</v>
          </cell>
          <cell r="BX131">
            <v>46.9</v>
          </cell>
          <cell r="BY131">
            <v>0</v>
          </cell>
          <cell r="BZ131">
            <v>554</v>
          </cell>
          <cell r="CA131">
            <v>2360</v>
          </cell>
          <cell r="CB131">
            <v>2080</v>
          </cell>
          <cell r="CC131">
            <v>217</v>
          </cell>
          <cell r="CD131">
            <v>23.9</v>
          </cell>
          <cell r="CE131">
            <v>356</v>
          </cell>
          <cell r="CF131">
            <v>229</v>
          </cell>
          <cell r="CG131">
            <v>45</v>
          </cell>
          <cell r="CH131">
            <v>0</v>
          </cell>
          <cell r="CI131">
            <v>762</v>
          </cell>
          <cell r="CJ131">
            <v>1600</v>
          </cell>
          <cell r="CK131">
            <v>0</v>
          </cell>
          <cell r="CL131">
            <v>27100</v>
          </cell>
          <cell r="CM131">
            <v>22.1</v>
          </cell>
          <cell r="CN131">
            <v>403</v>
          </cell>
          <cell r="CO131">
            <v>1170</v>
          </cell>
          <cell r="CP131">
            <v>0</v>
          </cell>
          <cell r="CQ131">
            <v>0</v>
          </cell>
          <cell r="CR131">
            <v>0</v>
          </cell>
          <cell r="CS131">
            <v>0</v>
          </cell>
        </row>
        <row r="132">
          <cell r="C132" t="str">
            <v>W21X55</v>
          </cell>
          <cell r="D132" t="str">
            <v>F</v>
          </cell>
          <cell r="E132">
            <v>55</v>
          </cell>
          <cell r="F132">
            <v>16.2</v>
          </cell>
          <cell r="G132">
            <v>20.8</v>
          </cell>
          <cell r="H132">
            <v>0</v>
          </cell>
          <cell r="I132">
            <v>0</v>
          </cell>
          <cell r="J132">
            <v>8.2200000000000006</v>
          </cell>
          <cell r="K132">
            <v>0</v>
          </cell>
          <cell r="L132">
            <v>0</v>
          </cell>
          <cell r="M132">
            <v>0.375</v>
          </cell>
          <cell r="N132">
            <v>0.52200000000000002</v>
          </cell>
          <cell r="O132">
            <v>0</v>
          </cell>
          <cell r="P132">
            <v>0</v>
          </cell>
          <cell r="Q132">
            <v>0</v>
          </cell>
          <cell r="R132">
            <v>1.02</v>
          </cell>
          <cell r="S132">
            <v>1.1875</v>
          </cell>
          <cell r="T132">
            <v>0.8125</v>
          </cell>
          <cell r="U132">
            <v>0</v>
          </cell>
          <cell r="V132">
            <v>0</v>
          </cell>
          <cell r="W132">
            <v>0</v>
          </cell>
          <cell r="X132">
            <v>0</v>
          </cell>
          <cell r="Y132">
            <v>0</v>
          </cell>
          <cell r="Z132">
            <v>7.87</v>
          </cell>
          <cell r="AA132">
            <v>0</v>
          </cell>
          <cell r="AB132">
            <v>50</v>
          </cell>
          <cell r="AC132">
            <v>0</v>
          </cell>
          <cell r="AD132">
            <v>0</v>
          </cell>
          <cell r="AE132">
            <v>1140</v>
          </cell>
          <cell r="AF132">
            <v>126</v>
          </cell>
          <cell r="AG132">
            <v>110</v>
          </cell>
          <cell r="AH132">
            <v>8.4</v>
          </cell>
          <cell r="AI132">
            <v>48.4</v>
          </cell>
          <cell r="AJ132">
            <v>18.399999999999999</v>
          </cell>
          <cell r="AK132">
            <v>11.8</v>
          </cell>
          <cell r="AL132">
            <v>1.73</v>
          </cell>
          <cell r="AM132">
            <v>0</v>
          </cell>
          <cell r="AN132">
            <v>1.24</v>
          </cell>
          <cell r="AO132">
            <v>4980</v>
          </cell>
          <cell r="AP132">
            <v>0</v>
          </cell>
          <cell r="AQ132">
            <v>41.7</v>
          </cell>
          <cell r="AR132">
            <v>44.7</v>
          </cell>
          <cell r="AS132">
            <v>20.8</v>
          </cell>
          <cell r="AT132">
            <v>61.8</v>
          </cell>
          <cell r="AU132">
            <v>0</v>
          </cell>
          <cell r="AV132">
            <v>0</v>
          </cell>
          <cell r="AW132">
            <v>0</v>
          </cell>
          <cell r="AX132">
            <v>0</v>
          </cell>
          <cell r="AY132" t="str">
            <v>W530X82</v>
          </cell>
          <cell r="AZ132" t="str">
            <v>W530X82</v>
          </cell>
          <cell r="BA132">
            <v>82</v>
          </cell>
          <cell r="BB132">
            <v>10500</v>
          </cell>
          <cell r="BC132">
            <v>528</v>
          </cell>
          <cell r="BD132">
            <v>0</v>
          </cell>
          <cell r="BE132">
            <v>0</v>
          </cell>
          <cell r="BF132">
            <v>209</v>
          </cell>
          <cell r="BG132">
            <v>0</v>
          </cell>
          <cell r="BH132">
            <v>0</v>
          </cell>
          <cell r="BI132">
            <v>9.5299999999999994</v>
          </cell>
          <cell r="BJ132">
            <v>13.3</v>
          </cell>
          <cell r="BK132">
            <v>0</v>
          </cell>
          <cell r="BL132">
            <v>0</v>
          </cell>
          <cell r="BM132">
            <v>0</v>
          </cell>
          <cell r="BN132">
            <v>25.9</v>
          </cell>
          <cell r="BO132">
            <v>30.2</v>
          </cell>
          <cell r="BP132">
            <v>0</v>
          </cell>
          <cell r="BQ132">
            <v>0</v>
          </cell>
          <cell r="BR132">
            <v>0</v>
          </cell>
          <cell r="BS132">
            <v>0</v>
          </cell>
          <cell r="BT132">
            <v>0</v>
          </cell>
          <cell r="BU132">
            <v>82</v>
          </cell>
          <cell r="BV132">
            <v>0</v>
          </cell>
          <cell r="BW132">
            <v>0</v>
          </cell>
          <cell r="BX132">
            <v>50</v>
          </cell>
          <cell r="BY132">
            <v>0</v>
          </cell>
          <cell r="BZ132">
            <v>475</v>
          </cell>
          <cell r="CA132">
            <v>2060</v>
          </cell>
          <cell r="CB132">
            <v>1800</v>
          </cell>
          <cell r="CC132">
            <v>213</v>
          </cell>
          <cell r="CD132">
            <v>20.100000000000001</v>
          </cell>
          <cell r="CE132">
            <v>302</v>
          </cell>
          <cell r="CF132">
            <v>193</v>
          </cell>
          <cell r="CG132">
            <v>43.9</v>
          </cell>
          <cell r="CH132">
            <v>0</v>
          </cell>
          <cell r="CI132">
            <v>516</v>
          </cell>
          <cell r="CJ132">
            <v>1340</v>
          </cell>
          <cell r="CK132">
            <v>0</v>
          </cell>
          <cell r="CL132">
            <v>26900</v>
          </cell>
          <cell r="CM132">
            <v>18.600000000000001</v>
          </cell>
          <cell r="CN132">
            <v>341</v>
          </cell>
          <cell r="CO132">
            <v>1010</v>
          </cell>
          <cell r="CP132">
            <v>0</v>
          </cell>
          <cell r="CQ132">
            <v>0</v>
          </cell>
          <cell r="CR132">
            <v>0</v>
          </cell>
          <cell r="CS132">
            <v>0</v>
          </cell>
        </row>
        <row r="133">
          <cell r="C133" t="str">
            <v>W21X48</v>
          </cell>
          <cell r="D133" t="str">
            <v>F</v>
          </cell>
          <cell r="E133">
            <v>48</v>
          </cell>
          <cell r="F133">
            <v>14.1</v>
          </cell>
          <cell r="G133">
            <v>20.6</v>
          </cell>
          <cell r="H133">
            <v>0</v>
          </cell>
          <cell r="I133">
            <v>0</v>
          </cell>
          <cell r="J133">
            <v>8.14</v>
          </cell>
          <cell r="K133">
            <v>0</v>
          </cell>
          <cell r="L133">
            <v>0</v>
          </cell>
          <cell r="M133">
            <v>0.35</v>
          </cell>
          <cell r="N133">
            <v>0.43</v>
          </cell>
          <cell r="O133">
            <v>0</v>
          </cell>
          <cell r="P133">
            <v>0</v>
          </cell>
          <cell r="Q133">
            <v>0</v>
          </cell>
          <cell r="R133">
            <v>0.93</v>
          </cell>
          <cell r="S133">
            <v>1.125</v>
          </cell>
          <cell r="T133">
            <v>0.8125</v>
          </cell>
          <cell r="U133">
            <v>0</v>
          </cell>
          <cell r="V133">
            <v>0</v>
          </cell>
          <cell r="W133">
            <v>0</v>
          </cell>
          <cell r="X133">
            <v>0</v>
          </cell>
          <cell r="Y133">
            <v>0</v>
          </cell>
          <cell r="Z133">
            <v>9.4700000000000006</v>
          </cell>
          <cell r="AA133">
            <v>0</v>
          </cell>
          <cell r="AB133">
            <v>53.6</v>
          </cell>
          <cell r="AC133">
            <v>0</v>
          </cell>
          <cell r="AD133">
            <v>0</v>
          </cell>
          <cell r="AE133">
            <v>959</v>
          </cell>
          <cell r="AF133">
            <v>107</v>
          </cell>
          <cell r="AG133">
            <v>93</v>
          </cell>
          <cell r="AH133">
            <v>8.24</v>
          </cell>
          <cell r="AI133">
            <v>38.700000000000003</v>
          </cell>
          <cell r="AJ133">
            <v>14.9</v>
          </cell>
          <cell r="AK133">
            <v>9.52</v>
          </cell>
          <cell r="AL133">
            <v>1.66</v>
          </cell>
          <cell r="AM133">
            <v>0</v>
          </cell>
          <cell r="AN133">
            <v>0.80300000000000005</v>
          </cell>
          <cell r="AO133">
            <v>3950</v>
          </cell>
          <cell r="AP133">
            <v>0</v>
          </cell>
          <cell r="AQ133">
            <v>41</v>
          </cell>
          <cell r="AR133">
            <v>35.9</v>
          </cell>
          <cell r="AS133">
            <v>16.899999999999999</v>
          </cell>
          <cell r="AT133">
            <v>52.3</v>
          </cell>
          <cell r="AU133">
            <v>0</v>
          </cell>
          <cell r="AV133">
            <v>0</v>
          </cell>
          <cell r="AW133">
            <v>0</v>
          </cell>
          <cell r="AX133">
            <v>0</v>
          </cell>
          <cell r="AY133" t="str">
            <v>W530X72</v>
          </cell>
          <cell r="AZ133" t="str">
            <v>W530X72</v>
          </cell>
          <cell r="BA133">
            <v>72</v>
          </cell>
          <cell r="BB133">
            <v>9100</v>
          </cell>
          <cell r="BC133">
            <v>523</v>
          </cell>
          <cell r="BD133">
            <v>0</v>
          </cell>
          <cell r="BE133">
            <v>0</v>
          </cell>
          <cell r="BF133">
            <v>207</v>
          </cell>
          <cell r="BG133">
            <v>0</v>
          </cell>
          <cell r="BH133">
            <v>0</v>
          </cell>
          <cell r="BI133">
            <v>8.89</v>
          </cell>
          <cell r="BJ133">
            <v>10.9</v>
          </cell>
          <cell r="BK133">
            <v>0</v>
          </cell>
          <cell r="BL133">
            <v>0</v>
          </cell>
          <cell r="BM133">
            <v>0</v>
          </cell>
          <cell r="BN133">
            <v>23.6</v>
          </cell>
          <cell r="BO133">
            <v>28.6</v>
          </cell>
          <cell r="BP133">
            <v>0</v>
          </cell>
          <cell r="BQ133">
            <v>0</v>
          </cell>
          <cell r="BR133">
            <v>0</v>
          </cell>
          <cell r="BS133">
            <v>0</v>
          </cell>
          <cell r="BT133">
            <v>0</v>
          </cell>
          <cell r="BU133">
            <v>72</v>
          </cell>
          <cell r="BV133">
            <v>0</v>
          </cell>
          <cell r="BW133">
            <v>0</v>
          </cell>
          <cell r="BX133">
            <v>53.6</v>
          </cell>
          <cell r="BY133">
            <v>0</v>
          </cell>
          <cell r="BZ133">
            <v>399</v>
          </cell>
          <cell r="CA133">
            <v>1750</v>
          </cell>
          <cell r="CB133">
            <v>1520</v>
          </cell>
          <cell r="CC133">
            <v>209</v>
          </cell>
          <cell r="CD133">
            <v>16.100000000000001</v>
          </cell>
          <cell r="CE133">
            <v>244</v>
          </cell>
          <cell r="CF133">
            <v>156</v>
          </cell>
          <cell r="CG133">
            <v>42.2</v>
          </cell>
          <cell r="CH133">
            <v>0</v>
          </cell>
          <cell r="CI133">
            <v>334</v>
          </cell>
          <cell r="CJ133">
            <v>1060</v>
          </cell>
          <cell r="CK133">
            <v>0</v>
          </cell>
          <cell r="CL133">
            <v>26500</v>
          </cell>
          <cell r="CM133">
            <v>14.9</v>
          </cell>
          <cell r="CN133">
            <v>277</v>
          </cell>
          <cell r="CO133">
            <v>857</v>
          </cell>
          <cell r="CP133">
            <v>0</v>
          </cell>
          <cell r="CQ133">
            <v>0</v>
          </cell>
          <cell r="CR133">
            <v>0</v>
          </cell>
          <cell r="CS133">
            <v>0</v>
          </cell>
        </row>
        <row r="134">
          <cell r="C134" t="str">
            <v>W21X57</v>
          </cell>
          <cell r="D134" t="str">
            <v>F</v>
          </cell>
          <cell r="E134">
            <v>57</v>
          </cell>
          <cell r="F134">
            <v>16.7</v>
          </cell>
          <cell r="G134">
            <v>21.1</v>
          </cell>
          <cell r="H134">
            <v>0</v>
          </cell>
          <cell r="I134">
            <v>0</v>
          </cell>
          <cell r="J134">
            <v>6.56</v>
          </cell>
          <cell r="K134">
            <v>0</v>
          </cell>
          <cell r="L134">
            <v>0</v>
          </cell>
          <cell r="M134">
            <v>0.40500000000000003</v>
          </cell>
          <cell r="N134">
            <v>0.65</v>
          </cell>
          <cell r="O134">
            <v>0</v>
          </cell>
          <cell r="P134">
            <v>0</v>
          </cell>
          <cell r="Q134">
            <v>0</v>
          </cell>
          <cell r="R134">
            <v>1.1499999999999999</v>
          </cell>
          <cell r="S134">
            <v>1.3125</v>
          </cell>
          <cell r="T134">
            <v>0.8125</v>
          </cell>
          <cell r="U134">
            <v>0</v>
          </cell>
          <cell r="V134">
            <v>0</v>
          </cell>
          <cell r="W134">
            <v>0</v>
          </cell>
          <cell r="X134">
            <v>0</v>
          </cell>
          <cell r="Y134">
            <v>0</v>
          </cell>
          <cell r="Z134">
            <v>5.04</v>
          </cell>
          <cell r="AA134">
            <v>0</v>
          </cell>
          <cell r="AB134">
            <v>46.3</v>
          </cell>
          <cell r="AC134">
            <v>0</v>
          </cell>
          <cell r="AD134">
            <v>0</v>
          </cell>
          <cell r="AE134">
            <v>1170</v>
          </cell>
          <cell r="AF134">
            <v>129</v>
          </cell>
          <cell r="AG134">
            <v>111</v>
          </cell>
          <cell r="AH134">
            <v>8.36</v>
          </cell>
          <cell r="AI134">
            <v>30.6</v>
          </cell>
          <cell r="AJ134">
            <v>14.8</v>
          </cell>
          <cell r="AK134">
            <v>9.35</v>
          </cell>
          <cell r="AL134">
            <v>1.35</v>
          </cell>
          <cell r="AM134">
            <v>0</v>
          </cell>
          <cell r="AN134">
            <v>1.77</v>
          </cell>
          <cell r="AO134">
            <v>3190</v>
          </cell>
          <cell r="AP134">
            <v>0</v>
          </cell>
          <cell r="AQ134">
            <v>33.5</v>
          </cell>
          <cell r="AR134">
            <v>35.799999999999997</v>
          </cell>
          <cell r="AS134">
            <v>20.5</v>
          </cell>
          <cell r="AT134">
            <v>63.4</v>
          </cell>
          <cell r="AU134">
            <v>0</v>
          </cell>
          <cell r="AV134">
            <v>0</v>
          </cell>
          <cell r="AW134">
            <v>0</v>
          </cell>
          <cell r="AX134">
            <v>0</v>
          </cell>
          <cell r="AY134" t="str">
            <v>W530X85</v>
          </cell>
          <cell r="AZ134" t="str">
            <v>W530X85</v>
          </cell>
          <cell r="BA134">
            <v>85</v>
          </cell>
          <cell r="BB134">
            <v>10800</v>
          </cell>
          <cell r="BC134">
            <v>536</v>
          </cell>
          <cell r="BD134">
            <v>0</v>
          </cell>
          <cell r="BE134">
            <v>0</v>
          </cell>
          <cell r="BF134">
            <v>167</v>
          </cell>
          <cell r="BG134">
            <v>0</v>
          </cell>
          <cell r="BH134">
            <v>0</v>
          </cell>
          <cell r="BI134">
            <v>10.3</v>
          </cell>
          <cell r="BJ134">
            <v>16.5</v>
          </cell>
          <cell r="BK134">
            <v>0</v>
          </cell>
          <cell r="BL134">
            <v>0</v>
          </cell>
          <cell r="BM134">
            <v>0</v>
          </cell>
          <cell r="BN134">
            <v>29.2</v>
          </cell>
          <cell r="BO134">
            <v>33.299999999999997</v>
          </cell>
          <cell r="BP134">
            <v>0</v>
          </cell>
          <cell r="BQ134">
            <v>0</v>
          </cell>
          <cell r="BR134">
            <v>0</v>
          </cell>
          <cell r="BS134">
            <v>0</v>
          </cell>
          <cell r="BT134">
            <v>0</v>
          </cell>
          <cell r="BU134">
            <v>85</v>
          </cell>
          <cell r="BV134">
            <v>0</v>
          </cell>
          <cell r="BW134">
            <v>0</v>
          </cell>
          <cell r="BX134">
            <v>46.3</v>
          </cell>
          <cell r="BY134">
            <v>0</v>
          </cell>
          <cell r="BZ134">
            <v>487</v>
          </cell>
          <cell r="CA134">
            <v>2110</v>
          </cell>
          <cell r="CB134">
            <v>1820</v>
          </cell>
          <cell r="CC134">
            <v>212</v>
          </cell>
          <cell r="CD134">
            <v>12.7</v>
          </cell>
          <cell r="CE134">
            <v>243</v>
          </cell>
          <cell r="CF134">
            <v>153</v>
          </cell>
          <cell r="CG134">
            <v>34.299999999999997</v>
          </cell>
          <cell r="CH134">
            <v>0</v>
          </cell>
          <cell r="CI134">
            <v>737</v>
          </cell>
          <cell r="CJ134">
            <v>857</v>
          </cell>
          <cell r="CK134">
            <v>0</v>
          </cell>
          <cell r="CL134">
            <v>21600</v>
          </cell>
          <cell r="CM134">
            <v>14.9</v>
          </cell>
          <cell r="CN134">
            <v>336</v>
          </cell>
          <cell r="CO134">
            <v>1040</v>
          </cell>
          <cell r="CP134">
            <v>0</v>
          </cell>
          <cell r="CQ134">
            <v>0</v>
          </cell>
          <cell r="CR134">
            <v>0</v>
          </cell>
          <cell r="CS134">
            <v>0</v>
          </cell>
        </row>
        <row r="135">
          <cell r="C135" t="str">
            <v>W21X50</v>
          </cell>
          <cell r="D135" t="str">
            <v>F</v>
          </cell>
          <cell r="E135">
            <v>50</v>
          </cell>
          <cell r="F135">
            <v>14.7</v>
          </cell>
          <cell r="G135">
            <v>20.8</v>
          </cell>
          <cell r="H135">
            <v>0</v>
          </cell>
          <cell r="I135">
            <v>0</v>
          </cell>
          <cell r="J135">
            <v>6.53</v>
          </cell>
          <cell r="K135">
            <v>0</v>
          </cell>
          <cell r="L135">
            <v>0</v>
          </cell>
          <cell r="M135">
            <v>0.38</v>
          </cell>
          <cell r="N135">
            <v>0.53500000000000003</v>
          </cell>
          <cell r="O135">
            <v>0</v>
          </cell>
          <cell r="P135">
            <v>0</v>
          </cell>
          <cell r="Q135">
            <v>0</v>
          </cell>
          <cell r="R135">
            <v>1.04</v>
          </cell>
          <cell r="S135">
            <v>1.25</v>
          </cell>
          <cell r="T135">
            <v>0.8125</v>
          </cell>
          <cell r="U135">
            <v>0</v>
          </cell>
          <cell r="V135">
            <v>0</v>
          </cell>
          <cell r="W135">
            <v>0</v>
          </cell>
          <cell r="X135">
            <v>0</v>
          </cell>
          <cell r="Y135">
            <v>0</v>
          </cell>
          <cell r="Z135">
            <v>6.1</v>
          </cell>
          <cell r="AA135">
            <v>0</v>
          </cell>
          <cell r="AB135">
            <v>49.4</v>
          </cell>
          <cell r="AC135">
            <v>0</v>
          </cell>
          <cell r="AD135">
            <v>0</v>
          </cell>
          <cell r="AE135">
            <v>984</v>
          </cell>
          <cell r="AF135">
            <v>110</v>
          </cell>
          <cell r="AG135">
            <v>94.5</v>
          </cell>
          <cell r="AH135">
            <v>8.18</v>
          </cell>
          <cell r="AI135">
            <v>24.9</v>
          </cell>
          <cell r="AJ135">
            <v>12.2</v>
          </cell>
          <cell r="AK135">
            <v>7.64</v>
          </cell>
          <cell r="AL135">
            <v>1.3</v>
          </cell>
          <cell r="AM135">
            <v>0</v>
          </cell>
          <cell r="AN135">
            <v>1.1399999999999999</v>
          </cell>
          <cell r="AO135">
            <v>2570</v>
          </cell>
          <cell r="AP135">
            <v>0</v>
          </cell>
          <cell r="AQ135">
            <v>33.1</v>
          </cell>
          <cell r="AR135">
            <v>28.9</v>
          </cell>
          <cell r="AS135">
            <v>16.7</v>
          </cell>
          <cell r="AT135">
            <v>53.9</v>
          </cell>
          <cell r="AU135">
            <v>0</v>
          </cell>
          <cell r="AV135">
            <v>0</v>
          </cell>
          <cell r="AW135">
            <v>0</v>
          </cell>
          <cell r="AX135">
            <v>0</v>
          </cell>
          <cell r="AY135" t="str">
            <v>W530X74</v>
          </cell>
          <cell r="AZ135" t="str">
            <v>W530X74</v>
          </cell>
          <cell r="BA135">
            <v>74</v>
          </cell>
          <cell r="BB135">
            <v>9480</v>
          </cell>
          <cell r="BC135">
            <v>528</v>
          </cell>
          <cell r="BD135">
            <v>0</v>
          </cell>
          <cell r="BE135">
            <v>0</v>
          </cell>
          <cell r="BF135">
            <v>166</v>
          </cell>
          <cell r="BG135">
            <v>0</v>
          </cell>
          <cell r="BH135">
            <v>0</v>
          </cell>
          <cell r="BI135">
            <v>9.65</v>
          </cell>
          <cell r="BJ135">
            <v>13.6</v>
          </cell>
          <cell r="BK135">
            <v>0</v>
          </cell>
          <cell r="BL135">
            <v>0</v>
          </cell>
          <cell r="BM135">
            <v>0</v>
          </cell>
          <cell r="BN135">
            <v>26.4</v>
          </cell>
          <cell r="BO135">
            <v>31.8</v>
          </cell>
          <cell r="BP135">
            <v>0</v>
          </cell>
          <cell r="BQ135">
            <v>0</v>
          </cell>
          <cell r="BR135">
            <v>0</v>
          </cell>
          <cell r="BS135">
            <v>0</v>
          </cell>
          <cell r="BT135">
            <v>0</v>
          </cell>
          <cell r="BU135">
            <v>74</v>
          </cell>
          <cell r="BV135">
            <v>0</v>
          </cell>
          <cell r="BW135">
            <v>0</v>
          </cell>
          <cell r="BX135">
            <v>49.4</v>
          </cell>
          <cell r="BY135">
            <v>0</v>
          </cell>
          <cell r="BZ135">
            <v>410</v>
          </cell>
          <cell r="CA135">
            <v>1800</v>
          </cell>
          <cell r="CB135">
            <v>1550</v>
          </cell>
          <cell r="CC135">
            <v>208</v>
          </cell>
          <cell r="CD135">
            <v>10.4</v>
          </cell>
          <cell r="CE135">
            <v>200</v>
          </cell>
          <cell r="CF135">
            <v>125</v>
          </cell>
          <cell r="CG135">
            <v>33</v>
          </cell>
          <cell r="CH135">
            <v>0</v>
          </cell>
          <cell r="CI135">
            <v>475</v>
          </cell>
          <cell r="CJ135">
            <v>690</v>
          </cell>
          <cell r="CK135">
            <v>0</v>
          </cell>
          <cell r="CL135">
            <v>21400</v>
          </cell>
          <cell r="CM135">
            <v>12</v>
          </cell>
          <cell r="CN135">
            <v>274</v>
          </cell>
          <cell r="CO135">
            <v>883</v>
          </cell>
          <cell r="CP135">
            <v>0</v>
          </cell>
          <cell r="CQ135">
            <v>0</v>
          </cell>
          <cell r="CR135">
            <v>0</v>
          </cell>
          <cell r="CS135">
            <v>0</v>
          </cell>
        </row>
        <row r="136">
          <cell r="C136" t="str">
            <v>W21X44</v>
          </cell>
          <cell r="D136" t="str">
            <v>F</v>
          </cell>
          <cell r="E136">
            <v>44</v>
          </cell>
          <cell r="F136">
            <v>13</v>
          </cell>
          <cell r="G136">
            <v>20.7</v>
          </cell>
          <cell r="H136">
            <v>0</v>
          </cell>
          <cell r="I136">
            <v>0</v>
          </cell>
          <cell r="J136">
            <v>6.5</v>
          </cell>
          <cell r="K136">
            <v>0</v>
          </cell>
          <cell r="L136">
            <v>0</v>
          </cell>
          <cell r="M136">
            <v>0.35</v>
          </cell>
          <cell r="N136">
            <v>0.45</v>
          </cell>
          <cell r="O136">
            <v>0</v>
          </cell>
          <cell r="P136">
            <v>0</v>
          </cell>
          <cell r="Q136">
            <v>0</v>
          </cell>
          <cell r="R136">
            <v>0.95</v>
          </cell>
          <cell r="S136">
            <v>1.125</v>
          </cell>
          <cell r="T136">
            <v>0.8125</v>
          </cell>
          <cell r="U136">
            <v>0</v>
          </cell>
          <cell r="V136">
            <v>0</v>
          </cell>
          <cell r="W136">
            <v>0</v>
          </cell>
          <cell r="X136">
            <v>0</v>
          </cell>
          <cell r="Y136">
            <v>0</v>
          </cell>
          <cell r="Z136">
            <v>7.22</v>
          </cell>
          <cell r="AA136">
            <v>0</v>
          </cell>
          <cell r="AB136">
            <v>53.6</v>
          </cell>
          <cell r="AC136">
            <v>0</v>
          </cell>
          <cell r="AD136">
            <v>0</v>
          </cell>
          <cell r="AE136">
            <v>843</v>
          </cell>
          <cell r="AF136">
            <v>95.4</v>
          </cell>
          <cell r="AG136">
            <v>81.599999999999994</v>
          </cell>
          <cell r="AH136">
            <v>8.06</v>
          </cell>
          <cell r="AI136">
            <v>20.7</v>
          </cell>
          <cell r="AJ136">
            <v>10.199999999999999</v>
          </cell>
          <cell r="AK136">
            <v>6.37</v>
          </cell>
          <cell r="AL136">
            <v>1.26</v>
          </cell>
          <cell r="AM136">
            <v>0</v>
          </cell>
          <cell r="AN136">
            <v>0.77</v>
          </cell>
          <cell r="AO136">
            <v>2110</v>
          </cell>
          <cell r="AP136">
            <v>0</v>
          </cell>
          <cell r="AQ136">
            <v>32.9</v>
          </cell>
          <cell r="AR136">
            <v>24.1</v>
          </cell>
          <cell r="AS136">
            <v>14</v>
          </cell>
          <cell r="AT136">
            <v>46.8</v>
          </cell>
          <cell r="AU136">
            <v>0</v>
          </cell>
          <cell r="AV136">
            <v>0</v>
          </cell>
          <cell r="AW136">
            <v>0</v>
          </cell>
          <cell r="AX136">
            <v>0</v>
          </cell>
          <cell r="AY136" t="str">
            <v>W530X66</v>
          </cell>
          <cell r="AZ136" t="str">
            <v>W530X66</v>
          </cell>
          <cell r="BA136">
            <v>66</v>
          </cell>
          <cell r="BB136">
            <v>8390</v>
          </cell>
          <cell r="BC136">
            <v>526</v>
          </cell>
          <cell r="BD136">
            <v>0</v>
          </cell>
          <cell r="BE136">
            <v>0</v>
          </cell>
          <cell r="BF136">
            <v>165</v>
          </cell>
          <cell r="BG136">
            <v>0</v>
          </cell>
          <cell r="BH136">
            <v>0</v>
          </cell>
          <cell r="BI136">
            <v>8.89</v>
          </cell>
          <cell r="BJ136">
            <v>11.4</v>
          </cell>
          <cell r="BK136">
            <v>0</v>
          </cell>
          <cell r="BL136">
            <v>0</v>
          </cell>
          <cell r="BM136">
            <v>0</v>
          </cell>
          <cell r="BN136">
            <v>24.1</v>
          </cell>
          <cell r="BO136">
            <v>28.6</v>
          </cell>
          <cell r="BP136">
            <v>0</v>
          </cell>
          <cell r="BQ136">
            <v>0</v>
          </cell>
          <cell r="BR136">
            <v>0</v>
          </cell>
          <cell r="BS136">
            <v>0</v>
          </cell>
          <cell r="BT136">
            <v>0</v>
          </cell>
          <cell r="BU136">
            <v>66</v>
          </cell>
          <cell r="BV136">
            <v>0</v>
          </cell>
          <cell r="BW136">
            <v>0</v>
          </cell>
          <cell r="BX136">
            <v>53.6</v>
          </cell>
          <cell r="BY136">
            <v>0</v>
          </cell>
          <cell r="BZ136">
            <v>351</v>
          </cell>
          <cell r="CA136">
            <v>1560</v>
          </cell>
          <cell r="CB136">
            <v>1340</v>
          </cell>
          <cell r="CC136">
            <v>205</v>
          </cell>
          <cell r="CD136">
            <v>8.6199999999999992</v>
          </cell>
          <cell r="CE136">
            <v>167</v>
          </cell>
          <cell r="CF136">
            <v>104</v>
          </cell>
          <cell r="CG136">
            <v>32</v>
          </cell>
          <cell r="CH136">
            <v>0</v>
          </cell>
          <cell r="CI136">
            <v>321</v>
          </cell>
          <cell r="CJ136">
            <v>567</v>
          </cell>
          <cell r="CK136">
            <v>0</v>
          </cell>
          <cell r="CL136">
            <v>21200</v>
          </cell>
          <cell r="CM136">
            <v>10</v>
          </cell>
          <cell r="CN136">
            <v>229</v>
          </cell>
          <cell r="CO136">
            <v>767</v>
          </cell>
          <cell r="CP136">
            <v>0</v>
          </cell>
          <cell r="CQ136">
            <v>0</v>
          </cell>
          <cell r="CR136">
            <v>0</v>
          </cell>
          <cell r="CS136">
            <v>0</v>
          </cell>
        </row>
        <row r="137">
          <cell r="C137" t="str">
            <v>W18x311</v>
          </cell>
          <cell r="D137" t="str">
            <v>T</v>
          </cell>
          <cell r="E137">
            <v>311</v>
          </cell>
          <cell r="F137">
            <v>91.6</v>
          </cell>
          <cell r="G137">
            <v>22.3</v>
          </cell>
          <cell r="H137">
            <v>0</v>
          </cell>
          <cell r="I137">
            <v>0</v>
          </cell>
          <cell r="J137">
            <v>12</v>
          </cell>
          <cell r="K137">
            <v>0</v>
          </cell>
          <cell r="L137">
            <v>0</v>
          </cell>
          <cell r="M137">
            <v>1.52</v>
          </cell>
          <cell r="N137">
            <v>2.74</v>
          </cell>
          <cell r="O137">
            <v>0</v>
          </cell>
          <cell r="P137">
            <v>0</v>
          </cell>
          <cell r="Q137">
            <v>0</v>
          </cell>
          <cell r="R137">
            <v>3.24</v>
          </cell>
          <cell r="S137">
            <v>3.4375</v>
          </cell>
          <cell r="T137">
            <v>1.375</v>
          </cell>
          <cell r="U137">
            <v>0</v>
          </cell>
          <cell r="V137">
            <v>0</v>
          </cell>
          <cell r="W137">
            <v>0</v>
          </cell>
          <cell r="X137">
            <v>0</v>
          </cell>
          <cell r="Y137">
            <v>0</v>
          </cell>
          <cell r="Z137">
            <v>2.19</v>
          </cell>
          <cell r="AA137">
            <v>0</v>
          </cell>
          <cell r="AB137">
            <v>10.4</v>
          </cell>
          <cell r="AC137">
            <v>0</v>
          </cell>
          <cell r="AD137">
            <v>0</v>
          </cell>
          <cell r="AE137">
            <v>6970</v>
          </cell>
          <cell r="AF137">
            <v>754</v>
          </cell>
          <cell r="AG137">
            <v>624</v>
          </cell>
          <cell r="AH137">
            <v>8.7200000000000006</v>
          </cell>
          <cell r="AI137">
            <v>795</v>
          </cell>
          <cell r="AJ137">
            <v>207</v>
          </cell>
          <cell r="AK137">
            <v>132</v>
          </cell>
          <cell r="AL137">
            <v>2.95</v>
          </cell>
          <cell r="AM137">
            <v>0</v>
          </cell>
          <cell r="AN137">
            <v>176</v>
          </cell>
          <cell r="AO137">
            <v>76200</v>
          </cell>
          <cell r="AP137">
            <v>0</v>
          </cell>
          <cell r="AQ137">
            <v>58.7</v>
          </cell>
          <cell r="AR137">
            <v>482</v>
          </cell>
          <cell r="AS137">
            <v>140</v>
          </cell>
          <cell r="AT137">
            <v>375</v>
          </cell>
          <cell r="AU137">
            <v>0</v>
          </cell>
          <cell r="AV137">
            <v>0</v>
          </cell>
          <cell r="AW137">
            <v>0</v>
          </cell>
          <cell r="AX137">
            <v>0</v>
          </cell>
          <cell r="AY137" t="str">
            <v>W460X464</v>
          </cell>
          <cell r="AZ137" t="str">
            <v>W460X464</v>
          </cell>
          <cell r="BA137">
            <v>464</v>
          </cell>
          <cell r="BB137">
            <v>59100</v>
          </cell>
          <cell r="BC137">
            <v>566</v>
          </cell>
          <cell r="BD137">
            <v>0</v>
          </cell>
          <cell r="BE137">
            <v>0</v>
          </cell>
          <cell r="BF137">
            <v>305</v>
          </cell>
          <cell r="BG137">
            <v>0</v>
          </cell>
          <cell r="BH137">
            <v>0</v>
          </cell>
          <cell r="BI137">
            <v>38.6</v>
          </cell>
          <cell r="BJ137">
            <v>69.599999999999994</v>
          </cell>
          <cell r="BK137">
            <v>0</v>
          </cell>
          <cell r="BL137">
            <v>0</v>
          </cell>
          <cell r="BM137">
            <v>0</v>
          </cell>
          <cell r="BN137">
            <v>82.3</v>
          </cell>
          <cell r="BO137">
            <v>87.3</v>
          </cell>
          <cell r="BP137">
            <v>0</v>
          </cell>
          <cell r="BQ137">
            <v>0</v>
          </cell>
          <cell r="BR137">
            <v>0</v>
          </cell>
          <cell r="BS137">
            <v>0</v>
          </cell>
          <cell r="BT137">
            <v>0</v>
          </cell>
          <cell r="BU137">
            <v>464</v>
          </cell>
          <cell r="BV137">
            <v>0</v>
          </cell>
          <cell r="BW137">
            <v>0</v>
          </cell>
          <cell r="BX137">
            <v>10.4</v>
          </cell>
          <cell r="BY137">
            <v>0</v>
          </cell>
          <cell r="BZ137">
            <v>2900</v>
          </cell>
          <cell r="CA137">
            <v>12400</v>
          </cell>
          <cell r="CB137">
            <v>10200</v>
          </cell>
          <cell r="CC137">
            <v>221</v>
          </cell>
          <cell r="CD137">
            <v>331</v>
          </cell>
          <cell r="CE137">
            <v>3390</v>
          </cell>
          <cell r="CF137">
            <v>2160</v>
          </cell>
          <cell r="CG137">
            <v>74.900000000000006</v>
          </cell>
          <cell r="CH137">
            <v>0</v>
          </cell>
          <cell r="CI137">
            <v>73300</v>
          </cell>
          <cell r="CJ137">
            <v>20500</v>
          </cell>
          <cell r="CK137">
            <v>0</v>
          </cell>
          <cell r="CL137">
            <v>37900</v>
          </cell>
          <cell r="CM137">
            <v>201</v>
          </cell>
          <cell r="CN137">
            <v>2290</v>
          </cell>
          <cell r="CO137">
            <v>6150</v>
          </cell>
          <cell r="CP137">
            <v>0</v>
          </cell>
          <cell r="CQ137">
            <v>0</v>
          </cell>
          <cell r="CR137">
            <v>0</v>
          </cell>
          <cell r="CS137">
            <v>0</v>
          </cell>
        </row>
        <row r="138">
          <cell r="C138" t="str">
            <v>W18x283</v>
          </cell>
          <cell r="D138" t="str">
            <v>T</v>
          </cell>
          <cell r="E138">
            <v>283</v>
          </cell>
          <cell r="F138">
            <v>83.3</v>
          </cell>
          <cell r="G138">
            <v>21.9</v>
          </cell>
          <cell r="H138">
            <v>0</v>
          </cell>
          <cell r="I138">
            <v>0</v>
          </cell>
          <cell r="J138">
            <v>11.9</v>
          </cell>
          <cell r="K138">
            <v>0</v>
          </cell>
          <cell r="L138">
            <v>0</v>
          </cell>
          <cell r="M138">
            <v>1.4</v>
          </cell>
          <cell r="N138">
            <v>2.5</v>
          </cell>
          <cell r="O138">
            <v>0</v>
          </cell>
          <cell r="P138">
            <v>0</v>
          </cell>
          <cell r="Q138">
            <v>0</v>
          </cell>
          <cell r="R138">
            <v>3</v>
          </cell>
          <cell r="S138">
            <v>3.1875</v>
          </cell>
          <cell r="T138">
            <v>1.3125</v>
          </cell>
          <cell r="U138">
            <v>0</v>
          </cell>
          <cell r="V138">
            <v>0</v>
          </cell>
          <cell r="W138">
            <v>0</v>
          </cell>
          <cell r="X138">
            <v>0</v>
          </cell>
          <cell r="Y138">
            <v>0</v>
          </cell>
          <cell r="Z138">
            <v>2.38</v>
          </cell>
          <cell r="AA138">
            <v>0</v>
          </cell>
          <cell r="AB138">
            <v>11.3</v>
          </cell>
          <cell r="AC138">
            <v>0</v>
          </cell>
          <cell r="AD138">
            <v>0</v>
          </cell>
          <cell r="AE138">
            <v>6170</v>
          </cell>
          <cell r="AF138">
            <v>676</v>
          </cell>
          <cell r="AG138">
            <v>565</v>
          </cell>
          <cell r="AH138">
            <v>8.61</v>
          </cell>
          <cell r="AI138">
            <v>704</v>
          </cell>
          <cell r="AJ138">
            <v>185</v>
          </cell>
          <cell r="AK138">
            <v>118</v>
          </cell>
          <cell r="AL138">
            <v>2.91</v>
          </cell>
          <cell r="AM138">
            <v>0</v>
          </cell>
          <cell r="AN138">
            <v>134</v>
          </cell>
          <cell r="AO138">
            <v>65900</v>
          </cell>
          <cell r="AP138">
            <v>0</v>
          </cell>
          <cell r="AQ138">
            <v>57.7</v>
          </cell>
          <cell r="AR138">
            <v>429</v>
          </cell>
          <cell r="AS138">
            <v>127</v>
          </cell>
          <cell r="AT138">
            <v>339</v>
          </cell>
          <cell r="AU138">
            <v>0</v>
          </cell>
          <cell r="AV138">
            <v>0</v>
          </cell>
          <cell r="AW138">
            <v>0</v>
          </cell>
          <cell r="AX138">
            <v>0</v>
          </cell>
          <cell r="AY138" t="str">
            <v>W460X421</v>
          </cell>
          <cell r="AZ138" t="str">
            <v>W460X421</v>
          </cell>
          <cell r="BA138">
            <v>421</v>
          </cell>
          <cell r="BB138">
            <v>53700</v>
          </cell>
          <cell r="BC138">
            <v>556</v>
          </cell>
          <cell r="BD138">
            <v>0</v>
          </cell>
          <cell r="BE138">
            <v>0</v>
          </cell>
          <cell r="BF138">
            <v>302</v>
          </cell>
          <cell r="BG138">
            <v>0</v>
          </cell>
          <cell r="BH138">
            <v>0</v>
          </cell>
          <cell r="BI138">
            <v>35.6</v>
          </cell>
          <cell r="BJ138">
            <v>63.5</v>
          </cell>
          <cell r="BK138">
            <v>0</v>
          </cell>
          <cell r="BL138">
            <v>0</v>
          </cell>
          <cell r="BM138">
            <v>0</v>
          </cell>
          <cell r="BN138">
            <v>76.2</v>
          </cell>
          <cell r="BO138">
            <v>81</v>
          </cell>
          <cell r="BP138">
            <v>0</v>
          </cell>
          <cell r="BQ138">
            <v>0</v>
          </cell>
          <cell r="BR138">
            <v>0</v>
          </cell>
          <cell r="BS138">
            <v>0</v>
          </cell>
          <cell r="BT138">
            <v>0</v>
          </cell>
          <cell r="BU138">
            <v>421</v>
          </cell>
          <cell r="BV138">
            <v>0</v>
          </cell>
          <cell r="BW138">
            <v>0</v>
          </cell>
          <cell r="BX138">
            <v>11.3</v>
          </cell>
          <cell r="BY138">
            <v>0</v>
          </cell>
          <cell r="BZ138">
            <v>2570</v>
          </cell>
          <cell r="CA138">
            <v>11100</v>
          </cell>
          <cell r="CB138">
            <v>9260</v>
          </cell>
          <cell r="CC138">
            <v>219</v>
          </cell>
          <cell r="CD138">
            <v>293</v>
          </cell>
          <cell r="CE138">
            <v>3030</v>
          </cell>
          <cell r="CF138">
            <v>1930</v>
          </cell>
          <cell r="CG138">
            <v>73.900000000000006</v>
          </cell>
          <cell r="CH138">
            <v>0</v>
          </cell>
          <cell r="CI138">
            <v>55800</v>
          </cell>
          <cell r="CJ138">
            <v>17700</v>
          </cell>
          <cell r="CK138">
            <v>0</v>
          </cell>
          <cell r="CL138">
            <v>37200</v>
          </cell>
          <cell r="CM138">
            <v>179</v>
          </cell>
          <cell r="CN138">
            <v>2080</v>
          </cell>
          <cell r="CO138">
            <v>5560</v>
          </cell>
          <cell r="CP138">
            <v>0</v>
          </cell>
          <cell r="CQ138">
            <v>0</v>
          </cell>
          <cell r="CR138">
            <v>0</v>
          </cell>
          <cell r="CS138">
            <v>0</v>
          </cell>
        </row>
        <row r="139">
          <cell r="C139" t="str">
            <v>W18x258</v>
          </cell>
          <cell r="D139" t="str">
            <v>T</v>
          </cell>
          <cell r="E139">
            <v>258</v>
          </cell>
          <cell r="F139">
            <v>75.900000000000006</v>
          </cell>
          <cell r="G139">
            <v>21.5</v>
          </cell>
          <cell r="H139">
            <v>0</v>
          </cell>
          <cell r="I139">
            <v>0</v>
          </cell>
          <cell r="J139">
            <v>11.8</v>
          </cell>
          <cell r="K139">
            <v>0</v>
          </cell>
          <cell r="L139">
            <v>0</v>
          </cell>
          <cell r="M139">
            <v>1.28</v>
          </cell>
          <cell r="N139">
            <v>2.2999999999999998</v>
          </cell>
          <cell r="O139">
            <v>0</v>
          </cell>
          <cell r="P139">
            <v>0</v>
          </cell>
          <cell r="Q139">
            <v>0</v>
          </cell>
          <cell r="R139">
            <v>2.7</v>
          </cell>
          <cell r="S139">
            <v>3</v>
          </cell>
          <cell r="T139">
            <v>1.25</v>
          </cell>
          <cell r="U139">
            <v>0</v>
          </cell>
          <cell r="V139">
            <v>0</v>
          </cell>
          <cell r="W139">
            <v>0</v>
          </cell>
          <cell r="X139">
            <v>0</v>
          </cell>
          <cell r="Y139">
            <v>0</v>
          </cell>
          <cell r="Z139">
            <v>2.56</v>
          </cell>
          <cell r="AA139">
            <v>0</v>
          </cell>
          <cell r="AB139">
            <v>12.5</v>
          </cell>
          <cell r="AC139">
            <v>0</v>
          </cell>
          <cell r="AD139">
            <v>0</v>
          </cell>
          <cell r="AE139">
            <v>5510</v>
          </cell>
          <cell r="AF139">
            <v>611</v>
          </cell>
          <cell r="AG139">
            <v>514</v>
          </cell>
          <cell r="AH139">
            <v>8.5299999999999994</v>
          </cell>
          <cell r="AI139">
            <v>628</v>
          </cell>
          <cell r="AJ139">
            <v>166</v>
          </cell>
          <cell r="AK139">
            <v>107</v>
          </cell>
          <cell r="AL139">
            <v>2.88</v>
          </cell>
          <cell r="AM139">
            <v>0</v>
          </cell>
          <cell r="AN139">
            <v>103</v>
          </cell>
          <cell r="AO139">
            <v>57600</v>
          </cell>
          <cell r="AP139">
            <v>0</v>
          </cell>
          <cell r="AQ139">
            <v>56.6</v>
          </cell>
          <cell r="AR139">
            <v>384</v>
          </cell>
          <cell r="AS139">
            <v>116</v>
          </cell>
          <cell r="AT139">
            <v>306</v>
          </cell>
          <cell r="AU139">
            <v>0</v>
          </cell>
          <cell r="AV139">
            <v>0</v>
          </cell>
          <cell r="AW139">
            <v>0</v>
          </cell>
          <cell r="AX139">
            <v>0</v>
          </cell>
          <cell r="AY139" t="str">
            <v>W460X384</v>
          </cell>
          <cell r="AZ139" t="str">
            <v>W460X384</v>
          </cell>
          <cell r="BA139">
            <v>384</v>
          </cell>
          <cell r="BB139">
            <v>49000</v>
          </cell>
          <cell r="BC139">
            <v>546</v>
          </cell>
          <cell r="BD139">
            <v>0</v>
          </cell>
          <cell r="BE139">
            <v>0</v>
          </cell>
          <cell r="BF139">
            <v>300</v>
          </cell>
          <cell r="BG139">
            <v>0</v>
          </cell>
          <cell r="BH139">
            <v>0</v>
          </cell>
          <cell r="BI139">
            <v>32.5</v>
          </cell>
          <cell r="BJ139">
            <v>58.4</v>
          </cell>
          <cell r="BK139">
            <v>0</v>
          </cell>
          <cell r="BL139">
            <v>0</v>
          </cell>
          <cell r="BM139">
            <v>0</v>
          </cell>
          <cell r="BN139">
            <v>68.599999999999994</v>
          </cell>
          <cell r="BO139">
            <v>76.2</v>
          </cell>
          <cell r="BP139">
            <v>0</v>
          </cell>
          <cell r="BQ139">
            <v>0</v>
          </cell>
          <cell r="BR139">
            <v>0</v>
          </cell>
          <cell r="BS139">
            <v>0</v>
          </cell>
          <cell r="BT139">
            <v>0</v>
          </cell>
          <cell r="BU139">
            <v>384</v>
          </cell>
          <cell r="BV139">
            <v>0</v>
          </cell>
          <cell r="BW139">
            <v>0</v>
          </cell>
          <cell r="BX139">
            <v>12.5</v>
          </cell>
          <cell r="BY139">
            <v>0</v>
          </cell>
          <cell r="BZ139">
            <v>2290</v>
          </cell>
          <cell r="CA139">
            <v>10000</v>
          </cell>
          <cell r="CB139">
            <v>8420</v>
          </cell>
          <cell r="CC139">
            <v>217</v>
          </cell>
          <cell r="CD139">
            <v>261</v>
          </cell>
          <cell r="CE139">
            <v>2720</v>
          </cell>
          <cell r="CF139">
            <v>1750</v>
          </cell>
          <cell r="CG139">
            <v>73.2</v>
          </cell>
          <cell r="CH139">
            <v>0</v>
          </cell>
          <cell r="CI139">
            <v>42900</v>
          </cell>
          <cell r="CJ139">
            <v>15500</v>
          </cell>
          <cell r="CK139">
            <v>0</v>
          </cell>
          <cell r="CL139">
            <v>36500</v>
          </cell>
          <cell r="CM139">
            <v>160</v>
          </cell>
          <cell r="CN139">
            <v>1900</v>
          </cell>
          <cell r="CO139">
            <v>5010</v>
          </cell>
          <cell r="CP139">
            <v>0</v>
          </cell>
          <cell r="CQ139">
            <v>0</v>
          </cell>
          <cell r="CR139">
            <v>0</v>
          </cell>
          <cell r="CS139">
            <v>0</v>
          </cell>
        </row>
        <row r="140">
          <cell r="C140" t="str">
            <v>W18x234</v>
          </cell>
          <cell r="D140" t="str">
            <v>T</v>
          </cell>
          <cell r="E140">
            <v>234</v>
          </cell>
          <cell r="F140">
            <v>68.8</v>
          </cell>
          <cell r="G140">
            <v>21.1</v>
          </cell>
          <cell r="H140">
            <v>0</v>
          </cell>
          <cell r="I140">
            <v>0</v>
          </cell>
          <cell r="J140">
            <v>11.7</v>
          </cell>
          <cell r="K140">
            <v>0</v>
          </cell>
          <cell r="L140">
            <v>0</v>
          </cell>
          <cell r="M140">
            <v>1.1599999999999999</v>
          </cell>
          <cell r="N140">
            <v>2.11</v>
          </cell>
          <cell r="O140">
            <v>0</v>
          </cell>
          <cell r="P140">
            <v>0</v>
          </cell>
          <cell r="Q140">
            <v>0</v>
          </cell>
          <cell r="R140">
            <v>2.5099999999999998</v>
          </cell>
          <cell r="S140">
            <v>2.75</v>
          </cell>
          <cell r="T140">
            <v>1.1875</v>
          </cell>
          <cell r="U140">
            <v>0</v>
          </cell>
          <cell r="V140">
            <v>0</v>
          </cell>
          <cell r="W140">
            <v>0</v>
          </cell>
          <cell r="X140">
            <v>0</v>
          </cell>
          <cell r="Y140">
            <v>0</v>
          </cell>
          <cell r="Z140">
            <v>2.76</v>
          </cell>
          <cell r="AA140">
            <v>0</v>
          </cell>
          <cell r="AB140">
            <v>16.8</v>
          </cell>
          <cell r="AC140">
            <v>0</v>
          </cell>
          <cell r="AD140">
            <v>0</v>
          </cell>
          <cell r="AE140">
            <v>4900</v>
          </cell>
          <cell r="AF140">
            <v>549</v>
          </cell>
          <cell r="AG140">
            <v>466</v>
          </cell>
          <cell r="AH140">
            <v>8.44</v>
          </cell>
          <cell r="AI140">
            <v>558</v>
          </cell>
          <cell r="AJ140">
            <v>149</v>
          </cell>
          <cell r="AK140">
            <v>95.8</v>
          </cell>
          <cell r="AL140">
            <v>2.85</v>
          </cell>
          <cell r="AM140">
            <v>0</v>
          </cell>
          <cell r="AN140">
            <v>78.7</v>
          </cell>
          <cell r="AO140">
            <v>50100</v>
          </cell>
          <cell r="AP140">
            <v>0</v>
          </cell>
          <cell r="AQ140">
            <v>55.5</v>
          </cell>
          <cell r="AR140">
            <v>343</v>
          </cell>
          <cell r="AS140">
            <v>106</v>
          </cell>
          <cell r="AT140">
            <v>276</v>
          </cell>
          <cell r="AU140">
            <v>0</v>
          </cell>
          <cell r="AV140">
            <v>0</v>
          </cell>
          <cell r="AW140">
            <v>0</v>
          </cell>
          <cell r="AX140">
            <v>0</v>
          </cell>
          <cell r="AY140" t="str">
            <v>W460X349</v>
          </cell>
          <cell r="AZ140" t="str">
            <v>W460X349</v>
          </cell>
          <cell r="BA140">
            <v>349</v>
          </cell>
          <cell r="BB140">
            <v>44400</v>
          </cell>
          <cell r="BC140">
            <v>536</v>
          </cell>
          <cell r="BD140">
            <v>0</v>
          </cell>
          <cell r="BE140">
            <v>0</v>
          </cell>
          <cell r="BF140">
            <v>297</v>
          </cell>
          <cell r="BG140">
            <v>0</v>
          </cell>
          <cell r="BH140">
            <v>0</v>
          </cell>
          <cell r="BI140">
            <v>29.5</v>
          </cell>
          <cell r="BJ140">
            <v>53.6</v>
          </cell>
          <cell r="BK140">
            <v>0</v>
          </cell>
          <cell r="BL140">
            <v>0</v>
          </cell>
          <cell r="BM140">
            <v>0</v>
          </cell>
          <cell r="BN140">
            <v>63.8</v>
          </cell>
          <cell r="BO140">
            <v>69.900000000000006</v>
          </cell>
          <cell r="BP140">
            <v>0</v>
          </cell>
          <cell r="BQ140">
            <v>0</v>
          </cell>
          <cell r="BR140">
            <v>0</v>
          </cell>
          <cell r="BS140">
            <v>0</v>
          </cell>
          <cell r="BT140">
            <v>0</v>
          </cell>
          <cell r="BU140">
            <v>349</v>
          </cell>
          <cell r="BV140">
            <v>0</v>
          </cell>
          <cell r="BW140">
            <v>0</v>
          </cell>
          <cell r="BX140">
            <v>16.8</v>
          </cell>
          <cell r="BY140">
            <v>0</v>
          </cell>
          <cell r="BZ140">
            <v>2040</v>
          </cell>
          <cell r="CA140">
            <v>9000</v>
          </cell>
          <cell r="CB140">
            <v>7640</v>
          </cell>
          <cell r="CC140">
            <v>214</v>
          </cell>
          <cell r="CD140">
            <v>232</v>
          </cell>
          <cell r="CE140">
            <v>2440</v>
          </cell>
          <cell r="CF140">
            <v>1570</v>
          </cell>
          <cell r="CG140">
            <v>72.400000000000006</v>
          </cell>
          <cell r="CH140">
            <v>0</v>
          </cell>
          <cell r="CI140">
            <v>32800</v>
          </cell>
          <cell r="CJ140">
            <v>13500</v>
          </cell>
          <cell r="CK140">
            <v>0</v>
          </cell>
          <cell r="CL140">
            <v>35800</v>
          </cell>
          <cell r="CM140">
            <v>143</v>
          </cell>
          <cell r="CN140">
            <v>1740</v>
          </cell>
          <cell r="CO140">
            <v>4520</v>
          </cell>
          <cell r="CP140">
            <v>0</v>
          </cell>
          <cell r="CQ140">
            <v>0</v>
          </cell>
          <cell r="CR140">
            <v>0</v>
          </cell>
          <cell r="CS140">
            <v>0</v>
          </cell>
        </row>
        <row r="141">
          <cell r="C141" t="str">
            <v>W18x211</v>
          </cell>
          <cell r="D141" t="str">
            <v>F</v>
          </cell>
          <cell r="E141">
            <v>211</v>
          </cell>
          <cell r="F141">
            <v>62.1</v>
          </cell>
          <cell r="G141">
            <v>20.7</v>
          </cell>
          <cell r="H141">
            <v>0</v>
          </cell>
          <cell r="I141">
            <v>0</v>
          </cell>
          <cell r="J141">
            <v>11.6</v>
          </cell>
          <cell r="K141">
            <v>0</v>
          </cell>
          <cell r="L141">
            <v>0</v>
          </cell>
          <cell r="M141">
            <v>1.06</v>
          </cell>
          <cell r="N141">
            <v>1.91</v>
          </cell>
          <cell r="O141">
            <v>0</v>
          </cell>
          <cell r="P141">
            <v>0</v>
          </cell>
          <cell r="Q141">
            <v>0</v>
          </cell>
          <cell r="R141">
            <v>2.31</v>
          </cell>
          <cell r="S141">
            <v>2.5625</v>
          </cell>
          <cell r="T141">
            <v>1.1875</v>
          </cell>
          <cell r="U141">
            <v>0</v>
          </cell>
          <cell r="V141">
            <v>0</v>
          </cell>
          <cell r="W141">
            <v>0</v>
          </cell>
          <cell r="X141">
            <v>0</v>
          </cell>
          <cell r="Y141">
            <v>0</v>
          </cell>
          <cell r="Z141">
            <v>3.02</v>
          </cell>
          <cell r="AA141">
            <v>0</v>
          </cell>
          <cell r="AB141">
            <v>15.1</v>
          </cell>
          <cell r="AC141">
            <v>0</v>
          </cell>
          <cell r="AD141">
            <v>0</v>
          </cell>
          <cell r="AE141">
            <v>4330</v>
          </cell>
          <cell r="AF141">
            <v>490</v>
          </cell>
          <cell r="AG141">
            <v>419</v>
          </cell>
          <cell r="AH141">
            <v>8.35</v>
          </cell>
          <cell r="AI141">
            <v>493</v>
          </cell>
          <cell r="AJ141">
            <v>132</v>
          </cell>
          <cell r="AK141">
            <v>85.3</v>
          </cell>
          <cell r="AL141">
            <v>2.82</v>
          </cell>
          <cell r="AM141">
            <v>0</v>
          </cell>
          <cell r="AN141">
            <v>58.6</v>
          </cell>
          <cell r="AO141">
            <v>43400</v>
          </cell>
          <cell r="AP141">
            <v>0</v>
          </cell>
          <cell r="AQ141">
            <v>54.5</v>
          </cell>
          <cell r="AR141">
            <v>302</v>
          </cell>
          <cell r="AS141">
            <v>94.6</v>
          </cell>
          <cell r="AT141">
            <v>246</v>
          </cell>
          <cell r="AU141">
            <v>0</v>
          </cell>
          <cell r="AV141">
            <v>0</v>
          </cell>
          <cell r="AW141">
            <v>0</v>
          </cell>
          <cell r="AX141">
            <v>0</v>
          </cell>
          <cell r="AY141" t="str">
            <v>W460X315</v>
          </cell>
          <cell r="AZ141" t="str">
            <v>W460X315</v>
          </cell>
          <cell r="BA141">
            <v>315</v>
          </cell>
          <cell r="BB141">
            <v>40100</v>
          </cell>
          <cell r="BC141">
            <v>526</v>
          </cell>
          <cell r="BD141">
            <v>0</v>
          </cell>
          <cell r="BE141">
            <v>0</v>
          </cell>
          <cell r="BF141">
            <v>295</v>
          </cell>
          <cell r="BG141">
            <v>0</v>
          </cell>
          <cell r="BH141">
            <v>0</v>
          </cell>
          <cell r="BI141">
            <v>26.9</v>
          </cell>
          <cell r="BJ141">
            <v>48.5</v>
          </cell>
          <cell r="BK141">
            <v>0</v>
          </cell>
          <cell r="BL141">
            <v>0</v>
          </cell>
          <cell r="BM141">
            <v>0</v>
          </cell>
          <cell r="BN141">
            <v>58.7</v>
          </cell>
          <cell r="BO141">
            <v>65.099999999999994</v>
          </cell>
          <cell r="BP141">
            <v>0</v>
          </cell>
          <cell r="BQ141">
            <v>0</v>
          </cell>
          <cell r="BR141">
            <v>0</v>
          </cell>
          <cell r="BS141">
            <v>0</v>
          </cell>
          <cell r="BT141">
            <v>0</v>
          </cell>
          <cell r="BU141">
            <v>315</v>
          </cell>
          <cell r="BV141">
            <v>0</v>
          </cell>
          <cell r="BW141">
            <v>0</v>
          </cell>
          <cell r="BX141">
            <v>15.1</v>
          </cell>
          <cell r="BY141">
            <v>0</v>
          </cell>
          <cell r="BZ141">
            <v>1800</v>
          </cell>
          <cell r="CA141">
            <v>8030</v>
          </cell>
          <cell r="CB141">
            <v>6870</v>
          </cell>
          <cell r="CC141">
            <v>212</v>
          </cell>
          <cell r="CD141">
            <v>205</v>
          </cell>
          <cell r="CE141">
            <v>2160</v>
          </cell>
          <cell r="CF141">
            <v>1400</v>
          </cell>
          <cell r="CG141">
            <v>71.599999999999994</v>
          </cell>
          <cell r="CH141">
            <v>0</v>
          </cell>
          <cell r="CI141">
            <v>24400</v>
          </cell>
          <cell r="CJ141">
            <v>11700</v>
          </cell>
          <cell r="CK141">
            <v>0</v>
          </cell>
          <cell r="CL141">
            <v>35200</v>
          </cell>
          <cell r="CM141">
            <v>126</v>
          </cell>
          <cell r="CN141">
            <v>1550</v>
          </cell>
          <cell r="CO141">
            <v>4030</v>
          </cell>
          <cell r="CP141">
            <v>0</v>
          </cell>
          <cell r="CQ141">
            <v>0</v>
          </cell>
          <cell r="CR141">
            <v>0</v>
          </cell>
          <cell r="CS141">
            <v>0</v>
          </cell>
        </row>
        <row r="142">
          <cell r="C142" t="str">
            <v>W18x192</v>
          </cell>
          <cell r="D142" t="str">
            <v>F</v>
          </cell>
          <cell r="E142">
            <v>192</v>
          </cell>
          <cell r="F142">
            <v>56.4</v>
          </cell>
          <cell r="G142">
            <v>20.399999999999999</v>
          </cell>
          <cell r="H142">
            <v>0</v>
          </cell>
          <cell r="I142">
            <v>0</v>
          </cell>
          <cell r="J142">
            <v>11.5</v>
          </cell>
          <cell r="K142">
            <v>0</v>
          </cell>
          <cell r="L142">
            <v>0</v>
          </cell>
          <cell r="M142">
            <v>0.96</v>
          </cell>
          <cell r="N142">
            <v>1.75</v>
          </cell>
          <cell r="O142">
            <v>0</v>
          </cell>
          <cell r="P142">
            <v>0</v>
          </cell>
          <cell r="Q142">
            <v>0</v>
          </cell>
          <cell r="R142">
            <v>2.15</v>
          </cell>
          <cell r="S142">
            <v>2.4375</v>
          </cell>
          <cell r="T142">
            <v>1.125</v>
          </cell>
          <cell r="U142">
            <v>0</v>
          </cell>
          <cell r="V142">
            <v>0</v>
          </cell>
          <cell r="W142">
            <v>0</v>
          </cell>
          <cell r="X142">
            <v>0</v>
          </cell>
          <cell r="Y142">
            <v>0</v>
          </cell>
          <cell r="Z142">
            <v>3.27</v>
          </cell>
          <cell r="AA142">
            <v>0</v>
          </cell>
          <cell r="AB142">
            <v>16.7</v>
          </cell>
          <cell r="AC142">
            <v>0</v>
          </cell>
          <cell r="AD142">
            <v>0</v>
          </cell>
          <cell r="AE142">
            <v>3870</v>
          </cell>
          <cell r="AF142">
            <v>442</v>
          </cell>
          <cell r="AG142">
            <v>380</v>
          </cell>
          <cell r="AH142">
            <v>8.2799999999999994</v>
          </cell>
          <cell r="AI142">
            <v>440</v>
          </cell>
          <cell r="AJ142">
            <v>119</v>
          </cell>
          <cell r="AK142">
            <v>76.8</v>
          </cell>
          <cell r="AL142">
            <v>2.79</v>
          </cell>
          <cell r="AM142">
            <v>0</v>
          </cell>
          <cell r="AN142">
            <v>44.7</v>
          </cell>
          <cell r="AO142">
            <v>38000</v>
          </cell>
          <cell r="AP142">
            <v>0</v>
          </cell>
          <cell r="AQ142">
            <v>53.6</v>
          </cell>
          <cell r="AR142">
            <v>270</v>
          </cell>
          <cell r="AS142">
            <v>86</v>
          </cell>
          <cell r="AT142">
            <v>222</v>
          </cell>
          <cell r="AU142">
            <v>0</v>
          </cell>
          <cell r="AV142">
            <v>0</v>
          </cell>
          <cell r="AW142">
            <v>0</v>
          </cell>
          <cell r="AX142">
            <v>0</v>
          </cell>
          <cell r="AY142" t="str">
            <v>W460X286</v>
          </cell>
          <cell r="AZ142" t="str">
            <v>W460X286</v>
          </cell>
          <cell r="BA142">
            <v>286</v>
          </cell>
          <cell r="BB142">
            <v>36400</v>
          </cell>
          <cell r="BC142">
            <v>518</v>
          </cell>
          <cell r="BD142">
            <v>0</v>
          </cell>
          <cell r="BE142">
            <v>0</v>
          </cell>
          <cell r="BF142">
            <v>292</v>
          </cell>
          <cell r="BG142">
            <v>0</v>
          </cell>
          <cell r="BH142">
            <v>0</v>
          </cell>
          <cell r="BI142">
            <v>24.4</v>
          </cell>
          <cell r="BJ142">
            <v>44.5</v>
          </cell>
          <cell r="BK142">
            <v>0</v>
          </cell>
          <cell r="BL142">
            <v>0</v>
          </cell>
          <cell r="BM142">
            <v>0</v>
          </cell>
          <cell r="BN142">
            <v>54.6</v>
          </cell>
          <cell r="BO142">
            <v>61.9</v>
          </cell>
          <cell r="BP142">
            <v>0</v>
          </cell>
          <cell r="BQ142">
            <v>0</v>
          </cell>
          <cell r="BR142">
            <v>0</v>
          </cell>
          <cell r="BS142">
            <v>0</v>
          </cell>
          <cell r="BT142">
            <v>0</v>
          </cell>
          <cell r="BU142">
            <v>286</v>
          </cell>
          <cell r="BV142">
            <v>0</v>
          </cell>
          <cell r="BW142">
            <v>0</v>
          </cell>
          <cell r="BX142">
            <v>16.7</v>
          </cell>
          <cell r="BY142">
            <v>0</v>
          </cell>
          <cell r="BZ142">
            <v>1610</v>
          </cell>
          <cell r="CA142">
            <v>7240</v>
          </cell>
          <cell r="CB142">
            <v>6230</v>
          </cell>
          <cell r="CC142">
            <v>210</v>
          </cell>
          <cell r="CD142">
            <v>183</v>
          </cell>
          <cell r="CE142">
            <v>1950</v>
          </cell>
          <cell r="CF142">
            <v>1260</v>
          </cell>
          <cell r="CG142">
            <v>70.900000000000006</v>
          </cell>
          <cell r="CH142">
            <v>0</v>
          </cell>
          <cell r="CI142">
            <v>18600</v>
          </cell>
          <cell r="CJ142">
            <v>10200</v>
          </cell>
          <cell r="CK142">
            <v>0</v>
          </cell>
          <cell r="CL142">
            <v>34600</v>
          </cell>
          <cell r="CM142">
            <v>112</v>
          </cell>
          <cell r="CN142">
            <v>1410</v>
          </cell>
          <cell r="CO142">
            <v>3640</v>
          </cell>
          <cell r="CP142">
            <v>0</v>
          </cell>
          <cell r="CQ142">
            <v>0</v>
          </cell>
          <cell r="CR142">
            <v>0</v>
          </cell>
          <cell r="CS142">
            <v>0</v>
          </cell>
        </row>
        <row r="143">
          <cell r="C143" t="str">
            <v>W18X175</v>
          </cell>
          <cell r="D143" t="str">
            <v>F</v>
          </cell>
          <cell r="E143">
            <v>175</v>
          </cell>
          <cell r="F143">
            <v>51.3</v>
          </cell>
          <cell r="G143">
            <v>20</v>
          </cell>
          <cell r="H143">
            <v>0</v>
          </cell>
          <cell r="I143">
            <v>0</v>
          </cell>
          <cell r="J143">
            <v>11.4</v>
          </cell>
          <cell r="K143">
            <v>0</v>
          </cell>
          <cell r="L143">
            <v>0</v>
          </cell>
          <cell r="M143">
            <v>0.89</v>
          </cell>
          <cell r="N143">
            <v>1.59</v>
          </cell>
          <cell r="O143">
            <v>0</v>
          </cell>
          <cell r="P143">
            <v>0</v>
          </cell>
          <cell r="Q143">
            <v>0</v>
          </cell>
          <cell r="R143">
            <v>1.99</v>
          </cell>
          <cell r="S143">
            <v>2.4375</v>
          </cell>
          <cell r="T143">
            <v>1.25</v>
          </cell>
          <cell r="U143">
            <v>0</v>
          </cell>
          <cell r="V143">
            <v>0</v>
          </cell>
          <cell r="W143">
            <v>0</v>
          </cell>
          <cell r="X143">
            <v>0</v>
          </cell>
          <cell r="Y143">
            <v>0</v>
          </cell>
          <cell r="Z143">
            <v>3.58</v>
          </cell>
          <cell r="AA143">
            <v>0</v>
          </cell>
          <cell r="AB143">
            <v>18</v>
          </cell>
          <cell r="AC143">
            <v>0</v>
          </cell>
          <cell r="AD143">
            <v>0</v>
          </cell>
          <cell r="AE143">
            <v>3450</v>
          </cell>
          <cell r="AF143">
            <v>398</v>
          </cell>
          <cell r="AG143">
            <v>344</v>
          </cell>
          <cell r="AH143">
            <v>8.1999999999999993</v>
          </cell>
          <cell r="AI143">
            <v>391</v>
          </cell>
          <cell r="AJ143">
            <v>106</v>
          </cell>
          <cell r="AK143">
            <v>68.8</v>
          </cell>
          <cell r="AL143">
            <v>2.76</v>
          </cell>
          <cell r="AM143">
            <v>0</v>
          </cell>
          <cell r="AN143">
            <v>33.799999999999997</v>
          </cell>
          <cell r="AO143">
            <v>33300</v>
          </cell>
          <cell r="AP143">
            <v>0</v>
          </cell>
          <cell r="AQ143">
            <v>52.5</v>
          </cell>
          <cell r="AR143">
            <v>238</v>
          </cell>
          <cell r="AS143">
            <v>76.900000000000006</v>
          </cell>
          <cell r="AT143">
            <v>198</v>
          </cell>
          <cell r="AU143">
            <v>0</v>
          </cell>
          <cell r="AV143">
            <v>0</v>
          </cell>
          <cell r="AW143">
            <v>0</v>
          </cell>
          <cell r="AX143">
            <v>0</v>
          </cell>
          <cell r="AY143" t="str">
            <v>W460X260</v>
          </cell>
          <cell r="AZ143" t="str">
            <v>W460X260</v>
          </cell>
          <cell r="BA143">
            <v>260</v>
          </cell>
          <cell r="BB143">
            <v>33100</v>
          </cell>
          <cell r="BC143">
            <v>508</v>
          </cell>
          <cell r="BD143">
            <v>0</v>
          </cell>
          <cell r="BE143">
            <v>0</v>
          </cell>
          <cell r="BF143">
            <v>290</v>
          </cell>
          <cell r="BG143">
            <v>0</v>
          </cell>
          <cell r="BH143">
            <v>0</v>
          </cell>
          <cell r="BI143">
            <v>22.6</v>
          </cell>
          <cell r="BJ143">
            <v>40.4</v>
          </cell>
          <cell r="BK143">
            <v>0</v>
          </cell>
          <cell r="BL143">
            <v>0</v>
          </cell>
          <cell r="BM143">
            <v>0</v>
          </cell>
          <cell r="BN143">
            <v>50.5</v>
          </cell>
          <cell r="BO143">
            <v>61.9</v>
          </cell>
          <cell r="BP143">
            <v>0</v>
          </cell>
          <cell r="BQ143">
            <v>0</v>
          </cell>
          <cell r="BR143">
            <v>0</v>
          </cell>
          <cell r="BS143">
            <v>0</v>
          </cell>
          <cell r="BT143">
            <v>0</v>
          </cell>
          <cell r="BU143">
            <v>260</v>
          </cell>
          <cell r="BV143">
            <v>0</v>
          </cell>
          <cell r="BW143">
            <v>0</v>
          </cell>
          <cell r="BX143">
            <v>18</v>
          </cell>
          <cell r="BY143">
            <v>0</v>
          </cell>
          <cell r="BZ143">
            <v>1440</v>
          </cell>
          <cell r="CA143">
            <v>6520</v>
          </cell>
          <cell r="CB143">
            <v>5640</v>
          </cell>
          <cell r="CC143">
            <v>208</v>
          </cell>
          <cell r="CD143">
            <v>163</v>
          </cell>
          <cell r="CE143">
            <v>1740</v>
          </cell>
          <cell r="CF143">
            <v>1130</v>
          </cell>
          <cell r="CG143">
            <v>70.099999999999994</v>
          </cell>
          <cell r="CH143">
            <v>0</v>
          </cell>
          <cell r="CI143">
            <v>14100</v>
          </cell>
          <cell r="CJ143">
            <v>8940</v>
          </cell>
          <cell r="CK143">
            <v>0</v>
          </cell>
          <cell r="CL143">
            <v>33900</v>
          </cell>
          <cell r="CM143">
            <v>99.1</v>
          </cell>
          <cell r="CN143">
            <v>1260</v>
          </cell>
          <cell r="CO143">
            <v>3240</v>
          </cell>
          <cell r="CP143">
            <v>0</v>
          </cell>
          <cell r="CQ143">
            <v>0</v>
          </cell>
          <cell r="CR143">
            <v>0</v>
          </cell>
          <cell r="CS143">
            <v>0</v>
          </cell>
        </row>
        <row r="144">
          <cell r="C144" t="str">
            <v>W18X158</v>
          </cell>
          <cell r="D144" t="str">
            <v>F</v>
          </cell>
          <cell r="E144">
            <v>158</v>
          </cell>
          <cell r="F144">
            <v>46.3</v>
          </cell>
          <cell r="G144">
            <v>19.7</v>
          </cell>
          <cell r="H144">
            <v>0</v>
          </cell>
          <cell r="I144">
            <v>0</v>
          </cell>
          <cell r="J144">
            <v>11.3</v>
          </cell>
          <cell r="K144">
            <v>0</v>
          </cell>
          <cell r="L144">
            <v>0</v>
          </cell>
          <cell r="M144">
            <v>0.81</v>
          </cell>
          <cell r="N144">
            <v>1.44</v>
          </cell>
          <cell r="O144">
            <v>0</v>
          </cell>
          <cell r="P144">
            <v>0</v>
          </cell>
          <cell r="Q144">
            <v>0</v>
          </cell>
          <cell r="R144">
            <v>1.84</v>
          </cell>
          <cell r="S144">
            <v>2.375</v>
          </cell>
          <cell r="T144">
            <v>1.25</v>
          </cell>
          <cell r="U144">
            <v>0</v>
          </cell>
          <cell r="V144">
            <v>0</v>
          </cell>
          <cell r="W144">
            <v>0</v>
          </cell>
          <cell r="X144">
            <v>0</v>
          </cell>
          <cell r="Y144">
            <v>0</v>
          </cell>
          <cell r="Z144">
            <v>3.92</v>
          </cell>
          <cell r="AA144">
            <v>0</v>
          </cell>
          <cell r="AB144">
            <v>19.8</v>
          </cell>
          <cell r="AC144">
            <v>0</v>
          </cell>
          <cell r="AD144">
            <v>0</v>
          </cell>
          <cell r="AE144">
            <v>3060</v>
          </cell>
          <cell r="AF144">
            <v>356</v>
          </cell>
          <cell r="AG144">
            <v>310</v>
          </cell>
          <cell r="AH144">
            <v>8.1199999999999992</v>
          </cell>
          <cell r="AI144">
            <v>347</v>
          </cell>
          <cell r="AJ144">
            <v>94.8</v>
          </cell>
          <cell r="AK144">
            <v>61.4</v>
          </cell>
          <cell r="AL144">
            <v>2.74</v>
          </cell>
          <cell r="AM144">
            <v>0</v>
          </cell>
          <cell r="AN144">
            <v>25.2</v>
          </cell>
          <cell r="AO144">
            <v>29000</v>
          </cell>
          <cell r="AP144">
            <v>0</v>
          </cell>
          <cell r="AQ144">
            <v>51.6</v>
          </cell>
          <cell r="AR144">
            <v>210</v>
          </cell>
          <cell r="AS144">
            <v>69</v>
          </cell>
          <cell r="AT144">
            <v>177</v>
          </cell>
          <cell r="AU144">
            <v>0</v>
          </cell>
          <cell r="AV144">
            <v>0</v>
          </cell>
          <cell r="AW144">
            <v>0</v>
          </cell>
          <cell r="AX144">
            <v>0</v>
          </cell>
          <cell r="AY144" t="str">
            <v>W460X235</v>
          </cell>
          <cell r="AZ144" t="str">
            <v>W460X235</v>
          </cell>
          <cell r="BA144">
            <v>235</v>
          </cell>
          <cell r="BB144">
            <v>29900</v>
          </cell>
          <cell r="BC144">
            <v>500</v>
          </cell>
          <cell r="BD144">
            <v>0</v>
          </cell>
          <cell r="BE144">
            <v>0</v>
          </cell>
          <cell r="BF144">
            <v>287</v>
          </cell>
          <cell r="BG144">
            <v>0</v>
          </cell>
          <cell r="BH144">
            <v>0</v>
          </cell>
          <cell r="BI144">
            <v>20.6</v>
          </cell>
          <cell r="BJ144">
            <v>36.6</v>
          </cell>
          <cell r="BK144">
            <v>0</v>
          </cell>
          <cell r="BL144">
            <v>0</v>
          </cell>
          <cell r="BM144">
            <v>0</v>
          </cell>
          <cell r="BN144">
            <v>46.7</v>
          </cell>
          <cell r="BO144">
            <v>60.3</v>
          </cell>
          <cell r="BP144">
            <v>0</v>
          </cell>
          <cell r="BQ144">
            <v>0</v>
          </cell>
          <cell r="BR144">
            <v>0</v>
          </cell>
          <cell r="BS144">
            <v>0</v>
          </cell>
          <cell r="BT144">
            <v>0</v>
          </cell>
          <cell r="BU144">
            <v>235</v>
          </cell>
          <cell r="BV144">
            <v>0</v>
          </cell>
          <cell r="BW144">
            <v>0</v>
          </cell>
          <cell r="BX144">
            <v>19.8</v>
          </cell>
          <cell r="BY144">
            <v>0</v>
          </cell>
          <cell r="BZ144">
            <v>1270</v>
          </cell>
          <cell r="CA144">
            <v>5830</v>
          </cell>
          <cell r="CB144">
            <v>5080</v>
          </cell>
          <cell r="CC144">
            <v>206</v>
          </cell>
          <cell r="CD144">
            <v>144</v>
          </cell>
          <cell r="CE144">
            <v>1550</v>
          </cell>
          <cell r="CF144">
            <v>1010</v>
          </cell>
          <cell r="CG144">
            <v>69.599999999999994</v>
          </cell>
          <cell r="CH144">
            <v>0</v>
          </cell>
          <cell r="CI144">
            <v>10500</v>
          </cell>
          <cell r="CJ144">
            <v>7790</v>
          </cell>
          <cell r="CK144">
            <v>0</v>
          </cell>
          <cell r="CL144">
            <v>33300</v>
          </cell>
          <cell r="CM144">
            <v>87.4</v>
          </cell>
          <cell r="CN144">
            <v>1130</v>
          </cell>
          <cell r="CO144">
            <v>2900</v>
          </cell>
          <cell r="CP144">
            <v>0</v>
          </cell>
          <cell r="CQ144">
            <v>0</v>
          </cell>
          <cell r="CR144">
            <v>0</v>
          </cell>
          <cell r="CS144">
            <v>0</v>
          </cell>
        </row>
        <row r="145">
          <cell r="C145" t="str">
            <v>W18X143</v>
          </cell>
          <cell r="D145" t="str">
            <v>F</v>
          </cell>
          <cell r="E145">
            <v>143</v>
          </cell>
          <cell r="F145">
            <v>42.1</v>
          </cell>
          <cell r="G145">
            <v>19.5</v>
          </cell>
          <cell r="H145">
            <v>0</v>
          </cell>
          <cell r="I145">
            <v>0</v>
          </cell>
          <cell r="J145">
            <v>11.2</v>
          </cell>
          <cell r="K145">
            <v>0</v>
          </cell>
          <cell r="L145">
            <v>0</v>
          </cell>
          <cell r="M145">
            <v>0.73</v>
          </cell>
          <cell r="N145">
            <v>1.32</v>
          </cell>
          <cell r="O145">
            <v>0</v>
          </cell>
          <cell r="P145">
            <v>0</v>
          </cell>
          <cell r="Q145">
            <v>0</v>
          </cell>
          <cell r="R145">
            <v>1.72</v>
          </cell>
          <cell r="S145">
            <v>2.1875</v>
          </cell>
          <cell r="T145">
            <v>1.1875</v>
          </cell>
          <cell r="U145">
            <v>0</v>
          </cell>
          <cell r="V145">
            <v>0</v>
          </cell>
          <cell r="W145">
            <v>0</v>
          </cell>
          <cell r="X145">
            <v>0</v>
          </cell>
          <cell r="Y145">
            <v>0</v>
          </cell>
          <cell r="Z145">
            <v>4.25</v>
          </cell>
          <cell r="AA145">
            <v>0</v>
          </cell>
          <cell r="AB145">
            <v>22</v>
          </cell>
          <cell r="AC145">
            <v>0</v>
          </cell>
          <cell r="AD145">
            <v>0</v>
          </cell>
          <cell r="AE145">
            <v>2750</v>
          </cell>
          <cell r="AF145">
            <v>322</v>
          </cell>
          <cell r="AG145">
            <v>282</v>
          </cell>
          <cell r="AH145">
            <v>8.09</v>
          </cell>
          <cell r="AI145">
            <v>311</v>
          </cell>
          <cell r="AJ145">
            <v>85.4</v>
          </cell>
          <cell r="AK145">
            <v>55.5</v>
          </cell>
          <cell r="AL145">
            <v>2.72</v>
          </cell>
          <cell r="AM145">
            <v>0</v>
          </cell>
          <cell r="AN145">
            <v>19.2</v>
          </cell>
          <cell r="AO145">
            <v>25700</v>
          </cell>
          <cell r="AP145">
            <v>0</v>
          </cell>
          <cell r="AQ145">
            <v>50.9</v>
          </cell>
          <cell r="AR145">
            <v>188</v>
          </cell>
          <cell r="AS145">
            <v>62.8</v>
          </cell>
          <cell r="AT145">
            <v>160</v>
          </cell>
          <cell r="AU145">
            <v>0</v>
          </cell>
          <cell r="AV145">
            <v>0</v>
          </cell>
          <cell r="AW145">
            <v>0</v>
          </cell>
          <cell r="AX145">
            <v>0</v>
          </cell>
          <cell r="AY145" t="str">
            <v>W460X213</v>
          </cell>
          <cell r="AZ145" t="str">
            <v>W460X213</v>
          </cell>
          <cell r="BA145">
            <v>213</v>
          </cell>
          <cell r="BB145">
            <v>27200</v>
          </cell>
          <cell r="BC145">
            <v>495</v>
          </cell>
          <cell r="BD145">
            <v>0</v>
          </cell>
          <cell r="BE145">
            <v>0</v>
          </cell>
          <cell r="BF145">
            <v>284</v>
          </cell>
          <cell r="BG145">
            <v>0</v>
          </cell>
          <cell r="BH145">
            <v>0</v>
          </cell>
          <cell r="BI145">
            <v>18.5</v>
          </cell>
          <cell r="BJ145">
            <v>33.5</v>
          </cell>
          <cell r="BK145">
            <v>0</v>
          </cell>
          <cell r="BL145">
            <v>0</v>
          </cell>
          <cell r="BM145">
            <v>0</v>
          </cell>
          <cell r="BN145">
            <v>43.7</v>
          </cell>
          <cell r="BO145">
            <v>55.6</v>
          </cell>
          <cell r="BP145">
            <v>0</v>
          </cell>
          <cell r="BQ145">
            <v>0</v>
          </cell>
          <cell r="BR145">
            <v>0</v>
          </cell>
          <cell r="BS145">
            <v>0</v>
          </cell>
          <cell r="BT145">
            <v>0</v>
          </cell>
          <cell r="BU145">
            <v>213</v>
          </cell>
          <cell r="BV145">
            <v>0</v>
          </cell>
          <cell r="BW145">
            <v>0</v>
          </cell>
          <cell r="BX145">
            <v>22</v>
          </cell>
          <cell r="BY145">
            <v>0</v>
          </cell>
          <cell r="BZ145">
            <v>1140</v>
          </cell>
          <cell r="CA145">
            <v>5280</v>
          </cell>
          <cell r="CB145">
            <v>4620</v>
          </cell>
          <cell r="CC145">
            <v>205</v>
          </cell>
          <cell r="CD145">
            <v>129</v>
          </cell>
          <cell r="CE145">
            <v>1400</v>
          </cell>
          <cell r="CF145">
            <v>909</v>
          </cell>
          <cell r="CG145">
            <v>69.099999999999994</v>
          </cell>
          <cell r="CH145">
            <v>0</v>
          </cell>
          <cell r="CI145">
            <v>7990</v>
          </cell>
          <cell r="CJ145">
            <v>6900</v>
          </cell>
          <cell r="CK145">
            <v>0</v>
          </cell>
          <cell r="CL145">
            <v>32800</v>
          </cell>
          <cell r="CM145">
            <v>78.3</v>
          </cell>
          <cell r="CN145">
            <v>1030</v>
          </cell>
          <cell r="CO145">
            <v>2620</v>
          </cell>
          <cell r="CP145">
            <v>0</v>
          </cell>
          <cell r="CQ145">
            <v>0</v>
          </cell>
          <cell r="CR145">
            <v>0</v>
          </cell>
          <cell r="CS145">
            <v>0</v>
          </cell>
        </row>
        <row r="146">
          <cell r="C146" t="str">
            <v>W18X130</v>
          </cell>
          <cell r="D146" t="str">
            <v>F</v>
          </cell>
          <cell r="E146">
            <v>130</v>
          </cell>
          <cell r="F146">
            <v>38.200000000000003</v>
          </cell>
          <cell r="G146">
            <v>19.3</v>
          </cell>
          <cell r="H146">
            <v>0</v>
          </cell>
          <cell r="I146">
            <v>0</v>
          </cell>
          <cell r="J146">
            <v>11.2</v>
          </cell>
          <cell r="K146">
            <v>0</v>
          </cell>
          <cell r="L146">
            <v>0</v>
          </cell>
          <cell r="M146">
            <v>0.67</v>
          </cell>
          <cell r="N146">
            <v>1.2</v>
          </cell>
          <cell r="O146">
            <v>0</v>
          </cell>
          <cell r="P146">
            <v>0</v>
          </cell>
          <cell r="Q146">
            <v>0</v>
          </cell>
          <cell r="R146">
            <v>1.6</v>
          </cell>
          <cell r="S146">
            <v>2.0625</v>
          </cell>
          <cell r="T146">
            <v>1.1875</v>
          </cell>
          <cell r="U146">
            <v>0</v>
          </cell>
          <cell r="V146">
            <v>0</v>
          </cell>
          <cell r="W146">
            <v>0</v>
          </cell>
          <cell r="X146">
            <v>0</v>
          </cell>
          <cell r="Y146">
            <v>0</v>
          </cell>
          <cell r="Z146">
            <v>4.6500000000000004</v>
          </cell>
          <cell r="AA146">
            <v>0</v>
          </cell>
          <cell r="AB146">
            <v>23.9</v>
          </cell>
          <cell r="AC146">
            <v>0</v>
          </cell>
          <cell r="AD146">
            <v>0</v>
          </cell>
          <cell r="AE146">
            <v>2460</v>
          </cell>
          <cell r="AF146">
            <v>290</v>
          </cell>
          <cell r="AG146">
            <v>256</v>
          </cell>
          <cell r="AH146">
            <v>8.0299999999999994</v>
          </cell>
          <cell r="AI146">
            <v>278</v>
          </cell>
          <cell r="AJ146">
            <v>76.7</v>
          </cell>
          <cell r="AK146">
            <v>49.9</v>
          </cell>
          <cell r="AL146">
            <v>2.7</v>
          </cell>
          <cell r="AM146">
            <v>0</v>
          </cell>
          <cell r="AN146">
            <v>14.5</v>
          </cell>
          <cell r="AO146">
            <v>22700</v>
          </cell>
          <cell r="AP146">
            <v>0</v>
          </cell>
          <cell r="AQ146">
            <v>50.7</v>
          </cell>
          <cell r="AR146">
            <v>170</v>
          </cell>
          <cell r="AS146">
            <v>57.2</v>
          </cell>
          <cell r="AT146">
            <v>146</v>
          </cell>
          <cell r="AU146">
            <v>0</v>
          </cell>
          <cell r="AV146">
            <v>0</v>
          </cell>
          <cell r="AW146">
            <v>0</v>
          </cell>
          <cell r="AX146">
            <v>0</v>
          </cell>
          <cell r="AY146" t="str">
            <v>W460X193</v>
          </cell>
          <cell r="AZ146" t="str">
            <v>W460X193</v>
          </cell>
          <cell r="BA146">
            <v>193</v>
          </cell>
          <cell r="BB146">
            <v>24600</v>
          </cell>
          <cell r="BC146">
            <v>490</v>
          </cell>
          <cell r="BD146">
            <v>0</v>
          </cell>
          <cell r="BE146">
            <v>0</v>
          </cell>
          <cell r="BF146">
            <v>284</v>
          </cell>
          <cell r="BG146">
            <v>0</v>
          </cell>
          <cell r="BH146">
            <v>0</v>
          </cell>
          <cell r="BI146">
            <v>17</v>
          </cell>
          <cell r="BJ146">
            <v>30.5</v>
          </cell>
          <cell r="BK146">
            <v>0</v>
          </cell>
          <cell r="BL146">
            <v>0</v>
          </cell>
          <cell r="BM146">
            <v>0</v>
          </cell>
          <cell r="BN146">
            <v>40.6</v>
          </cell>
          <cell r="BO146">
            <v>52.4</v>
          </cell>
          <cell r="BP146">
            <v>0</v>
          </cell>
          <cell r="BQ146">
            <v>0</v>
          </cell>
          <cell r="BR146">
            <v>0</v>
          </cell>
          <cell r="BS146">
            <v>0</v>
          </cell>
          <cell r="BT146">
            <v>0</v>
          </cell>
          <cell r="BU146">
            <v>193</v>
          </cell>
          <cell r="BV146">
            <v>0</v>
          </cell>
          <cell r="BW146">
            <v>0</v>
          </cell>
          <cell r="BX146">
            <v>23.9</v>
          </cell>
          <cell r="BY146">
            <v>0</v>
          </cell>
          <cell r="BZ146">
            <v>1020</v>
          </cell>
          <cell r="CA146">
            <v>4750</v>
          </cell>
          <cell r="CB146">
            <v>4200</v>
          </cell>
          <cell r="CC146">
            <v>204</v>
          </cell>
          <cell r="CD146">
            <v>116</v>
          </cell>
          <cell r="CE146">
            <v>1260</v>
          </cell>
          <cell r="CF146">
            <v>818</v>
          </cell>
          <cell r="CG146">
            <v>68.599999999999994</v>
          </cell>
          <cell r="CH146">
            <v>0</v>
          </cell>
          <cell r="CI146">
            <v>6040</v>
          </cell>
          <cell r="CJ146">
            <v>6100</v>
          </cell>
          <cell r="CK146">
            <v>0</v>
          </cell>
          <cell r="CL146">
            <v>32700</v>
          </cell>
          <cell r="CM146">
            <v>70.8</v>
          </cell>
          <cell r="CN146">
            <v>937</v>
          </cell>
          <cell r="CO146">
            <v>2390</v>
          </cell>
          <cell r="CP146">
            <v>0</v>
          </cell>
          <cell r="CQ146">
            <v>0</v>
          </cell>
          <cell r="CR146">
            <v>0</v>
          </cell>
          <cell r="CS146">
            <v>0</v>
          </cell>
        </row>
        <row r="147">
          <cell r="C147" t="str">
            <v>W18X119</v>
          </cell>
          <cell r="D147" t="str">
            <v>F</v>
          </cell>
          <cell r="E147">
            <v>119</v>
          </cell>
          <cell r="F147">
            <v>35.1</v>
          </cell>
          <cell r="G147">
            <v>19</v>
          </cell>
          <cell r="H147">
            <v>0</v>
          </cell>
          <cell r="I147">
            <v>0</v>
          </cell>
          <cell r="J147">
            <v>11.3</v>
          </cell>
          <cell r="K147">
            <v>0</v>
          </cell>
          <cell r="L147">
            <v>0</v>
          </cell>
          <cell r="M147">
            <v>0.65500000000000003</v>
          </cell>
          <cell r="N147">
            <v>1.06</v>
          </cell>
          <cell r="O147">
            <v>0</v>
          </cell>
          <cell r="P147">
            <v>0</v>
          </cell>
          <cell r="Q147">
            <v>0</v>
          </cell>
          <cell r="R147">
            <v>1.46</v>
          </cell>
          <cell r="S147">
            <v>1.9375</v>
          </cell>
          <cell r="T147">
            <v>1.1875</v>
          </cell>
          <cell r="U147">
            <v>0</v>
          </cell>
          <cell r="V147">
            <v>0</v>
          </cell>
          <cell r="W147">
            <v>0</v>
          </cell>
          <cell r="X147">
            <v>0</v>
          </cell>
          <cell r="Y147">
            <v>0</v>
          </cell>
          <cell r="Z147">
            <v>5.31</v>
          </cell>
          <cell r="AA147">
            <v>0</v>
          </cell>
          <cell r="AB147">
            <v>24.5</v>
          </cell>
          <cell r="AC147">
            <v>0</v>
          </cell>
          <cell r="AD147">
            <v>0</v>
          </cell>
          <cell r="AE147">
            <v>2190</v>
          </cell>
          <cell r="AF147">
            <v>262</v>
          </cell>
          <cell r="AG147">
            <v>231</v>
          </cell>
          <cell r="AH147">
            <v>7.9</v>
          </cell>
          <cell r="AI147">
            <v>253</v>
          </cell>
          <cell r="AJ147">
            <v>69.099999999999994</v>
          </cell>
          <cell r="AK147">
            <v>44.9</v>
          </cell>
          <cell r="AL147">
            <v>2.69</v>
          </cell>
          <cell r="AM147">
            <v>0</v>
          </cell>
          <cell r="AN147">
            <v>10.6</v>
          </cell>
          <cell r="AO147">
            <v>20300</v>
          </cell>
          <cell r="AP147">
            <v>0</v>
          </cell>
          <cell r="AQ147">
            <v>50.7</v>
          </cell>
          <cell r="AR147">
            <v>152</v>
          </cell>
          <cell r="AS147">
            <v>50.6</v>
          </cell>
          <cell r="AT147">
            <v>131</v>
          </cell>
          <cell r="AU147">
            <v>0</v>
          </cell>
          <cell r="AV147">
            <v>0</v>
          </cell>
          <cell r="AW147">
            <v>0</v>
          </cell>
          <cell r="AX147">
            <v>0</v>
          </cell>
          <cell r="AY147" t="str">
            <v>W460X177</v>
          </cell>
          <cell r="AZ147" t="str">
            <v>W460X177</v>
          </cell>
          <cell r="BA147">
            <v>177</v>
          </cell>
          <cell r="BB147">
            <v>22600</v>
          </cell>
          <cell r="BC147">
            <v>483</v>
          </cell>
          <cell r="BD147">
            <v>0</v>
          </cell>
          <cell r="BE147">
            <v>0</v>
          </cell>
          <cell r="BF147">
            <v>287</v>
          </cell>
          <cell r="BG147">
            <v>0</v>
          </cell>
          <cell r="BH147">
            <v>0</v>
          </cell>
          <cell r="BI147">
            <v>16.600000000000001</v>
          </cell>
          <cell r="BJ147">
            <v>26.9</v>
          </cell>
          <cell r="BK147">
            <v>0</v>
          </cell>
          <cell r="BL147">
            <v>0</v>
          </cell>
          <cell r="BM147">
            <v>0</v>
          </cell>
          <cell r="BN147">
            <v>37.1</v>
          </cell>
          <cell r="BO147">
            <v>49.2</v>
          </cell>
          <cell r="BP147">
            <v>0</v>
          </cell>
          <cell r="BQ147">
            <v>0</v>
          </cell>
          <cell r="BR147">
            <v>0</v>
          </cell>
          <cell r="BS147">
            <v>0</v>
          </cell>
          <cell r="BT147">
            <v>0</v>
          </cell>
          <cell r="BU147">
            <v>177</v>
          </cell>
          <cell r="BV147">
            <v>0</v>
          </cell>
          <cell r="BW147">
            <v>0</v>
          </cell>
          <cell r="BX147">
            <v>24.5</v>
          </cell>
          <cell r="BY147">
            <v>0</v>
          </cell>
          <cell r="BZ147">
            <v>912</v>
          </cell>
          <cell r="CA147">
            <v>4290</v>
          </cell>
          <cell r="CB147">
            <v>3790</v>
          </cell>
          <cell r="CC147">
            <v>201</v>
          </cell>
          <cell r="CD147">
            <v>105</v>
          </cell>
          <cell r="CE147">
            <v>1130</v>
          </cell>
          <cell r="CF147">
            <v>736</v>
          </cell>
          <cell r="CG147">
            <v>68.3</v>
          </cell>
          <cell r="CH147">
            <v>0</v>
          </cell>
          <cell r="CI147">
            <v>4410</v>
          </cell>
          <cell r="CJ147">
            <v>5450</v>
          </cell>
          <cell r="CK147">
            <v>0</v>
          </cell>
          <cell r="CL147">
            <v>32700</v>
          </cell>
          <cell r="CM147">
            <v>63.3</v>
          </cell>
          <cell r="CN147">
            <v>829</v>
          </cell>
          <cell r="CO147">
            <v>2150</v>
          </cell>
          <cell r="CP147">
            <v>0</v>
          </cell>
          <cell r="CQ147">
            <v>0</v>
          </cell>
          <cell r="CR147">
            <v>0</v>
          </cell>
          <cell r="CS147">
            <v>0</v>
          </cell>
        </row>
        <row r="148">
          <cell r="C148" t="str">
            <v>W18X106</v>
          </cell>
          <cell r="D148" t="str">
            <v>F</v>
          </cell>
          <cell r="E148">
            <v>106</v>
          </cell>
          <cell r="F148">
            <v>31.1</v>
          </cell>
          <cell r="G148">
            <v>18.7</v>
          </cell>
          <cell r="H148">
            <v>0</v>
          </cell>
          <cell r="I148">
            <v>0</v>
          </cell>
          <cell r="J148">
            <v>11.2</v>
          </cell>
          <cell r="K148">
            <v>0</v>
          </cell>
          <cell r="L148">
            <v>0</v>
          </cell>
          <cell r="M148">
            <v>0.59</v>
          </cell>
          <cell r="N148">
            <v>0.94</v>
          </cell>
          <cell r="O148">
            <v>0</v>
          </cell>
          <cell r="P148">
            <v>0</v>
          </cell>
          <cell r="Q148">
            <v>0</v>
          </cell>
          <cell r="R148">
            <v>1.34</v>
          </cell>
          <cell r="S148">
            <v>1.8125</v>
          </cell>
          <cell r="T148">
            <v>1.125</v>
          </cell>
          <cell r="U148">
            <v>0</v>
          </cell>
          <cell r="V148">
            <v>0</v>
          </cell>
          <cell r="W148">
            <v>0</v>
          </cell>
          <cell r="X148">
            <v>0</v>
          </cell>
          <cell r="Y148">
            <v>0</v>
          </cell>
          <cell r="Z148">
            <v>5.96</v>
          </cell>
          <cell r="AA148">
            <v>0</v>
          </cell>
          <cell r="AB148">
            <v>27.2</v>
          </cell>
          <cell r="AC148">
            <v>0</v>
          </cell>
          <cell r="AD148">
            <v>0</v>
          </cell>
          <cell r="AE148">
            <v>1910</v>
          </cell>
          <cell r="AF148">
            <v>230</v>
          </cell>
          <cell r="AG148">
            <v>204</v>
          </cell>
          <cell r="AH148">
            <v>7.84</v>
          </cell>
          <cell r="AI148">
            <v>220</v>
          </cell>
          <cell r="AJ148">
            <v>60.5</v>
          </cell>
          <cell r="AK148">
            <v>39.4</v>
          </cell>
          <cell r="AL148">
            <v>2.66</v>
          </cell>
          <cell r="AM148">
            <v>0</v>
          </cell>
          <cell r="AN148">
            <v>7.48</v>
          </cell>
          <cell r="AO148">
            <v>17400</v>
          </cell>
          <cell r="AP148">
            <v>0</v>
          </cell>
          <cell r="AQ148">
            <v>49.7</v>
          </cell>
          <cell r="AR148">
            <v>131</v>
          </cell>
          <cell r="AS148">
            <v>44.3</v>
          </cell>
          <cell r="AT148">
            <v>114</v>
          </cell>
          <cell r="AU148">
            <v>0</v>
          </cell>
          <cell r="AV148">
            <v>0</v>
          </cell>
          <cell r="AW148">
            <v>0</v>
          </cell>
          <cell r="AX148">
            <v>0</v>
          </cell>
          <cell r="AY148" t="str">
            <v>W460X158</v>
          </cell>
          <cell r="AZ148" t="str">
            <v>W460X158</v>
          </cell>
          <cell r="BA148">
            <v>158</v>
          </cell>
          <cell r="BB148">
            <v>20100</v>
          </cell>
          <cell r="BC148">
            <v>475</v>
          </cell>
          <cell r="BD148">
            <v>0</v>
          </cell>
          <cell r="BE148">
            <v>0</v>
          </cell>
          <cell r="BF148">
            <v>284</v>
          </cell>
          <cell r="BG148">
            <v>0</v>
          </cell>
          <cell r="BH148">
            <v>0</v>
          </cell>
          <cell r="BI148">
            <v>15</v>
          </cell>
          <cell r="BJ148">
            <v>23.9</v>
          </cell>
          <cell r="BK148">
            <v>0</v>
          </cell>
          <cell r="BL148">
            <v>0</v>
          </cell>
          <cell r="BM148">
            <v>0</v>
          </cell>
          <cell r="BN148">
            <v>34</v>
          </cell>
          <cell r="BO148">
            <v>46</v>
          </cell>
          <cell r="BP148">
            <v>0</v>
          </cell>
          <cell r="BQ148">
            <v>0</v>
          </cell>
          <cell r="BR148">
            <v>0</v>
          </cell>
          <cell r="BS148">
            <v>0</v>
          </cell>
          <cell r="BT148">
            <v>0</v>
          </cell>
          <cell r="BU148">
            <v>158</v>
          </cell>
          <cell r="BV148">
            <v>0</v>
          </cell>
          <cell r="BW148">
            <v>0</v>
          </cell>
          <cell r="BX148">
            <v>27.2</v>
          </cell>
          <cell r="BY148">
            <v>0</v>
          </cell>
          <cell r="BZ148">
            <v>795</v>
          </cell>
          <cell r="CA148">
            <v>3770</v>
          </cell>
          <cell r="CB148">
            <v>3340</v>
          </cell>
          <cell r="CC148">
            <v>199</v>
          </cell>
          <cell r="CD148">
            <v>91.6</v>
          </cell>
          <cell r="CE148">
            <v>991</v>
          </cell>
          <cell r="CF148">
            <v>646</v>
          </cell>
          <cell r="CG148">
            <v>67.599999999999994</v>
          </cell>
          <cell r="CH148">
            <v>0</v>
          </cell>
          <cell r="CI148">
            <v>3110</v>
          </cell>
          <cell r="CJ148">
            <v>4670</v>
          </cell>
          <cell r="CK148">
            <v>0</v>
          </cell>
          <cell r="CL148">
            <v>32100</v>
          </cell>
          <cell r="CM148">
            <v>54.5</v>
          </cell>
          <cell r="CN148">
            <v>726</v>
          </cell>
          <cell r="CO148">
            <v>1870</v>
          </cell>
          <cell r="CP148">
            <v>0</v>
          </cell>
          <cell r="CQ148">
            <v>0</v>
          </cell>
          <cell r="CR148">
            <v>0</v>
          </cell>
          <cell r="CS148">
            <v>0</v>
          </cell>
        </row>
        <row r="149">
          <cell r="C149" t="str">
            <v>W18X97</v>
          </cell>
          <cell r="D149" t="str">
            <v>F</v>
          </cell>
          <cell r="E149">
            <v>97</v>
          </cell>
          <cell r="F149">
            <v>28.5</v>
          </cell>
          <cell r="G149">
            <v>18.600000000000001</v>
          </cell>
          <cell r="H149">
            <v>0</v>
          </cell>
          <cell r="I149">
            <v>0</v>
          </cell>
          <cell r="J149">
            <v>11.1</v>
          </cell>
          <cell r="K149">
            <v>0</v>
          </cell>
          <cell r="L149">
            <v>0</v>
          </cell>
          <cell r="M149">
            <v>0.53500000000000003</v>
          </cell>
          <cell r="N149">
            <v>0.87</v>
          </cell>
          <cell r="O149">
            <v>0</v>
          </cell>
          <cell r="P149">
            <v>0</v>
          </cell>
          <cell r="Q149">
            <v>0</v>
          </cell>
          <cell r="R149">
            <v>1.27</v>
          </cell>
          <cell r="S149">
            <v>1.75</v>
          </cell>
          <cell r="T149">
            <v>1.125</v>
          </cell>
          <cell r="U149">
            <v>0</v>
          </cell>
          <cell r="V149">
            <v>0</v>
          </cell>
          <cell r="W149">
            <v>0</v>
          </cell>
          <cell r="X149">
            <v>0</v>
          </cell>
          <cell r="Y149">
            <v>0</v>
          </cell>
          <cell r="Z149">
            <v>6.41</v>
          </cell>
          <cell r="AA149">
            <v>0</v>
          </cell>
          <cell r="AB149">
            <v>30</v>
          </cell>
          <cell r="AC149">
            <v>0</v>
          </cell>
          <cell r="AD149">
            <v>0</v>
          </cell>
          <cell r="AE149">
            <v>1750</v>
          </cell>
          <cell r="AF149">
            <v>211</v>
          </cell>
          <cell r="AG149">
            <v>188</v>
          </cell>
          <cell r="AH149">
            <v>7.82</v>
          </cell>
          <cell r="AI149">
            <v>201</v>
          </cell>
          <cell r="AJ149">
            <v>55.3</v>
          </cell>
          <cell r="AK149">
            <v>36.1</v>
          </cell>
          <cell r="AL149">
            <v>2.65</v>
          </cell>
          <cell r="AM149">
            <v>0</v>
          </cell>
          <cell r="AN149">
            <v>5.86</v>
          </cell>
          <cell r="AO149">
            <v>15800</v>
          </cell>
          <cell r="AP149">
            <v>0</v>
          </cell>
          <cell r="AQ149">
            <v>49.2</v>
          </cell>
          <cell r="AR149">
            <v>119</v>
          </cell>
          <cell r="AS149">
            <v>40.700000000000003</v>
          </cell>
          <cell r="AT149">
            <v>105</v>
          </cell>
          <cell r="AU149">
            <v>0</v>
          </cell>
          <cell r="AV149">
            <v>0</v>
          </cell>
          <cell r="AW149">
            <v>0</v>
          </cell>
          <cell r="AX149">
            <v>0</v>
          </cell>
          <cell r="AY149" t="str">
            <v>W460X144</v>
          </cell>
          <cell r="AZ149" t="str">
            <v>W460X144</v>
          </cell>
          <cell r="BA149">
            <v>144</v>
          </cell>
          <cell r="BB149">
            <v>18400</v>
          </cell>
          <cell r="BC149">
            <v>472</v>
          </cell>
          <cell r="BD149">
            <v>0</v>
          </cell>
          <cell r="BE149">
            <v>0</v>
          </cell>
          <cell r="BF149">
            <v>282</v>
          </cell>
          <cell r="BG149">
            <v>0</v>
          </cell>
          <cell r="BH149">
            <v>0</v>
          </cell>
          <cell r="BI149">
            <v>13.6</v>
          </cell>
          <cell r="BJ149">
            <v>22.1</v>
          </cell>
          <cell r="BK149">
            <v>0</v>
          </cell>
          <cell r="BL149">
            <v>0</v>
          </cell>
          <cell r="BM149">
            <v>0</v>
          </cell>
          <cell r="BN149">
            <v>32.299999999999997</v>
          </cell>
          <cell r="BO149">
            <v>44.5</v>
          </cell>
          <cell r="BP149">
            <v>0</v>
          </cell>
          <cell r="BQ149">
            <v>0</v>
          </cell>
          <cell r="BR149">
            <v>0</v>
          </cell>
          <cell r="BS149">
            <v>0</v>
          </cell>
          <cell r="BT149">
            <v>0</v>
          </cell>
          <cell r="BU149">
            <v>144</v>
          </cell>
          <cell r="BV149">
            <v>0</v>
          </cell>
          <cell r="BW149">
            <v>0</v>
          </cell>
          <cell r="BX149">
            <v>30</v>
          </cell>
          <cell r="BY149">
            <v>0</v>
          </cell>
          <cell r="BZ149">
            <v>728</v>
          </cell>
          <cell r="CA149">
            <v>3460</v>
          </cell>
          <cell r="CB149">
            <v>3080</v>
          </cell>
          <cell r="CC149">
            <v>199</v>
          </cell>
          <cell r="CD149">
            <v>83.7</v>
          </cell>
          <cell r="CE149">
            <v>906</v>
          </cell>
          <cell r="CF149">
            <v>592</v>
          </cell>
          <cell r="CG149">
            <v>67.3</v>
          </cell>
          <cell r="CH149">
            <v>0</v>
          </cell>
          <cell r="CI149">
            <v>2440</v>
          </cell>
          <cell r="CJ149">
            <v>4240</v>
          </cell>
          <cell r="CK149">
            <v>0</v>
          </cell>
          <cell r="CL149">
            <v>31700</v>
          </cell>
          <cell r="CM149">
            <v>49.5</v>
          </cell>
          <cell r="CN149">
            <v>667</v>
          </cell>
          <cell r="CO149">
            <v>1720</v>
          </cell>
          <cell r="CP149">
            <v>0</v>
          </cell>
          <cell r="CQ149">
            <v>0</v>
          </cell>
          <cell r="CR149">
            <v>0</v>
          </cell>
          <cell r="CS149">
            <v>0</v>
          </cell>
        </row>
        <row r="150">
          <cell r="C150" t="str">
            <v>W18X86</v>
          </cell>
          <cell r="D150" t="str">
            <v>F</v>
          </cell>
          <cell r="E150">
            <v>86</v>
          </cell>
          <cell r="F150">
            <v>25.3</v>
          </cell>
          <cell r="G150">
            <v>18.399999999999999</v>
          </cell>
          <cell r="H150">
            <v>0</v>
          </cell>
          <cell r="I150">
            <v>0</v>
          </cell>
          <cell r="J150">
            <v>11.1</v>
          </cell>
          <cell r="K150">
            <v>0</v>
          </cell>
          <cell r="L150">
            <v>0</v>
          </cell>
          <cell r="M150">
            <v>0.48</v>
          </cell>
          <cell r="N150">
            <v>0.77</v>
          </cell>
          <cell r="O150">
            <v>0</v>
          </cell>
          <cell r="P150">
            <v>0</v>
          </cell>
          <cell r="Q150">
            <v>0</v>
          </cell>
          <cell r="R150">
            <v>1.17</v>
          </cell>
          <cell r="S150">
            <v>1.625</v>
          </cell>
          <cell r="T150">
            <v>1.0625</v>
          </cell>
          <cell r="U150">
            <v>0</v>
          </cell>
          <cell r="V150">
            <v>0</v>
          </cell>
          <cell r="W150">
            <v>0</v>
          </cell>
          <cell r="X150">
            <v>0</v>
          </cell>
          <cell r="Y150">
            <v>0</v>
          </cell>
          <cell r="Z150">
            <v>7.2</v>
          </cell>
          <cell r="AA150">
            <v>0</v>
          </cell>
          <cell r="AB150">
            <v>33.4</v>
          </cell>
          <cell r="AC150">
            <v>0</v>
          </cell>
          <cell r="AD150">
            <v>0</v>
          </cell>
          <cell r="AE150">
            <v>1530</v>
          </cell>
          <cell r="AF150">
            <v>186</v>
          </cell>
          <cell r="AG150">
            <v>166</v>
          </cell>
          <cell r="AH150">
            <v>7.77</v>
          </cell>
          <cell r="AI150">
            <v>175</v>
          </cell>
          <cell r="AJ150">
            <v>48.4</v>
          </cell>
          <cell r="AK150">
            <v>31.6</v>
          </cell>
          <cell r="AL150">
            <v>2.63</v>
          </cell>
          <cell r="AM150">
            <v>0</v>
          </cell>
          <cell r="AN150">
            <v>4.0999999999999996</v>
          </cell>
          <cell r="AO150">
            <v>13600</v>
          </cell>
          <cell r="AP150">
            <v>0</v>
          </cell>
          <cell r="AQ150">
            <v>48.9</v>
          </cell>
          <cell r="AR150">
            <v>105</v>
          </cell>
          <cell r="AS150">
            <v>36</v>
          </cell>
          <cell r="AT150">
            <v>92.4</v>
          </cell>
          <cell r="AU150">
            <v>0</v>
          </cell>
          <cell r="AV150">
            <v>0</v>
          </cell>
          <cell r="AW150">
            <v>0</v>
          </cell>
          <cell r="AX150">
            <v>0</v>
          </cell>
          <cell r="AY150" t="str">
            <v>W460X128</v>
          </cell>
          <cell r="AZ150" t="str">
            <v>W460X128</v>
          </cell>
          <cell r="BA150">
            <v>128</v>
          </cell>
          <cell r="BB150">
            <v>16300</v>
          </cell>
          <cell r="BC150">
            <v>467</v>
          </cell>
          <cell r="BD150">
            <v>0</v>
          </cell>
          <cell r="BE150">
            <v>0</v>
          </cell>
          <cell r="BF150">
            <v>282</v>
          </cell>
          <cell r="BG150">
            <v>0</v>
          </cell>
          <cell r="BH150">
            <v>0</v>
          </cell>
          <cell r="BI150">
            <v>12.2</v>
          </cell>
          <cell r="BJ150">
            <v>19.600000000000001</v>
          </cell>
          <cell r="BK150">
            <v>0</v>
          </cell>
          <cell r="BL150">
            <v>0</v>
          </cell>
          <cell r="BM150">
            <v>0</v>
          </cell>
          <cell r="BN150">
            <v>29.7</v>
          </cell>
          <cell r="BO150">
            <v>41.3</v>
          </cell>
          <cell r="BP150">
            <v>0</v>
          </cell>
          <cell r="BQ150">
            <v>0</v>
          </cell>
          <cell r="BR150">
            <v>0</v>
          </cell>
          <cell r="BS150">
            <v>0</v>
          </cell>
          <cell r="BT150">
            <v>0</v>
          </cell>
          <cell r="BU150">
            <v>128</v>
          </cell>
          <cell r="BV150">
            <v>0</v>
          </cell>
          <cell r="BW150">
            <v>0</v>
          </cell>
          <cell r="BX150">
            <v>33.4</v>
          </cell>
          <cell r="BY150">
            <v>0</v>
          </cell>
          <cell r="BZ150">
            <v>637</v>
          </cell>
          <cell r="CA150">
            <v>3050</v>
          </cell>
          <cell r="CB150">
            <v>2720</v>
          </cell>
          <cell r="CC150">
            <v>197</v>
          </cell>
          <cell r="CD150">
            <v>72.8</v>
          </cell>
          <cell r="CE150">
            <v>793</v>
          </cell>
          <cell r="CF150">
            <v>518</v>
          </cell>
          <cell r="CG150">
            <v>66.8</v>
          </cell>
          <cell r="CH150">
            <v>0</v>
          </cell>
          <cell r="CI150">
            <v>1710</v>
          </cell>
          <cell r="CJ150">
            <v>3650</v>
          </cell>
          <cell r="CK150">
            <v>0</v>
          </cell>
          <cell r="CL150">
            <v>31500</v>
          </cell>
          <cell r="CM150">
            <v>43.7</v>
          </cell>
          <cell r="CN150">
            <v>590</v>
          </cell>
          <cell r="CO150">
            <v>1510</v>
          </cell>
          <cell r="CP150">
            <v>0</v>
          </cell>
          <cell r="CQ150">
            <v>0</v>
          </cell>
          <cell r="CR150">
            <v>0</v>
          </cell>
          <cell r="CS150">
            <v>0</v>
          </cell>
        </row>
        <row r="151">
          <cell r="C151" t="str">
            <v>W18X76</v>
          </cell>
          <cell r="D151" t="str">
            <v>F</v>
          </cell>
          <cell r="E151">
            <v>76</v>
          </cell>
          <cell r="F151">
            <v>22.3</v>
          </cell>
          <cell r="G151">
            <v>18.2</v>
          </cell>
          <cell r="H151">
            <v>0</v>
          </cell>
          <cell r="I151">
            <v>0</v>
          </cell>
          <cell r="J151">
            <v>11</v>
          </cell>
          <cell r="K151">
            <v>0</v>
          </cell>
          <cell r="L151">
            <v>0</v>
          </cell>
          <cell r="M151">
            <v>0.42499999999999999</v>
          </cell>
          <cell r="N151">
            <v>0.68</v>
          </cell>
          <cell r="O151">
            <v>0</v>
          </cell>
          <cell r="P151">
            <v>0</v>
          </cell>
          <cell r="Q151">
            <v>0</v>
          </cell>
          <cell r="R151">
            <v>1.08</v>
          </cell>
          <cell r="S151">
            <v>1.5625</v>
          </cell>
          <cell r="T151">
            <v>1.0625</v>
          </cell>
          <cell r="U151">
            <v>0</v>
          </cell>
          <cell r="V151">
            <v>0</v>
          </cell>
          <cell r="W151">
            <v>0</v>
          </cell>
          <cell r="X151">
            <v>0</v>
          </cell>
          <cell r="Y151">
            <v>0</v>
          </cell>
          <cell r="Z151">
            <v>8.11</v>
          </cell>
          <cell r="AA151">
            <v>0</v>
          </cell>
          <cell r="AB151">
            <v>37.799999999999997</v>
          </cell>
          <cell r="AC151">
            <v>0</v>
          </cell>
          <cell r="AD151">
            <v>0</v>
          </cell>
          <cell r="AE151">
            <v>1330</v>
          </cell>
          <cell r="AF151">
            <v>163</v>
          </cell>
          <cell r="AG151">
            <v>146</v>
          </cell>
          <cell r="AH151">
            <v>7.73</v>
          </cell>
          <cell r="AI151">
            <v>152</v>
          </cell>
          <cell r="AJ151">
            <v>42.2</v>
          </cell>
          <cell r="AK151">
            <v>27.6</v>
          </cell>
          <cell r="AL151">
            <v>2.61</v>
          </cell>
          <cell r="AM151">
            <v>0</v>
          </cell>
          <cell r="AN151">
            <v>2.83</v>
          </cell>
          <cell r="AO151">
            <v>11700</v>
          </cell>
          <cell r="AP151">
            <v>0</v>
          </cell>
          <cell r="AQ151">
            <v>48.2</v>
          </cell>
          <cell r="AR151">
            <v>90.1</v>
          </cell>
          <cell r="AS151">
            <v>31.5</v>
          </cell>
          <cell r="AT151">
            <v>80.599999999999994</v>
          </cell>
          <cell r="AU151">
            <v>0</v>
          </cell>
          <cell r="AV151">
            <v>0</v>
          </cell>
          <cell r="AW151">
            <v>0</v>
          </cell>
          <cell r="AX151">
            <v>0</v>
          </cell>
          <cell r="AY151" t="str">
            <v>W460X113</v>
          </cell>
          <cell r="AZ151" t="str">
            <v>W460X113</v>
          </cell>
          <cell r="BA151">
            <v>113</v>
          </cell>
          <cell r="BB151">
            <v>14400</v>
          </cell>
          <cell r="BC151">
            <v>462</v>
          </cell>
          <cell r="BD151">
            <v>0</v>
          </cell>
          <cell r="BE151">
            <v>0</v>
          </cell>
          <cell r="BF151">
            <v>279</v>
          </cell>
          <cell r="BG151">
            <v>0</v>
          </cell>
          <cell r="BH151">
            <v>0</v>
          </cell>
          <cell r="BI151">
            <v>10.8</v>
          </cell>
          <cell r="BJ151">
            <v>17.3</v>
          </cell>
          <cell r="BK151">
            <v>0</v>
          </cell>
          <cell r="BL151">
            <v>0</v>
          </cell>
          <cell r="BM151">
            <v>0</v>
          </cell>
          <cell r="BN151">
            <v>27.4</v>
          </cell>
          <cell r="BO151">
            <v>39.700000000000003</v>
          </cell>
          <cell r="BP151">
            <v>0</v>
          </cell>
          <cell r="BQ151">
            <v>0</v>
          </cell>
          <cell r="BR151">
            <v>0</v>
          </cell>
          <cell r="BS151">
            <v>0</v>
          </cell>
          <cell r="BT151">
            <v>0</v>
          </cell>
          <cell r="BU151">
            <v>113</v>
          </cell>
          <cell r="BV151">
            <v>0</v>
          </cell>
          <cell r="BW151">
            <v>0</v>
          </cell>
          <cell r="BX151">
            <v>37.799999999999997</v>
          </cell>
          <cell r="BY151">
            <v>0</v>
          </cell>
          <cell r="BZ151">
            <v>554</v>
          </cell>
          <cell r="CA151">
            <v>2670</v>
          </cell>
          <cell r="CB151">
            <v>2390</v>
          </cell>
          <cell r="CC151">
            <v>196</v>
          </cell>
          <cell r="CD151">
            <v>63.3</v>
          </cell>
          <cell r="CE151">
            <v>692</v>
          </cell>
          <cell r="CF151">
            <v>452</v>
          </cell>
          <cell r="CG151">
            <v>66.3</v>
          </cell>
          <cell r="CH151">
            <v>0</v>
          </cell>
          <cell r="CI151">
            <v>1180</v>
          </cell>
          <cell r="CJ151">
            <v>3140</v>
          </cell>
          <cell r="CK151">
            <v>0</v>
          </cell>
          <cell r="CL151">
            <v>31100</v>
          </cell>
          <cell r="CM151">
            <v>37.5</v>
          </cell>
          <cell r="CN151">
            <v>516</v>
          </cell>
          <cell r="CO151">
            <v>1320</v>
          </cell>
          <cell r="CP151">
            <v>0</v>
          </cell>
          <cell r="CQ151">
            <v>0</v>
          </cell>
          <cell r="CR151">
            <v>0</v>
          </cell>
          <cell r="CS151">
            <v>0</v>
          </cell>
        </row>
        <row r="152">
          <cell r="C152" t="str">
            <v>W18X71</v>
          </cell>
          <cell r="D152" t="str">
            <v>F</v>
          </cell>
          <cell r="E152">
            <v>71</v>
          </cell>
          <cell r="F152">
            <v>20.8</v>
          </cell>
          <cell r="G152">
            <v>18.5</v>
          </cell>
          <cell r="H152">
            <v>0</v>
          </cell>
          <cell r="I152">
            <v>0</v>
          </cell>
          <cell r="J152">
            <v>7.64</v>
          </cell>
          <cell r="K152">
            <v>0</v>
          </cell>
          <cell r="L152">
            <v>0</v>
          </cell>
          <cell r="M152">
            <v>0.495</v>
          </cell>
          <cell r="N152">
            <v>0.81</v>
          </cell>
          <cell r="O152">
            <v>0</v>
          </cell>
          <cell r="P152">
            <v>0</v>
          </cell>
          <cell r="Q152">
            <v>0</v>
          </cell>
          <cell r="R152">
            <v>1.21</v>
          </cell>
          <cell r="S152">
            <v>1.5</v>
          </cell>
          <cell r="T152">
            <v>0.875</v>
          </cell>
          <cell r="U152">
            <v>0</v>
          </cell>
          <cell r="V152">
            <v>0</v>
          </cell>
          <cell r="W152">
            <v>0</v>
          </cell>
          <cell r="X152">
            <v>0</v>
          </cell>
          <cell r="Y152">
            <v>0</v>
          </cell>
          <cell r="Z152">
            <v>4.71</v>
          </cell>
          <cell r="AA152">
            <v>0</v>
          </cell>
          <cell r="AB152">
            <v>32.4</v>
          </cell>
          <cell r="AC152">
            <v>0</v>
          </cell>
          <cell r="AD152">
            <v>0</v>
          </cell>
          <cell r="AE152">
            <v>1170</v>
          </cell>
          <cell r="AF152">
            <v>146</v>
          </cell>
          <cell r="AG152">
            <v>127</v>
          </cell>
          <cell r="AH152">
            <v>7.5</v>
          </cell>
          <cell r="AI152">
            <v>60.3</v>
          </cell>
          <cell r="AJ152">
            <v>24.7</v>
          </cell>
          <cell r="AK152">
            <v>15.8</v>
          </cell>
          <cell r="AL152">
            <v>1.7</v>
          </cell>
          <cell r="AM152">
            <v>0</v>
          </cell>
          <cell r="AN152">
            <v>3.49</v>
          </cell>
          <cell r="AO152">
            <v>4700</v>
          </cell>
          <cell r="AP152">
            <v>0</v>
          </cell>
          <cell r="AQ152">
            <v>33.799999999999997</v>
          </cell>
          <cell r="AR152">
            <v>52.3</v>
          </cell>
          <cell r="AS152">
            <v>25.6</v>
          </cell>
          <cell r="AT152">
            <v>72.400000000000006</v>
          </cell>
          <cell r="AU152">
            <v>0</v>
          </cell>
          <cell r="AV152">
            <v>0</v>
          </cell>
          <cell r="AW152">
            <v>0</v>
          </cell>
          <cell r="AX152">
            <v>0</v>
          </cell>
          <cell r="AY152" t="str">
            <v>W460X106</v>
          </cell>
          <cell r="AZ152" t="str">
            <v>W460X106</v>
          </cell>
          <cell r="BA152">
            <v>106</v>
          </cell>
          <cell r="BB152">
            <v>13400</v>
          </cell>
          <cell r="BC152">
            <v>470</v>
          </cell>
          <cell r="BD152">
            <v>0</v>
          </cell>
          <cell r="BE152">
            <v>0</v>
          </cell>
          <cell r="BF152">
            <v>194</v>
          </cell>
          <cell r="BG152">
            <v>0</v>
          </cell>
          <cell r="BH152">
            <v>0</v>
          </cell>
          <cell r="BI152">
            <v>12.6</v>
          </cell>
          <cell r="BJ152">
            <v>20.6</v>
          </cell>
          <cell r="BK152">
            <v>0</v>
          </cell>
          <cell r="BL152">
            <v>0</v>
          </cell>
          <cell r="BM152">
            <v>0</v>
          </cell>
          <cell r="BN152">
            <v>30.7</v>
          </cell>
          <cell r="BO152">
            <v>38.1</v>
          </cell>
          <cell r="BP152">
            <v>0</v>
          </cell>
          <cell r="BQ152">
            <v>0</v>
          </cell>
          <cell r="BR152">
            <v>0</v>
          </cell>
          <cell r="BS152">
            <v>0</v>
          </cell>
          <cell r="BT152">
            <v>0</v>
          </cell>
          <cell r="BU152">
            <v>106</v>
          </cell>
          <cell r="BV152">
            <v>0</v>
          </cell>
          <cell r="BW152">
            <v>0</v>
          </cell>
          <cell r="BX152">
            <v>32.4</v>
          </cell>
          <cell r="BY152">
            <v>0</v>
          </cell>
          <cell r="BZ152">
            <v>487</v>
          </cell>
          <cell r="CA152">
            <v>2390</v>
          </cell>
          <cell r="CB152">
            <v>2080</v>
          </cell>
          <cell r="CC152">
            <v>191</v>
          </cell>
          <cell r="CD152">
            <v>25.1</v>
          </cell>
          <cell r="CE152">
            <v>405</v>
          </cell>
          <cell r="CF152">
            <v>259</v>
          </cell>
          <cell r="CG152">
            <v>43.2</v>
          </cell>
          <cell r="CH152">
            <v>0</v>
          </cell>
          <cell r="CI152">
            <v>1450</v>
          </cell>
          <cell r="CJ152">
            <v>1260</v>
          </cell>
          <cell r="CK152">
            <v>0</v>
          </cell>
          <cell r="CL152">
            <v>21800</v>
          </cell>
          <cell r="CM152">
            <v>21.8</v>
          </cell>
          <cell r="CN152">
            <v>420</v>
          </cell>
          <cell r="CO152">
            <v>1190</v>
          </cell>
          <cell r="CP152">
            <v>0</v>
          </cell>
          <cell r="CQ152">
            <v>0</v>
          </cell>
          <cell r="CR152">
            <v>0</v>
          </cell>
          <cell r="CS152">
            <v>0</v>
          </cell>
        </row>
        <row r="153">
          <cell r="C153" t="str">
            <v>W18X65</v>
          </cell>
          <cell r="D153" t="str">
            <v>F</v>
          </cell>
          <cell r="E153">
            <v>65</v>
          </cell>
          <cell r="F153">
            <v>19.100000000000001</v>
          </cell>
          <cell r="G153">
            <v>18.399999999999999</v>
          </cell>
          <cell r="H153">
            <v>0</v>
          </cell>
          <cell r="I153">
            <v>0</v>
          </cell>
          <cell r="J153">
            <v>7.59</v>
          </cell>
          <cell r="K153">
            <v>0</v>
          </cell>
          <cell r="L153">
            <v>0</v>
          </cell>
          <cell r="M153">
            <v>0.45</v>
          </cell>
          <cell r="N153">
            <v>0.75</v>
          </cell>
          <cell r="O153">
            <v>0</v>
          </cell>
          <cell r="P153">
            <v>0</v>
          </cell>
          <cell r="Q153">
            <v>0</v>
          </cell>
          <cell r="R153">
            <v>1.1499999999999999</v>
          </cell>
          <cell r="S153">
            <v>1.4375</v>
          </cell>
          <cell r="T153">
            <v>0.875</v>
          </cell>
          <cell r="U153">
            <v>0</v>
          </cell>
          <cell r="V153">
            <v>0</v>
          </cell>
          <cell r="W153">
            <v>0</v>
          </cell>
          <cell r="X153">
            <v>0</v>
          </cell>
          <cell r="Y153">
            <v>0</v>
          </cell>
          <cell r="Z153">
            <v>5.0599999999999996</v>
          </cell>
          <cell r="AA153">
            <v>0</v>
          </cell>
          <cell r="AB153">
            <v>35.700000000000003</v>
          </cell>
          <cell r="AC153">
            <v>0</v>
          </cell>
          <cell r="AD153">
            <v>0</v>
          </cell>
          <cell r="AE153">
            <v>1070</v>
          </cell>
          <cell r="AF153">
            <v>133</v>
          </cell>
          <cell r="AG153">
            <v>117</v>
          </cell>
          <cell r="AH153">
            <v>7.49</v>
          </cell>
          <cell r="AI153">
            <v>54.8</v>
          </cell>
          <cell r="AJ153">
            <v>22.5</v>
          </cell>
          <cell r="AK153">
            <v>14.4</v>
          </cell>
          <cell r="AL153">
            <v>1.69</v>
          </cell>
          <cell r="AM153">
            <v>0</v>
          </cell>
          <cell r="AN153">
            <v>2.73</v>
          </cell>
          <cell r="AO153">
            <v>4240</v>
          </cell>
          <cell r="AP153">
            <v>0</v>
          </cell>
          <cell r="AQ153">
            <v>33.5</v>
          </cell>
          <cell r="AR153">
            <v>47.7</v>
          </cell>
          <cell r="AS153">
            <v>23.6</v>
          </cell>
          <cell r="AT153">
            <v>66.3</v>
          </cell>
          <cell r="AU153">
            <v>0</v>
          </cell>
          <cell r="AV153">
            <v>0</v>
          </cell>
          <cell r="AW153">
            <v>0</v>
          </cell>
          <cell r="AX153">
            <v>0</v>
          </cell>
          <cell r="AY153" t="str">
            <v>W460X97</v>
          </cell>
          <cell r="AZ153" t="str">
            <v>W460X97</v>
          </cell>
          <cell r="BA153">
            <v>97</v>
          </cell>
          <cell r="BB153">
            <v>12300</v>
          </cell>
          <cell r="BC153">
            <v>467</v>
          </cell>
          <cell r="BD153">
            <v>0</v>
          </cell>
          <cell r="BE153">
            <v>0</v>
          </cell>
          <cell r="BF153">
            <v>193</v>
          </cell>
          <cell r="BG153">
            <v>0</v>
          </cell>
          <cell r="BH153">
            <v>0</v>
          </cell>
          <cell r="BI153">
            <v>11.4</v>
          </cell>
          <cell r="BJ153">
            <v>19.100000000000001</v>
          </cell>
          <cell r="BK153">
            <v>0</v>
          </cell>
          <cell r="BL153">
            <v>0</v>
          </cell>
          <cell r="BM153">
            <v>0</v>
          </cell>
          <cell r="BN153">
            <v>29.2</v>
          </cell>
          <cell r="BO153">
            <v>36.5</v>
          </cell>
          <cell r="BP153">
            <v>0</v>
          </cell>
          <cell r="BQ153">
            <v>0</v>
          </cell>
          <cell r="BR153">
            <v>0</v>
          </cell>
          <cell r="BS153">
            <v>0</v>
          </cell>
          <cell r="BT153">
            <v>0</v>
          </cell>
          <cell r="BU153">
            <v>97</v>
          </cell>
          <cell r="BV153">
            <v>0</v>
          </cell>
          <cell r="BW153">
            <v>0</v>
          </cell>
          <cell r="BX153">
            <v>35.700000000000003</v>
          </cell>
          <cell r="BY153">
            <v>0</v>
          </cell>
          <cell r="BZ153">
            <v>445</v>
          </cell>
          <cell r="CA153">
            <v>2180</v>
          </cell>
          <cell r="CB153">
            <v>1920</v>
          </cell>
          <cell r="CC153">
            <v>190</v>
          </cell>
          <cell r="CD153">
            <v>22.8</v>
          </cell>
          <cell r="CE153">
            <v>369</v>
          </cell>
          <cell r="CF153">
            <v>236</v>
          </cell>
          <cell r="CG153">
            <v>42.9</v>
          </cell>
          <cell r="CH153">
            <v>0</v>
          </cell>
          <cell r="CI153">
            <v>1140</v>
          </cell>
          <cell r="CJ153">
            <v>1140</v>
          </cell>
          <cell r="CK153">
            <v>0</v>
          </cell>
          <cell r="CL153">
            <v>21600</v>
          </cell>
          <cell r="CM153">
            <v>19.899999999999999</v>
          </cell>
          <cell r="CN153">
            <v>387</v>
          </cell>
          <cell r="CO153">
            <v>1090</v>
          </cell>
          <cell r="CP153">
            <v>0</v>
          </cell>
          <cell r="CQ153">
            <v>0</v>
          </cell>
          <cell r="CR153">
            <v>0</v>
          </cell>
          <cell r="CS153">
            <v>0</v>
          </cell>
        </row>
        <row r="154">
          <cell r="C154" t="str">
            <v>W18X60</v>
          </cell>
          <cell r="D154" t="str">
            <v>F</v>
          </cell>
          <cell r="E154">
            <v>60</v>
          </cell>
          <cell r="F154">
            <v>17.600000000000001</v>
          </cell>
          <cell r="G154">
            <v>18.2</v>
          </cell>
          <cell r="H154">
            <v>0</v>
          </cell>
          <cell r="I154">
            <v>0</v>
          </cell>
          <cell r="J154">
            <v>7.56</v>
          </cell>
          <cell r="K154">
            <v>0</v>
          </cell>
          <cell r="L154">
            <v>0</v>
          </cell>
          <cell r="M154">
            <v>0.41499999999999998</v>
          </cell>
          <cell r="N154">
            <v>0.69499999999999995</v>
          </cell>
          <cell r="O154">
            <v>0</v>
          </cell>
          <cell r="P154">
            <v>0</v>
          </cell>
          <cell r="Q154">
            <v>0</v>
          </cell>
          <cell r="R154">
            <v>1.1000000000000001</v>
          </cell>
          <cell r="S154">
            <v>1.375</v>
          </cell>
          <cell r="T154">
            <v>0.8125</v>
          </cell>
          <cell r="U154">
            <v>0</v>
          </cell>
          <cell r="V154">
            <v>0</v>
          </cell>
          <cell r="W154">
            <v>0</v>
          </cell>
          <cell r="X154">
            <v>0</v>
          </cell>
          <cell r="Y154">
            <v>0</v>
          </cell>
          <cell r="Z154">
            <v>5.44</v>
          </cell>
          <cell r="AA154">
            <v>0</v>
          </cell>
          <cell r="AB154">
            <v>38.700000000000003</v>
          </cell>
          <cell r="AC154">
            <v>0</v>
          </cell>
          <cell r="AD154">
            <v>0</v>
          </cell>
          <cell r="AE154">
            <v>984</v>
          </cell>
          <cell r="AF154">
            <v>123</v>
          </cell>
          <cell r="AG154">
            <v>108</v>
          </cell>
          <cell r="AH154">
            <v>7.47</v>
          </cell>
          <cell r="AI154">
            <v>50.1</v>
          </cell>
          <cell r="AJ154">
            <v>20.6</v>
          </cell>
          <cell r="AK154">
            <v>13.3</v>
          </cell>
          <cell r="AL154">
            <v>1.68</v>
          </cell>
          <cell r="AM154">
            <v>0</v>
          </cell>
          <cell r="AN154">
            <v>2.17</v>
          </cell>
          <cell r="AO154">
            <v>3850</v>
          </cell>
          <cell r="AP154">
            <v>0</v>
          </cell>
          <cell r="AQ154">
            <v>33.1</v>
          </cell>
          <cell r="AR154">
            <v>43.5</v>
          </cell>
          <cell r="AS154">
            <v>21.7</v>
          </cell>
          <cell r="AT154">
            <v>60.6</v>
          </cell>
          <cell r="AU154">
            <v>0</v>
          </cell>
          <cell r="AV154">
            <v>0</v>
          </cell>
          <cell r="AW154">
            <v>0</v>
          </cell>
          <cell r="AX154">
            <v>0</v>
          </cell>
          <cell r="AY154" t="str">
            <v>W460X89</v>
          </cell>
          <cell r="AZ154" t="str">
            <v>W460X89</v>
          </cell>
          <cell r="BA154">
            <v>89</v>
          </cell>
          <cell r="BB154">
            <v>11400</v>
          </cell>
          <cell r="BC154">
            <v>462</v>
          </cell>
          <cell r="BD154">
            <v>0</v>
          </cell>
          <cell r="BE154">
            <v>0</v>
          </cell>
          <cell r="BF154">
            <v>192</v>
          </cell>
          <cell r="BG154">
            <v>0</v>
          </cell>
          <cell r="BH154">
            <v>0</v>
          </cell>
          <cell r="BI154">
            <v>10.5</v>
          </cell>
          <cell r="BJ154">
            <v>17.7</v>
          </cell>
          <cell r="BK154">
            <v>0</v>
          </cell>
          <cell r="BL154">
            <v>0</v>
          </cell>
          <cell r="BM154">
            <v>0</v>
          </cell>
          <cell r="BN154">
            <v>27.9</v>
          </cell>
          <cell r="BO154">
            <v>34.9</v>
          </cell>
          <cell r="BP154">
            <v>0</v>
          </cell>
          <cell r="BQ154">
            <v>0</v>
          </cell>
          <cell r="BR154">
            <v>0</v>
          </cell>
          <cell r="BS154">
            <v>0</v>
          </cell>
          <cell r="BT154">
            <v>0</v>
          </cell>
          <cell r="BU154">
            <v>89</v>
          </cell>
          <cell r="BV154">
            <v>0</v>
          </cell>
          <cell r="BW154">
            <v>0</v>
          </cell>
          <cell r="BX154">
            <v>38.700000000000003</v>
          </cell>
          <cell r="BY154">
            <v>0</v>
          </cell>
          <cell r="BZ154">
            <v>410</v>
          </cell>
          <cell r="CA154">
            <v>2020</v>
          </cell>
          <cell r="CB154">
            <v>1770</v>
          </cell>
          <cell r="CC154">
            <v>190</v>
          </cell>
          <cell r="CD154">
            <v>20.9</v>
          </cell>
          <cell r="CE154">
            <v>338</v>
          </cell>
          <cell r="CF154">
            <v>218</v>
          </cell>
          <cell r="CG154">
            <v>42.7</v>
          </cell>
          <cell r="CH154">
            <v>0</v>
          </cell>
          <cell r="CI154">
            <v>903</v>
          </cell>
          <cell r="CJ154">
            <v>1030</v>
          </cell>
          <cell r="CK154">
            <v>0</v>
          </cell>
          <cell r="CL154">
            <v>21400</v>
          </cell>
          <cell r="CM154">
            <v>18.100000000000001</v>
          </cell>
          <cell r="CN154">
            <v>356</v>
          </cell>
          <cell r="CO154">
            <v>993</v>
          </cell>
          <cell r="CP154">
            <v>0</v>
          </cell>
          <cell r="CQ154">
            <v>0</v>
          </cell>
          <cell r="CR154">
            <v>0</v>
          </cell>
          <cell r="CS154">
            <v>0</v>
          </cell>
        </row>
        <row r="155">
          <cell r="C155" t="str">
            <v>W18X55</v>
          </cell>
          <cell r="D155" t="str">
            <v>F</v>
          </cell>
          <cell r="E155">
            <v>55</v>
          </cell>
          <cell r="F155">
            <v>16.2</v>
          </cell>
          <cell r="G155">
            <v>18.100000000000001</v>
          </cell>
          <cell r="H155">
            <v>0</v>
          </cell>
          <cell r="I155">
            <v>0</v>
          </cell>
          <cell r="J155">
            <v>7.53</v>
          </cell>
          <cell r="K155">
            <v>0</v>
          </cell>
          <cell r="L155">
            <v>0</v>
          </cell>
          <cell r="M155">
            <v>0.39</v>
          </cell>
          <cell r="N155">
            <v>0.63</v>
          </cell>
          <cell r="O155">
            <v>0</v>
          </cell>
          <cell r="P155">
            <v>0</v>
          </cell>
          <cell r="Q155">
            <v>0</v>
          </cell>
          <cell r="R155">
            <v>1.03</v>
          </cell>
          <cell r="S155">
            <v>1.3125</v>
          </cell>
          <cell r="T155">
            <v>0.8125</v>
          </cell>
          <cell r="U155">
            <v>0</v>
          </cell>
          <cell r="V155">
            <v>0</v>
          </cell>
          <cell r="W155">
            <v>0</v>
          </cell>
          <cell r="X155">
            <v>0</v>
          </cell>
          <cell r="Y155">
            <v>0</v>
          </cell>
          <cell r="Z155">
            <v>5.98</v>
          </cell>
          <cell r="AA155">
            <v>0</v>
          </cell>
          <cell r="AB155">
            <v>41.1</v>
          </cell>
          <cell r="AC155">
            <v>0</v>
          </cell>
          <cell r="AD155">
            <v>0</v>
          </cell>
          <cell r="AE155">
            <v>890</v>
          </cell>
          <cell r="AF155">
            <v>112</v>
          </cell>
          <cell r="AG155">
            <v>98.3</v>
          </cell>
          <cell r="AH155">
            <v>7.41</v>
          </cell>
          <cell r="AI155">
            <v>44.9</v>
          </cell>
          <cell r="AJ155">
            <v>18.5</v>
          </cell>
          <cell r="AK155">
            <v>11.9</v>
          </cell>
          <cell r="AL155">
            <v>1.67</v>
          </cell>
          <cell r="AM155">
            <v>0</v>
          </cell>
          <cell r="AN155">
            <v>1.66</v>
          </cell>
          <cell r="AO155">
            <v>3430</v>
          </cell>
          <cell r="AP155">
            <v>0</v>
          </cell>
          <cell r="AQ155">
            <v>32.9</v>
          </cell>
          <cell r="AR155">
            <v>39</v>
          </cell>
          <cell r="AS155">
            <v>19.600000000000001</v>
          </cell>
          <cell r="AT155">
            <v>55.3</v>
          </cell>
          <cell r="AU155">
            <v>0</v>
          </cell>
          <cell r="AV155">
            <v>0</v>
          </cell>
          <cell r="AW155">
            <v>0</v>
          </cell>
          <cell r="AX155">
            <v>0</v>
          </cell>
          <cell r="AY155" t="str">
            <v>W460X82</v>
          </cell>
          <cell r="AZ155" t="str">
            <v>W460X82</v>
          </cell>
          <cell r="BA155">
            <v>82</v>
          </cell>
          <cell r="BB155">
            <v>10500</v>
          </cell>
          <cell r="BC155">
            <v>460</v>
          </cell>
          <cell r="BD155">
            <v>0</v>
          </cell>
          <cell r="BE155">
            <v>0</v>
          </cell>
          <cell r="BF155">
            <v>191</v>
          </cell>
          <cell r="BG155">
            <v>0</v>
          </cell>
          <cell r="BH155">
            <v>0</v>
          </cell>
          <cell r="BI155">
            <v>9.91</v>
          </cell>
          <cell r="BJ155">
            <v>16</v>
          </cell>
          <cell r="BK155">
            <v>0</v>
          </cell>
          <cell r="BL155">
            <v>0</v>
          </cell>
          <cell r="BM155">
            <v>0</v>
          </cell>
          <cell r="BN155">
            <v>26.2</v>
          </cell>
          <cell r="BO155">
            <v>33.299999999999997</v>
          </cell>
          <cell r="BP155">
            <v>0</v>
          </cell>
          <cell r="BQ155">
            <v>0</v>
          </cell>
          <cell r="BR155">
            <v>0</v>
          </cell>
          <cell r="BS155">
            <v>0</v>
          </cell>
          <cell r="BT155">
            <v>0</v>
          </cell>
          <cell r="BU155">
            <v>82</v>
          </cell>
          <cell r="BV155">
            <v>0</v>
          </cell>
          <cell r="BW155">
            <v>0</v>
          </cell>
          <cell r="BX155">
            <v>41.1</v>
          </cell>
          <cell r="BY155">
            <v>0</v>
          </cell>
          <cell r="BZ155">
            <v>370</v>
          </cell>
          <cell r="CA155">
            <v>1840</v>
          </cell>
          <cell r="CB155">
            <v>1610</v>
          </cell>
          <cell r="CC155">
            <v>188</v>
          </cell>
          <cell r="CD155">
            <v>18.7</v>
          </cell>
          <cell r="CE155">
            <v>303</v>
          </cell>
          <cell r="CF155">
            <v>195</v>
          </cell>
          <cell r="CG155">
            <v>42.4</v>
          </cell>
          <cell r="CH155">
            <v>0</v>
          </cell>
          <cell r="CI155">
            <v>691</v>
          </cell>
          <cell r="CJ155">
            <v>921</v>
          </cell>
          <cell r="CK155">
            <v>0</v>
          </cell>
          <cell r="CL155">
            <v>21200</v>
          </cell>
          <cell r="CM155">
            <v>16.2</v>
          </cell>
          <cell r="CN155">
            <v>321</v>
          </cell>
          <cell r="CO155">
            <v>906</v>
          </cell>
          <cell r="CP155">
            <v>0</v>
          </cell>
          <cell r="CQ155">
            <v>0</v>
          </cell>
          <cell r="CR155">
            <v>0</v>
          </cell>
          <cell r="CS155">
            <v>0</v>
          </cell>
        </row>
        <row r="156">
          <cell r="C156" t="str">
            <v>W18X50</v>
          </cell>
          <cell r="D156" t="str">
            <v>F</v>
          </cell>
          <cell r="E156">
            <v>50</v>
          </cell>
          <cell r="F156">
            <v>14.7</v>
          </cell>
          <cell r="G156">
            <v>18</v>
          </cell>
          <cell r="H156">
            <v>0</v>
          </cell>
          <cell r="I156">
            <v>0</v>
          </cell>
          <cell r="J156">
            <v>7.5</v>
          </cell>
          <cell r="K156">
            <v>0</v>
          </cell>
          <cell r="L156">
            <v>0</v>
          </cell>
          <cell r="M156">
            <v>0.35499999999999998</v>
          </cell>
          <cell r="N156">
            <v>0.56999999999999995</v>
          </cell>
          <cell r="O156">
            <v>0</v>
          </cell>
          <cell r="P156">
            <v>0</v>
          </cell>
          <cell r="Q156">
            <v>0</v>
          </cell>
          <cell r="R156">
            <v>0.97199999999999998</v>
          </cell>
          <cell r="S156">
            <v>1.25</v>
          </cell>
          <cell r="T156">
            <v>0.8125</v>
          </cell>
          <cell r="U156">
            <v>0</v>
          </cell>
          <cell r="V156">
            <v>0</v>
          </cell>
          <cell r="W156">
            <v>0</v>
          </cell>
          <cell r="X156">
            <v>0</v>
          </cell>
          <cell r="Y156">
            <v>0</v>
          </cell>
          <cell r="Z156">
            <v>6.57</v>
          </cell>
          <cell r="AA156">
            <v>0</v>
          </cell>
          <cell r="AB156">
            <v>45.2</v>
          </cell>
          <cell r="AC156">
            <v>0</v>
          </cell>
          <cell r="AD156">
            <v>0</v>
          </cell>
          <cell r="AE156">
            <v>800</v>
          </cell>
          <cell r="AF156">
            <v>101</v>
          </cell>
          <cell r="AG156">
            <v>88.9</v>
          </cell>
          <cell r="AH156">
            <v>7.38</v>
          </cell>
          <cell r="AI156">
            <v>40.1</v>
          </cell>
          <cell r="AJ156">
            <v>16.600000000000001</v>
          </cell>
          <cell r="AK156">
            <v>10.7</v>
          </cell>
          <cell r="AL156">
            <v>1.65</v>
          </cell>
          <cell r="AM156">
            <v>0</v>
          </cell>
          <cell r="AN156">
            <v>1.24</v>
          </cell>
          <cell r="AO156">
            <v>3040</v>
          </cell>
          <cell r="AP156">
            <v>0</v>
          </cell>
          <cell r="AQ156">
            <v>32.700000000000003</v>
          </cell>
          <cell r="AR156">
            <v>34.9</v>
          </cell>
          <cell r="AS156">
            <v>17.7</v>
          </cell>
          <cell r="AT156">
            <v>49.9</v>
          </cell>
          <cell r="AU156">
            <v>0</v>
          </cell>
          <cell r="AV156">
            <v>0</v>
          </cell>
          <cell r="AW156">
            <v>0</v>
          </cell>
          <cell r="AX156">
            <v>0</v>
          </cell>
          <cell r="AY156" t="str">
            <v>W460X74</v>
          </cell>
          <cell r="AZ156" t="str">
            <v>W460X74</v>
          </cell>
          <cell r="BA156">
            <v>74</v>
          </cell>
          <cell r="BB156">
            <v>9480</v>
          </cell>
          <cell r="BC156">
            <v>457</v>
          </cell>
          <cell r="BD156">
            <v>0</v>
          </cell>
          <cell r="BE156">
            <v>0</v>
          </cell>
          <cell r="BF156">
            <v>191</v>
          </cell>
          <cell r="BG156">
            <v>0</v>
          </cell>
          <cell r="BH156">
            <v>0</v>
          </cell>
          <cell r="BI156">
            <v>9.02</v>
          </cell>
          <cell r="BJ156">
            <v>14.5</v>
          </cell>
          <cell r="BK156">
            <v>0</v>
          </cell>
          <cell r="BL156">
            <v>0</v>
          </cell>
          <cell r="BM156">
            <v>0</v>
          </cell>
          <cell r="BN156">
            <v>24.7</v>
          </cell>
          <cell r="BO156">
            <v>31.8</v>
          </cell>
          <cell r="BP156">
            <v>0</v>
          </cell>
          <cell r="BQ156">
            <v>0</v>
          </cell>
          <cell r="BR156">
            <v>0</v>
          </cell>
          <cell r="BS156">
            <v>0</v>
          </cell>
          <cell r="BT156">
            <v>0</v>
          </cell>
          <cell r="BU156">
            <v>74</v>
          </cell>
          <cell r="BV156">
            <v>0</v>
          </cell>
          <cell r="BW156">
            <v>0</v>
          </cell>
          <cell r="BX156">
            <v>45.2</v>
          </cell>
          <cell r="BY156">
            <v>0</v>
          </cell>
          <cell r="BZ156">
            <v>333</v>
          </cell>
          <cell r="CA156">
            <v>1660</v>
          </cell>
          <cell r="CB156">
            <v>1460</v>
          </cell>
          <cell r="CC156">
            <v>187</v>
          </cell>
          <cell r="CD156">
            <v>16.7</v>
          </cell>
          <cell r="CE156">
            <v>272</v>
          </cell>
          <cell r="CF156">
            <v>175</v>
          </cell>
          <cell r="CG156">
            <v>41.9</v>
          </cell>
          <cell r="CH156">
            <v>0</v>
          </cell>
          <cell r="CI156">
            <v>516</v>
          </cell>
          <cell r="CJ156">
            <v>816</v>
          </cell>
          <cell r="CK156">
            <v>0</v>
          </cell>
          <cell r="CL156">
            <v>21100</v>
          </cell>
          <cell r="CM156">
            <v>14.5</v>
          </cell>
          <cell r="CN156">
            <v>290</v>
          </cell>
          <cell r="CO156">
            <v>818</v>
          </cell>
          <cell r="CP156">
            <v>0</v>
          </cell>
          <cell r="CQ156">
            <v>0</v>
          </cell>
          <cell r="CR156">
            <v>0</v>
          </cell>
          <cell r="CS156">
            <v>0</v>
          </cell>
        </row>
        <row r="157">
          <cell r="C157" t="str">
            <v>W18X46</v>
          </cell>
          <cell r="D157" t="str">
            <v>F</v>
          </cell>
          <cell r="E157">
            <v>46</v>
          </cell>
          <cell r="F157">
            <v>13.5</v>
          </cell>
          <cell r="G157">
            <v>18.100000000000001</v>
          </cell>
          <cell r="H157">
            <v>0</v>
          </cell>
          <cell r="I157">
            <v>0</v>
          </cell>
          <cell r="J157">
            <v>6.06</v>
          </cell>
          <cell r="K157">
            <v>0</v>
          </cell>
          <cell r="L157">
            <v>0</v>
          </cell>
          <cell r="M157">
            <v>0.36</v>
          </cell>
          <cell r="N157">
            <v>0.60499999999999998</v>
          </cell>
          <cell r="O157">
            <v>0</v>
          </cell>
          <cell r="P157">
            <v>0</v>
          </cell>
          <cell r="Q157">
            <v>0</v>
          </cell>
          <cell r="R157">
            <v>1.01</v>
          </cell>
          <cell r="S157">
            <v>1.25</v>
          </cell>
          <cell r="T157">
            <v>0.8125</v>
          </cell>
          <cell r="U157">
            <v>0</v>
          </cell>
          <cell r="V157">
            <v>0</v>
          </cell>
          <cell r="W157">
            <v>0</v>
          </cell>
          <cell r="X157">
            <v>0</v>
          </cell>
          <cell r="Y157">
            <v>0</v>
          </cell>
          <cell r="Z157">
            <v>5.01</v>
          </cell>
          <cell r="AA157">
            <v>0</v>
          </cell>
          <cell r="AB157">
            <v>44.6</v>
          </cell>
          <cell r="AC157">
            <v>0</v>
          </cell>
          <cell r="AD157">
            <v>0</v>
          </cell>
          <cell r="AE157">
            <v>712</v>
          </cell>
          <cell r="AF157">
            <v>90.7</v>
          </cell>
          <cell r="AG157">
            <v>78.8</v>
          </cell>
          <cell r="AH157">
            <v>7.25</v>
          </cell>
          <cell r="AI157">
            <v>22.5</v>
          </cell>
          <cell r="AJ157">
            <v>11.7</v>
          </cell>
          <cell r="AK157">
            <v>7.43</v>
          </cell>
          <cell r="AL157">
            <v>1.29</v>
          </cell>
          <cell r="AM157">
            <v>0</v>
          </cell>
          <cell r="AN157">
            <v>1.22</v>
          </cell>
          <cell r="AO157">
            <v>1720</v>
          </cell>
          <cell r="AP157">
            <v>0</v>
          </cell>
          <cell r="AQ157">
            <v>26.5</v>
          </cell>
          <cell r="AR157">
            <v>24.3</v>
          </cell>
          <cell r="AS157">
            <v>15.1</v>
          </cell>
          <cell r="AT157">
            <v>44.9</v>
          </cell>
          <cell r="AU157">
            <v>0</v>
          </cell>
          <cell r="AV157">
            <v>0</v>
          </cell>
          <cell r="AW157">
            <v>0</v>
          </cell>
          <cell r="AX157">
            <v>0</v>
          </cell>
          <cell r="AY157" t="str">
            <v>W460X68</v>
          </cell>
          <cell r="AZ157" t="str">
            <v>W460X68</v>
          </cell>
          <cell r="BA157">
            <v>68</v>
          </cell>
          <cell r="BB157">
            <v>8710</v>
          </cell>
          <cell r="BC157">
            <v>460</v>
          </cell>
          <cell r="BD157">
            <v>0</v>
          </cell>
          <cell r="BE157">
            <v>0</v>
          </cell>
          <cell r="BF157">
            <v>154</v>
          </cell>
          <cell r="BG157">
            <v>0</v>
          </cell>
          <cell r="BH157">
            <v>0</v>
          </cell>
          <cell r="BI157">
            <v>9.14</v>
          </cell>
          <cell r="BJ157">
            <v>15.4</v>
          </cell>
          <cell r="BK157">
            <v>0</v>
          </cell>
          <cell r="BL157">
            <v>0</v>
          </cell>
          <cell r="BM157">
            <v>0</v>
          </cell>
          <cell r="BN157">
            <v>25.7</v>
          </cell>
          <cell r="BO157">
            <v>31.8</v>
          </cell>
          <cell r="BP157">
            <v>0</v>
          </cell>
          <cell r="BQ157">
            <v>0</v>
          </cell>
          <cell r="BR157">
            <v>0</v>
          </cell>
          <cell r="BS157">
            <v>0</v>
          </cell>
          <cell r="BT157">
            <v>0</v>
          </cell>
          <cell r="BU157">
            <v>68</v>
          </cell>
          <cell r="BV157">
            <v>0</v>
          </cell>
          <cell r="BW157">
            <v>0</v>
          </cell>
          <cell r="BX157">
            <v>44.6</v>
          </cell>
          <cell r="BY157">
            <v>0</v>
          </cell>
          <cell r="BZ157">
            <v>296</v>
          </cell>
          <cell r="CA157">
            <v>1490</v>
          </cell>
          <cell r="CB157">
            <v>1290</v>
          </cell>
          <cell r="CC157">
            <v>184</v>
          </cell>
          <cell r="CD157">
            <v>9.3699999999999992</v>
          </cell>
          <cell r="CE157">
            <v>192</v>
          </cell>
          <cell r="CF157">
            <v>122</v>
          </cell>
          <cell r="CG157">
            <v>32.799999999999997</v>
          </cell>
          <cell r="CH157">
            <v>0</v>
          </cell>
          <cell r="CI157">
            <v>508</v>
          </cell>
          <cell r="CJ157">
            <v>462</v>
          </cell>
          <cell r="CK157">
            <v>0</v>
          </cell>
          <cell r="CL157">
            <v>17100</v>
          </cell>
          <cell r="CM157">
            <v>10.1</v>
          </cell>
          <cell r="CN157">
            <v>247</v>
          </cell>
          <cell r="CO157">
            <v>736</v>
          </cell>
          <cell r="CP157">
            <v>0</v>
          </cell>
          <cell r="CQ157">
            <v>0</v>
          </cell>
          <cell r="CR157">
            <v>0</v>
          </cell>
          <cell r="CS157">
            <v>0</v>
          </cell>
        </row>
        <row r="158">
          <cell r="C158" t="str">
            <v>W18X40</v>
          </cell>
          <cell r="D158" t="str">
            <v>F</v>
          </cell>
          <cell r="E158">
            <v>40</v>
          </cell>
          <cell r="F158">
            <v>11.8</v>
          </cell>
          <cell r="G158">
            <v>17.899999999999999</v>
          </cell>
          <cell r="H158">
            <v>0</v>
          </cell>
          <cell r="I158">
            <v>0</v>
          </cell>
          <cell r="J158">
            <v>6.02</v>
          </cell>
          <cell r="K158">
            <v>0</v>
          </cell>
          <cell r="L158">
            <v>0</v>
          </cell>
          <cell r="M158">
            <v>0.315</v>
          </cell>
          <cell r="N158">
            <v>0.52500000000000002</v>
          </cell>
          <cell r="O158">
            <v>0</v>
          </cell>
          <cell r="P158">
            <v>0</v>
          </cell>
          <cell r="Q158">
            <v>0</v>
          </cell>
          <cell r="R158">
            <v>0.92700000000000005</v>
          </cell>
          <cell r="S158">
            <v>1.1875</v>
          </cell>
          <cell r="T158">
            <v>0.8125</v>
          </cell>
          <cell r="U158">
            <v>0</v>
          </cell>
          <cell r="V158">
            <v>0</v>
          </cell>
          <cell r="W158">
            <v>0</v>
          </cell>
          <cell r="X158">
            <v>0</v>
          </cell>
          <cell r="Y158">
            <v>0</v>
          </cell>
          <cell r="Z158">
            <v>5.73</v>
          </cell>
          <cell r="AA158">
            <v>0</v>
          </cell>
          <cell r="AB158">
            <v>50.9</v>
          </cell>
          <cell r="AC158">
            <v>0</v>
          </cell>
          <cell r="AD158">
            <v>0</v>
          </cell>
          <cell r="AE158">
            <v>612</v>
          </cell>
          <cell r="AF158">
            <v>78.400000000000006</v>
          </cell>
          <cell r="AG158">
            <v>68.400000000000006</v>
          </cell>
          <cell r="AH158">
            <v>7.21</v>
          </cell>
          <cell r="AI158">
            <v>19.100000000000001</v>
          </cell>
          <cell r="AJ158">
            <v>10</v>
          </cell>
          <cell r="AK158">
            <v>6.35</v>
          </cell>
          <cell r="AL158">
            <v>1.27</v>
          </cell>
          <cell r="AM158">
            <v>0</v>
          </cell>
          <cell r="AN158">
            <v>0.81</v>
          </cell>
          <cell r="AO158">
            <v>1440</v>
          </cell>
          <cell r="AP158">
            <v>0</v>
          </cell>
          <cell r="AQ158">
            <v>26.1</v>
          </cell>
          <cell r="AR158">
            <v>20.7</v>
          </cell>
          <cell r="AS158">
            <v>13</v>
          </cell>
          <cell r="AT158">
            <v>38.6</v>
          </cell>
          <cell r="AU158">
            <v>0</v>
          </cell>
          <cell r="AV158">
            <v>0</v>
          </cell>
          <cell r="AW158">
            <v>0</v>
          </cell>
          <cell r="AX158">
            <v>0</v>
          </cell>
          <cell r="AY158" t="str">
            <v>W460X60</v>
          </cell>
          <cell r="AZ158" t="str">
            <v>W460X60</v>
          </cell>
          <cell r="BA158">
            <v>60</v>
          </cell>
          <cell r="BB158">
            <v>7610</v>
          </cell>
          <cell r="BC158">
            <v>455</v>
          </cell>
          <cell r="BD158">
            <v>0</v>
          </cell>
          <cell r="BE158">
            <v>0</v>
          </cell>
          <cell r="BF158">
            <v>153</v>
          </cell>
          <cell r="BG158">
            <v>0</v>
          </cell>
          <cell r="BH158">
            <v>0</v>
          </cell>
          <cell r="BI158">
            <v>8</v>
          </cell>
          <cell r="BJ158">
            <v>13.3</v>
          </cell>
          <cell r="BK158">
            <v>0</v>
          </cell>
          <cell r="BL158">
            <v>0</v>
          </cell>
          <cell r="BM158">
            <v>0</v>
          </cell>
          <cell r="BN158">
            <v>23.5</v>
          </cell>
          <cell r="BO158">
            <v>30.2</v>
          </cell>
          <cell r="BP158">
            <v>0</v>
          </cell>
          <cell r="BQ158">
            <v>0</v>
          </cell>
          <cell r="BR158">
            <v>0</v>
          </cell>
          <cell r="BS158">
            <v>0</v>
          </cell>
          <cell r="BT158">
            <v>0</v>
          </cell>
          <cell r="BU158">
            <v>60</v>
          </cell>
          <cell r="BV158">
            <v>0</v>
          </cell>
          <cell r="BW158">
            <v>0</v>
          </cell>
          <cell r="BX158">
            <v>50.9</v>
          </cell>
          <cell r="BY158">
            <v>0</v>
          </cell>
          <cell r="BZ158">
            <v>255</v>
          </cell>
          <cell r="CA158">
            <v>1280</v>
          </cell>
          <cell r="CB158">
            <v>1120</v>
          </cell>
          <cell r="CC158">
            <v>183</v>
          </cell>
          <cell r="CD158">
            <v>7.95</v>
          </cell>
          <cell r="CE158">
            <v>164</v>
          </cell>
          <cell r="CF158">
            <v>104</v>
          </cell>
          <cell r="CG158">
            <v>32.299999999999997</v>
          </cell>
          <cell r="CH158">
            <v>0</v>
          </cell>
          <cell r="CI158">
            <v>337</v>
          </cell>
          <cell r="CJ158">
            <v>387</v>
          </cell>
          <cell r="CK158">
            <v>0</v>
          </cell>
          <cell r="CL158">
            <v>16800</v>
          </cell>
          <cell r="CM158">
            <v>8.6199999999999992</v>
          </cell>
          <cell r="CN158">
            <v>213</v>
          </cell>
          <cell r="CO158">
            <v>633</v>
          </cell>
          <cell r="CP158">
            <v>0</v>
          </cell>
          <cell r="CQ158">
            <v>0</v>
          </cell>
          <cell r="CR158">
            <v>0</v>
          </cell>
          <cell r="CS158">
            <v>0</v>
          </cell>
        </row>
        <row r="159">
          <cell r="C159" t="str">
            <v>W18X35</v>
          </cell>
          <cell r="D159" t="str">
            <v>F</v>
          </cell>
          <cell r="E159">
            <v>35</v>
          </cell>
          <cell r="F159">
            <v>10.3</v>
          </cell>
          <cell r="G159">
            <v>17.7</v>
          </cell>
          <cell r="H159">
            <v>0</v>
          </cell>
          <cell r="I159">
            <v>0</v>
          </cell>
          <cell r="J159">
            <v>6</v>
          </cell>
          <cell r="K159">
            <v>0</v>
          </cell>
          <cell r="L159">
            <v>0</v>
          </cell>
          <cell r="M159">
            <v>0.3</v>
          </cell>
          <cell r="N159">
            <v>0.42499999999999999</v>
          </cell>
          <cell r="O159">
            <v>0</v>
          </cell>
          <cell r="P159">
            <v>0</v>
          </cell>
          <cell r="Q159">
            <v>0</v>
          </cell>
          <cell r="R159">
            <v>0.82699999999999996</v>
          </cell>
          <cell r="S159">
            <v>1.125</v>
          </cell>
          <cell r="T159">
            <v>0.75</v>
          </cell>
          <cell r="U159">
            <v>0</v>
          </cell>
          <cell r="V159">
            <v>0</v>
          </cell>
          <cell r="W159">
            <v>0</v>
          </cell>
          <cell r="X159">
            <v>0</v>
          </cell>
          <cell r="Y159">
            <v>0</v>
          </cell>
          <cell r="Z159">
            <v>7.06</v>
          </cell>
          <cell r="AA159">
            <v>0</v>
          </cell>
          <cell r="AB159">
            <v>53.5</v>
          </cell>
          <cell r="AC159">
            <v>0</v>
          </cell>
          <cell r="AD159">
            <v>0</v>
          </cell>
          <cell r="AE159">
            <v>510</v>
          </cell>
          <cell r="AF159">
            <v>66.5</v>
          </cell>
          <cell r="AG159">
            <v>57.6</v>
          </cell>
          <cell r="AH159">
            <v>7.04</v>
          </cell>
          <cell r="AI159">
            <v>15.3</v>
          </cell>
          <cell r="AJ159">
            <v>8.06</v>
          </cell>
          <cell r="AK159">
            <v>5.12</v>
          </cell>
          <cell r="AL159">
            <v>1.22</v>
          </cell>
          <cell r="AM159">
            <v>0</v>
          </cell>
          <cell r="AN159">
            <v>0.50600000000000001</v>
          </cell>
          <cell r="AO159">
            <v>1140</v>
          </cell>
          <cell r="AP159">
            <v>0</v>
          </cell>
          <cell r="AQ159">
            <v>25.9</v>
          </cell>
          <cell r="AR159">
            <v>16.5</v>
          </cell>
          <cell r="AS159">
            <v>10.5</v>
          </cell>
          <cell r="AT159">
            <v>32.700000000000003</v>
          </cell>
          <cell r="AU159">
            <v>0</v>
          </cell>
          <cell r="AV159">
            <v>0</v>
          </cell>
          <cell r="AW159">
            <v>0</v>
          </cell>
          <cell r="AX159">
            <v>0</v>
          </cell>
          <cell r="AY159" t="str">
            <v>W460X52</v>
          </cell>
          <cell r="AZ159" t="str">
            <v>W460X52</v>
          </cell>
          <cell r="BA159">
            <v>52</v>
          </cell>
          <cell r="BB159">
            <v>6650</v>
          </cell>
          <cell r="BC159">
            <v>450</v>
          </cell>
          <cell r="BD159">
            <v>0</v>
          </cell>
          <cell r="BE159">
            <v>0</v>
          </cell>
          <cell r="BF159">
            <v>152</v>
          </cell>
          <cell r="BG159">
            <v>0</v>
          </cell>
          <cell r="BH159">
            <v>0</v>
          </cell>
          <cell r="BI159">
            <v>7.62</v>
          </cell>
          <cell r="BJ159">
            <v>10.8</v>
          </cell>
          <cell r="BK159">
            <v>0</v>
          </cell>
          <cell r="BL159">
            <v>0</v>
          </cell>
          <cell r="BM159">
            <v>0</v>
          </cell>
          <cell r="BN159">
            <v>21</v>
          </cell>
          <cell r="BO159">
            <v>28.6</v>
          </cell>
          <cell r="BP159">
            <v>0</v>
          </cell>
          <cell r="BQ159">
            <v>0</v>
          </cell>
          <cell r="BR159">
            <v>0</v>
          </cell>
          <cell r="BS159">
            <v>0</v>
          </cell>
          <cell r="BT159">
            <v>0</v>
          </cell>
          <cell r="BU159">
            <v>52</v>
          </cell>
          <cell r="BV159">
            <v>0</v>
          </cell>
          <cell r="BW159">
            <v>0</v>
          </cell>
          <cell r="BX159">
            <v>53.5</v>
          </cell>
          <cell r="BY159">
            <v>0</v>
          </cell>
          <cell r="BZ159">
            <v>212</v>
          </cell>
          <cell r="CA159">
            <v>1090</v>
          </cell>
          <cell r="CB159">
            <v>944</v>
          </cell>
          <cell r="CC159">
            <v>179</v>
          </cell>
          <cell r="CD159">
            <v>6.37</v>
          </cell>
          <cell r="CE159">
            <v>132</v>
          </cell>
          <cell r="CF159">
            <v>83.9</v>
          </cell>
          <cell r="CG159">
            <v>31</v>
          </cell>
          <cell r="CH159">
            <v>0</v>
          </cell>
          <cell r="CI159">
            <v>211</v>
          </cell>
          <cell r="CJ159">
            <v>306</v>
          </cell>
          <cell r="CK159">
            <v>0</v>
          </cell>
          <cell r="CL159">
            <v>16700</v>
          </cell>
          <cell r="CM159">
            <v>6.87</v>
          </cell>
          <cell r="CN159">
            <v>172</v>
          </cell>
          <cell r="CO159">
            <v>536</v>
          </cell>
          <cell r="CP159">
            <v>0</v>
          </cell>
          <cell r="CQ159">
            <v>0</v>
          </cell>
          <cell r="CR159">
            <v>0</v>
          </cell>
          <cell r="CS159">
            <v>0</v>
          </cell>
        </row>
        <row r="160">
          <cell r="C160" t="str">
            <v>W16X100</v>
          </cell>
          <cell r="D160" t="str">
            <v>F</v>
          </cell>
          <cell r="E160">
            <v>100</v>
          </cell>
          <cell r="F160">
            <v>29.5</v>
          </cell>
          <cell r="G160">
            <v>17</v>
          </cell>
          <cell r="H160">
            <v>0</v>
          </cell>
          <cell r="I160">
            <v>0</v>
          </cell>
          <cell r="J160">
            <v>10.4</v>
          </cell>
          <cell r="K160">
            <v>0</v>
          </cell>
          <cell r="L160">
            <v>0</v>
          </cell>
          <cell r="M160">
            <v>0.58499999999999996</v>
          </cell>
          <cell r="N160">
            <v>0.98499999999999999</v>
          </cell>
          <cell r="O160">
            <v>0</v>
          </cell>
          <cell r="P160">
            <v>0</v>
          </cell>
          <cell r="Q160">
            <v>0</v>
          </cell>
          <cell r="R160">
            <v>1.39</v>
          </cell>
          <cell r="S160">
            <v>1.875</v>
          </cell>
          <cell r="T160">
            <v>1.125</v>
          </cell>
          <cell r="U160">
            <v>0</v>
          </cell>
          <cell r="V160">
            <v>0</v>
          </cell>
          <cell r="W160">
            <v>0</v>
          </cell>
          <cell r="X160">
            <v>0</v>
          </cell>
          <cell r="Y160">
            <v>0</v>
          </cell>
          <cell r="Z160">
            <v>5.29</v>
          </cell>
          <cell r="AA160">
            <v>0</v>
          </cell>
          <cell r="AB160">
            <v>24.3</v>
          </cell>
          <cell r="AC160">
            <v>0</v>
          </cell>
          <cell r="AD160">
            <v>0</v>
          </cell>
          <cell r="AE160">
            <v>1490</v>
          </cell>
          <cell r="AF160">
            <v>198</v>
          </cell>
          <cell r="AG160">
            <v>175</v>
          </cell>
          <cell r="AH160">
            <v>7.1</v>
          </cell>
          <cell r="AI160">
            <v>186</v>
          </cell>
          <cell r="AJ160">
            <v>54.9</v>
          </cell>
          <cell r="AK160">
            <v>35.700000000000003</v>
          </cell>
          <cell r="AL160">
            <v>2.5099999999999998</v>
          </cell>
          <cell r="AM160">
            <v>0</v>
          </cell>
          <cell r="AN160">
            <v>7.73</v>
          </cell>
          <cell r="AO160">
            <v>11900</v>
          </cell>
          <cell r="AP160">
            <v>0</v>
          </cell>
          <cell r="AQ160">
            <v>41.6</v>
          </cell>
          <cell r="AR160">
            <v>107</v>
          </cell>
          <cell r="AS160">
            <v>38.700000000000003</v>
          </cell>
          <cell r="AT160">
            <v>98.5</v>
          </cell>
          <cell r="AU160">
            <v>0</v>
          </cell>
          <cell r="AV160">
            <v>0</v>
          </cell>
          <cell r="AW160">
            <v>0</v>
          </cell>
          <cell r="AX160">
            <v>0</v>
          </cell>
          <cell r="AY160" t="str">
            <v>W410X149</v>
          </cell>
          <cell r="AZ160" t="str">
            <v>W410X149</v>
          </cell>
          <cell r="BA160">
            <v>149</v>
          </cell>
          <cell r="BB160">
            <v>19000</v>
          </cell>
          <cell r="BC160">
            <v>432</v>
          </cell>
          <cell r="BD160">
            <v>0</v>
          </cell>
          <cell r="BE160">
            <v>0</v>
          </cell>
          <cell r="BF160">
            <v>264</v>
          </cell>
          <cell r="BG160">
            <v>0</v>
          </cell>
          <cell r="BH160">
            <v>0</v>
          </cell>
          <cell r="BI160">
            <v>14.9</v>
          </cell>
          <cell r="BJ160">
            <v>25</v>
          </cell>
          <cell r="BK160">
            <v>0</v>
          </cell>
          <cell r="BL160">
            <v>0</v>
          </cell>
          <cell r="BM160">
            <v>0</v>
          </cell>
          <cell r="BN160">
            <v>35.299999999999997</v>
          </cell>
          <cell r="BO160">
            <v>47.6</v>
          </cell>
          <cell r="BP160">
            <v>0</v>
          </cell>
          <cell r="BQ160">
            <v>0</v>
          </cell>
          <cell r="BR160">
            <v>0</v>
          </cell>
          <cell r="BS160">
            <v>0</v>
          </cell>
          <cell r="BT160">
            <v>0</v>
          </cell>
          <cell r="BU160">
            <v>149</v>
          </cell>
          <cell r="BV160">
            <v>0</v>
          </cell>
          <cell r="BW160">
            <v>0</v>
          </cell>
          <cell r="BX160">
            <v>24.3</v>
          </cell>
          <cell r="BY160">
            <v>0</v>
          </cell>
          <cell r="BZ160">
            <v>620</v>
          </cell>
          <cell r="CA160">
            <v>3240</v>
          </cell>
          <cell r="CB160">
            <v>2870</v>
          </cell>
          <cell r="CC160">
            <v>180</v>
          </cell>
          <cell r="CD160">
            <v>77.400000000000006</v>
          </cell>
          <cell r="CE160">
            <v>900</v>
          </cell>
          <cell r="CF160">
            <v>585</v>
          </cell>
          <cell r="CG160">
            <v>63.8</v>
          </cell>
          <cell r="CH160">
            <v>0</v>
          </cell>
          <cell r="CI160">
            <v>3220</v>
          </cell>
          <cell r="CJ160">
            <v>3200</v>
          </cell>
          <cell r="CK160">
            <v>0</v>
          </cell>
          <cell r="CL160">
            <v>26800</v>
          </cell>
          <cell r="CM160">
            <v>44.5</v>
          </cell>
          <cell r="CN160">
            <v>634</v>
          </cell>
          <cell r="CO160">
            <v>1610</v>
          </cell>
          <cell r="CP160">
            <v>0</v>
          </cell>
          <cell r="CQ160">
            <v>0</v>
          </cell>
          <cell r="CR160">
            <v>0</v>
          </cell>
          <cell r="CS160">
            <v>0</v>
          </cell>
        </row>
        <row r="161">
          <cell r="C161" t="str">
            <v>W16X89</v>
          </cell>
          <cell r="D161" t="str">
            <v>F</v>
          </cell>
          <cell r="E161">
            <v>89</v>
          </cell>
          <cell r="F161">
            <v>26.2</v>
          </cell>
          <cell r="G161">
            <v>16.8</v>
          </cell>
          <cell r="H161">
            <v>0</v>
          </cell>
          <cell r="I161">
            <v>0</v>
          </cell>
          <cell r="J161">
            <v>10.4</v>
          </cell>
          <cell r="K161">
            <v>0</v>
          </cell>
          <cell r="L161">
            <v>0</v>
          </cell>
          <cell r="M161">
            <v>0.52500000000000002</v>
          </cell>
          <cell r="N161">
            <v>0.875</v>
          </cell>
          <cell r="O161">
            <v>0</v>
          </cell>
          <cell r="P161">
            <v>0</v>
          </cell>
          <cell r="Q161">
            <v>0</v>
          </cell>
          <cell r="R161">
            <v>1.28</v>
          </cell>
          <cell r="S161">
            <v>1.75</v>
          </cell>
          <cell r="T161">
            <v>1.0625</v>
          </cell>
          <cell r="U161">
            <v>0</v>
          </cell>
          <cell r="V161">
            <v>0</v>
          </cell>
          <cell r="W161">
            <v>0</v>
          </cell>
          <cell r="X161">
            <v>0</v>
          </cell>
          <cell r="Y161">
            <v>0</v>
          </cell>
          <cell r="Z161">
            <v>5.92</v>
          </cell>
          <cell r="AA161">
            <v>0</v>
          </cell>
          <cell r="AB161">
            <v>27</v>
          </cell>
          <cell r="AC161">
            <v>0</v>
          </cell>
          <cell r="AD161">
            <v>0</v>
          </cell>
          <cell r="AE161">
            <v>1300</v>
          </cell>
          <cell r="AF161">
            <v>175</v>
          </cell>
          <cell r="AG161">
            <v>155</v>
          </cell>
          <cell r="AH161">
            <v>7.05</v>
          </cell>
          <cell r="AI161">
            <v>163</v>
          </cell>
          <cell r="AJ161">
            <v>48.1</v>
          </cell>
          <cell r="AK161">
            <v>31.4</v>
          </cell>
          <cell r="AL161">
            <v>2.4900000000000002</v>
          </cell>
          <cell r="AM161">
            <v>0</v>
          </cell>
          <cell r="AN161">
            <v>5.45</v>
          </cell>
          <cell r="AO161">
            <v>10200</v>
          </cell>
          <cell r="AP161">
            <v>0</v>
          </cell>
          <cell r="AQ161">
            <v>41.4</v>
          </cell>
          <cell r="AR161">
            <v>94.2</v>
          </cell>
          <cell r="AS161">
            <v>34.4</v>
          </cell>
          <cell r="AT161">
            <v>87.3</v>
          </cell>
          <cell r="AU161">
            <v>0</v>
          </cell>
          <cell r="AV161">
            <v>0</v>
          </cell>
          <cell r="AW161">
            <v>0</v>
          </cell>
          <cell r="AX161">
            <v>0</v>
          </cell>
          <cell r="AY161" t="str">
            <v>W410X132</v>
          </cell>
          <cell r="AZ161" t="str">
            <v>W410X132</v>
          </cell>
          <cell r="BA161">
            <v>132</v>
          </cell>
          <cell r="BB161">
            <v>16900</v>
          </cell>
          <cell r="BC161">
            <v>427</v>
          </cell>
          <cell r="BD161">
            <v>0</v>
          </cell>
          <cell r="BE161">
            <v>0</v>
          </cell>
          <cell r="BF161">
            <v>264</v>
          </cell>
          <cell r="BG161">
            <v>0</v>
          </cell>
          <cell r="BH161">
            <v>0</v>
          </cell>
          <cell r="BI161">
            <v>13.3</v>
          </cell>
          <cell r="BJ161">
            <v>22.2</v>
          </cell>
          <cell r="BK161">
            <v>0</v>
          </cell>
          <cell r="BL161">
            <v>0</v>
          </cell>
          <cell r="BM161">
            <v>0</v>
          </cell>
          <cell r="BN161">
            <v>32.5</v>
          </cell>
          <cell r="BO161">
            <v>44.5</v>
          </cell>
          <cell r="BP161">
            <v>0</v>
          </cell>
          <cell r="BQ161">
            <v>0</v>
          </cell>
          <cell r="BR161">
            <v>0</v>
          </cell>
          <cell r="BS161">
            <v>0</v>
          </cell>
          <cell r="BT161">
            <v>0</v>
          </cell>
          <cell r="BU161">
            <v>132</v>
          </cell>
          <cell r="BV161">
            <v>0</v>
          </cell>
          <cell r="BW161">
            <v>0</v>
          </cell>
          <cell r="BX161">
            <v>27</v>
          </cell>
          <cell r="BY161">
            <v>0</v>
          </cell>
          <cell r="BZ161">
            <v>541</v>
          </cell>
          <cell r="CA161">
            <v>2870</v>
          </cell>
          <cell r="CB161">
            <v>2540</v>
          </cell>
          <cell r="CC161">
            <v>179</v>
          </cell>
          <cell r="CD161">
            <v>67.8</v>
          </cell>
          <cell r="CE161">
            <v>788</v>
          </cell>
          <cell r="CF161">
            <v>515</v>
          </cell>
          <cell r="CG161">
            <v>63.2</v>
          </cell>
          <cell r="CH161">
            <v>0</v>
          </cell>
          <cell r="CI161">
            <v>2270</v>
          </cell>
          <cell r="CJ161">
            <v>2740</v>
          </cell>
          <cell r="CK161">
            <v>0</v>
          </cell>
          <cell r="CL161">
            <v>26700</v>
          </cell>
          <cell r="CM161">
            <v>39.200000000000003</v>
          </cell>
          <cell r="CN161">
            <v>564</v>
          </cell>
          <cell r="CO161">
            <v>1430</v>
          </cell>
          <cell r="CP161">
            <v>0</v>
          </cell>
          <cell r="CQ161">
            <v>0</v>
          </cell>
          <cell r="CR161">
            <v>0</v>
          </cell>
          <cell r="CS161">
            <v>0</v>
          </cell>
        </row>
        <row r="162">
          <cell r="C162" t="str">
            <v>W16X77</v>
          </cell>
          <cell r="D162" t="str">
            <v>F</v>
          </cell>
          <cell r="E162">
            <v>77</v>
          </cell>
          <cell r="F162">
            <v>22.6</v>
          </cell>
          <cell r="G162">
            <v>16.5</v>
          </cell>
          <cell r="H162">
            <v>0</v>
          </cell>
          <cell r="I162">
            <v>0</v>
          </cell>
          <cell r="J162">
            <v>10.3</v>
          </cell>
          <cell r="K162">
            <v>0</v>
          </cell>
          <cell r="L162">
            <v>0</v>
          </cell>
          <cell r="M162">
            <v>0.45500000000000002</v>
          </cell>
          <cell r="N162">
            <v>0.76</v>
          </cell>
          <cell r="O162">
            <v>0</v>
          </cell>
          <cell r="P162">
            <v>0</v>
          </cell>
          <cell r="Q162">
            <v>0</v>
          </cell>
          <cell r="R162">
            <v>1.1599999999999999</v>
          </cell>
          <cell r="S162">
            <v>1.625</v>
          </cell>
          <cell r="T162">
            <v>1.0625</v>
          </cell>
          <cell r="U162">
            <v>0</v>
          </cell>
          <cell r="V162">
            <v>0</v>
          </cell>
          <cell r="W162">
            <v>0</v>
          </cell>
          <cell r="X162">
            <v>0</v>
          </cell>
          <cell r="Y162">
            <v>0</v>
          </cell>
          <cell r="Z162">
            <v>6.77</v>
          </cell>
          <cell r="AA162">
            <v>0</v>
          </cell>
          <cell r="AB162">
            <v>31.2</v>
          </cell>
          <cell r="AC162">
            <v>0</v>
          </cell>
          <cell r="AD162">
            <v>0</v>
          </cell>
          <cell r="AE162">
            <v>1110</v>
          </cell>
          <cell r="AF162">
            <v>150</v>
          </cell>
          <cell r="AG162">
            <v>134</v>
          </cell>
          <cell r="AH162">
            <v>7</v>
          </cell>
          <cell r="AI162">
            <v>138</v>
          </cell>
          <cell r="AJ162">
            <v>41.1</v>
          </cell>
          <cell r="AK162">
            <v>26.9</v>
          </cell>
          <cell r="AL162">
            <v>2.4700000000000002</v>
          </cell>
          <cell r="AM162">
            <v>0</v>
          </cell>
          <cell r="AN162">
            <v>3.57</v>
          </cell>
          <cell r="AO162">
            <v>8590</v>
          </cell>
          <cell r="AP162">
            <v>0</v>
          </cell>
          <cell r="AQ162">
            <v>40.5</v>
          </cell>
          <cell r="AR162">
            <v>79.3</v>
          </cell>
          <cell r="AS162">
            <v>29.4</v>
          </cell>
          <cell r="AT162">
            <v>74.400000000000006</v>
          </cell>
          <cell r="AU162">
            <v>0</v>
          </cell>
          <cell r="AV162">
            <v>0</v>
          </cell>
          <cell r="AW162">
            <v>0</v>
          </cell>
          <cell r="AX162">
            <v>0</v>
          </cell>
          <cell r="AY162" t="str">
            <v>W410X114</v>
          </cell>
          <cell r="AZ162" t="str">
            <v>W410X114</v>
          </cell>
          <cell r="BA162">
            <v>114</v>
          </cell>
          <cell r="BB162">
            <v>14600</v>
          </cell>
          <cell r="BC162">
            <v>419</v>
          </cell>
          <cell r="BD162">
            <v>0</v>
          </cell>
          <cell r="BE162">
            <v>0</v>
          </cell>
          <cell r="BF162">
            <v>262</v>
          </cell>
          <cell r="BG162">
            <v>0</v>
          </cell>
          <cell r="BH162">
            <v>0</v>
          </cell>
          <cell r="BI162">
            <v>11.6</v>
          </cell>
          <cell r="BJ162">
            <v>19.3</v>
          </cell>
          <cell r="BK162">
            <v>0</v>
          </cell>
          <cell r="BL162">
            <v>0</v>
          </cell>
          <cell r="BM162">
            <v>0</v>
          </cell>
          <cell r="BN162">
            <v>29.5</v>
          </cell>
          <cell r="BO162">
            <v>41.3</v>
          </cell>
          <cell r="BP162">
            <v>0</v>
          </cell>
          <cell r="BQ162">
            <v>0</v>
          </cell>
          <cell r="BR162">
            <v>0</v>
          </cell>
          <cell r="BS162">
            <v>0</v>
          </cell>
          <cell r="BT162">
            <v>0</v>
          </cell>
          <cell r="BU162">
            <v>114</v>
          </cell>
          <cell r="BV162">
            <v>0</v>
          </cell>
          <cell r="BW162">
            <v>0</v>
          </cell>
          <cell r="BX162">
            <v>31.2</v>
          </cell>
          <cell r="BY162">
            <v>0</v>
          </cell>
          <cell r="BZ162">
            <v>462</v>
          </cell>
          <cell r="CA162">
            <v>2460</v>
          </cell>
          <cell r="CB162">
            <v>2200</v>
          </cell>
          <cell r="CC162">
            <v>178</v>
          </cell>
          <cell r="CD162">
            <v>57.4</v>
          </cell>
          <cell r="CE162">
            <v>674</v>
          </cell>
          <cell r="CF162">
            <v>441</v>
          </cell>
          <cell r="CG162">
            <v>62.7</v>
          </cell>
          <cell r="CH162">
            <v>0</v>
          </cell>
          <cell r="CI162">
            <v>1490</v>
          </cell>
          <cell r="CJ162">
            <v>2310</v>
          </cell>
          <cell r="CK162">
            <v>0</v>
          </cell>
          <cell r="CL162">
            <v>26100</v>
          </cell>
          <cell r="CM162">
            <v>33</v>
          </cell>
          <cell r="CN162">
            <v>482</v>
          </cell>
          <cell r="CO162">
            <v>1220</v>
          </cell>
          <cell r="CP162">
            <v>0</v>
          </cell>
          <cell r="CQ162">
            <v>0</v>
          </cell>
          <cell r="CR162">
            <v>0</v>
          </cell>
          <cell r="CS162">
            <v>0</v>
          </cell>
        </row>
        <row r="163">
          <cell r="C163" t="str">
            <v>W16X67</v>
          </cell>
          <cell r="D163" t="str">
            <v>F</v>
          </cell>
          <cell r="E163">
            <v>67</v>
          </cell>
          <cell r="F163">
            <v>19.7</v>
          </cell>
          <cell r="G163">
            <v>16.3</v>
          </cell>
          <cell r="H163">
            <v>0</v>
          </cell>
          <cell r="I163">
            <v>0</v>
          </cell>
          <cell r="J163">
            <v>10.199999999999999</v>
          </cell>
          <cell r="K163">
            <v>0</v>
          </cell>
          <cell r="L163">
            <v>0</v>
          </cell>
          <cell r="M163">
            <v>0.39500000000000002</v>
          </cell>
          <cell r="N163">
            <v>0.66500000000000004</v>
          </cell>
          <cell r="O163">
            <v>0</v>
          </cell>
          <cell r="P163">
            <v>0</v>
          </cell>
          <cell r="Q163">
            <v>0</v>
          </cell>
          <cell r="R163">
            <v>1.07</v>
          </cell>
          <cell r="S163">
            <v>1.5625</v>
          </cell>
          <cell r="T163">
            <v>1</v>
          </cell>
          <cell r="U163">
            <v>0</v>
          </cell>
          <cell r="V163">
            <v>0</v>
          </cell>
          <cell r="W163">
            <v>0</v>
          </cell>
          <cell r="X163">
            <v>0</v>
          </cell>
          <cell r="Y163">
            <v>0</v>
          </cell>
          <cell r="Z163">
            <v>7.7</v>
          </cell>
          <cell r="AA163">
            <v>0</v>
          </cell>
          <cell r="AB163">
            <v>35.9</v>
          </cell>
          <cell r="AC163">
            <v>0</v>
          </cell>
          <cell r="AD163">
            <v>0</v>
          </cell>
          <cell r="AE163">
            <v>954</v>
          </cell>
          <cell r="AF163">
            <v>130</v>
          </cell>
          <cell r="AG163">
            <v>117</v>
          </cell>
          <cell r="AH163">
            <v>6.96</v>
          </cell>
          <cell r="AI163">
            <v>119</v>
          </cell>
          <cell r="AJ163">
            <v>35.5</v>
          </cell>
          <cell r="AK163">
            <v>23.2</v>
          </cell>
          <cell r="AL163">
            <v>2.46</v>
          </cell>
          <cell r="AM163">
            <v>0</v>
          </cell>
          <cell r="AN163">
            <v>2.39</v>
          </cell>
          <cell r="AO163">
            <v>7300</v>
          </cell>
          <cell r="AP163">
            <v>0</v>
          </cell>
          <cell r="AQ163">
            <v>39.9</v>
          </cell>
          <cell r="AR163">
            <v>67.599999999999994</v>
          </cell>
          <cell r="AS163">
            <v>25.5</v>
          </cell>
          <cell r="AT163">
            <v>64.099999999999994</v>
          </cell>
          <cell r="AU163">
            <v>0</v>
          </cell>
          <cell r="AV163">
            <v>0</v>
          </cell>
          <cell r="AW163">
            <v>0</v>
          </cell>
          <cell r="AX163">
            <v>0</v>
          </cell>
          <cell r="AY163" t="str">
            <v>W410X100</v>
          </cell>
          <cell r="AZ163" t="str">
            <v>W410X100</v>
          </cell>
          <cell r="BA163">
            <v>100</v>
          </cell>
          <cell r="BB163">
            <v>12700</v>
          </cell>
          <cell r="BC163">
            <v>414</v>
          </cell>
          <cell r="BD163">
            <v>0</v>
          </cell>
          <cell r="BE163">
            <v>0</v>
          </cell>
          <cell r="BF163">
            <v>259</v>
          </cell>
          <cell r="BG163">
            <v>0</v>
          </cell>
          <cell r="BH163">
            <v>0</v>
          </cell>
          <cell r="BI163">
            <v>10</v>
          </cell>
          <cell r="BJ163">
            <v>16.899999999999999</v>
          </cell>
          <cell r="BK163">
            <v>0</v>
          </cell>
          <cell r="BL163">
            <v>0</v>
          </cell>
          <cell r="BM163">
            <v>0</v>
          </cell>
          <cell r="BN163">
            <v>27.2</v>
          </cell>
          <cell r="BO163">
            <v>39.700000000000003</v>
          </cell>
          <cell r="BP163">
            <v>0</v>
          </cell>
          <cell r="BQ163">
            <v>0</v>
          </cell>
          <cell r="BR163">
            <v>0</v>
          </cell>
          <cell r="BS163">
            <v>0</v>
          </cell>
          <cell r="BT163">
            <v>0</v>
          </cell>
          <cell r="BU163">
            <v>100</v>
          </cell>
          <cell r="BV163">
            <v>0</v>
          </cell>
          <cell r="BW163">
            <v>0</v>
          </cell>
          <cell r="BX163">
            <v>35.9</v>
          </cell>
          <cell r="BY163">
            <v>0</v>
          </cell>
          <cell r="BZ163">
            <v>397</v>
          </cell>
          <cell r="CA163">
            <v>2130</v>
          </cell>
          <cell r="CB163">
            <v>1920</v>
          </cell>
          <cell r="CC163">
            <v>177</v>
          </cell>
          <cell r="CD163">
            <v>49.5</v>
          </cell>
          <cell r="CE163">
            <v>582</v>
          </cell>
          <cell r="CF163">
            <v>380</v>
          </cell>
          <cell r="CG163">
            <v>62.5</v>
          </cell>
          <cell r="CH163">
            <v>0</v>
          </cell>
          <cell r="CI163">
            <v>995</v>
          </cell>
          <cell r="CJ163">
            <v>1960</v>
          </cell>
          <cell r="CK163">
            <v>0</v>
          </cell>
          <cell r="CL163">
            <v>25700</v>
          </cell>
          <cell r="CM163">
            <v>28.1</v>
          </cell>
          <cell r="CN163">
            <v>418</v>
          </cell>
          <cell r="CO163">
            <v>1050</v>
          </cell>
          <cell r="CP163">
            <v>0</v>
          </cell>
          <cell r="CQ163">
            <v>0</v>
          </cell>
          <cell r="CR163">
            <v>0</v>
          </cell>
          <cell r="CS163">
            <v>0</v>
          </cell>
        </row>
        <row r="164">
          <cell r="C164" t="str">
            <v>W16X57</v>
          </cell>
          <cell r="D164" t="str">
            <v>F</v>
          </cell>
          <cell r="E164">
            <v>57</v>
          </cell>
          <cell r="F164">
            <v>16.8</v>
          </cell>
          <cell r="G164">
            <v>16.399999999999999</v>
          </cell>
          <cell r="H164">
            <v>0</v>
          </cell>
          <cell r="I164">
            <v>0</v>
          </cell>
          <cell r="J164">
            <v>7.12</v>
          </cell>
          <cell r="K164">
            <v>0</v>
          </cell>
          <cell r="L164">
            <v>0</v>
          </cell>
          <cell r="M164">
            <v>0.43</v>
          </cell>
          <cell r="N164">
            <v>0.71499999999999997</v>
          </cell>
          <cell r="O164">
            <v>13.625</v>
          </cell>
          <cell r="P164">
            <v>0</v>
          </cell>
          <cell r="Q164">
            <v>0</v>
          </cell>
          <cell r="R164">
            <v>1.1200000000000001</v>
          </cell>
          <cell r="S164">
            <v>1.375</v>
          </cell>
          <cell r="T164">
            <v>0.875</v>
          </cell>
          <cell r="U164">
            <v>0</v>
          </cell>
          <cell r="V164">
            <v>0</v>
          </cell>
          <cell r="W164">
            <v>0</v>
          </cell>
          <cell r="X164">
            <v>0</v>
          </cell>
          <cell r="Y164">
            <v>0</v>
          </cell>
          <cell r="Z164">
            <v>4.9800000000000004</v>
          </cell>
          <cell r="AA164">
            <v>0</v>
          </cell>
          <cell r="AB164">
            <v>33</v>
          </cell>
          <cell r="AC164">
            <v>0</v>
          </cell>
          <cell r="AD164">
            <v>0</v>
          </cell>
          <cell r="AE164">
            <v>758</v>
          </cell>
          <cell r="AF164">
            <v>105</v>
          </cell>
          <cell r="AG164">
            <v>92.2</v>
          </cell>
          <cell r="AH164">
            <v>6.72</v>
          </cell>
          <cell r="AI164">
            <v>43.1</v>
          </cell>
          <cell r="AJ164">
            <v>18.899999999999999</v>
          </cell>
          <cell r="AK164">
            <v>12.1</v>
          </cell>
          <cell r="AL164">
            <v>1.6</v>
          </cell>
          <cell r="AM164">
            <v>0</v>
          </cell>
          <cell r="AN164">
            <v>2.2200000000000002</v>
          </cell>
          <cell r="AO164">
            <v>2660</v>
          </cell>
          <cell r="AP164">
            <v>0</v>
          </cell>
          <cell r="AQ164">
            <v>27.9</v>
          </cell>
          <cell r="AR164">
            <v>35.5</v>
          </cell>
          <cell r="AS164">
            <v>18.8</v>
          </cell>
          <cell r="AT164">
            <v>52</v>
          </cell>
          <cell r="AU164">
            <v>0</v>
          </cell>
          <cell r="AV164">
            <v>0</v>
          </cell>
          <cell r="AW164">
            <v>0</v>
          </cell>
          <cell r="AX164">
            <v>0</v>
          </cell>
          <cell r="AY164" t="str">
            <v>W410X85</v>
          </cell>
          <cell r="AZ164" t="str">
            <v>W410X85</v>
          </cell>
          <cell r="BA164">
            <v>85</v>
          </cell>
          <cell r="BB164">
            <v>10800</v>
          </cell>
          <cell r="BC164">
            <v>417</v>
          </cell>
          <cell r="BD164">
            <v>0</v>
          </cell>
          <cell r="BE164">
            <v>0</v>
          </cell>
          <cell r="BF164">
            <v>181</v>
          </cell>
          <cell r="BG164">
            <v>0</v>
          </cell>
          <cell r="BH164">
            <v>0</v>
          </cell>
          <cell r="BI164">
            <v>10.9</v>
          </cell>
          <cell r="BJ164">
            <v>18.2</v>
          </cell>
          <cell r="BK164">
            <v>0</v>
          </cell>
          <cell r="BL164">
            <v>0</v>
          </cell>
          <cell r="BM164">
            <v>0</v>
          </cell>
          <cell r="BN164">
            <v>28.4</v>
          </cell>
          <cell r="BO164">
            <v>34.9</v>
          </cell>
          <cell r="BP164">
            <v>0</v>
          </cell>
          <cell r="BQ164">
            <v>0</v>
          </cell>
          <cell r="BR164">
            <v>0</v>
          </cell>
          <cell r="BS164">
            <v>0</v>
          </cell>
          <cell r="BT164">
            <v>0</v>
          </cell>
          <cell r="BU164">
            <v>85</v>
          </cell>
          <cell r="BV164">
            <v>0</v>
          </cell>
          <cell r="BW164">
            <v>0</v>
          </cell>
          <cell r="BX164">
            <v>33</v>
          </cell>
          <cell r="BY164">
            <v>0</v>
          </cell>
          <cell r="BZ164">
            <v>316</v>
          </cell>
          <cell r="CA164">
            <v>1720</v>
          </cell>
          <cell r="CB164">
            <v>1510</v>
          </cell>
          <cell r="CC164">
            <v>171</v>
          </cell>
          <cell r="CD164">
            <v>17.899999999999999</v>
          </cell>
          <cell r="CE164">
            <v>310</v>
          </cell>
          <cell r="CF164">
            <v>198</v>
          </cell>
          <cell r="CG164">
            <v>40.6</v>
          </cell>
          <cell r="CH164">
            <v>0</v>
          </cell>
          <cell r="CI164">
            <v>924</v>
          </cell>
          <cell r="CJ164">
            <v>714</v>
          </cell>
          <cell r="CK164">
            <v>0</v>
          </cell>
          <cell r="CL164">
            <v>18000</v>
          </cell>
          <cell r="CM164">
            <v>14.8</v>
          </cell>
          <cell r="CN164">
            <v>308</v>
          </cell>
          <cell r="CO164">
            <v>852</v>
          </cell>
          <cell r="CP164">
            <v>0</v>
          </cell>
          <cell r="CQ164">
            <v>0</v>
          </cell>
          <cell r="CR164">
            <v>0</v>
          </cell>
          <cell r="CS164">
            <v>0</v>
          </cell>
        </row>
        <row r="165">
          <cell r="C165" t="str">
            <v>W16X50</v>
          </cell>
          <cell r="D165" t="str">
            <v>F</v>
          </cell>
          <cell r="E165">
            <v>50</v>
          </cell>
          <cell r="F165">
            <v>14.7</v>
          </cell>
          <cell r="G165">
            <v>16.3</v>
          </cell>
          <cell r="H165">
            <v>0</v>
          </cell>
          <cell r="I165">
            <v>0</v>
          </cell>
          <cell r="J165">
            <v>7.07</v>
          </cell>
          <cell r="K165">
            <v>0</v>
          </cell>
          <cell r="L165">
            <v>0</v>
          </cell>
          <cell r="M165">
            <v>0.38</v>
          </cell>
          <cell r="N165">
            <v>0.63</v>
          </cell>
          <cell r="O165">
            <v>13.625</v>
          </cell>
          <cell r="P165">
            <v>0</v>
          </cell>
          <cell r="Q165">
            <v>0</v>
          </cell>
          <cell r="R165">
            <v>1.03</v>
          </cell>
          <cell r="S165">
            <v>1.3125</v>
          </cell>
          <cell r="T165">
            <v>0.8125</v>
          </cell>
          <cell r="U165">
            <v>0</v>
          </cell>
          <cell r="V165">
            <v>0</v>
          </cell>
          <cell r="W165">
            <v>0</v>
          </cell>
          <cell r="X165">
            <v>0</v>
          </cell>
          <cell r="Y165">
            <v>0</v>
          </cell>
          <cell r="Z165">
            <v>5.61</v>
          </cell>
          <cell r="AA165">
            <v>0</v>
          </cell>
          <cell r="AB165">
            <v>37.4</v>
          </cell>
          <cell r="AC165">
            <v>0</v>
          </cell>
          <cell r="AD165">
            <v>0</v>
          </cell>
          <cell r="AE165">
            <v>659</v>
          </cell>
          <cell r="AF165">
            <v>92</v>
          </cell>
          <cell r="AG165">
            <v>81</v>
          </cell>
          <cell r="AH165">
            <v>6.68</v>
          </cell>
          <cell r="AI165">
            <v>37.200000000000003</v>
          </cell>
          <cell r="AJ165">
            <v>16.3</v>
          </cell>
          <cell r="AK165">
            <v>10.5</v>
          </cell>
          <cell r="AL165">
            <v>1.59</v>
          </cell>
          <cell r="AM165">
            <v>0</v>
          </cell>
          <cell r="AN165">
            <v>1.52</v>
          </cell>
          <cell r="AO165">
            <v>2270</v>
          </cell>
          <cell r="AP165">
            <v>0</v>
          </cell>
          <cell r="AQ165">
            <v>27.7</v>
          </cell>
          <cell r="AR165">
            <v>30.8</v>
          </cell>
          <cell r="AS165">
            <v>16.5</v>
          </cell>
          <cell r="AT165">
            <v>45.6</v>
          </cell>
          <cell r="AU165">
            <v>0</v>
          </cell>
          <cell r="AV165">
            <v>0</v>
          </cell>
          <cell r="AW165">
            <v>0</v>
          </cell>
          <cell r="AX165">
            <v>0</v>
          </cell>
          <cell r="AY165" t="str">
            <v>W410X75</v>
          </cell>
          <cell r="AZ165" t="str">
            <v>W410X75</v>
          </cell>
          <cell r="BA165">
            <v>75</v>
          </cell>
          <cell r="BB165">
            <v>9480</v>
          </cell>
          <cell r="BC165">
            <v>414</v>
          </cell>
          <cell r="BD165">
            <v>0</v>
          </cell>
          <cell r="BE165">
            <v>0</v>
          </cell>
          <cell r="BF165">
            <v>180</v>
          </cell>
          <cell r="BG165">
            <v>0</v>
          </cell>
          <cell r="BH165">
            <v>0</v>
          </cell>
          <cell r="BI165">
            <v>9.65</v>
          </cell>
          <cell r="BJ165">
            <v>16</v>
          </cell>
          <cell r="BK165">
            <v>0</v>
          </cell>
          <cell r="BL165">
            <v>0</v>
          </cell>
          <cell r="BM165">
            <v>0</v>
          </cell>
          <cell r="BN165">
            <v>26.2</v>
          </cell>
          <cell r="BO165">
            <v>33.299999999999997</v>
          </cell>
          <cell r="BP165">
            <v>0</v>
          </cell>
          <cell r="BQ165">
            <v>0</v>
          </cell>
          <cell r="BR165">
            <v>0</v>
          </cell>
          <cell r="BS165">
            <v>0</v>
          </cell>
          <cell r="BT165">
            <v>0</v>
          </cell>
          <cell r="BU165">
            <v>75</v>
          </cell>
          <cell r="BV165">
            <v>0</v>
          </cell>
          <cell r="BW165">
            <v>0</v>
          </cell>
          <cell r="BX165">
            <v>37.4</v>
          </cell>
          <cell r="BY165">
            <v>0</v>
          </cell>
          <cell r="BZ165">
            <v>274</v>
          </cell>
          <cell r="CA165">
            <v>1510</v>
          </cell>
          <cell r="CB165">
            <v>1330</v>
          </cell>
          <cell r="CC165">
            <v>170</v>
          </cell>
          <cell r="CD165">
            <v>15.5</v>
          </cell>
          <cell r="CE165">
            <v>267</v>
          </cell>
          <cell r="CF165">
            <v>172</v>
          </cell>
          <cell r="CG165">
            <v>40.4</v>
          </cell>
          <cell r="CH165">
            <v>0</v>
          </cell>
          <cell r="CI165">
            <v>633</v>
          </cell>
          <cell r="CJ165">
            <v>610</v>
          </cell>
          <cell r="CK165">
            <v>0</v>
          </cell>
          <cell r="CL165">
            <v>17900</v>
          </cell>
          <cell r="CM165">
            <v>12.8</v>
          </cell>
          <cell r="CN165">
            <v>270</v>
          </cell>
          <cell r="CO165">
            <v>747</v>
          </cell>
          <cell r="CP165">
            <v>0</v>
          </cell>
          <cell r="CQ165">
            <v>0</v>
          </cell>
          <cell r="CR165">
            <v>0</v>
          </cell>
          <cell r="CS165">
            <v>0</v>
          </cell>
        </row>
        <row r="166">
          <cell r="C166" t="str">
            <v>W16X45</v>
          </cell>
          <cell r="D166" t="str">
            <v>F</v>
          </cell>
          <cell r="E166">
            <v>45</v>
          </cell>
          <cell r="F166">
            <v>13.3</v>
          </cell>
          <cell r="G166">
            <v>16.100000000000001</v>
          </cell>
          <cell r="H166">
            <v>0</v>
          </cell>
          <cell r="I166">
            <v>0</v>
          </cell>
          <cell r="J166">
            <v>7.04</v>
          </cell>
          <cell r="K166">
            <v>0</v>
          </cell>
          <cell r="L166">
            <v>0</v>
          </cell>
          <cell r="M166">
            <v>0.34499999999999997</v>
          </cell>
          <cell r="N166">
            <v>0.56499999999999995</v>
          </cell>
          <cell r="O166">
            <v>13.625</v>
          </cell>
          <cell r="P166">
            <v>0</v>
          </cell>
          <cell r="Q166">
            <v>0</v>
          </cell>
          <cell r="R166">
            <v>0.96699999999999997</v>
          </cell>
          <cell r="S166">
            <v>1.25</v>
          </cell>
          <cell r="T166">
            <v>0.8125</v>
          </cell>
          <cell r="U166">
            <v>0</v>
          </cell>
          <cell r="V166">
            <v>0</v>
          </cell>
          <cell r="W166">
            <v>0</v>
          </cell>
          <cell r="X166">
            <v>0</v>
          </cell>
          <cell r="Y166">
            <v>0</v>
          </cell>
          <cell r="Z166">
            <v>6.23</v>
          </cell>
          <cell r="AA166">
            <v>0</v>
          </cell>
          <cell r="AB166">
            <v>41.1</v>
          </cell>
          <cell r="AC166">
            <v>0</v>
          </cell>
          <cell r="AD166">
            <v>0</v>
          </cell>
          <cell r="AE166">
            <v>586</v>
          </cell>
          <cell r="AF166">
            <v>82.3</v>
          </cell>
          <cell r="AG166">
            <v>72.7</v>
          </cell>
          <cell r="AH166">
            <v>6.65</v>
          </cell>
          <cell r="AI166">
            <v>32.799999999999997</v>
          </cell>
          <cell r="AJ166">
            <v>14.5</v>
          </cell>
          <cell r="AK166">
            <v>9.34</v>
          </cell>
          <cell r="AL166">
            <v>1.57</v>
          </cell>
          <cell r="AM166">
            <v>0</v>
          </cell>
          <cell r="AN166">
            <v>1.1100000000000001</v>
          </cell>
          <cell r="AO166">
            <v>1990</v>
          </cell>
          <cell r="AP166">
            <v>0</v>
          </cell>
          <cell r="AQ166">
            <v>27.3</v>
          </cell>
          <cell r="AR166">
            <v>27.2</v>
          </cell>
          <cell r="AS166">
            <v>14.7</v>
          </cell>
          <cell r="AT166">
            <v>40.6</v>
          </cell>
          <cell r="AU166">
            <v>0</v>
          </cell>
          <cell r="AV166">
            <v>0</v>
          </cell>
          <cell r="AW166">
            <v>0</v>
          </cell>
          <cell r="AX166">
            <v>0</v>
          </cell>
          <cell r="AY166" t="str">
            <v>W410X67</v>
          </cell>
          <cell r="AZ166" t="str">
            <v>W410X67</v>
          </cell>
          <cell r="BA166">
            <v>67</v>
          </cell>
          <cell r="BB166">
            <v>8580</v>
          </cell>
          <cell r="BC166">
            <v>409</v>
          </cell>
          <cell r="BD166">
            <v>0</v>
          </cell>
          <cell r="BE166">
            <v>0</v>
          </cell>
          <cell r="BF166">
            <v>179</v>
          </cell>
          <cell r="BG166">
            <v>0</v>
          </cell>
          <cell r="BH166">
            <v>0</v>
          </cell>
          <cell r="BI166">
            <v>8.76</v>
          </cell>
          <cell r="BJ166">
            <v>14.4</v>
          </cell>
          <cell r="BK166">
            <v>0</v>
          </cell>
          <cell r="BL166">
            <v>0</v>
          </cell>
          <cell r="BM166">
            <v>0</v>
          </cell>
          <cell r="BN166">
            <v>24.6</v>
          </cell>
          <cell r="BO166">
            <v>31.8</v>
          </cell>
          <cell r="BP166">
            <v>0</v>
          </cell>
          <cell r="BQ166">
            <v>0</v>
          </cell>
          <cell r="BR166">
            <v>0</v>
          </cell>
          <cell r="BS166">
            <v>0</v>
          </cell>
          <cell r="BT166">
            <v>0</v>
          </cell>
          <cell r="BU166">
            <v>67</v>
          </cell>
          <cell r="BV166">
            <v>0</v>
          </cell>
          <cell r="BW166">
            <v>0</v>
          </cell>
          <cell r="BX166">
            <v>41.1</v>
          </cell>
          <cell r="BY166">
            <v>0</v>
          </cell>
          <cell r="BZ166">
            <v>244</v>
          </cell>
          <cell r="CA166">
            <v>1350</v>
          </cell>
          <cell r="CB166">
            <v>1190</v>
          </cell>
          <cell r="CC166">
            <v>169</v>
          </cell>
          <cell r="CD166">
            <v>13.7</v>
          </cell>
          <cell r="CE166">
            <v>238</v>
          </cell>
          <cell r="CF166">
            <v>153</v>
          </cell>
          <cell r="CG166">
            <v>39.9</v>
          </cell>
          <cell r="CH166">
            <v>0</v>
          </cell>
          <cell r="CI166">
            <v>462</v>
          </cell>
          <cell r="CJ166">
            <v>534</v>
          </cell>
          <cell r="CK166">
            <v>0</v>
          </cell>
          <cell r="CL166">
            <v>17600</v>
          </cell>
          <cell r="CM166">
            <v>11.3</v>
          </cell>
          <cell r="CN166">
            <v>241</v>
          </cell>
          <cell r="CO166">
            <v>665</v>
          </cell>
          <cell r="CP166">
            <v>0</v>
          </cell>
          <cell r="CQ166">
            <v>0</v>
          </cell>
          <cell r="CR166">
            <v>0</v>
          </cell>
          <cell r="CS166">
            <v>0</v>
          </cell>
        </row>
        <row r="167">
          <cell r="C167" t="str">
            <v>W16X40</v>
          </cell>
          <cell r="D167" t="str">
            <v>F</v>
          </cell>
          <cell r="E167">
            <v>40</v>
          </cell>
          <cell r="F167">
            <v>11.8</v>
          </cell>
          <cell r="G167">
            <v>16</v>
          </cell>
          <cell r="H167">
            <v>0</v>
          </cell>
          <cell r="I167">
            <v>0</v>
          </cell>
          <cell r="J167">
            <v>7</v>
          </cell>
          <cell r="K167">
            <v>0</v>
          </cell>
          <cell r="L167">
            <v>0</v>
          </cell>
          <cell r="M167">
            <v>0.30499999999999999</v>
          </cell>
          <cell r="N167">
            <v>0.505</v>
          </cell>
          <cell r="O167">
            <v>13.625</v>
          </cell>
          <cell r="P167">
            <v>0</v>
          </cell>
          <cell r="Q167">
            <v>0</v>
          </cell>
          <cell r="R167">
            <v>0.90700000000000003</v>
          </cell>
          <cell r="S167">
            <v>1.1875</v>
          </cell>
          <cell r="T167">
            <v>0.8125</v>
          </cell>
          <cell r="U167">
            <v>0</v>
          </cell>
          <cell r="V167">
            <v>0</v>
          </cell>
          <cell r="W167">
            <v>0</v>
          </cell>
          <cell r="X167">
            <v>0</v>
          </cell>
          <cell r="Y167">
            <v>0</v>
          </cell>
          <cell r="Z167">
            <v>6.93</v>
          </cell>
          <cell r="AA167">
            <v>0</v>
          </cell>
          <cell r="AB167">
            <v>46.5</v>
          </cell>
          <cell r="AC167">
            <v>0</v>
          </cell>
          <cell r="AD167">
            <v>0</v>
          </cell>
          <cell r="AE167">
            <v>518</v>
          </cell>
          <cell r="AF167">
            <v>73</v>
          </cell>
          <cell r="AG167">
            <v>64.7</v>
          </cell>
          <cell r="AH167">
            <v>6.63</v>
          </cell>
          <cell r="AI167">
            <v>28.9</v>
          </cell>
          <cell r="AJ167">
            <v>12.7</v>
          </cell>
          <cell r="AK167">
            <v>8.25</v>
          </cell>
          <cell r="AL167">
            <v>1.57</v>
          </cell>
          <cell r="AM167">
            <v>0</v>
          </cell>
          <cell r="AN167">
            <v>0.79400000000000004</v>
          </cell>
          <cell r="AO167">
            <v>1730</v>
          </cell>
          <cell r="AP167">
            <v>0</v>
          </cell>
          <cell r="AQ167">
            <v>27.1</v>
          </cell>
          <cell r="AR167">
            <v>24</v>
          </cell>
          <cell r="AS167">
            <v>13.1</v>
          </cell>
          <cell r="AT167">
            <v>36</v>
          </cell>
          <cell r="AU167">
            <v>0</v>
          </cell>
          <cell r="AV167">
            <v>0</v>
          </cell>
          <cell r="AW167">
            <v>0</v>
          </cell>
          <cell r="AX167">
            <v>0</v>
          </cell>
          <cell r="AY167" t="str">
            <v>W410X60</v>
          </cell>
          <cell r="AZ167" t="str">
            <v>W410X60</v>
          </cell>
          <cell r="BA167">
            <v>60</v>
          </cell>
          <cell r="BB167">
            <v>7610</v>
          </cell>
          <cell r="BC167">
            <v>406</v>
          </cell>
          <cell r="BD167">
            <v>0</v>
          </cell>
          <cell r="BE167">
            <v>0</v>
          </cell>
          <cell r="BF167">
            <v>178</v>
          </cell>
          <cell r="BG167">
            <v>0</v>
          </cell>
          <cell r="BH167">
            <v>0</v>
          </cell>
          <cell r="BI167">
            <v>7.75</v>
          </cell>
          <cell r="BJ167">
            <v>12.8</v>
          </cell>
          <cell r="BK167">
            <v>0</v>
          </cell>
          <cell r="BL167">
            <v>0</v>
          </cell>
          <cell r="BM167">
            <v>0</v>
          </cell>
          <cell r="BN167">
            <v>23</v>
          </cell>
          <cell r="BO167">
            <v>30.2</v>
          </cell>
          <cell r="BP167">
            <v>0</v>
          </cell>
          <cell r="BQ167">
            <v>0</v>
          </cell>
          <cell r="BR167">
            <v>0</v>
          </cell>
          <cell r="BS167">
            <v>0</v>
          </cell>
          <cell r="BT167">
            <v>0</v>
          </cell>
          <cell r="BU167">
            <v>60</v>
          </cell>
          <cell r="BV167">
            <v>0</v>
          </cell>
          <cell r="BW167">
            <v>0</v>
          </cell>
          <cell r="BX167">
            <v>46.5</v>
          </cell>
          <cell r="BY167">
            <v>0</v>
          </cell>
          <cell r="BZ167">
            <v>216</v>
          </cell>
          <cell r="CA167">
            <v>1200</v>
          </cell>
          <cell r="CB167">
            <v>1060</v>
          </cell>
          <cell r="CC167">
            <v>168</v>
          </cell>
          <cell r="CD167">
            <v>12</v>
          </cell>
          <cell r="CE167">
            <v>208</v>
          </cell>
          <cell r="CF167">
            <v>135</v>
          </cell>
          <cell r="CG167">
            <v>39.9</v>
          </cell>
          <cell r="CH167">
            <v>0</v>
          </cell>
          <cell r="CI167">
            <v>330</v>
          </cell>
          <cell r="CJ167">
            <v>465</v>
          </cell>
          <cell r="CK167">
            <v>0</v>
          </cell>
          <cell r="CL167">
            <v>17500</v>
          </cell>
          <cell r="CM167">
            <v>10</v>
          </cell>
          <cell r="CN167">
            <v>215</v>
          </cell>
          <cell r="CO167">
            <v>590</v>
          </cell>
          <cell r="CP167">
            <v>0</v>
          </cell>
          <cell r="CQ167">
            <v>0</v>
          </cell>
          <cell r="CR167">
            <v>0</v>
          </cell>
          <cell r="CS167">
            <v>0</v>
          </cell>
        </row>
        <row r="168">
          <cell r="C168" t="str">
            <v>W16X36</v>
          </cell>
          <cell r="D168" t="str">
            <v>F</v>
          </cell>
          <cell r="E168">
            <v>36</v>
          </cell>
          <cell r="F168">
            <v>10.6</v>
          </cell>
          <cell r="G168">
            <v>15.9</v>
          </cell>
          <cell r="H168">
            <v>0</v>
          </cell>
          <cell r="I168">
            <v>0</v>
          </cell>
          <cell r="J168">
            <v>6.99</v>
          </cell>
          <cell r="K168">
            <v>0</v>
          </cell>
          <cell r="L168">
            <v>0</v>
          </cell>
          <cell r="M168">
            <v>0.29499999999999998</v>
          </cell>
          <cell r="N168">
            <v>0.43</v>
          </cell>
          <cell r="O168">
            <v>13.625</v>
          </cell>
          <cell r="P168">
            <v>0</v>
          </cell>
          <cell r="Q168">
            <v>0</v>
          </cell>
          <cell r="R168">
            <v>0.83199999999999996</v>
          </cell>
          <cell r="S168">
            <v>1.125</v>
          </cell>
          <cell r="T168">
            <v>0.75</v>
          </cell>
          <cell r="U168">
            <v>0</v>
          </cell>
          <cell r="V168">
            <v>0</v>
          </cell>
          <cell r="W168">
            <v>0</v>
          </cell>
          <cell r="X168">
            <v>0</v>
          </cell>
          <cell r="Y168">
            <v>0</v>
          </cell>
          <cell r="Z168">
            <v>8.1199999999999992</v>
          </cell>
          <cell r="AA168">
            <v>0</v>
          </cell>
          <cell r="AB168">
            <v>48.1</v>
          </cell>
          <cell r="AC168">
            <v>0</v>
          </cell>
          <cell r="AD168">
            <v>0</v>
          </cell>
          <cell r="AE168">
            <v>448</v>
          </cell>
          <cell r="AF168">
            <v>64</v>
          </cell>
          <cell r="AG168">
            <v>56.5</v>
          </cell>
          <cell r="AH168">
            <v>6.51</v>
          </cell>
          <cell r="AI168">
            <v>24.5</v>
          </cell>
          <cell r="AJ168">
            <v>10.8</v>
          </cell>
          <cell r="AK168">
            <v>7</v>
          </cell>
          <cell r="AL168">
            <v>1.52</v>
          </cell>
          <cell r="AM168">
            <v>0</v>
          </cell>
          <cell r="AN168">
            <v>0.54500000000000004</v>
          </cell>
          <cell r="AO168">
            <v>1460</v>
          </cell>
          <cell r="AP168">
            <v>0</v>
          </cell>
          <cell r="AQ168">
            <v>27</v>
          </cell>
          <cell r="AR168">
            <v>20.3</v>
          </cell>
          <cell r="AS168">
            <v>11.1</v>
          </cell>
          <cell r="AT168">
            <v>31.6</v>
          </cell>
          <cell r="AU168">
            <v>0</v>
          </cell>
          <cell r="AV168">
            <v>0</v>
          </cell>
          <cell r="AW168">
            <v>0</v>
          </cell>
          <cell r="AX168">
            <v>0</v>
          </cell>
          <cell r="AY168" t="str">
            <v>W410X53</v>
          </cell>
          <cell r="AZ168" t="str">
            <v>W410X53</v>
          </cell>
          <cell r="BA168">
            <v>53</v>
          </cell>
          <cell r="BB168">
            <v>6840</v>
          </cell>
          <cell r="BC168">
            <v>404</v>
          </cell>
          <cell r="BD168">
            <v>0</v>
          </cell>
          <cell r="BE168">
            <v>0</v>
          </cell>
          <cell r="BF168">
            <v>178</v>
          </cell>
          <cell r="BG168">
            <v>0</v>
          </cell>
          <cell r="BH168">
            <v>0</v>
          </cell>
          <cell r="BI168">
            <v>7.49</v>
          </cell>
          <cell r="BJ168">
            <v>10.9</v>
          </cell>
          <cell r="BK168">
            <v>0</v>
          </cell>
          <cell r="BL168">
            <v>0</v>
          </cell>
          <cell r="BM168">
            <v>0</v>
          </cell>
          <cell r="BN168">
            <v>21.1</v>
          </cell>
          <cell r="BO168">
            <v>28.6</v>
          </cell>
          <cell r="BP168">
            <v>0</v>
          </cell>
          <cell r="BQ168">
            <v>0</v>
          </cell>
          <cell r="BR168">
            <v>0</v>
          </cell>
          <cell r="BS168">
            <v>0</v>
          </cell>
          <cell r="BT168">
            <v>0</v>
          </cell>
          <cell r="BU168">
            <v>53</v>
          </cell>
          <cell r="BV168">
            <v>0</v>
          </cell>
          <cell r="BW168">
            <v>0</v>
          </cell>
          <cell r="BX168">
            <v>48.1</v>
          </cell>
          <cell r="BY168">
            <v>0</v>
          </cell>
          <cell r="BZ168">
            <v>186</v>
          </cell>
          <cell r="CA168">
            <v>1050</v>
          </cell>
          <cell r="CB168">
            <v>926</v>
          </cell>
          <cell r="CC168">
            <v>165</v>
          </cell>
          <cell r="CD168">
            <v>10.199999999999999</v>
          </cell>
          <cell r="CE168">
            <v>177</v>
          </cell>
          <cell r="CF168">
            <v>115</v>
          </cell>
          <cell r="CG168">
            <v>38.6</v>
          </cell>
          <cell r="CH168">
            <v>0</v>
          </cell>
          <cell r="CI168">
            <v>227</v>
          </cell>
          <cell r="CJ168">
            <v>392</v>
          </cell>
          <cell r="CK168">
            <v>0</v>
          </cell>
          <cell r="CL168">
            <v>17400</v>
          </cell>
          <cell r="CM168">
            <v>8.4499999999999993</v>
          </cell>
          <cell r="CN168">
            <v>182</v>
          </cell>
          <cell r="CO168">
            <v>518</v>
          </cell>
          <cell r="CP168">
            <v>0</v>
          </cell>
          <cell r="CQ168">
            <v>0</v>
          </cell>
          <cell r="CR168">
            <v>0</v>
          </cell>
          <cell r="CS168">
            <v>0</v>
          </cell>
        </row>
        <row r="169">
          <cell r="C169" t="str">
            <v>W16X31</v>
          </cell>
          <cell r="D169" t="str">
            <v>F</v>
          </cell>
          <cell r="E169">
            <v>31</v>
          </cell>
          <cell r="F169">
            <v>9.1300000000000008</v>
          </cell>
          <cell r="G169">
            <v>15.9</v>
          </cell>
          <cell r="H169">
            <v>0</v>
          </cell>
          <cell r="I169">
            <v>0</v>
          </cell>
          <cell r="J169">
            <v>5.53</v>
          </cell>
          <cell r="K169">
            <v>0</v>
          </cell>
          <cell r="L169">
            <v>0</v>
          </cell>
          <cell r="M169">
            <v>0.27500000000000002</v>
          </cell>
          <cell r="N169">
            <v>0.44</v>
          </cell>
          <cell r="O169">
            <v>13.625</v>
          </cell>
          <cell r="P169">
            <v>0</v>
          </cell>
          <cell r="Q169">
            <v>0</v>
          </cell>
          <cell r="R169">
            <v>0.84199999999999997</v>
          </cell>
          <cell r="S169">
            <v>1.125</v>
          </cell>
          <cell r="T169">
            <v>0.75</v>
          </cell>
          <cell r="U169">
            <v>0</v>
          </cell>
          <cell r="V169">
            <v>0</v>
          </cell>
          <cell r="W169">
            <v>0</v>
          </cell>
          <cell r="X169">
            <v>0</v>
          </cell>
          <cell r="Y169">
            <v>0</v>
          </cell>
          <cell r="Z169">
            <v>6.28</v>
          </cell>
          <cell r="AA169">
            <v>0</v>
          </cell>
          <cell r="AB169">
            <v>51.6</v>
          </cell>
          <cell r="AC169">
            <v>0</v>
          </cell>
          <cell r="AD169">
            <v>0</v>
          </cell>
          <cell r="AE169">
            <v>375</v>
          </cell>
          <cell r="AF169">
            <v>54</v>
          </cell>
          <cell r="AG169">
            <v>47.2</v>
          </cell>
          <cell r="AH169">
            <v>6.41</v>
          </cell>
          <cell r="AI169">
            <v>12.4</v>
          </cell>
          <cell r="AJ169">
            <v>7.03</v>
          </cell>
          <cell r="AK169">
            <v>4.49</v>
          </cell>
          <cell r="AL169">
            <v>1.17</v>
          </cell>
          <cell r="AM169">
            <v>0</v>
          </cell>
          <cell r="AN169">
            <v>0.46100000000000002</v>
          </cell>
          <cell r="AO169">
            <v>739</v>
          </cell>
          <cell r="AP169">
            <v>0</v>
          </cell>
          <cell r="AQ169">
            <v>21.4</v>
          </cell>
          <cell r="AR169">
            <v>13</v>
          </cell>
          <cell r="AS169">
            <v>8.94</v>
          </cell>
          <cell r="AT169">
            <v>26.6</v>
          </cell>
          <cell r="AU169">
            <v>0</v>
          </cell>
          <cell r="AV169">
            <v>0</v>
          </cell>
          <cell r="AW169">
            <v>0</v>
          </cell>
          <cell r="AX169">
            <v>0</v>
          </cell>
          <cell r="AY169" t="str">
            <v>W410X46.1</v>
          </cell>
          <cell r="AZ169" t="str">
            <v>W410X46.1</v>
          </cell>
          <cell r="BA169">
            <v>46.1</v>
          </cell>
          <cell r="BB169">
            <v>5890</v>
          </cell>
          <cell r="BC169">
            <v>404</v>
          </cell>
          <cell r="BD169">
            <v>0</v>
          </cell>
          <cell r="BE169">
            <v>0</v>
          </cell>
          <cell r="BF169">
            <v>140</v>
          </cell>
          <cell r="BG169">
            <v>0</v>
          </cell>
          <cell r="BH169">
            <v>0</v>
          </cell>
          <cell r="BI169">
            <v>6.99</v>
          </cell>
          <cell r="BJ169">
            <v>11.2</v>
          </cell>
          <cell r="BK169">
            <v>0</v>
          </cell>
          <cell r="BL169">
            <v>0</v>
          </cell>
          <cell r="BM169">
            <v>0</v>
          </cell>
          <cell r="BN169">
            <v>21.4</v>
          </cell>
          <cell r="BO169">
            <v>28.6</v>
          </cell>
          <cell r="BP169">
            <v>0</v>
          </cell>
          <cell r="BQ169">
            <v>0</v>
          </cell>
          <cell r="BR169">
            <v>0</v>
          </cell>
          <cell r="BS169">
            <v>0</v>
          </cell>
          <cell r="BT169">
            <v>0</v>
          </cell>
          <cell r="BU169">
            <v>46.1</v>
          </cell>
          <cell r="BV169">
            <v>0</v>
          </cell>
          <cell r="BW169">
            <v>0</v>
          </cell>
          <cell r="BX169">
            <v>51.6</v>
          </cell>
          <cell r="BY169">
            <v>0</v>
          </cell>
          <cell r="BZ169">
            <v>156</v>
          </cell>
          <cell r="CA169">
            <v>885</v>
          </cell>
          <cell r="CB169">
            <v>773</v>
          </cell>
          <cell r="CC169">
            <v>163</v>
          </cell>
          <cell r="CD169">
            <v>5.16</v>
          </cell>
          <cell r="CE169">
            <v>115</v>
          </cell>
          <cell r="CF169">
            <v>73.599999999999994</v>
          </cell>
          <cell r="CG169">
            <v>29.7</v>
          </cell>
          <cell r="CH169">
            <v>0</v>
          </cell>
          <cell r="CI169">
            <v>192</v>
          </cell>
          <cell r="CJ169">
            <v>198</v>
          </cell>
          <cell r="CK169">
            <v>0</v>
          </cell>
          <cell r="CL169">
            <v>13800</v>
          </cell>
          <cell r="CM169">
            <v>5.41</v>
          </cell>
          <cell r="CN169">
            <v>147</v>
          </cell>
          <cell r="CO169">
            <v>436</v>
          </cell>
          <cell r="CP169">
            <v>0</v>
          </cell>
          <cell r="CQ169">
            <v>0</v>
          </cell>
          <cell r="CR169">
            <v>0</v>
          </cell>
          <cell r="CS169">
            <v>0</v>
          </cell>
        </row>
        <row r="170">
          <cell r="C170" t="str">
            <v>W16X26</v>
          </cell>
          <cell r="D170" t="str">
            <v>F</v>
          </cell>
          <cell r="E170">
            <v>26</v>
          </cell>
          <cell r="F170">
            <v>7.68</v>
          </cell>
          <cell r="G170">
            <v>15.7</v>
          </cell>
          <cell r="H170">
            <v>0</v>
          </cell>
          <cell r="I170">
            <v>0</v>
          </cell>
          <cell r="J170">
            <v>5.5</v>
          </cell>
          <cell r="K170">
            <v>0</v>
          </cell>
          <cell r="L170">
            <v>0</v>
          </cell>
          <cell r="M170">
            <v>0.25</v>
          </cell>
          <cell r="N170">
            <v>0.34499999999999997</v>
          </cell>
          <cell r="O170">
            <v>13.625</v>
          </cell>
          <cell r="P170">
            <v>0</v>
          </cell>
          <cell r="Q170">
            <v>0</v>
          </cell>
          <cell r="R170">
            <v>0.747</v>
          </cell>
          <cell r="S170">
            <v>1.0625</v>
          </cell>
          <cell r="T170">
            <v>0.75</v>
          </cell>
          <cell r="U170">
            <v>0</v>
          </cell>
          <cell r="V170">
            <v>0</v>
          </cell>
          <cell r="W170">
            <v>0</v>
          </cell>
          <cell r="X170">
            <v>0</v>
          </cell>
          <cell r="Y170">
            <v>0</v>
          </cell>
          <cell r="Z170">
            <v>7.97</v>
          </cell>
          <cell r="AA170">
            <v>0</v>
          </cell>
          <cell r="AB170">
            <v>56.8</v>
          </cell>
          <cell r="AC170">
            <v>0</v>
          </cell>
          <cell r="AD170">
            <v>0</v>
          </cell>
          <cell r="AE170">
            <v>301</v>
          </cell>
          <cell r="AF170">
            <v>44.2</v>
          </cell>
          <cell r="AG170">
            <v>38.4</v>
          </cell>
          <cell r="AH170">
            <v>6.26</v>
          </cell>
          <cell r="AI170">
            <v>9.59</v>
          </cell>
          <cell r="AJ170">
            <v>5.48</v>
          </cell>
          <cell r="AK170">
            <v>3.49</v>
          </cell>
          <cell r="AL170">
            <v>1.1200000000000001</v>
          </cell>
          <cell r="AM170">
            <v>0</v>
          </cell>
          <cell r="AN170">
            <v>0.26200000000000001</v>
          </cell>
          <cell r="AO170">
            <v>565</v>
          </cell>
          <cell r="AP170">
            <v>0</v>
          </cell>
          <cell r="AQ170">
            <v>21.1</v>
          </cell>
          <cell r="AR170">
            <v>10</v>
          </cell>
          <cell r="AS170">
            <v>6.95</v>
          </cell>
          <cell r="AT170">
            <v>21.6</v>
          </cell>
          <cell r="AU170">
            <v>0</v>
          </cell>
          <cell r="AV170">
            <v>0</v>
          </cell>
          <cell r="AW170">
            <v>0</v>
          </cell>
          <cell r="AX170">
            <v>0</v>
          </cell>
          <cell r="AY170" t="str">
            <v>W410X38.8</v>
          </cell>
          <cell r="AZ170" t="str">
            <v>W410X38.8</v>
          </cell>
          <cell r="BA170">
            <v>38.799999999999997</v>
          </cell>
          <cell r="BB170">
            <v>4950</v>
          </cell>
          <cell r="BC170">
            <v>399</v>
          </cell>
          <cell r="BD170">
            <v>0</v>
          </cell>
          <cell r="BE170">
            <v>0</v>
          </cell>
          <cell r="BF170">
            <v>140</v>
          </cell>
          <cell r="BG170">
            <v>0</v>
          </cell>
          <cell r="BH170">
            <v>0</v>
          </cell>
          <cell r="BI170">
            <v>6.35</v>
          </cell>
          <cell r="BJ170">
            <v>8.76</v>
          </cell>
          <cell r="BK170">
            <v>0</v>
          </cell>
          <cell r="BL170">
            <v>0</v>
          </cell>
          <cell r="BM170">
            <v>0</v>
          </cell>
          <cell r="BN170">
            <v>19</v>
          </cell>
          <cell r="BO170">
            <v>27</v>
          </cell>
          <cell r="BP170">
            <v>0</v>
          </cell>
          <cell r="BQ170">
            <v>0</v>
          </cell>
          <cell r="BR170">
            <v>0</v>
          </cell>
          <cell r="BS170">
            <v>0</v>
          </cell>
          <cell r="BT170">
            <v>0</v>
          </cell>
          <cell r="BU170">
            <v>38.799999999999997</v>
          </cell>
          <cell r="BV170">
            <v>0</v>
          </cell>
          <cell r="BW170">
            <v>0</v>
          </cell>
          <cell r="BX170">
            <v>56.8</v>
          </cell>
          <cell r="BY170">
            <v>0</v>
          </cell>
          <cell r="BZ170">
            <v>125</v>
          </cell>
          <cell r="CA170">
            <v>724</v>
          </cell>
          <cell r="CB170">
            <v>629</v>
          </cell>
          <cell r="CC170">
            <v>159</v>
          </cell>
          <cell r="CD170">
            <v>3.99</v>
          </cell>
          <cell r="CE170">
            <v>89.8</v>
          </cell>
          <cell r="CF170">
            <v>57.2</v>
          </cell>
          <cell r="CG170">
            <v>28.4</v>
          </cell>
          <cell r="CH170">
            <v>0</v>
          </cell>
          <cell r="CI170">
            <v>109</v>
          </cell>
          <cell r="CJ170">
            <v>152</v>
          </cell>
          <cell r="CK170">
            <v>0</v>
          </cell>
          <cell r="CL170">
            <v>13600</v>
          </cell>
          <cell r="CM170">
            <v>4.16</v>
          </cell>
          <cell r="CN170">
            <v>114</v>
          </cell>
          <cell r="CO170">
            <v>354</v>
          </cell>
          <cell r="CP170">
            <v>0</v>
          </cell>
          <cell r="CQ170">
            <v>0</v>
          </cell>
          <cell r="CR170">
            <v>0</v>
          </cell>
          <cell r="CS170">
            <v>0</v>
          </cell>
        </row>
        <row r="171">
          <cell r="C171" t="str">
            <v>W14X730</v>
          </cell>
          <cell r="D171" t="str">
            <v>T</v>
          </cell>
          <cell r="E171">
            <v>730</v>
          </cell>
          <cell r="F171">
            <v>215</v>
          </cell>
          <cell r="G171">
            <v>22.4</v>
          </cell>
          <cell r="H171">
            <v>0</v>
          </cell>
          <cell r="I171">
            <v>0</v>
          </cell>
          <cell r="J171">
            <v>17.899999999999999</v>
          </cell>
          <cell r="K171">
            <v>0</v>
          </cell>
          <cell r="L171">
            <v>0</v>
          </cell>
          <cell r="M171">
            <v>3.07</v>
          </cell>
          <cell r="N171">
            <v>4.91</v>
          </cell>
          <cell r="O171">
            <v>0</v>
          </cell>
          <cell r="P171">
            <v>0</v>
          </cell>
          <cell r="Q171">
            <v>0</v>
          </cell>
          <cell r="R171">
            <v>5.51</v>
          </cell>
          <cell r="S171">
            <v>6.1875</v>
          </cell>
          <cell r="T171">
            <v>2.75</v>
          </cell>
          <cell r="U171">
            <v>0</v>
          </cell>
          <cell r="V171">
            <v>0</v>
          </cell>
          <cell r="W171">
            <v>0</v>
          </cell>
          <cell r="X171">
            <v>0</v>
          </cell>
          <cell r="Y171">
            <v>0</v>
          </cell>
          <cell r="Z171">
            <v>1.82</v>
          </cell>
          <cell r="AA171">
            <v>0</v>
          </cell>
          <cell r="AB171">
            <v>3.71</v>
          </cell>
          <cell r="AC171">
            <v>0</v>
          </cell>
          <cell r="AD171">
            <v>0</v>
          </cell>
          <cell r="AE171">
            <v>14300</v>
          </cell>
          <cell r="AF171">
            <v>1660</v>
          </cell>
          <cell r="AG171">
            <v>1280</v>
          </cell>
          <cell r="AH171">
            <v>8.17</v>
          </cell>
          <cell r="AI171">
            <v>4720</v>
          </cell>
          <cell r="AJ171">
            <v>816</v>
          </cell>
          <cell r="AK171">
            <v>527</v>
          </cell>
          <cell r="AL171">
            <v>4.6900000000000004</v>
          </cell>
          <cell r="AM171">
            <v>0</v>
          </cell>
          <cell r="AN171">
            <v>1450</v>
          </cell>
          <cell r="AO171">
            <v>362000</v>
          </cell>
          <cell r="AP171">
            <v>0</v>
          </cell>
          <cell r="AQ171">
            <v>78.3</v>
          </cell>
          <cell r="AR171">
            <v>1720</v>
          </cell>
          <cell r="AS171">
            <v>318</v>
          </cell>
          <cell r="AT171">
            <v>829</v>
          </cell>
          <cell r="AU171">
            <v>0</v>
          </cell>
          <cell r="AV171">
            <v>0</v>
          </cell>
          <cell r="AW171">
            <v>0</v>
          </cell>
          <cell r="AX171">
            <v>0</v>
          </cell>
          <cell r="AY171" t="str">
            <v>W360X1086</v>
          </cell>
          <cell r="AZ171" t="str">
            <v>W360X1086</v>
          </cell>
          <cell r="BA171">
            <v>1090</v>
          </cell>
          <cell r="BB171">
            <v>139000</v>
          </cell>
          <cell r="BC171">
            <v>569</v>
          </cell>
          <cell r="BD171">
            <v>0</v>
          </cell>
          <cell r="BE171">
            <v>0</v>
          </cell>
          <cell r="BF171">
            <v>455</v>
          </cell>
          <cell r="BG171">
            <v>0</v>
          </cell>
          <cell r="BH171">
            <v>0</v>
          </cell>
          <cell r="BI171">
            <v>78</v>
          </cell>
          <cell r="BJ171">
            <v>125</v>
          </cell>
          <cell r="BK171">
            <v>0</v>
          </cell>
          <cell r="BL171">
            <v>0</v>
          </cell>
          <cell r="BM171">
            <v>0</v>
          </cell>
          <cell r="BN171">
            <v>140</v>
          </cell>
          <cell r="BO171">
            <v>157</v>
          </cell>
          <cell r="BP171">
            <v>0</v>
          </cell>
          <cell r="BQ171">
            <v>0</v>
          </cell>
          <cell r="BR171">
            <v>0</v>
          </cell>
          <cell r="BS171">
            <v>0</v>
          </cell>
          <cell r="BT171">
            <v>0</v>
          </cell>
          <cell r="BU171">
            <v>1090</v>
          </cell>
          <cell r="BV171">
            <v>0</v>
          </cell>
          <cell r="BW171">
            <v>0</v>
          </cell>
          <cell r="BX171">
            <v>3.71</v>
          </cell>
          <cell r="BY171">
            <v>0</v>
          </cell>
          <cell r="BZ171">
            <v>5950</v>
          </cell>
          <cell r="CA171">
            <v>27200</v>
          </cell>
          <cell r="CB171">
            <v>21000</v>
          </cell>
          <cell r="CC171">
            <v>208</v>
          </cell>
          <cell r="CD171">
            <v>1960</v>
          </cell>
          <cell r="CE171">
            <v>13400</v>
          </cell>
          <cell r="CF171">
            <v>8640</v>
          </cell>
          <cell r="CG171">
            <v>119</v>
          </cell>
          <cell r="CH171">
            <v>0</v>
          </cell>
          <cell r="CI171">
            <v>604000</v>
          </cell>
          <cell r="CJ171">
            <v>97200</v>
          </cell>
          <cell r="CK171">
            <v>0</v>
          </cell>
          <cell r="CL171">
            <v>50500</v>
          </cell>
          <cell r="CM171">
            <v>716</v>
          </cell>
          <cell r="CN171">
            <v>5210</v>
          </cell>
          <cell r="CO171">
            <v>13600</v>
          </cell>
          <cell r="CP171">
            <v>0</v>
          </cell>
          <cell r="CQ171">
            <v>0</v>
          </cell>
          <cell r="CR171">
            <v>0</v>
          </cell>
          <cell r="CS171">
            <v>0</v>
          </cell>
        </row>
        <row r="172">
          <cell r="C172" t="str">
            <v>W14X665</v>
          </cell>
          <cell r="D172" t="str">
            <v>T</v>
          </cell>
          <cell r="E172">
            <v>665</v>
          </cell>
          <cell r="F172">
            <v>196</v>
          </cell>
          <cell r="G172">
            <v>21.6</v>
          </cell>
          <cell r="H172">
            <v>0</v>
          </cell>
          <cell r="I172">
            <v>0</v>
          </cell>
          <cell r="J172">
            <v>17.7</v>
          </cell>
          <cell r="K172">
            <v>0</v>
          </cell>
          <cell r="L172">
            <v>0</v>
          </cell>
          <cell r="M172">
            <v>2.83</v>
          </cell>
          <cell r="N172">
            <v>4.5199999999999996</v>
          </cell>
          <cell r="O172">
            <v>0</v>
          </cell>
          <cell r="P172">
            <v>0</v>
          </cell>
          <cell r="Q172">
            <v>0</v>
          </cell>
          <cell r="R172">
            <v>5.12</v>
          </cell>
          <cell r="S172">
            <v>5.8125</v>
          </cell>
          <cell r="T172">
            <v>2.625</v>
          </cell>
          <cell r="U172">
            <v>0</v>
          </cell>
          <cell r="V172">
            <v>0</v>
          </cell>
          <cell r="W172">
            <v>0</v>
          </cell>
          <cell r="X172">
            <v>0</v>
          </cell>
          <cell r="Y172">
            <v>0</v>
          </cell>
          <cell r="Z172">
            <v>1.95</v>
          </cell>
          <cell r="AA172">
            <v>0</v>
          </cell>
          <cell r="AB172">
            <v>4.03</v>
          </cell>
          <cell r="AC172">
            <v>0</v>
          </cell>
          <cell r="AD172">
            <v>0</v>
          </cell>
          <cell r="AE172">
            <v>12400</v>
          </cell>
          <cell r="AF172">
            <v>1480</v>
          </cell>
          <cell r="AG172">
            <v>1150</v>
          </cell>
          <cell r="AH172">
            <v>7.98</v>
          </cell>
          <cell r="AI172">
            <v>4170</v>
          </cell>
          <cell r="AJ172">
            <v>730</v>
          </cell>
          <cell r="AK172">
            <v>472</v>
          </cell>
          <cell r="AL172">
            <v>4.62</v>
          </cell>
          <cell r="AM172">
            <v>0</v>
          </cell>
          <cell r="AN172">
            <v>1120</v>
          </cell>
          <cell r="AO172">
            <v>305000</v>
          </cell>
          <cell r="AP172">
            <v>0</v>
          </cell>
          <cell r="AQ172">
            <v>75.599999999999994</v>
          </cell>
          <cell r="AR172">
            <v>1510</v>
          </cell>
          <cell r="AS172">
            <v>287</v>
          </cell>
          <cell r="AT172">
            <v>739</v>
          </cell>
          <cell r="AU172">
            <v>0</v>
          </cell>
          <cell r="AV172">
            <v>0</v>
          </cell>
          <cell r="AW172">
            <v>0</v>
          </cell>
          <cell r="AX172">
            <v>0</v>
          </cell>
          <cell r="AY172" t="str">
            <v>W360X990</v>
          </cell>
          <cell r="AZ172" t="str">
            <v>W360X990</v>
          </cell>
          <cell r="BA172">
            <v>990</v>
          </cell>
          <cell r="BB172">
            <v>126000</v>
          </cell>
          <cell r="BC172">
            <v>549</v>
          </cell>
          <cell r="BD172">
            <v>0</v>
          </cell>
          <cell r="BE172">
            <v>0</v>
          </cell>
          <cell r="BF172">
            <v>450</v>
          </cell>
          <cell r="BG172">
            <v>0</v>
          </cell>
          <cell r="BH172">
            <v>0</v>
          </cell>
          <cell r="BI172">
            <v>71.900000000000006</v>
          </cell>
          <cell r="BJ172">
            <v>115</v>
          </cell>
          <cell r="BK172">
            <v>0</v>
          </cell>
          <cell r="BL172">
            <v>0</v>
          </cell>
          <cell r="BM172">
            <v>0</v>
          </cell>
          <cell r="BN172">
            <v>130</v>
          </cell>
          <cell r="BO172">
            <v>148</v>
          </cell>
          <cell r="BP172">
            <v>0</v>
          </cell>
          <cell r="BQ172">
            <v>0</v>
          </cell>
          <cell r="BR172">
            <v>0</v>
          </cell>
          <cell r="BS172">
            <v>0</v>
          </cell>
          <cell r="BT172">
            <v>0</v>
          </cell>
          <cell r="BU172">
            <v>990</v>
          </cell>
          <cell r="BV172">
            <v>0</v>
          </cell>
          <cell r="BW172">
            <v>0</v>
          </cell>
          <cell r="BX172">
            <v>4.03</v>
          </cell>
          <cell r="BY172">
            <v>0</v>
          </cell>
          <cell r="BZ172">
            <v>5160</v>
          </cell>
          <cell r="CA172">
            <v>24300</v>
          </cell>
          <cell r="CB172">
            <v>18800</v>
          </cell>
          <cell r="CC172">
            <v>203</v>
          </cell>
          <cell r="CD172">
            <v>1740</v>
          </cell>
          <cell r="CE172">
            <v>12000</v>
          </cell>
          <cell r="CF172">
            <v>7730</v>
          </cell>
          <cell r="CG172">
            <v>117</v>
          </cell>
          <cell r="CH172">
            <v>0</v>
          </cell>
          <cell r="CI172">
            <v>466000</v>
          </cell>
          <cell r="CJ172">
            <v>81900</v>
          </cell>
          <cell r="CK172">
            <v>0</v>
          </cell>
          <cell r="CL172">
            <v>48800</v>
          </cell>
          <cell r="CM172">
            <v>629</v>
          </cell>
          <cell r="CN172">
            <v>4700</v>
          </cell>
          <cell r="CO172">
            <v>12100</v>
          </cell>
          <cell r="CP172">
            <v>0</v>
          </cell>
          <cell r="CQ172">
            <v>0</v>
          </cell>
          <cell r="CR172">
            <v>0</v>
          </cell>
          <cell r="CS172">
            <v>0</v>
          </cell>
        </row>
        <row r="173">
          <cell r="C173" t="str">
            <v>W14X605</v>
          </cell>
          <cell r="D173" t="str">
            <v>T</v>
          </cell>
          <cell r="E173">
            <v>605</v>
          </cell>
          <cell r="F173">
            <v>178</v>
          </cell>
          <cell r="G173">
            <v>20.9</v>
          </cell>
          <cell r="H173">
            <v>0</v>
          </cell>
          <cell r="I173">
            <v>0</v>
          </cell>
          <cell r="J173">
            <v>17.399999999999999</v>
          </cell>
          <cell r="K173">
            <v>0</v>
          </cell>
          <cell r="L173">
            <v>0</v>
          </cell>
          <cell r="M173">
            <v>2.6</v>
          </cell>
          <cell r="N173">
            <v>4.16</v>
          </cell>
          <cell r="O173">
            <v>0</v>
          </cell>
          <cell r="P173">
            <v>0</v>
          </cell>
          <cell r="Q173">
            <v>0</v>
          </cell>
          <cell r="R173">
            <v>4.76</v>
          </cell>
          <cell r="S173">
            <v>5.4375</v>
          </cell>
          <cell r="T173">
            <v>2.5</v>
          </cell>
          <cell r="U173">
            <v>0</v>
          </cell>
          <cell r="V173">
            <v>0</v>
          </cell>
          <cell r="W173">
            <v>0</v>
          </cell>
          <cell r="X173">
            <v>0</v>
          </cell>
          <cell r="Y173">
            <v>0</v>
          </cell>
          <cell r="Z173">
            <v>2.09</v>
          </cell>
          <cell r="AA173">
            <v>0</v>
          </cell>
          <cell r="AB173">
            <v>4.3899999999999997</v>
          </cell>
          <cell r="AC173">
            <v>0</v>
          </cell>
          <cell r="AD173">
            <v>0</v>
          </cell>
          <cell r="AE173">
            <v>10800</v>
          </cell>
          <cell r="AF173">
            <v>1320</v>
          </cell>
          <cell r="AG173">
            <v>1040</v>
          </cell>
          <cell r="AH173">
            <v>7.8</v>
          </cell>
          <cell r="AI173">
            <v>3680</v>
          </cell>
          <cell r="AJ173">
            <v>652</v>
          </cell>
          <cell r="AK173">
            <v>423</v>
          </cell>
          <cell r="AL173">
            <v>4.55</v>
          </cell>
          <cell r="AM173">
            <v>0</v>
          </cell>
          <cell r="AN173">
            <v>869</v>
          </cell>
          <cell r="AO173">
            <v>258000</v>
          </cell>
          <cell r="AP173">
            <v>0</v>
          </cell>
          <cell r="AQ173">
            <v>72.8</v>
          </cell>
          <cell r="AR173">
            <v>1320</v>
          </cell>
          <cell r="AS173">
            <v>258</v>
          </cell>
          <cell r="AT173">
            <v>657</v>
          </cell>
          <cell r="AU173">
            <v>0</v>
          </cell>
          <cell r="AV173">
            <v>0</v>
          </cell>
          <cell r="AW173">
            <v>0</v>
          </cell>
          <cell r="AX173">
            <v>0</v>
          </cell>
          <cell r="AY173" t="str">
            <v>W360X900</v>
          </cell>
          <cell r="AZ173" t="str">
            <v>W360X900</v>
          </cell>
          <cell r="BA173">
            <v>900</v>
          </cell>
          <cell r="BB173">
            <v>115000</v>
          </cell>
          <cell r="BC173">
            <v>531</v>
          </cell>
          <cell r="BD173">
            <v>0</v>
          </cell>
          <cell r="BE173">
            <v>0</v>
          </cell>
          <cell r="BF173">
            <v>442</v>
          </cell>
          <cell r="BG173">
            <v>0</v>
          </cell>
          <cell r="BH173">
            <v>0</v>
          </cell>
          <cell r="BI173">
            <v>66</v>
          </cell>
          <cell r="BJ173">
            <v>106</v>
          </cell>
          <cell r="BK173">
            <v>0</v>
          </cell>
          <cell r="BL173">
            <v>0</v>
          </cell>
          <cell r="BM173">
            <v>0</v>
          </cell>
          <cell r="BN173">
            <v>121</v>
          </cell>
          <cell r="BO173">
            <v>138</v>
          </cell>
          <cell r="BP173">
            <v>0</v>
          </cell>
          <cell r="BQ173">
            <v>0</v>
          </cell>
          <cell r="BR173">
            <v>0</v>
          </cell>
          <cell r="BS173">
            <v>0</v>
          </cell>
          <cell r="BT173">
            <v>0</v>
          </cell>
          <cell r="BU173">
            <v>900</v>
          </cell>
          <cell r="BV173">
            <v>0</v>
          </cell>
          <cell r="BW173">
            <v>0</v>
          </cell>
          <cell r="BX173">
            <v>4.3899999999999997</v>
          </cell>
          <cell r="BY173">
            <v>0</v>
          </cell>
          <cell r="BZ173">
            <v>4500</v>
          </cell>
          <cell r="CA173">
            <v>21600</v>
          </cell>
          <cell r="CB173">
            <v>17000</v>
          </cell>
          <cell r="CC173">
            <v>198</v>
          </cell>
          <cell r="CD173">
            <v>1530</v>
          </cell>
          <cell r="CE173">
            <v>10700</v>
          </cell>
          <cell r="CF173">
            <v>6930</v>
          </cell>
          <cell r="CG173">
            <v>116</v>
          </cell>
          <cell r="CH173">
            <v>0</v>
          </cell>
          <cell r="CI173">
            <v>362000</v>
          </cell>
          <cell r="CJ173">
            <v>69300</v>
          </cell>
          <cell r="CK173">
            <v>0</v>
          </cell>
          <cell r="CL173">
            <v>47000</v>
          </cell>
          <cell r="CM173">
            <v>549</v>
          </cell>
          <cell r="CN173">
            <v>4230</v>
          </cell>
          <cell r="CO173">
            <v>10800</v>
          </cell>
          <cell r="CP173">
            <v>0</v>
          </cell>
          <cell r="CQ173">
            <v>0</v>
          </cell>
          <cell r="CR173">
            <v>0</v>
          </cell>
          <cell r="CS173">
            <v>0</v>
          </cell>
        </row>
        <row r="174">
          <cell r="C174" t="str">
            <v>W14X550</v>
          </cell>
          <cell r="D174" t="str">
            <v>T</v>
          </cell>
          <cell r="E174">
            <v>550</v>
          </cell>
          <cell r="F174">
            <v>162</v>
          </cell>
          <cell r="G174">
            <v>20.2</v>
          </cell>
          <cell r="H174">
            <v>0</v>
          </cell>
          <cell r="I174">
            <v>0</v>
          </cell>
          <cell r="J174">
            <v>17.2</v>
          </cell>
          <cell r="K174">
            <v>0</v>
          </cell>
          <cell r="L174">
            <v>0</v>
          </cell>
          <cell r="M174">
            <v>2.38</v>
          </cell>
          <cell r="N174">
            <v>3.82</v>
          </cell>
          <cell r="O174">
            <v>0</v>
          </cell>
          <cell r="P174">
            <v>0</v>
          </cell>
          <cell r="Q174">
            <v>0</v>
          </cell>
          <cell r="R174">
            <v>4.42</v>
          </cell>
          <cell r="S174">
            <v>5.125</v>
          </cell>
          <cell r="T174">
            <v>2.375</v>
          </cell>
          <cell r="U174">
            <v>0</v>
          </cell>
          <cell r="V174">
            <v>0</v>
          </cell>
          <cell r="W174">
            <v>0</v>
          </cell>
          <cell r="X174">
            <v>0</v>
          </cell>
          <cell r="Y174">
            <v>0</v>
          </cell>
          <cell r="Z174">
            <v>2.25</v>
          </cell>
          <cell r="AA174">
            <v>0</v>
          </cell>
          <cell r="AB174">
            <v>4.79</v>
          </cell>
          <cell r="AC174">
            <v>0</v>
          </cell>
          <cell r="AD174">
            <v>0</v>
          </cell>
          <cell r="AE174">
            <v>9430</v>
          </cell>
          <cell r="AF174">
            <v>1180</v>
          </cell>
          <cell r="AG174">
            <v>931</v>
          </cell>
          <cell r="AH174">
            <v>7.63</v>
          </cell>
          <cell r="AI174">
            <v>3250</v>
          </cell>
          <cell r="AJ174">
            <v>583</v>
          </cell>
          <cell r="AK174">
            <v>378</v>
          </cell>
          <cell r="AL174">
            <v>4.49</v>
          </cell>
          <cell r="AM174">
            <v>0</v>
          </cell>
          <cell r="AN174">
            <v>669</v>
          </cell>
          <cell r="AO174">
            <v>219000</v>
          </cell>
          <cell r="AP174">
            <v>0</v>
          </cell>
          <cell r="AQ174">
            <v>70.400000000000006</v>
          </cell>
          <cell r="AR174">
            <v>1160</v>
          </cell>
          <cell r="AS174">
            <v>232</v>
          </cell>
          <cell r="AT174">
            <v>585</v>
          </cell>
          <cell r="AU174">
            <v>0</v>
          </cell>
          <cell r="AV174">
            <v>0</v>
          </cell>
          <cell r="AW174">
            <v>0</v>
          </cell>
          <cell r="AX174">
            <v>0</v>
          </cell>
          <cell r="AY174" t="str">
            <v>W360X818</v>
          </cell>
          <cell r="AZ174" t="str">
            <v>W360X818</v>
          </cell>
          <cell r="BA174">
            <v>818</v>
          </cell>
          <cell r="BB174">
            <v>105000</v>
          </cell>
          <cell r="BC174">
            <v>513</v>
          </cell>
          <cell r="BD174">
            <v>0</v>
          </cell>
          <cell r="BE174">
            <v>0</v>
          </cell>
          <cell r="BF174">
            <v>437</v>
          </cell>
          <cell r="BG174">
            <v>0</v>
          </cell>
          <cell r="BH174">
            <v>0</v>
          </cell>
          <cell r="BI174">
            <v>60.5</v>
          </cell>
          <cell r="BJ174">
            <v>97</v>
          </cell>
          <cell r="BK174">
            <v>0</v>
          </cell>
          <cell r="BL174">
            <v>0</v>
          </cell>
          <cell r="BM174">
            <v>0</v>
          </cell>
          <cell r="BN174">
            <v>112</v>
          </cell>
          <cell r="BO174">
            <v>130</v>
          </cell>
          <cell r="BP174">
            <v>0</v>
          </cell>
          <cell r="BQ174">
            <v>0</v>
          </cell>
          <cell r="BR174">
            <v>0</v>
          </cell>
          <cell r="BS174">
            <v>0</v>
          </cell>
          <cell r="BT174">
            <v>0</v>
          </cell>
          <cell r="BU174">
            <v>818</v>
          </cell>
          <cell r="BV174">
            <v>0</v>
          </cell>
          <cell r="BW174">
            <v>0</v>
          </cell>
          <cell r="BX174">
            <v>4.79</v>
          </cell>
          <cell r="BY174">
            <v>0</v>
          </cell>
          <cell r="BZ174">
            <v>3930</v>
          </cell>
          <cell r="CA174">
            <v>19300</v>
          </cell>
          <cell r="CB174">
            <v>15300</v>
          </cell>
          <cell r="CC174">
            <v>194</v>
          </cell>
          <cell r="CD174">
            <v>1350</v>
          </cell>
          <cell r="CE174">
            <v>9550</v>
          </cell>
          <cell r="CF174">
            <v>6190</v>
          </cell>
          <cell r="CG174">
            <v>114</v>
          </cell>
          <cell r="CH174">
            <v>0</v>
          </cell>
          <cell r="CI174">
            <v>278000</v>
          </cell>
          <cell r="CJ174">
            <v>58800</v>
          </cell>
          <cell r="CK174">
            <v>0</v>
          </cell>
          <cell r="CL174">
            <v>45400</v>
          </cell>
          <cell r="CM174">
            <v>483</v>
          </cell>
          <cell r="CN174">
            <v>3800</v>
          </cell>
          <cell r="CO174">
            <v>9590</v>
          </cell>
          <cell r="CP174">
            <v>0</v>
          </cell>
          <cell r="CQ174">
            <v>0</v>
          </cell>
          <cell r="CR174">
            <v>0</v>
          </cell>
          <cell r="CS174">
            <v>0</v>
          </cell>
        </row>
        <row r="175">
          <cell r="C175" t="str">
            <v>W14X500</v>
          </cell>
          <cell r="D175" t="str">
            <v>T</v>
          </cell>
          <cell r="E175">
            <v>500</v>
          </cell>
          <cell r="F175">
            <v>147</v>
          </cell>
          <cell r="G175">
            <v>19.600000000000001</v>
          </cell>
          <cell r="H175">
            <v>0</v>
          </cell>
          <cell r="I175">
            <v>0</v>
          </cell>
          <cell r="J175">
            <v>17</v>
          </cell>
          <cell r="K175">
            <v>0</v>
          </cell>
          <cell r="L175">
            <v>0</v>
          </cell>
          <cell r="M175">
            <v>2.19</v>
          </cell>
          <cell r="N175">
            <v>3.5</v>
          </cell>
          <cell r="O175">
            <v>0</v>
          </cell>
          <cell r="P175">
            <v>0</v>
          </cell>
          <cell r="Q175">
            <v>0</v>
          </cell>
          <cell r="R175">
            <v>4.0999999999999996</v>
          </cell>
          <cell r="S175">
            <v>4.8125</v>
          </cell>
          <cell r="T175">
            <v>2.3125</v>
          </cell>
          <cell r="U175">
            <v>0</v>
          </cell>
          <cell r="V175">
            <v>0</v>
          </cell>
          <cell r="W175">
            <v>0</v>
          </cell>
          <cell r="X175">
            <v>0</v>
          </cell>
          <cell r="Y175">
            <v>0</v>
          </cell>
          <cell r="Z175">
            <v>2.4300000000000002</v>
          </cell>
          <cell r="AA175">
            <v>0</v>
          </cell>
          <cell r="AB175">
            <v>5.21</v>
          </cell>
          <cell r="AC175">
            <v>0</v>
          </cell>
          <cell r="AD175">
            <v>0</v>
          </cell>
          <cell r="AE175">
            <v>8210</v>
          </cell>
          <cell r="AF175">
            <v>1050</v>
          </cell>
          <cell r="AG175">
            <v>838</v>
          </cell>
          <cell r="AH175">
            <v>7.48</v>
          </cell>
          <cell r="AI175">
            <v>2880</v>
          </cell>
          <cell r="AJ175">
            <v>522</v>
          </cell>
          <cell r="AK175">
            <v>339</v>
          </cell>
          <cell r="AL175">
            <v>4.43</v>
          </cell>
          <cell r="AM175">
            <v>0</v>
          </cell>
          <cell r="AN175">
            <v>514</v>
          </cell>
          <cell r="AO175">
            <v>187000</v>
          </cell>
          <cell r="AP175">
            <v>0</v>
          </cell>
          <cell r="AQ175">
            <v>68.400000000000006</v>
          </cell>
          <cell r="AR175">
            <v>1020</v>
          </cell>
          <cell r="AS175">
            <v>209</v>
          </cell>
          <cell r="AT175">
            <v>522</v>
          </cell>
          <cell r="AU175">
            <v>0</v>
          </cell>
          <cell r="AV175">
            <v>0</v>
          </cell>
          <cell r="AW175">
            <v>0</v>
          </cell>
          <cell r="AX175">
            <v>0</v>
          </cell>
          <cell r="AY175" t="str">
            <v>W360X744</v>
          </cell>
          <cell r="AZ175" t="str">
            <v>W360X744</v>
          </cell>
          <cell r="BA175">
            <v>744</v>
          </cell>
          <cell r="BB175">
            <v>94800</v>
          </cell>
          <cell r="BC175">
            <v>498</v>
          </cell>
          <cell r="BD175">
            <v>0</v>
          </cell>
          <cell r="BE175">
            <v>0</v>
          </cell>
          <cell r="BF175">
            <v>432</v>
          </cell>
          <cell r="BG175">
            <v>0</v>
          </cell>
          <cell r="BH175">
            <v>0</v>
          </cell>
          <cell r="BI175">
            <v>55.6</v>
          </cell>
          <cell r="BJ175">
            <v>88.9</v>
          </cell>
          <cell r="BK175">
            <v>0</v>
          </cell>
          <cell r="BL175">
            <v>0</v>
          </cell>
          <cell r="BM175">
            <v>0</v>
          </cell>
          <cell r="BN175">
            <v>104</v>
          </cell>
          <cell r="BO175">
            <v>122</v>
          </cell>
          <cell r="BP175">
            <v>0</v>
          </cell>
          <cell r="BQ175">
            <v>0</v>
          </cell>
          <cell r="BR175">
            <v>0</v>
          </cell>
          <cell r="BS175">
            <v>0</v>
          </cell>
          <cell r="BT175">
            <v>0</v>
          </cell>
          <cell r="BU175">
            <v>744</v>
          </cell>
          <cell r="BV175">
            <v>0</v>
          </cell>
          <cell r="BW175">
            <v>0</v>
          </cell>
          <cell r="BX175">
            <v>5.21</v>
          </cell>
          <cell r="BY175">
            <v>0</v>
          </cell>
          <cell r="BZ175">
            <v>3420</v>
          </cell>
          <cell r="CA175">
            <v>17200</v>
          </cell>
          <cell r="CB175">
            <v>13700</v>
          </cell>
          <cell r="CC175">
            <v>190</v>
          </cell>
          <cell r="CD175">
            <v>1200</v>
          </cell>
          <cell r="CE175">
            <v>8550</v>
          </cell>
          <cell r="CF175">
            <v>5560</v>
          </cell>
          <cell r="CG175">
            <v>113</v>
          </cell>
          <cell r="CH175">
            <v>0</v>
          </cell>
          <cell r="CI175">
            <v>214000</v>
          </cell>
          <cell r="CJ175">
            <v>50200</v>
          </cell>
          <cell r="CK175">
            <v>0</v>
          </cell>
          <cell r="CL175">
            <v>44100</v>
          </cell>
          <cell r="CM175">
            <v>425</v>
          </cell>
          <cell r="CN175">
            <v>3420</v>
          </cell>
          <cell r="CO175">
            <v>8550</v>
          </cell>
          <cell r="CP175">
            <v>0</v>
          </cell>
          <cell r="CQ175">
            <v>0</v>
          </cell>
          <cell r="CR175">
            <v>0</v>
          </cell>
          <cell r="CS175">
            <v>0</v>
          </cell>
        </row>
        <row r="176">
          <cell r="C176" t="str">
            <v>W14X455</v>
          </cell>
          <cell r="D176" t="str">
            <v>T</v>
          </cell>
          <cell r="E176">
            <v>455</v>
          </cell>
          <cell r="F176">
            <v>134</v>
          </cell>
          <cell r="G176">
            <v>19</v>
          </cell>
          <cell r="H176">
            <v>0</v>
          </cell>
          <cell r="I176">
            <v>0</v>
          </cell>
          <cell r="J176">
            <v>16.8</v>
          </cell>
          <cell r="K176">
            <v>0</v>
          </cell>
          <cell r="L176">
            <v>0</v>
          </cell>
          <cell r="M176">
            <v>2.02</v>
          </cell>
          <cell r="N176">
            <v>3.21</v>
          </cell>
          <cell r="O176">
            <v>0</v>
          </cell>
          <cell r="P176">
            <v>0</v>
          </cell>
          <cell r="Q176">
            <v>0</v>
          </cell>
          <cell r="R176">
            <v>3.81</v>
          </cell>
          <cell r="S176">
            <v>4.5</v>
          </cell>
          <cell r="T176">
            <v>2.25</v>
          </cell>
          <cell r="U176">
            <v>0</v>
          </cell>
          <cell r="V176">
            <v>0</v>
          </cell>
          <cell r="W176">
            <v>0</v>
          </cell>
          <cell r="X176">
            <v>0</v>
          </cell>
          <cell r="Y176">
            <v>0</v>
          </cell>
          <cell r="Z176">
            <v>2.62</v>
          </cell>
          <cell r="AA176">
            <v>0</v>
          </cell>
          <cell r="AB176">
            <v>5.66</v>
          </cell>
          <cell r="AC176">
            <v>0</v>
          </cell>
          <cell r="AD176">
            <v>0</v>
          </cell>
          <cell r="AE176">
            <v>7190</v>
          </cell>
          <cell r="AF176">
            <v>936</v>
          </cell>
          <cell r="AG176">
            <v>756</v>
          </cell>
          <cell r="AH176">
            <v>7.33</v>
          </cell>
          <cell r="AI176">
            <v>2560</v>
          </cell>
          <cell r="AJ176">
            <v>468</v>
          </cell>
          <cell r="AK176">
            <v>304</v>
          </cell>
          <cell r="AL176">
            <v>4.38</v>
          </cell>
          <cell r="AM176">
            <v>0</v>
          </cell>
          <cell r="AN176">
            <v>395</v>
          </cell>
          <cell r="AO176">
            <v>160000</v>
          </cell>
          <cell r="AP176">
            <v>0</v>
          </cell>
          <cell r="AQ176">
            <v>66.3</v>
          </cell>
          <cell r="AR176">
            <v>894</v>
          </cell>
          <cell r="AS176">
            <v>187</v>
          </cell>
          <cell r="AT176">
            <v>466</v>
          </cell>
          <cell r="AU176">
            <v>0</v>
          </cell>
          <cell r="AV176">
            <v>0</v>
          </cell>
          <cell r="AW176">
            <v>0</v>
          </cell>
          <cell r="AX176">
            <v>0</v>
          </cell>
          <cell r="AY176" t="str">
            <v>W360X677</v>
          </cell>
          <cell r="AZ176" t="str">
            <v>W360X677</v>
          </cell>
          <cell r="BA176">
            <v>677</v>
          </cell>
          <cell r="BB176">
            <v>86500</v>
          </cell>
          <cell r="BC176">
            <v>483</v>
          </cell>
          <cell r="BD176">
            <v>0</v>
          </cell>
          <cell r="BE176">
            <v>0</v>
          </cell>
          <cell r="BF176">
            <v>427</v>
          </cell>
          <cell r="BG176">
            <v>0</v>
          </cell>
          <cell r="BH176">
            <v>0</v>
          </cell>
          <cell r="BI176">
            <v>51.3</v>
          </cell>
          <cell r="BJ176">
            <v>81.5</v>
          </cell>
          <cell r="BK176">
            <v>0</v>
          </cell>
          <cell r="BL176">
            <v>0</v>
          </cell>
          <cell r="BM176">
            <v>0</v>
          </cell>
          <cell r="BN176">
            <v>96.8</v>
          </cell>
          <cell r="BO176">
            <v>114</v>
          </cell>
          <cell r="BP176">
            <v>0</v>
          </cell>
          <cell r="BQ176">
            <v>0</v>
          </cell>
          <cell r="BR176">
            <v>0</v>
          </cell>
          <cell r="BS176">
            <v>0</v>
          </cell>
          <cell r="BT176">
            <v>0</v>
          </cell>
          <cell r="BU176">
            <v>677</v>
          </cell>
          <cell r="BV176">
            <v>0</v>
          </cell>
          <cell r="BW176">
            <v>0</v>
          </cell>
          <cell r="BX176">
            <v>5.66</v>
          </cell>
          <cell r="BY176">
            <v>0</v>
          </cell>
          <cell r="BZ176">
            <v>2990</v>
          </cell>
          <cell r="CA176">
            <v>15300</v>
          </cell>
          <cell r="CB176">
            <v>12400</v>
          </cell>
          <cell r="CC176">
            <v>186</v>
          </cell>
          <cell r="CD176">
            <v>1070</v>
          </cell>
          <cell r="CE176">
            <v>7670</v>
          </cell>
          <cell r="CF176">
            <v>4980</v>
          </cell>
          <cell r="CG176">
            <v>111</v>
          </cell>
          <cell r="CH176">
            <v>0</v>
          </cell>
          <cell r="CI176">
            <v>164000</v>
          </cell>
          <cell r="CJ176">
            <v>43000</v>
          </cell>
          <cell r="CK176">
            <v>0</v>
          </cell>
          <cell r="CL176">
            <v>42800</v>
          </cell>
          <cell r="CM176">
            <v>372</v>
          </cell>
          <cell r="CN176">
            <v>3060</v>
          </cell>
          <cell r="CO176">
            <v>7640</v>
          </cell>
          <cell r="CP176">
            <v>0</v>
          </cell>
          <cell r="CQ176">
            <v>0</v>
          </cell>
          <cell r="CR176">
            <v>0</v>
          </cell>
          <cell r="CS176">
            <v>0</v>
          </cell>
        </row>
        <row r="177">
          <cell r="C177" t="str">
            <v>W14X426</v>
          </cell>
          <cell r="D177" t="str">
            <v>T</v>
          </cell>
          <cell r="E177">
            <v>426</v>
          </cell>
          <cell r="F177">
            <v>125</v>
          </cell>
          <cell r="G177">
            <v>18.7</v>
          </cell>
          <cell r="H177">
            <v>0</v>
          </cell>
          <cell r="I177">
            <v>0</v>
          </cell>
          <cell r="J177">
            <v>16.7</v>
          </cell>
          <cell r="K177">
            <v>0</v>
          </cell>
          <cell r="L177">
            <v>0</v>
          </cell>
          <cell r="M177">
            <v>1.88</v>
          </cell>
          <cell r="N177">
            <v>3.04</v>
          </cell>
          <cell r="O177">
            <v>0</v>
          </cell>
          <cell r="P177">
            <v>0</v>
          </cell>
          <cell r="Q177">
            <v>0</v>
          </cell>
          <cell r="R177">
            <v>3.63</v>
          </cell>
          <cell r="S177">
            <v>4.3125</v>
          </cell>
          <cell r="T177">
            <v>2.125</v>
          </cell>
          <cell r="U177">
            <v>0</v>
          </cell>
          <cell r="V177">
            <v>0</v>
          </cell>
          <cell r="W177">
            <v>0</v>
          </cell>
          <cell r="X177">
            <v>0</v>
          </cell>
          <cell r="Y177">
            <v>0</v>
          </cell>
          <cell r="Z177">
            <v>2.75</v>
          </cell>
          <cell r="AA177">
            <v>0</v>
          </cell>
          <cell r="AB177">
            <v>6.08</v>
          </cell>
          <cell r="AC177">
            <v>0</v>
          </cell>
          <cell r="AD177">
            <v>0</v>
          </cell>
          <cell r="AE177">
            <v>6600</v>
          </cell>
          <cell r="AF177">
            <v>869</v>
          </cell>
          <cell r="AG177">
            <v>706</v>
          </cell>
          <cell r="AH177">
            <v>7.26</v>
          </cell>
          <cell r="AI177">
            <v>2360</v>
          </cell>
          <cell r="AJ177">
            <v>434</v>
          </cell>
          <cell r="AK177">
            <v>283</v>
          </cell>
          <cell r="AL177">
            <v>4.34</v>
          </cell>
          <cell r="AM177">
            <v>0</v>
          </cell>
          <cell r="AN177">
            <v>331</v>
          </cell>
          <cell r="AO177">
            <v>144000</v>
          </cell>
          <cell r="AP177">
            <v>0</v>
          </cell>
          <cell r="AQ177">
            <v>65.400000000000006</v>
          </cell>
          <cell r="AR177">
            <v>830</v>
          </cell>
          <cell r="AS177">
            <v>176</v>
          </cell>
          <cell r="AT177">
            <v>435</v>
          </cell>
          <cell r="AU177">
            <v>0</v>
          </cell>
          <cell r="AV177">
            <v>0</v>
          </cell>
          <cell r="AW177">
            <v>0</v>
          </cell>
          <cell r="AX177">
            <v>0</v>
          </cell>
          <cell r="AY177" t="str">
            <v>W360X634</v>
          </cell>
          <cell r="AZ177" t="str">
            <v>W360X634</v>
          </cell>
          <cell r="BA177">
            <v>634</v>
          </cell>
          <cell r="BB177">
            <v>80600</v>
          </cell>
          <cell r="BC177">
            <v>475</v>
          </cell>
          <cell r="BD177">
            <v>0</v>
          </cell>
          <cell r="BE177">
            <v>0</v>
          </cell>
          <cell r="BF177">
            <v>424</v>
          </cell>
          <cell r="BG177">
            <v>0</v>
          </cell>
          <cell r="BH177">
            <v>0</v>
          </cell>
          <cell r="BI177">
            <v>47.8</v>
          </cell>
          <cell r="BJ177">
            <v>77.2</v>
          </cell>
          <cell r="BK177">
            <v>0</v>
          </cell>
          <cell r="BL177">
            <v>0</v>
          </cell>
          <cell r="BM177">
            <v>0</v>
          </cell>
          <cell r="BN177">
            <v>92.2</v>
          </cell>
          <cell r="BO177">
            <v>110</v>
          </cell>
          <cell r="BP177">
            <v>0</v>
          </cell>
          <cell r="BQ177">
            <v>0</v>
          </cell>
          <cell r="BR177">
            <v>0</v>
          </cell>
          <cell r="BS177">
            <v>0</v>
          </cell>
          <cell r="BT177">
            <v>0</v>
          </cell>
          <cell r="BU177">
            <v>634</v>
          </cell>
          <cell r="BV177">
            <v>0</v>
          </cell>
          <cell r="BW177">
            <v>0</v>
          </cell>
          <cell r="BX177">
            <v>6.08</v>
          </cell>
          <cell r="BY177">
            <v>0</v>
          </cell>
          <cell r="BZ177">
            <v>2750</v>
          </cell>
          <cell r="CA177">
            <v>14200</v>
          </cell>
          <cell r="CB177">
            <v>11600</v>
          </cell>
          <cell r="CC177">
            <v>184</v>
          </cell>
          <cell r="CD177">
            <v>982</v>
          </cell>
          <cell r="CE177">
            <v>7110</v>
          </cell>
          <cell r="CF177">
            <v>4640</v>
          </cell>
          <cell r="CG177">
            <v>110</v>
          </cell>
          <cell r="CH177">
            <v>0</v>
          </cell>
          <cell r="CI177">
            <v>138000</v>
          </cell>
          <cell r="CJ177">
            <v>38700</v>
          </cell>
          <cell r="CK177">
            <v>0</v>
          </cell>
          <cell r="CL177">
            <v>42200</v>
          </cell>
          <cell r="CM177">
            <v>345</v>
          </cell>
          <cell r="CN177">
            <v>2880</v>
          </cell>
          <cell r="CO177">
            <v>7130</v>
          </cell>
          <cell r="CP177">
            <v>0</v>
          </cell>
          <cell r="CQ177">
            <v>0</v>
          </cell>
          <cell r="CR177">
            <v>0</v>
          </cell>
          <cell r="CS177">
            <v>0</v>
          </cell>
        </row>
        <row r="178">
          <cell r="C178" t="str">
            <v>W14X398</v>
          </cell>
          <cell r="D178" t="str">
            <v>T</v>
          </cell>
          <cell r="E178">
            <v>398</v>
          </cell>
          <cell r="F178">
            <v>117</v>
          </cell>
          <cell r="G178">
            <v>18.3</v>
          </cell>
          <cell r="H178">
            <v>0</v>
          </cell>
          <cell r="I178">
            <v>0</v>
          </cell>
          <cell r="J178">
            <v>16.600000000000001</v>
          </cell>
          <cell r="K178">
            <v>0</v>
          </cell>
          <cell r="L178">
            <v>0</v>
          </cell>
          <cell r="M178">
            <v>1.77</v>
          </cell>
          <cell r="N178">
            <v>2.85</v>
          </cell>
          <cell r="O178">
            <v>0</v>
          </cell>
          <cell r="P178">
            <v>0</v>
          </cell>
          <cell r="Q178">
            <v>0</v>
          </cell>
          <cell r="R178">
            <v>3.44</v>
          </cell>
          <cell r="S178">
            <v>4.125</v>
          </cell>
          <cell r="T178">
            <v>2.125</v>
          </cell>
          <cell r="U178">
            <v>0</v>
          </cell>
          <cell r="V178">
            <v>0</v>
          </cell>
          <cell r="W178">
            <v>0</v>
          </cell>
          <cell r="X178">
            <v>0</v>
          </cell>
          <cell r="Y178">
            <v>0</v>
          </cell>
          <cell r="Z178">
            <v>2.92</v>
          </cell>
          <cell r="AA178">
            <v>0</v>
          </cell>
          <cell r="AB178">
            <v>6.44</v>
          </cell>
          <cell r="AC178">
            <v>0</v>
          </cell>
          <cell r="AD178">
            <v>0</v>
          </cell>
          <cell r="AE178">
            <v>6000</v>
          </cell>
          <cell r="AF178">
            <v>801</v>
          </cell>
          <cell r="AG178">
            <v>656</v>
          </cell>
          <cell r="AH178">
            <v>7.16</v>
          </cell>
          <cell r="AI178">
            <v>2170</v>
          </cell>
          <cell r="AJ178">
            <v>402</v>
          </cell>
          <cell r="AK178">
            <v>262</v>
          </cell>
          <cell r="AL178">
            <v>4.3099999999999996</v>
          </cell>
          <cell r="AM178">
            <v>0</v>
          </cell>
          <cell r="AN178">
            <v>273</v>
          </cell>
          <cell r="AO178">
            <v>129000</v>
          </cell>
          <cell r="AP178">
            <v>0</v>
          </cell>
          <cell r="AQ178">
            <v>64.099999999999994</v>
          </cell>
          <cell r="AR178">
            <v>758</v>
          </cell>
          <cell r="AS178">
            <v>163</v>
          </cell>
          <cell r="AT178">
            <v>401</v>
          </cell>
          <cell r="AU178">
            <v>0</v>
          </cell>
          <cell r="AV178">
            <v>0</v>
          </cell>
          <cell r="AW178">
            <v>0</v>
          </cell>
          <cell r="AX178">
            <v>0</v>
          </cell>
          <cell r="AY178" t="str">
            <v>W360X592</v>
          </cell>
          <cell r="AZ178" t="str">
            <v>W360X592</v>
          </cell>
          <cell r="BA178">
            <v>592</v>
          </cell>
          <cell r="BB178">
            <v>75500</v>
          </cell>
          <cell r="BC178">
            <v>465</v>
          </cell>
          <cell r="BD178">
            <v>0</v>
          </cell>
          <cell r="BE178">
            <v>0</v>
          </cell>
          <cell r="BF178">
            <v>422</v>
          </cell>
          <cell r="BG178">
            <v>0</v>
          </cell>
          <cell r="BH178">
            <v>0</v>
          </cell>
          <cell r="BI178">
            <v>45</v>
          </cell>
          <cell r="BJ178">
            <v>72.400000000000006</v>
          </cell>
          <cell r="BK178">
            <v>0</v>
          </cell>
          <cell r="BL178">
            <v>0</v>
          </cell>
          <cell r="BM178">
            <v>0</v>
          </cell>
          <cell r="BN178">
            <v>87.4</v>
          </cell>
          <cell r="BO178">
            <v>105</v>
          </cell>
          <cell r="BP178">
            <v>0</v>
          </cell>
          <cell r="BQ178">
            <v>0</v>
          </cell>
          <cell r="BR178">
            <v>0</v>
          </cell>
          <cell r="BS178">
            <v>0</v>
          </cell>
          <cell r="BT178">
            <v>0</v>
          </cell>
          <cell r="BU178">
            <v>592</v>
          </cell>
          <cell r="BV178">
            <v>0</v>
          </cell>
          <cell r="BW178">
            <v>0</v>
          </cell>
          <cell r="BX178">
            <v>6.44</v>
          </cell>
          <cell r="BY178">
            <v>0</v>
          </cell>
          <cell r="BZ178">
            <v>2500</v>
          </cell>
          <cell r="CA178">
            <v>13100</v>
          </cell>
          <cell r="CB178">
            <v>10700</v>
          </cell>
          <cell r="CC178">
            <v>182</v>
          </cell>
          <cell r="CD178">
            <v>903</v>
          </cell>
          <cell r="CE178">
            <v>6590</v>
          </cell>
          <cell r="CF178">
            <v>4290</v>
          </cell>
          <cell r="CG178">
            <v>109</v>
          </cell>
          <cell r="CH178">
            <v>0</v>
          </cell>
          <cell r="CI178">
            <v>114000</v>
          </cell>
          <cell r="CJ178">
            <v>34600</v>
          </cell>
          <cell r="CK178">
            <v>0</v>
          </cell>
          <cell r="CL178">
            <v>41400</v>
          </cell>
          <cell r="CM178">
            <v>316</v>
          </cell>
          <cell r="CN178">
            <v>2670</v>
          </cell>
          <cell r="CO178">
            <v>6570</v>
          </cell>
          <cell r="CP178">
            <v>0</v>
          </cell>
          <cell r="CQ178">
            <v>0</v>
          </cell>
          <cell r="CR178">
            <v>0</v>
          </cell>
          <cell r="CS178">
            <v>0</v>
          </cell>
        </row>
        <row r="179">
          <cell r="C179" t="str">
            <v>W14X370</v>
          </cell>
          <cell r="D179" t="str">
            <v>T</v>
          </cell>
          <cell r="E179">
            <v>370</v>
          </cell>
          <cell r="F179">
            <v>109</v>
          </cell>
          <cell r="G179">
            <v>17.899999999999999</v>
          </cell>
          <cell r="H179">
            <v>0</v>
          </cell>
          <cell r="I179">
            <v>0</v>
          </cell>
          <cell r="J179">
            <v>16.5</v>
          </cell>
          <cell r="K179">
            <v>0</v>
          </cell>
          <cell r="L179">
            <v>0</v>
          </cell>
          <cell r="M179">
            <v>1.66</v>
          </cell>
          <cell r="N179">
            <v>2.66</v>
          </cell>
          <cell r="O179">
            <v>0</v>
          </cell>
          <cell r="P179">
            <v>0</v>
          </cell>
          <cell r="Q179">
            <v>0</v>
          </cell>
          <cell r="R179">
            <v>3.26</v>
          </cell>
          <cell r="S179">
            <v>3.9375</v>
          </cell>
          <cell r="T179">
            <v>2.0625</v>
          </cell>
          <cell r="U179">
            <v>0</v>
          </cell>
          <cell r="V179">
            <v>0</v>
          </cell>
          <cell r="W179">
            <v>0</v>
          </cell>
          <cell r="X179">
            <v>0</v>
          </cell>
          <cell r="Y179">
            <v>0</v>
          </cell>
          <cell r="Z179">
            <v>3.1</v>
          </cell>
          <cell r="AA179">
            <v>0</v>
          </cell>
          <cell r="AB179">
            <v>6.89</v>
          </cell>
          <cell r="AC179">
            <v>0</v>
          </cell>
          <cell r="AD179">
            <v>0</v>
          </cell>
          <cell r="AE179">
            <v>5440</v>
          </cell>
          <cell r="AF179">
            <v>736</v>
          </cell>
          <cell r="AG179">
            <v>607</v>
          </cell>
          <cell r="AH179">
            <v>7.07</v>
          </cell>
          <cell r="AI179">
            <v>1990</v>
          </cell>
          <cell r="AJ179">
            <v>370</v>
          </cell>
          <cell r="AK179">
            <v>241</v>
          </cell>
          <cell r="AL179">
            <v>4.2699999999999996</v>
          </cell>
          <cell r="AM179">
            <v>0</v>
          </cell>
          <cell r="AN179">
            <v>222</v>
          </cell>
          <cell r="AO179">
            <v>116000</v>
          </cell>
          <cell r="AP179">
            <v>0</v>
          </cell>
          <cell r="AQ179">
            <v>62.9</v>
          </cell>
          <cell r="AR179">
            <v>690</v>
          </cell>
          <cell r="AS179">
            <v>150</v>
          </cell>
          <cell r="AT179">
            <v>367</v>
          </cell>
          <cell r="AU179">
            <v>0</v>
          </cell>
          <cell r="AV179">
            <v>0</v>
          </cell>
          <cell r="AW179">
            <v>0</v>
          </cell>
          <cell r="AX179">
            <v>0</v>
          </cell>
          <cell r="AY179" t="str">
            <v>W360X551</v>
          </cell>
          <cell r="AZ179" t="str">
            <v>W360X551</v>
          </cell>
          <cell r="BA179">
            <v>551</v>
          </cell>
          <cell r="BB179">
            <v>70300</v>
          </cell>
          <cell r="BC179">
            <v>455</v>
          </cell>
          <cell r="BD179">
            <v>0</v>
          </cell>
          <cell r="BE179">
            <v>0</v>
          </cell>
          <cell r="BF179">
            <v>419</v>
          </cell>
          <cell r="BG179">
            <v>0</v>
          </cell>
          <cell r="BH179">
            <v>0</v>
          </cell>
          <cell r="BI179">
            <v>42.2</v>
          </cell>
          <cell r="BJ179">
            <v>67.599999999999994</v>
          </cell>
          <cell r="BK179">
            <v>0</v>
          </cell>
          <cell r="BL179">
            <v>0</v>
          </cell>
          <cell r="BM179">
            <v>0</v>
          </cell>
          <cell r="BN179">
            <v>82.8</v>
          </cell>
          <cell r="BO179">
            <v>100</v>
          </cell>
          <cell r="BP179">
            <v>0</v>
          </cell>
          <cell r="BQ179">
            <v>0</v>
          </cell>
          <cell r="BR179">
            <v>0</v>
          </cell>
          <cell r="BS179">
            <v>0</v>
          </cell>
          <cell r="BT179">
            <v>0</v>
          </cell>
          <cell r="BU179">
            <v>551</v>
          </cell>
          <cell r="BV179">
            <v>0</v>
          </cell>
          <cell r="BW179">
            <v>0</v>
          </cell>
          <cell r="BX179">
            <v>6.89</v>
          </cell>
          <cell r="BY179">
            <v>0</v>
          </cell>
          <cell r="BZ179">
            <v>2260</v>
          </cell>
          <cell r="CA179">
            <v>12100</v>
          </cell>
          <cell r="CB179">
            <v>9950</v>
          </cell>
          <cell r="CC179">
            <v>180</v>
          </cell>
          <cell r="CD179">
            <v>828</v>
          </cell>
          <cell r="CE179">
            <v>6060</v>
          </cell>
          <cell r="CF179">
            <v>3950</v>
          </cell>
          <cell r="CG179">
            <v>108</v>
          </cell>
          <cell r="CH179">
            <v>0</v>
          </cell>
          <cell r="CI179">
            <v>92400</v>
          </cell>
          <cell r="CJ179">
            <v>31200</v>
          </cell>
          <cell r="CK179">
            <v>0</v>
          </cell>
          <cell r="CL179">
            <v>40600</v>
          </cell>
          <cell r="CM179">
            <v>287</v>
          </cell>
          <cell r="CN179">
            <v>2460</v>
          </cell>
          <cell r="CO179">
            <v>6010</v>
          </cell>
          <cell r="CP179">
            <v>0</v>
          </cell>
          <cell r="CQ179">
            <v>0</v>
          </cell>
          <cell r="CR179">
            <v>0</v>
          </cell>
          <cell r="CS179">
            <v>0</v>
          </cell>
        </row>
        <row r="180">
          <cell r="C180" t="str">
            <v>W14X342</v>
          </cell>
          <cell r="D180" t="str">
            <v>T</v>
          </cell>
          <cell r="E180">
            <v>342</v>
          </cell>
          <cell r="F180">
            <v>101</v>
          </cell>
          <cell r="G180">
            <v>17.5</v>
          </cell>
          <cell r="H180">
            <v>0</v>
          </cell>
          <cell r="I180">
            <v>0</v>
          </cell>
          <cell r="J180">
            <v>16.399999999999999</v>
          </cell>
          <cell r="K180">
            <v>0</v>
          </cell>
          <cell r="L180">
            <v>0</v>
          </cell>
          <cell r="M180">
            <v>1.54</v>
          </cell>
          <cell r="N180">
            <v>2.4700000000000002</v>
          </cell>
          <cell r="O180">
            <v>0</v>
          </cell>
          <cell r="P180">
            <v>0</v>
          </cell>
          <cell r="Q180">
            <v>0</v>
          </cell>
          <cell r="R180">
            <v>3.07</v>
          </cell>
          <cell r="S180">
            <v>3.75</v>
          </cell>
          <cell r="T180">
            <v>2</v>
          </cell>
          <cell r="U180">
            <v>0</v>
          </cell>
          <cell r="V180">
            <v>0</v>
          </cell>
          <cell r="W180">
            <v>0</v>
          </cell>
          <cell r="X180">
            <v>0</v>
          </cell>
          <cell r="Y180">
            <v>0</v>
          </cell>
          <cell r="Z180">
            <v>3.31</v>
          </cell>
          <cell r="AA180">
            <v>0</v>
          </cell>
          <cell r="AB180">
            <v>7.41</v>
          </cell>
          <cell r="AC180">
            <v>0</v>
          </cell>
          <cell r="AD180">
            <v>0</v>
          </cell>
          <cell r="AE180">
            <v>4900</v>
          </cell>
          <cell r="AF180">
            <v>672</v>
          </cell>
          <cell r="AG180">
            <v>558</v>
          </cell>
          <cell r="AH180">
            <v>6.98</v>
          </cell>
          <cell r="AI180">
            <v>1810</v>
          </cell>
          <cell r="AJ180">
            <v>338</v>
          </cell>
          <cell r="AK180">
            <v>221</v>
          </cell>
          <cell r="AL180">
            <v>4.24</v>
          </cell>
          <cell r="AM180">
            <v>0</v>
          </cell>
          <cell r="AN180">
            <v>178</v>
          </cell>
          <cell r="AO180">
            <v>103000</v>
          </cell>
          <cell r="AP180">
            <v>0</v>
          </cell>
          <cell r="AQ180">
            <v>61.6</v>
          </cell>
          <cell r="AR180">
            <v>624</v>
          </cell>
          <cell r="AS180">
            <v>138</v>
          </cell>
          <cell r="AT180">
            <v>335</v>
          </cell>
          <cell r="AU180">
            <v>0</v>
          </cell>
          <cell r="AV180">
            <v>0</v>
          </cell>
          <cell r="AW180">
            <v>0</v>
          </cell>
          <cell r="AX180">
            <v>0</v>
          </cell>
          <cell r="AY180" t="str">
            <v>W360X509</v>
          </cell>
          <cell r="AZ180" t="str">
            <v>W360X509</v>
          </cell>
          <cell r="BA180">
            <v>509</v>
          </cell>
          <cell r="BB180">
            <v>65200</v>
          </cell>
          <cell r="BC180">
            <v>445</v>
          </cell>
          <cell r="BD180">
            <v>0</v>
          </cell>
          <cell r="BE180">
            <v>0</v>
          </cell>
          <cell r="BF180">
            <v>417</v>
          </cell>
          <cell r="BG180">
            <v>0</v>
          </cell>
          <cell r="BH180">
            <v>0</v>
          </cell>
          <cell r="BI180">
            <v>39.1</v>
          </cell>
          <cell r="BJ180">
            <v>62.7</v>
          </cell>
          <cell r="BK180">
            <v>0</v>
          </cell>
          <cell r="BL180">
            <v>0</v>
          </cell>
          <cell r="BM180">
            <v>0</v>
          </cell>
          <cell r="BN180">
            <v>78</v>
          </cell>
          <cell r="BO180">
            <v>95.3</v>
          </cell>
          <cell r="BP180">
            <v>0</v>
          </cell>
          <cell r="BQ180">
            <v>0</v>
          </cell>
          <cell r="BR180">
            <v>0</v>
          </cell>
          <cell r="BS180">
            <v>0</v>
          </cell>
          <cell r="BT180">
            <v>0</v>
          </cell>
          <cell r="BU180">
            <v>509</v>
          </cell>
          <cell r="BV180">
            <v>0</v>
          </cell>
          <cell r="BW180">
            <v>0</v>
          </cell>
          <cell r="BX180">
            <v>7.41</v>
          </cell>
          <cell r="BY180">
            <v>0</v>
          </cell>
          <cell r="BZ180">
            <v>2040</v>
          </cell>
          <cell r="CA180">
            <v>11000</v>
          </cell>
          <cell r="CB180">
            <v>9140</v>
          </cell>
          <cell r="CC180">
            <v>177</v>
          </cell>
          <cell r="CD180">
            <v>753</v>
          </cell>
          <cell r="CE180">
            <v>5540</v>
          </cell>
          <cell r="CF180">
            <v>3620</v>
          </cell>
          <cell r="CG180">
            <v>108</v>
          </cell>
          <cell r="CH180">
            <v>0</v>
          </cell>
          <cell r="CI180">
            <v>74100</v>
          </cell>
          <cell r="CJ180">
            <v>27700</v>
          </cell>
          <cell r="CK180">
            <v>0</v>
          </cell>
          <cell r="CL180">
            <v>39700</v>
          </cell>
          <cell r="CM180">
            <v>260</v>
          </cell>
          <cell r="CN180">
            <v>2260</v>
          </cell>
          <cell r="CO180">
            <v>5490</v>
          </cell>
          <cell r="CP180">
            <v>0</v>
          </cell>
          <cell r="CQ180">
            <v>0</v>
          </cell>
          <cell r="CR180">
            <v>0</v>
          </cell>
          <cell r="CS180">
            <v>0</v>
          </cell>
        </row>
        <row r="181">
          <cell r="C181" t="str">
            <v>W14X311</v>
          </cell>
          <cell r="D181" t="str">
            <v>T</v>
          </cell>
          <cell r="E181">
            <v>311</v>
          </cell>
          <cell r="F181">
            <v>91.4</v>
          </cell>
          <cell r="G181">
            <v>17.100000000000001</v>
          </cell>
          <cell r="H181">
            <v>0</v>
          </cell>
          <cell r="I181">
            <v>0</v>
          </cell>
          <cell r="J181">
            <v>16.2</v>
          </cell>
          <cell r="K181">
            <v>0</v>
          </cell>
          <cell r="L181">
            <v>0</v>
          </cell>
          <cell r="M181">
            <v>1.41</v>
          </cell>
          <cell r="N181">
            <v>2.2599999999999998</v>
          </cell>
          <cell r="O181">
            <v>0</v>
          </cell>
          <cell r="P181">
            <v>0</v>
          </cell>
          <cell r="Q181">
            <v>0</v>
          </cell>
          <cell r="R181">
            <v>2.86</v>
          </cell>
          <cell r="S181">
            <v>3.5625</v>
          </cell>
          <cell r="T181">
            <v>1.9375</v>
          </cell>
          <cell r="U181">
            <v>0</v>
          </cell>
          <cell r="V181">
            <v>0</v>
          </cell>
          <cell r="W181">
            <v>0</v>
          </cell>
          <cell r="X181">
            <v>0</v>
          </cell>
          <cell r="Y181">
            <v>0</v>
          </cell>
          <cell r="Z181">
            <v>3.59</v>
          </cell>
          <cell r="AA181">
            <v>0</v>
          </cell>
          <cell r="AB181">
            <v>8.09</v>
          </cell>
          <cell r="AC181">
            <v>0</v>
          </cell>
          <cell r="AD181">
            <v>0</v>
          </cell>
          <cell r="AE181">
            <v>4330</v>
          </cell>
          <cell r="AF181">
            <v>603</v>
          </cell>
          <cell r="AG181">
            <v>506</v>
          </cell>
          <cell r="AH181">
            <v>6.88</v>
          </cell>
          <cell r="AI181">
            <v>1610</v>
          </cell>
          <cell r="AJ181">
            <v>304</v>
          </cell>
          <cell r="AK181">
            <v>199</v>
          </cell>
          <cell r="AL181">
            <v>4.2</v>
          </cell>
          <cell r="AM181">
            <v>0</v>
          </cell>
          <cell r="AN181">
            <v>136</v>
          </cell>
          <cell r="AO181">
            <v>89100</v>
          </cell>
          <cell r="AP181">
            <v>0</v>
          </cell>
          <cell r="AQ181">
            <v>60.1</v>
          </cell>
          <cell r="AR181">
            <v>550</v>
          </cell>
          <cell r="AS181">
            <v>124</v>
          </cell>
          <cell r="AT181">
            <v>300</v>
          </cell>
          <cell r="AU181">
            <v>0</v>
          </cell>
          <cell r="AV181">
            <v>0</v>
          </cell>
          <cell r="AW181">
            <v>0</v>
          </cell>
          <cell r="AX181">
            <v>0</v>
          </cell>
          <cell r="AY181" t="str">
            <v>W360X463</v>
          </cell>
          <cell r="AZ181" t="str">
            <v>W360X463</v>
          </cell>
          <cell r="BA181">
            <v>463</v>
          </cell>
          <cell r="BB181">
            <v>59000</v>
          </cell>
          <cell r="BC181">
            <v>434</v>
          </cell>
          <cell r="BD181">
            <v>0</v>
          </cell>
          <cell r="BE181">
            <v>0</v>
          </cell>
          <cell r="BF181">
            <v>411</v>
          </cell>
          <cell r="BG181">
            <v>0</v>
          </cell>
          <cell r="BH181">
            <v>0</v>
          </cell>
          <cell r="BI181">
            <v>35.799999999999997</v>
          </cell>
          <cell r="BJ181">
            <v>57.4</v>
          </cell>
          <cell r="BK181">
            <v>0</v>
          </cell>
          <cell r="BL181">
            <v>0</v>
          </cell>
          <cell r="BM181">
            <v>0</v>
          </cell>
          <cell r="BN181">
            <v>72.599999999999994</v>
          </cell>
          <cell r="BO181">
            <v>90.5</v>
          </cell>
          <cell r="BP181">
            <v>0</v>
          </cell>
          <cell r="BQ181">
            <v>0</v>
          </cell>
          <cell r="BR181">
            <v>0</v>
          </cell>
          <cell r="BS181">
            <v>0</v>
          </cell>
          <cell r="BT181">
            <v>0</v>
          </cell>
          <cell r="BU181">
            <v>463</v>
          </cell>
          <cell r="BV181">
            <v>0</v>
          </cell>
          <cell r="BW181">
            <v>0</v>
          </cell>
          <cell r="BX181">
            <v>8.09</v>
          </cell>
          <cell r="BY181">
            <v>0</v>
          </cell>
          <cell r="BZ181">
            <v>1800</v>
          </cell>
          <cell r="CA181">
            <v>9880</v>
          </cell>
          <cell r="CB181">
            <v>8290</v>
          </cell>
          <cell r="CC181">
            <v>175</v>
          </cell>
          <cell r="CD181">
            <v>670</v>
          </cell>
          <cell r="CE181">
            <v>4980</v>
          </cell>
          <cell r="CF181">
            <v>3260</v>
          </cell>
          <cell r="CG181">
            <v>107</v>
          </cell>
          <cell r="CH181">
            <v>0</v>
          </cell>
          <cell r="CI181">
            <v>56600</v>
          </cell>
          <cell r="CJ181">
            <v>23900</v>
          </cell>
          <cell r="CK181">
            <v>0</v>
          </cell>
          <cell r="CL181">
            <v>38800</v>
          </cell>
          <cell r="CM181">
            <v>229</v>
          </cell>
          <cell r="CN181">
            <v>2030</v>
          </cell>
          <cell r="CO181">
            <v>4920</v>
          </cell>
          <cell r="CP181">
            <v>0</v>
          </cell>
          <cell r="CQ181">
            <v>0</v>
          </cell>
          <cell r="CR181">
            <v>0</v>
          </cell>
          <cell r="CS181">
            <v>0</v>
          </cell>
        </row>
        <row r="182">
          <cell r="C182" t="str">
            <v>W14X283</v>
          </cell>
          <cell r="D182" t="str">
            <v>T</v>
          </cell>
          <cell r="E182">
            <v>283</v>
          </cell>
          <cell r="F182">
            <v>83.3</v>
          </cell>
          <cell r="G182">
            <v>16.7</v>
          </cell>
          <cell r="H182">
            <v>0</v>
          </cell>
          <cell r="I182">
            <v>0</v>
          </cell>
          <cell r="J182">
            <v>16.100000000000001</v>
          </cell>
          <cell r="K182">
            <v>0</v>
          </cell>
          <cell r="L182">
            <v>0</v>
          </cell>
          <cell r="M182">
            <v>1.29</v>
          </cell>
          <cell r="N182">
            <v>2.0699999999999998</v>
          </cell>
          <cell r="O182">
            <v>0</v>
          </cell>
          <cell r="P182">
            <v>0</v>
          </cell>
          <cell r="Q182">
            <v>0</v>
          </cell>
          <cell r="R182">
            <v>2.67</v>
          </cell>
          <cell r="S182">
            <v>3.375</v>
          </cell>
          <cell r="T182">
            <v>1.875</v>
          </cell>
          <cell r="U182">
            <v>0</v>
          </cell>
          <cell r="V182">
            <v>0</v>
          </cell>
          <cell r="W182">
            <v>0</v>
          </cell>
          <cell r="X182">
            <v>0</v>
          </cell>
          <cell r="Y182">
            <v>0</v>
          </cell>
          <cell r="Z182">
            <v>3.89</v>
          </cell>
          <cell r="AA182">
            <v>0</v>
          </cell>
          <cell r="AB182">
            <v>8.84</v>
          </cell>
          <cell r="AC182">
            <v>0</v>
          </cell>
          <cell r="AD182">
            <v>0</v>
          </cell>
          <cell r="AE182">
            <v>3840</v>
          </cell>
          <cell r="AF182">
            <v>542</v>
          </cell>
          <cell r="AG182">
            <v>459</v>
          </cell>
          <cell r="AH182">
            <v>6.79</v>
          </cell>
          <cell r="AI182">
            <v>1440</v>
          </cell>
          <cell r="AJ182">
            <v>274</v>
          </cell>
          <cell r="AK182">
            <v>179</v>
          </cell>
          <cell r="AL182">
            <v>4.17</v>
          </cell>
          <cell r="AM182">
            <v>0</v>
          </cell>
          <cell r="AN182">
            <v>104</v>
          </cell>
          <cell r="AO182">
            <v>77700</v>
          </cell>
          <cell r="AP182">
            <v>0</v>
          </cell>
          <cell r="AQ182">
            <v>58.9</v>
          </cell>
          <cell r="AR182">
            <v>491</v>
          </cell>
          <cell r="AS182">
            <v>112</v>
          </cell>
          <cell r="AT182">
            <v>269</v>
          </cell>
          <cell r="AU182">
            <v>0</v>
          </cell>
          <cell r="AV182">
            <v>0</v>
          </cell>
          <cell r="AW182">
            <v>0</v>
          </cell>
          <cell r="AX182">
            <v>0</v>
          </cell>
          <cell r="AY182" t="str">
            <v>W360X421</v>
          </cell>
          <cell r="AZ182" t="str">
            <v>W360X421</v>
          </cell>
          <cell r="BA182">
            <v>421</v>
          </cell>
          <cell r="BB182">
            <v>53700</v>
          </cell>
          <cell r="BC182">
            <v>424</v>
          </cell>
          <cell r="BD182">
            <v>0</v>
          </cell>
          <cell r="BE182">
            <v>0</v>
          </cell>
          <cell r="BF182">
            <v>409</v>
          </cell>
          <cell r="BG182">
            <v>0</v>
          </cell>
          <cell r="BH182">
            <v>0</v>
          </cell>
          <cell r="BI182">
            <v>32.799999999999997</v>
          </cell>
          <cell r="BJ182">
            <v>52.6</v>
          </cell>
          <cell r="BK182">
            <v>0</v>
          </cell>
          <cell r="BL182">
            <v>0</v>
          </cell>
          <cell r="BM182">
            <v>0</v>
          </cell>
          <cell r="BN182">
            <v>67.8</v>
          </cell>
          <cell r="BO182">
            <v>85.7</v>
          </cell>
          <cell r="BP182">
            <v>0</v>
          </cell>
          <cell r="BQ182">
            <v>0</v>
          </cell>
          <cell r="BR182">
            <v>0</v>
          </cell>
          <cell r="BS182">
            <v>0</v>
          </cell>
          <cell r="BT182">
            <v>0</v>
          </cell>
          <cell r="BU182">
            <v>421</v>
          </cell>
          <cell r="BV182">
            <v>0</v>
          </cell>
          <cell r="BW182">
            <v>0</v>
          </cell>
          <cell r="BX182">
            <v>8.84</v>
          </cell>
          <cell r="BY182">
            <v>0</v>
          </cell>
          <cell r="BZ182">
            <v>1600</v>
          </cell>
          <cell r="CA182">
            <v>8880</v>
          </cell>
          <cell r="CB182">
            <v>7520</v>
          </cell>
          <cell r="CC182">
            <v>172</v>
          </cell>
          <cell r="CD182">
            <v>599</v>
          </cell>
          <cell r="CE182">
            <v>4490</v>
          </cell>
          <cell r="CF182">
            <v>2930</v>
          </cell>
          <cell r="CG182">
            <v>106</v>
          </cell>
          <cell r="CH182">
            <v>0</v>
          </cell>
          <cell r="CI182">
            <v>43300</v>
          </cell>
          <cell r="CJ182">
            <v>20900</v>
          </cell>
          <cell r="CK182">
            <v>0</v>
          </cell>
          <cell r="CL182">
            <v>38000</v>
          </cell>
          <cell r="CM182">
            <v>204</v>
          </cell>
          <cell r="CN182">
            <v>1840</v>
          </cell>
          <cell r="CO182">
            <v>4410</v>
          </cell>
          <cell r="CP182">
            <v>0</v>
          </cell>
          <cell r="CQ182">
            <v>0</v>
          </cell>
          <cell r="CR182">
            <v>0</v>
          </cell>
          <cell r="CS182">
            <v>0</v>
          </cell>
        </row>
        <row r="183">
          <cell r="C183" t="str">
            <v>W14X257</v>
          </cell>
          <cell r="D183" t="str">
            <v>T</v>
          </cell>
          <cell r="E183">
            <v>257</v>
          </cell>
          <cell r="F183">
            <v>75.599999999999994</v>
          </cell>
          <cell r="G183">
            <v>16.399999999999999</v>
          </cell>
          <cell r="H183">
            <v>0</v>
          </cell>
          <cell r="I183">
            <v>0</v>
          </cell>
          <cell r="J183">
            <v>16</v>
          </cell>
          <cell r="K183">
            <v>0</v>
          </cell>
          <cell r="L183">
            <v>0</v>
          </cell>
          <cell r="M183">
            <v>1.18</v>
          </cell>
          <cell r="N183">
            <v>1.89</v>
          </cell>
          <cell r="O183">
            <v>0</v>
          </cell>
          <cell r="P183">
            <v>0</v>
          </cell>
          <cell r="Q183">
            <v>0</v>
          </cell>
          <cell r="R183">
            <v>2.4900000000000002</v>
          </cell>
          <cell r="S183">
            <v>3.1875</v>
          </cell>
          <cell r="T183">
            <v>1.8125</v>
          </cell>
          <cell r="U183">
            <v>0</v>
          </cell>
          <cell r="V183">
            <v>0</v>
          </cell>
          <cell r="W183">
            <v>0</v>
          </cell>
          <cell r="X183">
            <v>0</v>
          </cell>
          <cell r="Y183">
            <v>0</v>
          </cell>
          <cell r="Z183">
            <v>4.2300000000000004</v>
          </cell>
          <cell r="AA183">
            <v>0</v>
          </cell>
          <cell r="AB183">
            <v>9.7100000000000009</v>
          </cell>
          <cell r="AC183">
            <v>0</v>
          </cell>
          <cell r="AD183">
            <v>0</v>
          </cell>
          <cell r="AE183">
            <v>3400</v>
          </cell>
          <cell r="AF183">
            <v>487</v>
          </cell>
          <cell r="AG183">
            <v>415</v>
          </cell>
          <cell r="AH183">
            <v>6.71</v>
          </cell>
          <cell r="AI183">
            <v>1290</v>
          </cell>
          <cell r="AJ183">
            <v>246</v>
          </cell>
          <cell r="AK183">
            <v>161</v>
          </cell>
          <cell r="AL183">
            <v>4.13</v>
          </cell>
          <cell r="AM183">
            <v>0</v>
          </cell>
          <cell r="AN183">
            <v>79.099999999999994</v>
          </cell>
          <cell r="AO183">
            <v>67800</v>
          </cell>
          <cell r="AP183">
            <v>0</v>
          </cell>
          <cell r="AQ183">
            <v>58</v>
          </cell>
          <cell r="AR183">
            <v>439</v>
          </cell>
          <cell r="AS183">
            <v>102</v>
          </cell>
          <cell r="AT183">
            <v>243</v>
          </cell>
          <cell r="AU183">
            <v>0</v>
          </cell>
          <cell r="AV183">
            <v>0</v>
          </cell>
          <cell r="AW183">
            <v>0</v>
          </cell>
          <cell r="AX183">
            <v>0</v>
          </cell>
          <cell r="AY183" t="str">
            <v>W360X382</v>
          </cell>
          <cell r="AZ183" t="str">
            <v>W360X382</v>
          </cell>
          <cell r="BA183">
            <v>382</v>
          </cell>
          <cell r="BB183">
            <v>48800</v>
          </cell>
          <cell r="BC183">
            <v>417</v>
          </cell>
          <cell r="BD183">
            <v>0</v>
          </cell>
          <cell r="BE183">
            <v>0</v>
          </cell>
          <cell r="BF183">
            <v>406</v>
          </cell>
          <cell r="BG183">
            <v>0</v>
          </cell>
          <cell r="BH183">
            <v>0</v>
          </cell>
          <cell r="BI183">
            <v>30</v>
          </cell>
          <cell r="BJ183">
            <v>48</v>
          </cell>
          <cell r="BK183">
            <v>0</v>
          </cell>
          <cell r="BL183">
            <v>0</v>
          </cell>
          <cell r="BM183">
            <v>0</v>
          </cell>
          <cell r="BN183">
            <v>63.2</v>
          </cell>
          <cell r="BO183">
            <v>81</v>
          </cell>
          <cell r="BP183">
            <v>0</v>
          </cell>
          <cell r="BQ183">
            <v>0</v>
          </cell>
          <cell r="BR183">
            <v>0</v>
          </cell>
          <cell r="BS183">
            <v>0</v>
          </cell>
          <cell r="BT183">
            <v>0</v>
          </cell>
          <cell r="BU183">
            <v>382</v>
          </cell>
          <cell r="BV183">
            <v>0</v>
          </cell>
          <cell r="BW183">
            <v>0</v>
          </cell>
          <cell r="BX183">
            <v>9.7100000000000009</v>
          </cell>
          <cell r="BY183">
            <v>0</v>
          </cell>
          <cell r="BZ183">
            <v>1420</v>
          </cell>
          <cell r="CA183">
            <v>7980</v>
          </cell>
          <cell r="CB183">
            <v>6800</v>
          </cell>
          <cell r="CC183">
            <v>170</v>
          </cell>
          <cell r="CD183">
            <v>537</v>
          </cell>
          <cell r="CE183">
            <v>4030</v>
          </cell>
          <cell r="CF183">
            <v>2640</v>
          </cell>
          <cell r="CG183">
            <v>105</v>
          </cell>
          <cell r="CH183">
            <v>0</v>
          </cell>
          <cell r="CI183">
            <v>32900</v>
          </cell>
          <cell r="CJ183">
            <v>18200</v>
          </cell>
          <cell r="CK183">
            <v>0</v>
          </cell>
          <cell r="CL183">
            <v>37400</v>
          </cell>
          <cell r="CM183">
            <v>183</v>
          </cell>
          <cell r="CN183">
            <v>1670</v>
          </cell>
          <cell r="CO183">
            <v>3980</v>
          </cell>
          <cell r="CP183">
            <v>0</v>
          </cell>
          <cell r="CQ183">
            <v>0</v>
          </cell>
          <cell r="CR183">
            <v>0</v>
          </cell>
          <cell r="CS183">
            <v>0</v>
          </cell>
        </row>
        <row r="184">
          <cell r="C184" t="str">
            <v>W14X233</v>
          </cell>
          <cell r="D184" t="str">
            <v>T</v>
          </cell>
          <cell r="E184">
            <v>233</v>
          </cell>
          <cell r="F184">
            <v>68.5</v>
          </cell>
          <cell r="G184">
            <v>16</v>
          </cell>
          <cell r="H184">
            <v>0</v>
          </cell>
          <cell r="I184">
            <v>0</v>
          </cell>
          <cell r="J184">
            <v>15.9</v>
          </cell>
          <cell r="K184">
            <v>0</v>
          </cell>
          <cell r="L184">
            <v>0</v>
          </cell>
          <cell r="M184">
            <v>1.07</v>
          </cell>
          <cell r="N184">
            <v>1.72</v>
          </cell>
          <cell r="O184">
            <v>0</v>
          </cell>
          <cell r="P184">
            <v>0</v>
          </cell>
          <cell r="Q184">
            <v>0</v>
          </cell>
          <cell r="R184">
            <v>2.3199999999999998</v>
          </cell>
          <cell r="S184">
            <v>3</v>
          </cell>
          <cell r="T184">
            <v>1.75</v>
          </cell>
          <cell r="U184">
            <v>0</v>
          </cell>
          <cell r="V184">
            <v>0</v>
          </cell>
          <cell r="W184">
            <v>0</v>
          </cell>
          <cell r="X184">
            <v>0</v>
          </cell>
          <cell r="Y184">
            <v>0</v>
          </cell>
          <cell r="Z184">
            <v>4.62</v>
          </cell>
          <cell r="AA184">
            <v>0</v>
          </cell>
          <cell r="AB184">
            <v>10.7</v>
          </cell>
          <cell r="AC184">
            <v>0</v>
          </cell>
          <cell r="AD184">
            <v>0</v>
          </cell>
          <cell r="AE184">
            <v>3010</v>
          </cell>
          <cell r="AF184">
            <v>436</v>
          </cell>
          <cell r="AG184">
            <v>375</v>
          </cell>
          <cell r="AH184">
            <v>6.63</v>
          </cell>
          <cell r="AI184">
            <v>1150</v>
          </cell>
          <cell r="AJ184">
            <v>221</v>
          </cell>
          <cell r="AK184">
            <v>145</v>
          </cell>
          <cell r="AL184">
            <v>4.0999999999999996</v>
          </cell>
          <cell r="AM184">
            <v>0</v>
          </cell>
          <cell r="AN184">
            <v>59.5</v>
          </cell>
          <cell r="AO184">
            <v>59000</v>
          </cell>
          <cell r="AP184">
            <v>0</v>
          </cell>
          <cell r="AQ184">
            <v>56.8</v>
          </cell>
          <cell r="AR184">
            <v>388</v>
          </cell>
          <cell r="AS184">
            <v>91.1</v>
          </cell>
          <cell r="AT184">
            <v>216</v>
          </cell>
          <cell r="AU184">
            <v>0</v>
          </cell>
          <cell r="AV184">
            <v>0</v>
          </cell>
          <cell r="AW184">
            <v>0</v>
          </cell>
          <cell r="AX184">
            <v>0</v>
          </cell>
          <cell r="AY184" t="str">
            <v>W360X347</v>
          </cell>
          <cell r="AZ184" t="str">
            <v>W360X347</v>
          </cell>
          <cell r="BA184">
            <v>37</v>
          </cell>
          <cell r="BB184">
            <v>44200</v>
          </cell>
          <cell r="BC184">
            <v>406</v>
          </cell>
          <cell r="BD184">
            <v>0</v>
          </cell>
          <cell r="BE184">
            <v>0</v>
          </cell>
          <cell r="BF184">
            <v>404</v>
          </cell>
          <cell r="BG184">
            <v>0</v>
          </cell>
          <cell r="BH184">
            <v>0</v>
          </cell>
          <cell r="BI184">
            <v>27.2</v>
          </cell>
          <cell r="BJ184">
            <v>43.7</v>
          </cell>
          <cell r="BK184">
            <v>0</v>
          </cell>
          <cell r="BL184">
            <v>0</v>
          </cell>
          <cell r="BM184">
            <v>0</v>
          </cell>
          <cell r="BN184">
            <v>58.9</v>
          </cell>
          <cell r="BO184">
            <v>76.2</v>
          </cell>
          <cell r="BP184">
            <v>0</v>
          </cell>
          <cell r="BQ184">
            <v>0</v>
          </cell>
          <cell r="BR184">
            <v>0</v>
          </cell>
          <cell r="BS184">
            <v>0</v>
          </cell>
          <cell r="BT184">
            <v>0</v>
          </cell>
          <cell r="BU184">
            <v>37</v>
          </cell>
          <cell r="BV184">
            <v>0</v>
          </cell>
          <cell r="BW184">
            <v>0</v>
          </cell>
          <cell r="BX184">
            <v>10.7</v>
          </cell>
          <cell r="BY184">
            <v>0</v>
          </cell>
          <cell r="BZ184">
            <v>1250</v>
          </cell>
          <cell r="CA184">
            <v>7140</v>
          </cell>
          <cell r="CB184">
            <v>6150</v>
          </cell>
          <cell r="CC184">
            <v>168</v>
          </cell>
          <cell r="CD184">
            <v>479</v>
          </cell>
          <cell r="CE184">
            <v>3620</v>
          </cell>
          <cell r="CF184">
            <v>2380</v>
          </cell>
          <cell r="CG184">
            <v>104</v>
          </cell>
          <cell r="CH184">
            <v>0</v>
          </cell>
          <cell r="CI184">
            <v>24800</v>
          </cell>
          <cell r="CJ184">
            <v>15800</v>
          </cell>
          <cell r="CK184">
            <v>0</v>
          </cell>
          <cell r="CL184">
            <v>36600</v>
          </cell>
          <cell r="CM184">
            <v>161</v>
          </cell>
          <cell r="CN184">
            <v>1490</v>
          </cell>
          <cell r="CO184">
            <v>3540</v>
          </cell>
          <cell r="CP184">
            <v>0</v>
          </cell>
          <cell r="CQ184">
            <v>0</v>
          </cell>
          <cell r="CR184">
            <v>0</v>
          </cell>
          <cell r="CS184">
            <v>0</v>
          </cell>
        </row>
        <row r="185">
          <cell r="C185" t="str">
            <v>W14X211</v>
          </cell>
          <cell r="D185" t="str">
            <v>F</v>
          </cell>
          <cell r="E185">
            <v>211</v>
          </cell>
          <cell r="F185">
            <v>62</v>
          </cell>
          <cell r="G185">
            <v>15.7</v>
          </cell>
          <cell r="H185">
            <v>0</v>
          </cell>
          <cell r="I185">
            <v>0</v>
          </cell>
          <cell r="J185">
            <v>15.8</v>
          </cell>
          <cell r="K185">
            <v>0</v>
          </cell>
          <cell r="L185">
            <v>0</v>
          </cell>
          <cell r="M185">
            <v>0.98</v>
          </cell>
          <cell r="N185">
            <v>1.56</v>
          </cell>
          <cell r="O185">
            <v>0</v>
          </cell>
          <cell r="P185">
            <v>0</v>
          </cell>
          <cell r="Q185">
            <v>0</v>
          </cell>
          <cell r="R185">
            <v>2.16</v>
          </cell>
          <cell r="S185">
            <v>2.875</v>
          </cell>
          <cell r="T185">
            <v>1.6875</v>
          </cell>
          <cell r="U185">
            <v>0</v>
          </cell>
          <cell r="V185">
            <v>0</v>
          </cell>
          <cell r="W185">
            <v>0</v>
          </cell>
          <cell r="X185">
            <v>0</v>
          </cell>
          <cell r="Y185">
            <v>0</v>
          </cell>
          <cell r="Z185">
            <v>5.0599999999999996</v>
          </cell>
          <cell r="AA185">
            <v>0</v>
          </cell>
          <cell r="AB185">
            <v>11.6</v>
          </cell>
          <cell r="AC185">
            <v>0</v>
          </cell>
          <cell r="AD185">
            <v>0</v>
          </cell>
          <cell r="AE185">
            <v>2660</v>
          </cell>
          <cell r="AF185">
            <v>390</v>
          </cell>
          <cell r="AG185">
            <v>338</v>
          </cell>
          <cell r="AH185">
            <v>6.55</v>
          </cell>
          <cell r="AI185">
            <v>1030</v>
          </cell>
          <cell r="AJ185">
            <v>198</v>
          </cell>
          <cell r="AK185">
            <v>130</v>
          </cell>
          <cell r="AL185">
            <v>4.07</v>
          </cell>
          <cell r="AM185">
            <v>0</v>
          </cell>
          <cell r="AN185">
            <v>44.6</v>
          </cell>
          <cell r="AO185">
            <v>51500</v>
          </cell>
          <cell r="AP185">
            <v>0</v>
          </cell>
          <cell r="AQ185">
            <v>55.9</v>
          </cell>
          <cell r="AR185">
            <v>344</v>
          </cell>
          <cell r="AS185">
            <v>81.7</v>
          </cell>
          <cell r="AT185">
            <v>194</v>
          </cell>
          <cell r="AU185">
            <v>0</v>
          </cell>
          <cell r="AV185">
            <v>0</v>
          </cell>
          <cell r="AW185">
            <v>0</v>
          </cell>
          <cell r="AX185">
            <v>0</v>
          </cell>
          <cell r="AY185" t="str">
            <v>W360X314</v>
          </cell>
          <cell r="AZ185" t="str">
            <v>W360X314</v>
          </cell>
          <cell r="BA185">
            <v>314</v>
          </cell>
          <cell r="BB185">
            <v>40000</v>
          </cell>
          <cell r="BC185">
            <v>399</v>
          </cell>
          <cell r="BD185">
            <v>0</v>
          </cell>
          <cell r="BE185">
            <v>0</v>
          </cell>
          <cell r="BF185">
            <v>401</v>
          </cell>
          <cell r="BG185">
            <v>0</v>
          </cell>
          <cell r="BH185">
            <v>0</v>
          </cell>
          <cell r="BI185">
            <v>24.9</v>
          </cell>
          <cell r="BJ185">
            <v>39.6</v>
          </cell>
          <cell r="BK185">
            <v>0</v>
          </cell>
          <cell r="BL185">
            <v>0</v>
          </cell>
          <cell r="BM185">
            <v>0</v>
          </cell>
          <cell r="BN185">
            <v>54.9</v>
          </cell>
          <cell r="BO185">
            <v>73</v>
          </cell>
          <cell r="BP185">
            <v>0</v>
          </cell>
          <cell r="BQ185">
            <v>0</v>
          </cell>
          <cell r="BR185">
            <v>0</v>
          </cell>
          <cell r="BS185">
            <v>0</v>
          </cell>
          <cell r="BT185">
            <v>0</v>
          </cell>
          <cell r="BU185">
            <v>314</v>
          </cell>
          <cell r="BV185">
            <v>0</v>
          </cell>
          <cell r="BW185">
            <v>0</v>
          </cell>
          <cell r="BX185">
            <v>11.6</v>
          </cell>
          <cell r="BY185">
            <v>0</v>
          </cell>
          <cell r="BZ185">
            <v>1110</v>
          </cell>
          <cell r="CA185">
            <v>6390</v>
          </cell>
          <cell r="CB185">
            <v>5540</v>
          </cell>
          <cell r="CC185">
            <v>166</v>
          </cell>
          <cell r="CD185">
            <v>429</v>
          </cell>
          <cell r="CE185">
            <v>3240</v>
          </cell>
          <cell r="CF185">
            <v>2130</v>
          </cell>
          <cell r="CG185">
            <v>103</v>
          </cell>
          <cell r="CH185">
            <v>0</v>
          </cell>
          <cell r="CI185">
            <v>18600</v>
          </cell>
          <cell r="CJ185">
            <v>13800</v>
          </cell>
          <cell r="CK185">
            <v>0</v>
          </cell>
          <cell r="CL185">
            <v>36100</v>
          </cell>
          <cell r="CM185">
            <v>143</v>
          </cell>
          <cell r="CN185">
            <v>1340</v>
          </cell>
          <cell r="CO185">
            <v>3180</v>
          </cell>
          <cell r="CP185">
            <v>0</v>
          </cell>
          <cell r="CQ185">
            <v>0</v>
          </cell>
          <cell r="CR185">
            <v>0</v>
          </cell>
          <cell r="CS185">
            <v>0</v>
          </cell>
        </row>
        <row r="186">
          <cell r="C186" t="str">
            <v>W14X193</v>
          </cell>
          <cell r="D186" t="str">
            <v>F</v>
          </cell>
          <cell r="E186">
            <v>193</v>
          </cell>
          <cell r="F186">
            <v>56.8</v>
          </cell>
          <cell r="G186">
            <v>15.5</v>
          </cell>
          <cell r="H186">
            <v>0</v>
          </cell>
          <cell r="I186">
            <v>0</v>
          </cell>
          <cell r="J186">
            <v>15.7</v>
          </cell>
          <cell r="K186">
            <v>0</v>
          </cell>
          <cell r="L186">
            <v>0</v>
          </cell>
          <cell r="M186">
            <v>0.89</v>
          </cell>
          <cell r="N186">
            <v>1.44</v>
          </cell>
          <cell r="O186">
            <v>0</v>
          </cell>
          <cell r="P186">
            <v>0</v>
          </cell>
          <cell r="Q186">
            <v>0</v>
          </cell>
          <cell r="R186">
            <v>2.04</v>
          </cell>
          <cell r="S186">
            <v>2.75</v>
          </cell>
          <cell r="T186">
            <v>1.6875</v>
          </cell>
          <cell r="U186">
            <v>0</v>
          </cell>
          <cell r="V186">
            <v>0</v>
          </cell>
          <cell r="W186">
            <v>0</v>
          </cell>
          <cell r="X186">
            <v>0</v>
          </cell>
          <cell r="Y186">
            <v>0</v>
          </cell>
          <cell r="Z186">
            <v>5.45</v>
          </cell>
          <cell r="AA186">
            <v>0</v>
          </cell>
          <cell r="AB186">
            <v>12.8</v>
          </cell>
          <cell r="AC186">
            <v>0</v>
          </cell>
          <cell r="AD186">
            <v>0</v>
          </cell>
          <cell r="AE186">
            <v>2400</v>
          </cell>
          <cell r="AF186">
            <v>355</v>
          </cell>
          <cell r="AG186">
            <v>310</v>
          </cell>
          <cell r="AH186">
            <v>6.5</v>
          </cell>
          <cell r="AI186">
            <v>931</v>
          </cell>
          <cell r="AJ186">
            <v>180</v>
          </cell>
          <cell r="AK186">
            <v>119</v>
          </cell>
          <cell r="AL186">
            <v>4.05</v>
          </cell>
          <cell r="AM186">
            <v>0</v>
          </cell>
          <cell r="AN186">
            <v>34.799999999999997</v>
          </cell>
          <cell r="AO186">
            <v>45900</v>
          </cell>
          <cell r="AP186">
            <v>0</v>
          </cell>
          <cell r="AQ186">
            <v>55.2</v>
          </cell>
          <cell r="AR186">
            <v>312</v>
          </cell>
          <cell r="AS186">
            <v>75</v>
          </cell>
          <cell r="AT186">
            <v>177</v>
          </cell>
          <cell r="AU186">
            <v>0</v>
          </cell>
          <cell r="AV186">
            <v>0</v>
          </cell>
          <cell r="AW186">
            <v>0</v>
          </cell>
          <cell r="AX186">
            <v>0</v>
          </cell>
          <cell r="AY186" t="str">
            <v>W360X287</v>
          </cell>
          <cell r="AZ186" t="str">
            <v>W360X287</v>
          </cell>
          <cell r="BA186">
            <v>287</v>
          </cell>
          <cell r="BB186">
            <v>36600</v>
          </cell>
          <cell r="BC186">
            <v>394</v>
          </cell>
          <cell r="BD186">
            <v>0</v>
          </cell>
          <cell r="BE186">
            <v>0</v>
          </cell>
          <cell r="BF186">
            <v>399</v>
          </cell>
          <cell r="BG186">
            <v>0</v>
          </cell>
          <cell r="BH186">
            <v>0</v>
          </cell>
          <cell r="BI186">
            <v>22.6</v>
          </cell>
          <cell r="BJ186">
            <v>36.6</v>
          </cell>
          <cell r="BK186">
            <v>0</v>
          </cell>
          <cell r="BL186">
            <v>0</v>
          </cell>
          <cell r="BM186">
            <v>0</v>
          </cell>
          <cell r="BN186">
            <v>51.8</v>
          </cell>
          <cell r="BO186">
            <v>69.900000000000006</v>
          </cell>
          <cell r="BP186">
            <v>0</v>
          </cell>
          <cell r="BQ186">
            <v>0</v>
          </cell>
          <cell r="BR186">
            <v>0</v>
          </cell>
          <cell r="BS186">
            <v>0</v>
          </cell>
          <cell r="BT186">
            <v>0</v>
          </cell>
          <cell r="BU186">
            <v>287</v>
          </cell>
          <cell r="BV186">
            <v>0</v>
          </cell>
          <cell r="BW186">
            <v>0</v>
          </cell>
          <cell r="BX186">
            <v>12.8</v>
          </cell>
          <cell r="BY186">
            <v>0</v>
          </cell>
          <cell r="BZ186">
            <v>999</v>
          </cell>
          <cell r="CA186">
            <v>5820</v>
          </cell>
          <cell r="CB186">
            <v>5080</v>
          </cell>
          <cell r="CC186">
            <v>165</v>
          </cell>
          <cell r="CD186">
            <v>388</v>
          </cell>
          <cell r="CE186">
            <v>2950</v>
          </cell>
          <cell r="CF186">
            <v>1950</v>
          </cell>
          <cell r="CG186">
            <v>103</v>
          </cell>
          <cell r="CH186">
            <v>0</v>
          </cell>
          <cell r="CI186">
            <v>14500</v>
          </cell>
          <cell r="CJ186">
            <v>12300</v>
          </cell>
          <cell r="CK186">
            <v>0</v>
          </cell>
          <cell r="CL186">
            <v>35600</v>
          </cell>
          <cell r="CM186">
            <v>130</v>
          </cell>
          <cell r="CN186">
            <v>1230</v>
          </cell>
          <cell r="CO186">
            <v>2900</v>
          </cell>
          <cell r="CP186">
            <v>0</v>
          </cell>
          <cell r="CQ186">
            <v>0</v>
          </cell>
          <cell r="CR186">
            <v>0</v>
          </cell>
          <cell r="CS186">
            <v>0</v>
          </cell>
        </row>
        <row r="187">
          <cell r="C187" t="str">
            <v>W14X176</v>
          </cell>
          <cell r="D187" t="str">
            <v>F</v>
          </cell>
          <cell r="E187">
            <v>176</v>
          </cell>
          <cell r="F187">
            <v>51.8</v>
          </cell>
          <cell r="G187">
            <v>15.2</v>
          </cell>
          <cell r="H187">
            <v>0</v>
          </cell>
          <cell r="I187">
            <v>0</v>
          </cell>
          <cell r="J187">
            <v>15.7</v>
          </cell>
          <cell r="K187">
            <v>0</v>
          </cell>
          <cell r="L187">
            <v>0</v>
          </cell>
          <cell r="M187">
            <v>0.83</v>
          </cell>
          <cell r="N187">
            <v>1.31</v>
          </cell>
          <cell r="O187">
            <v>0</v>
          </cell>
          <cell r="P187">
            <v>0</v>
          </cell>
          <cell r="Q187">
            <v>0</v>
          </cell>
          <cell r="R187">
            <v>1.91</v>
          </cell>
          <cell r="S187">
            <v>2.625</v>
          </cell>
          <cell r="T187">
            <v>1.625</v>
          </cell>
          <cell r="U187">
            <v>0</v>
          </cell>
          <cell r="V187">
            <v>0</v>
          </cell>
          <cell r="W187">
            <v>0</v>
          </cell>
          <cell r="X187">
            <v>0</v>
          </cell>
          <cell r="Y187">
            <v>0</v>
          </cell>
          <cell r="Z187">
            <v>5.97</v>
          </cell>
          <cell r="AA187">
            <v>0</v>
          </cell>
          <cell r="AB187">
            <v>13.7</v>
          </cell>
          <cell r="AC187">
            <v>0</v>
          </cell>
          <cell r="AD187">
            <v>0</v>
          </cell>
          <cell r="AE187">
            <v>2140</v>
          </cell>
          <cell r="AF187">
            <v>320</v>
          </cell>
          <cell r="AG187">
            <v>281</v>
          </cell>
          <cell r="AH187">
            <v>6.43</v>
          </cell>
          <cell r="AI187">
            <v>838</v>
          </cell>
          <cell r="AJ187">
            <v>163</v>
          </cell>
          <cell r="AK187">
            <v>107</v>
          </cell>
          <cell r="AL187">
            <v>4.0199999999999996</v>
          </cell>
          <cell r="AM187">
            <v>0</v>
          </cell>
          <cell r="AN187">
            <v>26.5</v>
          </cell>
          <cell r="AO187">
            <v>40500</v>
          </cell>
          <cell r="AP187">
            <v>0</v>
          </cell>
          <cell r="AQ187">
            <v>54.5</v>
          </cell>
          <cell r="AR187">
            <v>280</v>
          </cell>
          <cell r="AS187">
            <v>67.599999999999994</v>
          </cell>
          <cell r="AT187">
            <v>159</v>
          </cell>
          <cell r="AU187">
            <v>0</v>
          </cell>
          <cell r="AV187">
            <v>0</v>
          </cell>
          <cell r="AW187">
            <v>0</v>
          </cell>
          <cell r="AX187">
            <v>0</v>
          </cell>
          <cell r="AY187" t="str">
            <v>W360X262</v>
          </cell>
          <cell r="AZ187" t="str">
            <v>W360X262</v>
          </cell>
          <cell r="BA187">
            <v>262</v>
          </cell>
          <cell r="BB187">
            <v>33400</v>
          </cell>
          <cell r="BC187">
            <v>386</v>
          </cell>
          <cell r="BD187">
            <v>0</v>
          </cell>
          <cell r="BE187">
            <v>0</v>
          </cell>
          <cell r="BF187">
            <v>399</v>
          </cell>
          <cell r="BG187">
            <v>0</v>
          </cell>
          <cell r="BH187">
            <v>0</v>
          </cell>
          <cell r="BI187">
            <v>21.1</v>
          </cell>
          <cell r="BJ187">
            <v>33.299999999999997</v>
          </cell>
          <cell r="BK187">
            <v>0</v>
          </cell>
          <cell r="BL187">
            <v>0</v>
          </cell>
          <cell r="BM187">
            <v>0</v>
          </cell>
          <cell r="BN187">
            <v>48.5</v>
          </cell>
          <cell r="BO187">
            <v>66.7</v>
          </cell>
          <cell r="BP187">
            <v>0</v>
          </cell>
          <cell r="BQ187">
            <v>0</v>
          </cell>
          <cell r="BR187">
            <v>0</v>
          </cell>
          <cell r="BS187">
            <v>0</v>
          </cell>
          <cell r="BT187">
            <v>0</v>
          </cell>
          <cell r="BU187">
            <v>262</v>
          </cell>
          <cell r="BV187">
            <v>0</v>
          </cell>
          <cell r="BW187">
            <v>0</v>
          </cell>
          <cell r="BX187">
            <v>13.7</v>
          </cell>
          <cell r="BY187">
            <v>0</v>
          </cell>
          <cell r="BZ187">
            <v>891</v>
          </cell>
          <cell r="CA187">
            <v>5240</v>
          </cell>
          <cell r="CB187">
            <v>4600</v>
          </cell>
          <cell r="CC187">
            <v>163</v>
          </cell>
          <cell r="CD187">
            <v>349</v>
          </cell>
          <cell r="CE187">
            <v>2670</v>
          </cell>
          <cell r="CF187">
            <v>1750</v>
          </cell>
          <cell r="CG187">
            <v>102</v>
          </cell>
          <cell r="CH187">
            <v>0</v>
          </cell>
          <cell r="CI187">
            <v>11000</v>
          </cell>
          <cell r="CJ187">
            <v>10900</v>
          </cell>
          <cell r="CK187">
            <v>0</v>
          </cell>
          <cell r="CL187">
            <v>35200</v>
          </cell>
          <cell r="CM187">
            <v>117</v>
          </cell>
          <cell r="CN187">
            <v>1110</v>
          </cell>
          <cell r="CO187">
            <v>2610</v>
          </cell>
          <cell r="CP187">
            <v>0</v>
          </cell>
          <cell r="CQ187">
            <v>0</v>
          </cell>
          <cell r="CR187">
            <v>0</v>
          </cell>
          <cell r="CS187">
            <v>0</v>
          </cell>
        </row>
        <row r="188">
          <cell r="C188" t="str">
            <v>W14X159</v>
          </cell>
          <cell r="D188" t="str">
            <v>F</v>
          </cell>
          <cell r="E188">
            <v>159</v>
          </cell>
          <cell r="F188">
            <v>46.7</v>
          </cell>
          <cell r="G188">
            <v>15</v>
          </cell>
          <cell r="H188">
            <v>0</v>
          </cell>
          <cell r="I188">
            <v>0</v>
          </cell>
          <cell r="J188">
            <v>15.6</v>
          </cell>
          <cell r="K188">
            <v>0</v>
          </cell>
          <cell r="L188">
            <v>0</v>
          </cell>
          <cell r="M188">
            <v>0.745</v>
          </cell>
          <cell r="N188">
            <v>1.19</v>
          </cell>
          <cell r="O188">
            <v>0</v>
          </cell>
          <cell r="P188">
            <v>0</v>
          </cell>
          <cell r="Q188">
            <v>0</v>
          </cell>
          <cell r="R188">
            <v>1.79</v>
          </cell>
          <cell r="S188">
            <v>2.5</v>
          </cell>
          <cell r="T188">
            <v>1.5625</v>
          </cell>
          <cell r="U188">
            <v>0</v>
          </cell>
          <cell r="V188">
            <v>0</v>
          </cell>
          <cell r="W188">
            <v>0</v>
          </cell>
          <cell r="X188">
            <v>0</v>
          </cell>
          <cell r="Y188">
            <v>0</v>
          </cell>
          <cell r="Z188">
            <v>6.54</v>
          </cell>
          <cell r="AA188">
            <v>0</v>
          </cell>
          <cell r="AB188">
            <v>15.3</v>
          </cell>
          <cell r="AC188">
            <v>0</v>
          </cell>
          <cell r="AD188">
            <v>0</v>
          </cell>
          <cell r="AE188">
            <v>1900</v>
          </cell>
          <cell r="AF188">
            <v>287</v>
          </cell>
          <cell r="AG188">
            <v>254</v>
          </cell>
          <cell r="AH188">
            <v>6.38</v>
          </cell>
          <cell r="AI188">
            <v>748</v>
          </cell>
          <cell r="AJ188">
            <v>146</v>
          </cell>
          <cell r="AK188">
            <v>96.2</v>
          </cell>
          <cell r="AL188">
            <v>4</v>
          </cell>
          <cell r="AM188">
            <v>0</v>
          </cell>
          <cell r="AN188">
            <v>19.7</v>
          </cell>
          <cell r="AO188">
            <v>35600</v>
          </cell>
          <cell r="AP188">
            <v>0</v>
          </cell>
          <cell r="AQ188">
            <v>53.9</v>
          </cell>
          <cell r="AR188">
            <v>250</v>
          </cell>
          <cell r="AS188">
            <v>61</v>
          </cell>
          <cell r="AT188">
            <v>143</v>
          </cell>
          <cell r="AU188">
            <v>0</v>
          </cell>
          <cell r="AV188">
            <v>0</v>
          </cell>
          <cell r="AW188">
            <v>0</v>
          </cell>
          <cell r="AX188">
            <v>0</v>
          </cell>
          <cell r="AY188" t="str">
            <v>W360X237</v>
          </cell>
          <cell r="AZ188" t="str">
            <v>W360X237</v>
          </cell>
          <cell r="BA188">
            <v>237</v>
          </cell>
          <cell r="BB188">
            <v>30100</v>
          </cell>
          <cell r="BC188">
            <v>381</v>
          </cell>
          <cell r="BD188">
            <v>0</v>
          </cell>
          <cell r="BE188">
            <v>0</v>
          </cell>
          <cell r="BF188">
            <v>396</v>
          </cell>
          <cell r="BG188">
            <v>0</v>
          </cell>
          <cell r="BH188">
            <v>0</v>
          </cell>
          <cell r="BI188">
            <v>18.899999999999999</v>
          </cell>
          <cell r="BJ188">
            <v>30.2</v>
          </cell>
          <cell r="BK188">
            <v>0</v>
          </cell>
          <cell r="BL188">
            <v>0</v>
          </cell>
          <cell r="BM188">
            <v>0</v>
          </cell>
          <cell r="BN188">
            <v>45.5</v>
          </cell>
          <cell r="BO188">
            <v>63.5</v>
          </cell>
          <cell r="BP188">
            <v>0</v>
          </cell>
          <cell r="BQ188">
            <v>0</v>
          </cell>
          <cell r="BR188">
            <v>0</v>
          </cell>
          <cell r="BS188">
            <v>0</v>
          </cell>
          <cell r="BT188">
            <v>0</v>
          </cell>
          <cell r="BU188">
            <v>237</v>
          </cell>
          <cell r="BV188">
            <v>0</v>
          </cell>
          <cell r="BW188">
            <v>0</v>
          </cell>
          <cell r="BX188">
            <v>15.3</v>
          </cell>
          <cell r="BY188">
            <v>0</v>
          </cell>
          <cell r="BZ188">
            <v>791</v>
          </cell>
          <cell r="CA188">
            <v>4700</v>
          </cell>
          <cell r="CB188">
            <v>4160</v>
          </cell>
          <cell r="CC188">
            <v>162</v>
          </cell>
          <cell r="CD188">
            <v>311</v>
          </cell>
          <cell r="CE188">
            <v>2390</v>
          </cell>
          <cell r="CF188">
            <v>1580</v>
          </cell>
          <cell r="CG188">
            <v>102</v>
          </cell>
          <cell r="CH188">
            <v>0</v>
          </cell>
          <cell r="CI188">
            <v>8200</v>
          </cell>
          <cell r="CJ188">
            <v>9560</v>
          </cell>
          <cell r="CK188">
            <v>0</v>
          </cell>
          <cell r="CL188">
            <v>34800</v>
          </cell>
          <cell r="CM188">
            <v>104</v>
          </cell>
          <cell r="CN188">
            <v>1000</v>
          </cell>
          <cell r="CO188">
            <v>2340</v>
          </cell>
          <cell r="CP188">
            <v>0</v>
          </cell>
          <cell r="CQ188">
            <v>0</v>
          </cell>
          <cell r="CR188">
            <v>0</v>
          </cell>
          <cell r="CS188">
            <v>0</v>
          </cell>
        </row>
        <row r="189">
          <cell r="C189" t="str">
            <v>W14X145</v>
          </cell>
          <cell r="D189" t="str">
            <v>F</v>
          </cell>
          <cell r="E189">
            <v>145</v>
          </cell>
          <cell r="F189">
            <v>42.7</v>
          </cell>
          <cell r="G189">
            <v>14.8</v>
          </cell>
          <cell r="H189">
            <v>0</v>
          </cell>
          <cell r="I189">
            <v>0</v>
          </cell>
          <cell r="J189">
            <v>15.5</v>
          </cell>
          <cell r="K189">
            <v>0</v>
          </cell>
          <cell r="L189">
            <v>0</v>
          </cell>
          <cell r="M189">
            <v>0.68</v>
          </cell>
          <cell r="N189">
            <v>1.0900000000000001</v>
          </cell>
          <cell r="O189">
            <v>0</v>
          </cell>
          <cell r="P189">
            <v>0</v>
          </cell>
          <cell r="Q189">
            <v>0</v>
          </cell>
          <cell r="R189">
            <v>1.69</v>
          </cell>
          <cell r="S189">
            <v>2.375</v>
          </cell>
          <cell r="T189">
            <v>1.5625</v>
          </cell>
          <cell r="U189">
            <v>0</v>
          </cell>
          <cell r="V189">
            <v>0</v>
          </cell>
          <cell r="W189">
            <v>0</v>
          </cell>
          <cell r="X189">
            <v>0</v>
          </cell>
          <cell r="Y189">
            <v>0</v>
          </cell>
          <cell r="Z189">
            <v>7.11</v>
          </cell>
          <cell r="AA189">
            <v>0</v>
          </cell>
          <cell r="AB189">
            <v>16.8</v>
          </cell>
          <cell r="AC189">
            <v>0</v>
          </cell>
          <cell r="AD189">
            <v>0</v>
          </cell>
          <cell r="AE189">
            <v>1710</v>
          </cell>
          <cell r="AF189">
            <v>260</v>
          </cell>
          <cell r="AG189">
            <v>232</v>
          </cell>
          <cell r="AH189">
            <v>6.33</v>
          </cell>
          <cell r="AI189">
            <v>677</v>
          </cell>
          <cell r="AJ189">
            <v>133</v>
          </cell>
          <cell r="AK189">
            <v>87.3</v>
          </cell>
          <cell r="AL189">
            <v>3.98</v>
          </cell>
          <cell r="AM189">
            <v>0</v>
          </cell>
          <cell r="AN189">
            <v>15.2</v>
          </cell>
          <cell r="AO189">
            <v>31700</v>
          </cell>
          <cell r="AP189">
            <v>0</v>
          </cell>
          <cell r="AQ189">
            <v>53.1</v>
          </cell>
          <cell r="AR189">
            <v>224</v>
          </cell>
          <cell r="AS189">
            <v>55.4</v>
          </cell>
          <cell r="AT189">
            <v>129</v>
          </cell>
          <cell r="AU189">
            <v>0</v>
          </cell>
          <cell r="AV189">
            <v>0</v>
          </cell>
          <cell r="AW189">
            <v>0</v>
          </cell>
          <cell r="AX189">
            <v>0</v>
          </cell>
          <cell r="AY189" t="str">
            <v>W360X216</v>
          </cell>
          <cell r="AZ189" t="str">
            <v>W360X216</v>
          </cell>
          <cell r="BA189">
            <v>216</v>
          </cell>
          <cell r="BB189">
            <v>27500</v>
          </cell>
          <cell r="BC189">
            <v>376</v>
          </cell>
          <cell r="BD189">
            <v>0</v>
          </cell>
          <cell r="BE189">
            <v>0</v>
          </cell>
          <cell r="BF189">
            <v>394</v>
          </cell>
          <cell r="BG189">
            <v>0</v>
          </cell>
          <cell r="BH189">
            <v>0</v>
          </cell>
          <cell r="BI189">
            <v>17.3</v>
          </cell>
          <cell r="BJ189">
            <v>27.7</v>
          </cell>
          <cell r="BK189">
            <v>0</v>
          </cell>
          <cell r="BL189">
            <v>0</v>
          </cell>
          <cell r="BM189">
            <v>0</v>
          </cell>
          <cell r="BN189">
            <v>42.9</v>
          </cell>
          <cell r="BO189">
            <v>60.3</v>
          </cell>
          <cell r="BP189">
            <v>0</v>
          </cell>
          <cell r="BQ189">
            <v>0</v>
          </cell>
          <cell r="BR189">
            <v>0</v>
          </cell>
          <cell r="BS189">
            <v>0</v>
          </cell>
          <cell r="BT189">
            <v>0</v>
          </cell>
          <cell r="BU189">
            <v>216</v>
          </cell>
          <cell r="BV189">
            <v>0</v>
          </cell>
          <cell r="BW189">
            <v>0</v>
          </cell>
          <cell r="BX189">
            <v>16.8</v>
          </cell>
          <cell r="BY189">
            <v>0</v>
          </cell>
          <cell r="BZ189">
            <v>712</v>
          </cell>
          <cell r="CA189">
            <v>4260</v>
          </cell>
          <cell r="CB189">
            <v>3800</v>
          </cell>
          <cell r="CC189">
            <v>161</v>
          </cell>
          <cell r="CD189">
            <v>282</v>
          </cell>
          <cell r="CE189">
            <v>2180</v>
          </cell>
          <cell r="CF189">
            <v>1430</v>
          </cell>
          <cell r="CG189">
            <v>101</v>
          </cell>
          <cell r="CH189">
            <v>0</v>
          </cell>
          <cell r="CI189">
            <v>6330</v>
          </cell>
          <cell r="CJ189">
            <v>8510</v>
          </cell>
          <cell r="CK189">
            <v>0</v>
          </cell>
          <cell r="CL189">
            <v>34300</v>
          </cell>
          <cell r="CM189">
            <v>93.2</v>
          </cell>
          <cell r="CN189">
            <v>908</v>
          </cell>
          <cell r="CO189">
            <v>2110</v>
          </cell>
          <cell r="CP189">
            <v>0</v>
          </cell>
          <cell r="CQ189">
            <v>0</v>
          </cell>
          <cell r="CR189">
            <v>0</v>
          </cell>
          <cell r="CS189">
            <v>0</v>
          </cell>
        </row>
        <row r="190">
          <cell r="C190" t="str">
            <v>W14X132</v>
          </cell>
          <cell r="D190" t="str">
            <v>F</v>
          </cell>
          <cell r="E190">
            <v>132</v>
          </cell>
          <cell r="F190">
            <v>38.799999999999997</v>
          </cell>
          <cell r="G190">
            <v>14.7</v>
          </cell>
          <cell r="H190">
            <v>0</v>
          </cell>
          <cell r="I190">
            <v>0</v>
          </cell>
          <cell r="J190">
            <v>14.7</v>
          </cell>
          <cell r="K190">
            <v>0</v>
          </cell>
          <cell r="L190">
            <v>0</v>
          </cell>
          <cell r="M190">
            <v>0.64500000000000002</v>
          </cell>
          <cell r="N190">
            <v>1.03</v>
          </cell>
          <cell r="O190">
            <v>0</v>
          </cell>
          <cell r="P190">
            <v>0</v>
          </cell>
          <cell r="Q190">
            <v>0</v>
          </cell>
          <cell r="R190">
            <v>1.63</v>
          </cell>
          <cell r="S190">
            <v>2.3125</v>
          </cell>
          <cell r="T190">
            <v>1.5625</v>
          </cell>
          <cell r="U190">
            <v>0</v>
          </cell>
          <cell r="V190">
            <v>0</v>
          </cell>
          <cell r="W190">
            <v>0</v>
          </cell>
          <cell r="X190">
            <v>0</v>
          </cell>
          <cell r="Y190">
            <v>0</v>
          </cell>
          <cell r="Z190">
            <v>7.15</v>
          </cell>
          <cell r="AA190">
            <v>0</v>
          </cell>
          <cell r="AB190">
            <v>17.7</v>
          </cell>
          <cell r="AC190">
            <v>0</v>
          </cell>
          <cell r="AD190">
            <v>0</v>
          </cell>
          <cell r="AE190">
            <v>1530</v>
          </cell>
          <cell r="AF190">
            <v>234</v>
          </cell>
          <cell r="AG190">
            <v>209</v>
          </cell>
          <cell r="AH190">
            <v>6.28</v>
          </cell>
          <cell r="AI190">
            <v>548</v>
          </cell>
          <cell r="AJ190">
            <v>113</v>
          </cell>
          <cell r="AK190">
            <v>74.5</v>
          </cell>
          <cell r="AL190">
            <v>3.76</v>
          </cell>
          <cell r="AM190">
            <v>0</v>
          </cell>
          <cell r="AN190">
            <v>12.3</v>
          </cell>
          <cell r="AO190">
            <v>25500</v>
          </cell>
          <cell r="AP190">
            <v>0</v>
          </cell>
          <cell r="AQ190">
            <v>50.2</v>
          </cell>
          <cell r="AR190">
            <v>190</v>
          </cell>
          <cell r="AS190">
            <v>49.5</v>
          </cell>
          <cell r="AT190">
            <v>116</v>
          </cell>
          <cell r="AU190">
            <v>0</v>
          </cell>
          <cell r="AV190">
            <v>0</v>
          </cell>
          <cell r="AW190">
            <v>0</v>
          </cell>
          <cell r="AX190">
            <v>0</v>
          </cell>
          <cell r="AY190" t="str">
            <v>W360X196</v>
          </cell>
          <cell r="AZ190" t="str">
            <v>W360X196</v>
          </cell>
          <cell r="BA190">
            <v>196</v>
          </cell>
          <cell r="BB190">
            <v>25000</v>
          </cell>
          <cell r="BC190">
            <v>373</v>
          </cell>
          <cell r="BD190">
            <v>0</v>
          </cell>
          <cell r="BE190">
            <v>0</v>
          </cell>
          <cell r="BF190">
            <v>373</v>
          </cell>
          <cell r="BG190">
            <v>0</v>
          </cell>
          <cell r="BH190">
            <v>0</v>
          </cell>
          <cell r="BI190">
            <v>16.399999999999999</v>
          </cell>
          <cell r="BJ190">
            <v>26.2</v>
          </cell>
          <cell r="BK190">
            <v>0</v>
          </cell>
          <cell r="BL190">
            <v>0</v>
          </cell>
          <cell r="BM190">
            <v>0</v>
          </cell>
          <cell r="BN190">
            <v>41.4</v>
          </cell>
          <cell r="BO190">
            <v>58.7</v>
          </cell>
          <cell r="BP190">
            <v>0</v>
          </cell>
          <cell r="BQ190">
            <v>0</v>
          </cell>
          <cell r="BR190">
            <v>0</v>
          </cell>
          <cell r="BS190">
            <v>0</v>
          </cell>
          <cell r="BT190">
            <v>0</v>
          </cell>
          <cell r="BU190">
            <v>196</v>
          </cell>
          <cell r="BV190">
            <v>0</v>
          </cell>
          <cell r="BW190">
            <v>0</v>
          </cell>
          <cell r="BX190">
            <v>17.7</v>
          </cell>
          <cell r="BY190">
            <v>0</v>
          </cell>
          <cell r="BZ190">
            <v>637</v>
          </cell>
          <cell r="CA190">
            <v>3830</v>
          </cell>
          <cell r="CB190">
            <v>3420</v>
          </cell>
          <cell r="CC190">
            <v>160</v>
          </cell>
          <cell r="CD190">
            <v>228</v>
          </cell>
          <cell r="CE190">
            <v>1850</v>
          </cell>
          <cell r="CF190">
            <v>1220</v>
          </cell>
          <cell r="CG190">
            <v>95.5</v>
          </cell>
          <cell r="CH190">
            <v>0</v>
          </cell>
          <cell r="CI190">
            <v>5120</v>
          </cell>
          <cell r="CJ190">
            <v>6850</v>
          </cell>
          <cell r="CK190">
            <v>0</v>
          </cell>
          <cell r="CL190">
            <v>32400</v>
          </cell>
          <cell r="CM190">
            <v>79.099999999999994</v>
          </cell>
          <cell r="CN190">
            <v>811</v>
          </cell>
          <cell r="CO190">
            <v>1900</v>
          </cell>
          <cell r="CP190">
            <v>0</v>
          </cell>
          <cell r="CQ190">
            <v>0</v>
          </cell>
          <cell r="CR190">
            <v>0</v>
          </cell>
          <cell r="CS190">
            <v>0</v>
          </cell>
        </row>
        <row r="191">
          <cell r="C191" t="str">
            <v>W14X120</v>
          </cell>
          <cell r="D191" t="str">
            <v>F</v>
          </cell>
          <cell r="E191">
            <v>120</v>
          </cell>
          <cell r="F191">
            <v>35.299999999999997</v>
          </cell>
          <cell r="G191">
            <v>14.5</v>
          </cell>
          <cell r="H191">
            <v>0</v>
          </cell>
          <cell r="I191">
            <v>0</v>
          </cell>
          <cell r="J191">
            <v>14.7</v>
          </cell>
          <cell r="K191">
            <v>0</v>
          </cell>
          <cell r="L191">
            <v>0</v>
          </cell>
          <cell r="M191">
            <v>0.59</v>
          </cell>
          <cell r="N191">
            <v>0.94</v>
          </cell>
          <cell r="O191">
            <v>0</v>
          </cell>
          <cell r="P191">
            <v>0</v>
          </cell>
          <cell r="Q191">
            <v>0</v>
          </cell>
          <cell r="R191">
            <v>1.54</v>
          </cell>
          <cell r="S191">
            <v>2.25</v>
          </cell>
          <cell r="T191">
            <v>1.5</v>
          </cell>
          <cell r="U191">
            <v>0</v>
          </cell>
          <cell r="V191">
            <v>0</v>
          </cell>
          <cell r="W191">
            <v>0</v>
          </cell>
          <cell r="X191">
            <v>0</v>
          </cell>
          <cell r="Y191">
            <v>0</v>
          </cell>
          <cell r="Z191">
            <v>7.8</v>
          </cell>
          <cell r="AA191">
            <v>0</v>
          </cell>
          <cell r="AB191">
            <v>19.3</v>
          </cell>
          <cell r="AC191">
            <v>0</v>
          </cell>
          <cell r="AD191">
            <v>0</v>
          </cell>
          <cell r="AE191">
            <v>1380</v>
          </cell>
          <cell r="AF191">
            <v>212</v>
          </cell>
          <cell r="AG191">
            <v>190</v>
          </cell>
          <cell r="AH191">
            <v>6.24</v>
          </cell>
          <cell r="AI191">
            <v>495</v>
          </cell>
          <cell r="AJ191">
            <v>102</v>
          </cell>
          <cell r="AK191">
            <v>67.5</v>
          </cell>
          <cell r="AL191">
            <v>3.74</v>
          </cell>
          <cell r="AM191">
            <v>0</v>
          </cell>
          <cell r="AN191">
            <v>9.3699999999999992</v>
          </cell>
          <cell r="AO191">
            <v>22700</v>
          </cell>
          <cell r="AP191">
            <v>0</v>
          </cell>
          <cell r="AQ191">
            <v>49.8</v>
          </cell>
          <cell r="AR191">
            <v>172</v>
          </cell>
          <cell r="AS191">
            <v>45</v>
          </cell>
          <cell r="AT191">
            <v>105</v>
          </cell>
          <cell r="AU191">
            <v>0</v>
          </cell>
          <cell r="AV191">
            <v>0</v>
          </cell>
          <cell r="AW191">
            <v>0</v>
          </cell>
          <cell r="AX191">
            <v>0</v>
          </cell>
          <cell r="AY191" t="str">
            <v>W360X179</v>
          </cell>
          <cell r="AZ191" t="str">
            <v>W360X179</v>
          </cell>
          <cell r="BA191">
            <v>179</v>
          </cell>
          <cell r="BB191">
            <v>22800</v>
          </cell>
          <cell r="BC191">
            <v>368</v>
          </cell>
          <cell r="BD191">
            <v>0</v>
          </cell>
          <cell r="BE191">
            <v>0</v>
          </cell>
          <cell r="BF191">
            <v>373</v>
          </cell>
          <cell r="BG191">
            <v>0</v>
          </cell>
          <cell r="BH191">
            <v>0</v>
          </cell>
          <cell r="BI191">
            <v>15</v>
          </cell>
          <cell r="BJ191">
            <v>23.9</v>
          </cell>
          <cell r="BK191">
            <v>0</v>
          </cell>
          <cell r="BL191">
            <v>0</v>
          </cell>
          <cell r="BM191">
            <v>0</v>
          </cell>
          <cell r="BN191">
            <v>39.1</v>
          </cell>
          <cell r="BO191">
            <v>57.2</v>
          </cell>
          <cell r="BP191">
            <v>0</v>
          </cell>
          <cell r="BQ191">
            <v>0</v>
          </cell>
          <cell r="BR191">
            <v>0</v>
          </cell>
          <cell r="BS191">
            <v>0</v>
          </cell>
          <cell r="BT191">
            <v>0</v>
          </cell>
          <cell r="BU191">
            <v>179</v>
          </cell>
          <cell r="BV191">
            <v>0</v>
          </cell>
          <cell r="BW191">
            <v>0</v>
          </cell>
          <cell r="BX191">
            <v>19.3</v>
          </cell>
          <cell r="BY191">
            <v>0</v>
          </cell>
          <cell r="BZ191">
            <v>574</v>
          </cell>
          <cell r="CA191">
            <v>3470</v>
          </cell>
          <cell r="CB191">
            <v>3110</v>
          </cell>
          <cell r="CC191">
            <v>158</v>
          </cell>
          <cell r="CD191">
            <v>206</v>
          </cell>
          <cell r="CE191">
            <v>1670</v>
          </cell>
          <cell r="CF191">
            <v>1110</v>
          </cell>
          <cell r="CG191">
            <v>95</v>
          </cell>
          <cell r="CH191">
            <v>0</v>
          </cell>
          <cell r="CI191">
            <v>3900</v>
          </cell>
          <cell r="CJ191">
            <v>6100</v>
          </cell>
          <cell r="CK191">
            <v>0</v>
          </cell>
          <cell r="CL191">
            <v>32100</v>
          </cell>
          <cell r="CM191">
            <v>71.599999999999994</v>
          </cell>
          <cell r="CN191">
            <v>737</v>
          </cell>
          <cell r="CO191">
            <v>1720</v>
          </cell>
          <cell r="CP191">
            <v>0</v>
          </cell>
          <cell r="CQ191">
            <v>0</v>
          </cell>
          <cell r="CR191">
            <v>0</v>
          </cell>
          <cell r="CS191">
            <v>0</v>
          </cell>
        </row>
        <row r="192">
          <cell r="C192" t="str">
            <v>W14X109</v>
          </cell>
          <cell r="D192" t="str">
            <v>F</v>
          </cell>
          <cell r="E192">
            <v>109</v>
          </cell>
          <cell r="F192">
            <v>32</v>
          </cell>
          <cell r="G192">
            <v>14.3</v>
          </cell>
          <cell r="H192">
            <v>0</v>
          </cell>
          <cell r="I192">
            <v>0</v>
          </cell>
          <cell r="J192">
            <v>14.6</v>
          </cell>
          <cell r="K192">
            <v>0</v>
          </cell>
          <cell r="L192">
            <v>0</v>
          </cell>
          <cell r="M192">
            <v>0.52500000000000002</v>
          </cell>
          <cell r="N192">
            <v>0.86</v>
          </cell>
          <cell r="O192">
            <v>0</v>
          </cell>
          <cell r="P192">
            <v>0</v>
          </cell>
          <cell r="Q192">
            <v>0</v>
          </cell>
          <cell r="R192">
            <v>1.46</v>
          </cell>
          <cell r="S192">
            <v>2.1875</v>
          </cell>
          <cell r="T192">
            <v>1.5</v>
          </cell>
          <cell r="U192">
            <v>0</v>
          </cell>
          <cell r="V192">
            <v>0</v>
          </cell>
          <cell r="W192">
            <v>0</v>
          </cell>
          <cell r="X192">
            <v>0</v>
          </cell>
          <cell r="Y192">
            <v>0</v>
          </cell>
          <cell r="Z192">
            <v>8.49</v>
          </cell>
          <cell r="AA192">
            <v>0</v>
          </cell>
          <cell r="AB192">
            <v>21.7</v>
          </cell>
          <cell r="AC192">
            <v>0</v>
          </cell>
          <cell r="AD192">
            <v>0</v>
          </cell>
          <cell r="AE192">
            <v>1240</v>
          </cell>
          <cell r="AF192">
            <v>192</v>
          </cell>
          <cell r="AG192">
            <v>173</v>
          </cell>
          <cell r="AH192">
            <v>6.22</v>
          </cell>
          <cell r="AI192">
            <v>447</v>
          </cell>
          <cell r="AJ192">
            <v>92.7</v>
          </cell>
          <cell r="AK192">
            <v>61.2</v>
          </cell>
          <cell r="AL192">
            <v>3.73</v>
          </cell>
          <cell r="AM192">
            <v>0</v>
          </cell>
          <cell r="AN192">
            <v>7.12</v>
          </cell>
          <cell r="AO192">
            <v>20200</v>
          </cell>
          <cell r="AP192">
            <v>0</v>
          </cell>
          <cell r="AQ192">
            <v>49.1</v>
          </cell>
          <cell r="AR192">
            <v>154</v>
          </cell>
          <cell r="AS192">
            <v>40.700000000000003</v>
          </cell>
          <cell r="AT192">
            <v>94.8</v>
          </cell>
          <cell r="AU192">
            <v>0</v>
          </cell>
          <cell r="AV192">
            <v>0</v>
          </cell>
          <cell r="AW192">
            <v>0</v>
          </cell>
          <cell r="AX192">
            <v>0</v>
          </cell>
          <cell r="AY192" t="str">
            <v>W360X162</v>
          </cell>
          <cell r="AZ192" t="str">
            <v>W360X162</v>
          </cell>
          <cell r="BA192">
            <v>162</v>
          </cell>
          <cell r="BB192">
            <v>20600</v>
          </cell>
          <cell r="BC192">
            <v>363</v>
          </cell>
          <cell r="BD192">
            <v>0</v>
          </cell>
          <cell r="BE192">
            <v>0</v>
          </cell>
          <cell r="BF192">
            <v>371</v>
          </cell>
          <cell r="BG192">
            <v>0</v>
          </cell>
          <cell r="BH192">
            <v>0</v>
          </cell>
          <cell r="BI192">
            <v>13.3</v>
          </cell>
          <cell r="BJ192">
            <v>21.8</v>
          </cell>
          <cell r="BK192">
            <v>0</v>
          </cell>
          <cell r="BL192">
            <v>0</v>
          </cell>
          <cell r="BM192">
            <v>0</v>
          </cell>
          <cell r="BN192">
            <v>37.1</v>
          </cell>
          <cell r="BO192">
            <v>55.6</v>
          </cell>
          <cell r="BP192">
            <v>0</v>
          </cell>
          <cell r="BQ192">
            <v>0</v>
          </cell>
          <cell r="BR192">
            <v>0</v>
          </cell>
          <cell r="BS192">
            <v>0</v>
          </cell>
          <cell r="BT192">
            <v>0</v>
          </cell>
          <cell r="BU192">
            <v>162</v>
          </cell>
          <cell r="BV192">
            <v>0</v>
          </cell>
          <cell r="BW192">
            <v>0</v>
          </cell>
          <cell r="BX192">
            <v>21.7</v>
          </cell>
          <cell r="BY192">
            <v>0</v>
          </cell>
          <cell r="BZ192">
            <v>516</v>
          </cell>
          <cell r="CA192">
            <v>3150</v>
          </cell>
          <cell r="CB192">
            <v>2830</v>
          </cell>
          <cell r="CC192">
            <v>158</v>
          </cell>
          <cell r="CD192">
            <v>186</v>
          </cell>
          <cell r="CE192">
            <v>1520</v>
          </cell>
          <cell r="CF192">
            <v>1000</v>
          </cell>
          <cell r="CG192">
            <v>94.7</v>
          </cell>
          <cell r="CH192">
            <v>0</v>
          </cell>
          <cell r="CI192">
            <v>2960</v>
          </cell>
          <cell r="CJ192">
            <v>5420</v>
          </cell>
          <cell r="CK192">
            <v>0</v>
          </cell>
          <cell r="CL192">
            <v>31700</v>
          </cell>
          <cell r="CM192">
            <v>64.099999999999994</v>
          </cell>
          <cell r="CN192">
            <v>667</v>
          </cell>
          <cell r="CO192">
            <v>1550</v>
          </cell>
          <cell r="CP192">
            <v>0</v>
          </cell>
          <cell r="CQ192">
            <v>0</v>
          </cell>
          <cell r="CR192">
            <v>0</v>
          </cell>
          <cell r="CS192">
            <v>0</v>
          </cell>
        </row>
        <row r="193">
          <cell r="C193" t="str">
            <v>W14X99</v>
          </cell>
          <cell r="D193" t="str">
            <v>F</v>
          </cell>
          <cell r="E193">
            <v>99</v>
          </cell>
          <cell r="F193">
            <v>29.1</v>
          </cell>
          <cell r="G193">
            <v>14.2</v>
          </cell>
          <cell r="H193">
            <v>0</v>
          </cell>
          <cell r="I193">
            <v>0</v>
          </cell>
          <cell r="J193">
            <v>14.6</v>
          </cell>
          <cell r="K193">
            <v>0</v>
          </cell>
          <cell r="L193">
            <v>0</v>
          </cell>
          <cell r="M193">
            <v>0.48499999999999999</v>
          </cell>
          <cell r="N193">
            <v>0.78</v>
          </cell>
          <cell r="O193">
            <v>0</v>
          </cell>
          <cell r="P193">
            <v>0</v>
          </cell>
          <cell r="Q193">
            <v>0</v>
          </cell>
          <cell r="R193">
            <v>1.38</v>
          </cell>
          <cell r="S193">
            <v>2.0625</v>
          </cell>
          <cell r="T193">
            <v>1.4375</v>
          </cell>
          <cell r="U193">
            <v>0</v>
          </cell>
          <cell r="V193">
            <v>0</v>
          </cell>
          <cell r="W193">
            <v>0</v>
          </cell>
          <cell r="X193">
            <v>0</v>
          </cell>
          <cell r="Y193">
            <v>0</v>
          </cell>
          <cell r="Z193">
            <v>9.34</v>
          </cell>
          <cell r="AA193">
            <v>0</v>
          </cell>
          <cell r="AB193">
            <v>23.5</v>
          </cell>
          <cell r="AC193">
            <v>0</v>
          </cell>
          <cell r="AD193">
            <v>0</v>
          </cell>
          <cell r="AE193">
            <v>1110</v>
          </cell>
          <cell r="AF193">
            <v>173</v>
          </cell>
          <cell r="AG193">
            <v>157</v>
          </cell>
          <cell r="AH193">
            <v>6.17</v>
          </cell>
          <cell r="AI193">
            <v>402</v>
          </cell>
          <cell r="AJ193">
            <v>83.6</v>
          </cell>
          <cell r="AK193">
            <v>55.2</v>
          </cell>
          <cell r="AL193">
            <v>3.71</v>
          </cell>
          <cell r="AM193">
            <v>0</v>
          </cell>
          <cell r="AN193">
            <v>5.37</v>
          </cell>
          <cell r="AO193">
            <v>18000</v>
          </cell>
          <cell r="AP193">
            <v>0</v>
          </cell>
          <cell r="AQ193">
            <v>49</v>
          </cell>
          <cell r="AR193">
            <v>139</v>
          </cell>
          <cell r="AS193">
            <v>36.9</v>
          </cell>
          <cell r="AT193">
            <v>86.1</v>
          </cell>
          <cell r="AU193">
            <v>0</v>
          </cell>
          <cell r="AV193">
            <v>0</v>
          </cell>
          <cell r="AW193">
            <v>0</v>
          </cell>
          <cell r="AX193">
            <v>0</v>
          </cell>
          <cell r="AY193" t="str">
            <v>W360X147</v>
          </cell>
          <cell r="AZ193" t="str">
            <v>W360X147</v>
          </cell>
          <cell r="BA193">
            <v>147</v>
          </cell>
          <cell r="BB193">
            <v>18800</v>
          </cell>
          <cell r="BC193">
            <v>361</v>
          </cell>
          <cell r="BD193">
            <v>0</v>
          </cell>
          <cell r="BE193">
            <v>0</v>
          </cell>
          <cell r="BF193">
            <v>371</v>
          </cell>
          <cell r="BG193">
            <v>0</v>
          </cell>
          <cell r="BH193">
            <v>0</v>
          </cell>
          <cell r="BI193">
            <v>12.3</v>
          </cell>
          <cell r="BJ193">
            <v>19.8</v>
          </cell>
          <cell r="BK193">
            <v>0</v>
          </cell>
          <cell r="BL193">
            <v>0</v>
          </cell>
          <cell r="BM193">
            <v>0</v>
          </cell>
          <cell r="BN193">
            <v>35.1</v>
          </cell>
          <cell r="BO193">
            <v>52.4</v>
          </cell>
          <cell r="BP193">
            <v>0</v>
          </cell>
          <cell r="BQ193">
            <v>0</v>
          </cell>
          <cell r="BR193">
            <v>0</v>
          </cell>
          <cell r="BS193">
            <v>0</v>
          </cell>
          <cell r="BT193">
            <v>0</v>
          </cell>
          <cell r="BU193">
            <v>147</v>
          </cell>
          <cell r="BV193">
            <v>0</v>
          </cell>
          <cell r="BW193">
            <v>0</v>
          </cell>
          <cell r="BX193">
            <v>23.5</v>
          </cell>
          <cell r="BY193">
            <v>0</v>
          </cell>
          <cell r="BZ193">
            <v>462</v>
          </cell>
          <cell r="CA193">
            <v>2830</v>
          </cell>
          <cell r="CB193">
            <v>2570</v>
          </cell>
          <cell r="CC193">
            <v>157</v>
          </cell>
          <cell r="CD193">
            <v>167</v>
          </cell>
          <cell r="CE193">
            <v>1370</v>
          </cell>
          <cell r="CF193">
            <v>905</v>
          </cell>
          <cell r="CG193">
            <v>94.2</v>
          </cell>
          <cell r="CH193">
            <v>0</v>
          </cell>
          <cell r="CI193">
            <v>2240</v>
          </cell>
          <cell r="CJ193">
            <v>4830</v>
          </cell>
          <cell r="CK193">
            <v>0</v>
          </cell>
          <cell r="CL193">
            <v>31600</v>
          </cell>
          <cell r="CM193">
            <v>57.9</v>
          </cell>
          <cell r="CN193">
            <v>605</v>
          </cell>
          <cell r="CO193">
            <v>1410</v>
          </cell>
          <cell r="CP193">
            <v>0</v>
          </cell>
          <cell r="CQ193">
            <v>0</v>
          </cell>
          <cell r="CR193">
            <v>0</v>
          </cell>
          <cell r="CS193">
            <v>0</v>
          </cell>
        </row>
        <row r="194">
          <cell r="C194" t="str">
            <v>W14X90</v>
          </cell>
          <cell r="D194" t="str">
            <v>F</v>
          </cell>
          <cell r="E194">
            <v>90</v>
          </cell>
          <cell r="F194">
            <v>26.5</v>
          </cell>
          <cell r="G194">
            <v>14</v>
          </cell>
          <cell r="H194">
            <v>0</v>
          </cell>
          <cell r="I194">
            <v>0</v>
          </cell>
          <cell r="J194">
            <v>14.5</v>
          </cell>
          <cell r="K194">
            <v>0</v>
          </cell>
          <cell r="L194">
            <v>0</v>
          </cell>
          <cell r="M194">
            <v>0.44</v>
          </cell>
          <cell r="N194">
            <v>0.71</v>
          </cell>
          <cell r="O194">
            <v>0</v>
          </cell>
          <cell r="P194">
            <v>0</v>
          </cell>
          <cell r="Q194">
            <v>0</v>
          </cell>
          <cell r="R194">
            <v>1.31</v>
          </cell>
          <cell r="S194">
            <v>2</v>
          </cell>
          <cell r="T194">
            <v>1.4375</v>
          </cell>
          <cell r="U194">
            <v>0</v>
          </cell>
          <cell r="V194">
            <v>0</v>
          </cell>
          <cell r="W194">
            <v>0</v>
          </cell>
          <cell r="X194">
            <v>0</v>
          </cell>
          <cell r="Y194">
            <v>0</v>
          </cell>
          <cell r="Z194">
            <v>10.199999999999999</v>
          </cell>
          <cell r="AA194">
            <v>0</v>
          </cell>
          <cell r="AB194">
            <v>25.9</v>
          </cell>
          <cell r="AC194">
            <v>0</v>
          </cell>
          <cell r="AD194">
            <v>0</v>
          </cell>
          <cell r="AE194">
            <v>999</v>
          </cell>
          <cell r="AF194">
            <v>157</v>
          </cell>
          <cell r="AG194">
            <v>143</v>
          </cell>
          <cell r="AH194">
            <v>6.14</v>
          </cell>
          <cell r="AI194">
            <v>362</v>
          </cell>
          <cell r="AJ194">
            <v>75.599999999999994</v>
          </cell>
          <cell r="AK194">
            <v>49.9</v>
          </cell>
          <cell r="AL194">
            <v>3.7</v>
          </cell>
          <cell r="AM194">
            <v>0</v>
          </cell>
          <cell r="AN194">
            <v>4.0599999999999996</v>
          </cell>
          <cell r="AO194">
            <v>16000</v>
          </cell>
          <cell r="AP194">
            <v>0</v>
          </cell>
          <cell r="AQ194">
            <v>48.2</v>
          </cell>
          <cell r="AR194">
            <v>124</v>
          </cell>
          <cell r="AS194">
            <v>33.200000000000003</v>
          </cell>
          <cell r="AT194">
            <v>77.099999999999994</v>
          </cell>
          <cell r="AU194">
            <v>0</v>
          </cell>
          <cell r="AV194">
            <v>0</v>
          </cell>
          <cell r="AW194">
            <v>0</v>
          </cell>
          <cell r="AX194">
            <v>0</v>
          </cell>
          <cell r="AY194" t="str">
            <v>W360X134</v>
          </cell>
          <cell r="AZ194" t="str">
            <v>W360X134</v>
          </cell>
          <cell r="BA194">
            <v>134</v>
          </cell>
          <cell r="BB194">
            <v>17100</v>
          </cell>
          <cell r="BC194">
            <v>356</v>
          </cell>
          <cell r="BD194">
            <v>0</v>
          </cell>
          <cell r="BE194">
            <v>0</v>
          </cell>
          <cell r="BF194">
            <v>368</v>
          </cell>
          <cell r="BG194">
            <v>0</v>
          </cell>
          <cell r="BH194">
            <v>0</v>
          </cell>
          <cell r="BI194">
            <v>11.2</v>
          </cell>
          <cell r="BJ194">
            <v>18</v>
          </cell>
          <cell r="BK194">
            <v>0</v>
          </cell>
          <cell r="BL194">
            <v>0</v>
          </cell>
          <cell r="BM194">
            <v>0</v>
          </cell>
          <cell r="BN194">
            <v>33.299999999999997</v>
          </cell>
          <cell r="BO194">
            <v>50.8</v>
          </cell>
          <cell r="BP194">
            <v>0</v>
          </cell>
          <cell r="BQ194">
            <v>0</v>
          </cell>
          <cell r="BR194">
            <v>0</v>
          </cell>
          <cell r="BS194">
            <v>0</v>
          </cell>
          <cell r="BT194">
            <v>0</v>
          </cell>
          <cell r="BU194">
            <v>134</v>
          </cell>
          <cell r="BV194">
            <v>0</v>
          </cell>
          <cell r="BW194">
            <v>0</v>
          </cell>
          <cell r="BX194">
            <v>25.9</v>
          </cell>
          <cell r="BY194">
            <v>0</v>
          </cell>
          <cell r="BZ194">
            <v>416</v>
          </cell>
          <cell r="CA194">
            <v>2570</v>
          </cell>
          <cell r="CB194">
            <v>2340</v>
          </cell>
          <cell r="CC194">
            <v>156</v>
          </cell>
          <cell r="CD194">
            <v>151</v>
          </cell>
          <cell r="CE194">
            <v>1240</v>
          </cell>
          <cell r="CF194">
            <v>818</v>
          </cell>
          <cell r="CG194">
            <v>94</v>
          </cell>
          <cell r="CH194">
            <v>0</v>
          </cell>
          <cell r="CI194">
            <v>1690</v>
          </cell>
          <cell r="CJ194">
            <v>4300</v>
          </cell>
          <cell r="CK194">
            <v>0</v>
          </cell>
          <cell r="CL194">
            <v>31100</v>
          </cell>
          <cell r="CM194">
            <v>51.6</v>
          </cell>
          <cell r="CN194">
            <v>544</v>
          </cell>
          <cell r="CO194">
            <v>1260</v>
          </cell>
          <cell r="CP194">
            <v>0</v>
          </cell>
          <cell r="CQ194">
            <v>0</v>
          </cell>
          <cell r="CR194">
            <v>0</v>
          </cell>
          <cell r="CS194">
            <v>0</v>
          </cell>
        </row>
        <row r="195">
          <cell r="C195" t="str">
            <v>W14X82</v>
          </cell>
          <cell r="D195" t="str">
            <v>F</v>
          </cell>
          <cell r="E195">
            <v>82</v>
          </cell>
          <cell r="F195">
            <v>24</v>
          </cell>
          <cell r="G195">
            <v>14.3</v>
          </cell>
          <cell r="H195">
            <v>0</v>
          </cell>
          <cell r="I195">
            <v>0</v>
          </cell>
          <cell r="J195">
            <v>10.1</v>
          </cell>
          <cell r="K195">
            <v>0</v>
          </cell>
          <cell r="L195">
            <v>0</v>
          </cell>
          <cell r="M195">
            <v>0.51</v>
          </cell>
          <cell r="N195">
            <v>0.85499999999999998</v>
          </cell>
          <cell r="O195">
            <v>0</v>
          </cell>
          <cell r="P195">
            <v>0</v>
          </cell>
          <cell r="Q195">
            <v>0</v>
          </cell>
          <cell r="R195">
            <v>1.45</v>
          </cell>
          <cell r="S195">
            <v>1.6875</v>
          </cell>
          <cell r="T195">
            <v>1.0625</v>
          </cell>
          <cell r="U195">
            <v>0</v>
          </cell>
          <cell r="V195">
            <v>0</v>
          </cell>
          <cell r="W195">
            <v>0</v>
          </cell>
          <cell r="X195">
            <v>0</v>
          </cell>
          <cell r="Y195">
            <v>0</v>
          </cell>
          <cell r="Z195">
            <v>5.92</v>
          </cell>
          <cell r="AA195">
            <v>0</v>
          </cell>
          <cell r="AB195">
            <v>22.4</v>
          </cell>
          <cell r="AC195">
            <v>0</v>
          </cell>
          <cell r="AD195">
            <v>0</v>
          </cell>
          <cell r="AE195">
            <v>881</v>
          </cell>
          <cell r="AF195">
            <v>139</v>
          </cell>
          <cell r="AG195">
            <v>123</v>
          </cell>
          <cell r="AH195">
            <v>6.05</v>
          </cell>
          <cell r="AI195">
            <v>148</v>
          </cell>
          <cell r="AJ195">
            <v>44.8</v>
          </cell>
          <cell r="AK195">
            <v>29.3</v>
          </cell>
          <cell r="AL195">
            <v>2.48</v>
          </cell>
          <cell r="AM195">
            <v>0</v>
          </cell>
          <cell r="AN195">
            <v>5.07</v>
          </cell>
          <cell r="AO195">
            <v>6710</v>
          </cell>
          <cell r="AP195">
            <v>0</v>
          </cell>
          <cell r="AQ195">
            <v>33.9</v>
          </cell>
          <cell r="AR195">
            <v>73.3</v>
          </cell>
          <cell r="AS195">
            <v>27.6</v>
          </cell>
          <cell r="AT195">
            <v>68.2</v>
          </cell>
          <cell r="AU195">
            <v>0</v>
          </cell>
          <cell r="AV195">
            <v>0</v>
          </cell>
          <cell r="AW195">
            <v>0</v>
          </cell>
          <cell r="AX195">
            <v>0</v>
          </cell>
          <cell r="AY195" t="str">
            <v>W360X122</v>
          </cell>
          <cell r="AZ195" t="str">
            <v>W360X122</v>
          </cell>
          <cell r="BA195">
            <v>122</v>
          </cell>
          <cell r="BB195">
            <v>15500</v>
          </cell>
          <cell r="BC195">
            <v>363</v>
          </cell>
          <cell r="BD195">
            <v>0</v>
          </cell>
          <cell r="BE195">
            <v>0</v>
          </cell>
          <cell r="BF195">
            <v>257</v>
          </cell>
          <cell r="BG195">
            <v>0</v>
          </cell>
          <cell r="BH195">
            <v>0</v>
          </cell>
          <cell r="BI195">
            <v>13</v>
          </cell>
          <cell r="BJ195">
            <v>21.7</v>
          </cell>
          <cell r="BK195">
            <v>0</v>
          </cell>
          <cell r="BL195">
            <v>0</v>
          </cell>
          <cell r="BM195">
            <v>0</v>
          </cell>
          <cell r="BN195">
            <v>36.799999999999997</v>
          </cell>
          <cell r="BO195">
            <v>42.9</v>
          </cell>
          <cell r="BP195">
            <v>0</v>
          </cell>
          <cell r="BQ195">
            <v>0</v>
          </cell>
          <cell r="BR195">
            <v>0</v>
          </cell>
          <cell r="BS195">
            <v>0</v>
          </cell>
          <cell r="BT195">
            <v>0</v>
          </cell>
          <cell r="BU195">
            <v>122</v>
          </cell>
          <cell r="BV195">
            <v>0</v>
          </cell>
          <cell r="BW195">
            <v>0</v>
          </cell>
          <cell r="BX195">
            <v>22.4</v>
          </cell>
          <cell r="BY195">
            <v>0</v>
          </cell>
          <cell r="BZ195">
            <v>367</v>
          </cell>
          <cell r="CA195">
            <v>2280</v>
          </cell>
          <cell r="CB195">
            <v>2020</v>
          </cell>
          <cell r="CC195">
            <v>154</v>
          </cell>
          <cell r="CD195">
            <v>61.6</v>
          </cell>
          <cell r="CE195">
            <v>734</v>
          </cell>
          <cell r="CF195">
            <v>480</v>
          </cell>
          <cell r="CG195">
            <v>63</v>
          </cell>
          <cell r="CH195">
            <v>0</v>
          </cell>
          <cell r="CI195">
            <v>2110</v>
          </cell>
          <cell r="CJ195">
            <v>1800</v>
          </cell>
          <cell r="CK195">
            <v>0</v>
          </cell>
          <cell r="CL195">
            <v>21900</v>
          </cell>
          <cell r="CM195">
            <v>30.5</v>
          </cell>
          <cell r="CN195">
            <v>452</v>
          </cell>
          <cell r="CO195">
            <v>1120</v>
          </cell>
          <cell r="CP195">
            <v>0</v>
          </cell>
          <cell r="CQ195">
            <v>0</v>
          </cell>
          <cell r="CR195">
            <v>0</v>
          </cell>
          <cell r="CS195">
            <v>0</v>
          </cell>
        </row>
        <row r="196">
          <cell r="C196" t="str">
            <v>W14X74</v>
          </cell>
          <cell r="D196" t="str">
            <v>F</v>
          </cell>
          <cell r="E196">
            <v>74</v>
          </cell>
          <cell r="F196">
            <v>21.8</v>
          </cell>
          <cell r="G196">
            <v>14.2</v>
          </cell>
          <cell r="H196">
            <v>0</v>
          </cell>
          <cell r="I196">
            <v>0</v>
          </cell>
          <cell r="J196">
            <v>10.1</v>
          </cell>
          <cell r="K196">
            <v>0</v>
          </cell>
          <cell r="L196">
            <v>0</v>
          </cell>
          <cell r="M196">
            <v>0.45</v>
          </cell>
          <cell r="N196">
            <v>0.78500000000000003</v>
          </cell>
          <cell r="O196">
            <v>0</v>
          </cell>
          <cell r="P196">
            <v>0</v>
          </cell>
          <cell r="Q196">
            <v>0</v>
          </cell>
          <cell r="R196">
            <v>1.38</v>
          </cell>
          <cell r="S196">
            <v>1.625</v>
          </cell>
          <cell r="T196">
            <v>1.0625</v>
          </cell>
          <cell r="U196">
            <v>0</v>
          </cell>
          <cell r="V196">
            <v>0</v>
          </cell>
          <cell r="W196">
            <v>0</v>
          </cell>
          <cell r="X196">
            <v>0</v>
          </cell>
          <cell r="Y196">
            <v>0</v>
          </cell>
          <cell r="Z196">
            <v>6.41</v>
          </cell>
          <cell r="AA196">
            <v>0</v>
          </cell>
          <cell r="AB196">
            <v>25.4</v>
          </cell>
          <cell r="AC196">
            <v>0</v>
          </cell>
          <cell r="AD196">
            <v>0</v>
          </cell>
          <cell r="AE196">
            <v>795</v>
          </cell>
          <cell r="AF196">
            <v>126</v>
          </cell>
          <cell r="AG196">
            <v>112</v>
          </cell>
          <cell r="AH196">
            <v>6.04</v>
          </cell>
          <cell r="AI196">
            <v>134</v>
          </cell>
          <cell r="AJ196">
            <v>40.5</v>
          </cell>
          <cell r="AK196">
            <v>26.6</v>
          </cell>
          <cell r="AL196">
            <v>2.48</v>
          </cell>
          <cell r="AM196">
            <v>0</v>
          </cell>
          <cell r="AN196">
            <v>3.87</v>
          </cell>
          <cell r="AO196">
            <v>5990</v>
          </cell>
          <cell r="AP196">
            <v>0</v>
          </cell>
          <cell r="AQ196">
            <v>33.9</v>
          </cell>
          <cell r="AR196">
            <v>67.099999999999994</v>
          </cell>
          <cell r="AS196">
            <v>25.4</v>
          </cell>
          <cell r="AT196">
            <v>62.2</v>
          </cell>
          <cell r="AU196">
            <v>0</v>
          </cell>
          <cell r="AV196">
            <v>0</v>
          </cell>
          <cell r="AW196">
            <v>0</v>
          </cell>
          <cell r="AX196">
            <v>0</v>
          </cell>
          <cell r="AY196" t="str">
            <v>W360X110</v>
          </cell>
          <cell r="AZ196" t="str">
            <v>W360X110</v>
          </cell>
          <cell r="BA196">
            <v>110</v>
          </cell>
          <cell r="BB196">
            <v>14100</v>
          </cell>
          <cell r="BC196">
            <v>361</v>
          </cell>
          <cell r="BD196">
            <v>0</v>
          </cell>
          <cell r="BE196">
            <v>0</v>
          </cell>
          <cell r="BF196">
            <v>257</v>
          </cell>
          <cell r="BG196">
            <v>0</v>
          </cell>
          <cell r="BH196">
            <v>0</v>
          </cell>
          <cell r="BI196">
            <v>11.4</v>
          </cell>
          <cell r="BJ196">
            <v>19.899999999999999</v>
          </cell>
          <cell r="BK196">
            <v>0</v>
          </cell>
          <cell r="BL196">
            <v>0</v>
          </cell>
          <cell r="BM196">
            <v>0</v>
          </cell>
          <cell r="BN196">
            <v>35.1</v>
          </cell>
          <cell r="BO196">
            <v>41.3</v>
          </cell>
          <cell r="BP196">
            <v>0</v>
          </cell>
          <cell r="BQ196">
            <v>0</v>
          </cell>
          <cell r="BR196">
            <v>0</v>
          </cell>
          <cell r="BS196">
            <v>0</v>
          </cell>
          <cell r="BT196">
            <v>0</v>
          </cell>
          <cell r="BU196">
            <v>110</v>
          </cell>
          <cell r="BV196">
            <v>0</v>
          </cell>
          <cell r="BW196">
            <v>0</v>
          </cell>
          <cell r="BX196">
            <v>25.4</v>
          </cell>
          <cell r="BY196">
            <v>0</v>
          </cell>
          <cell r="BZ196">
            <v>331</v>
          </cell>
          <cell r="CA196">
            <v>2060</v>
          </cell>
          <cell r="CB196">
            <v>1840</v>
          </cell>
          <cell r="CC196">
            <v>153</v>
          </cell>
          <cell r="CD196">
            <v>55.8</v>
          </cell>
          <cell r="CE196">
            <v>664</v>
          </cell>
          <cell r="CF196">
            <v>436</v>
          </cell>
          <cell r="CG196">
            <v>63</v>
          </cell>
          <cell r="CH196">
            <v>0</v>
          </cell>
          <cell r="CI196">
            <v>1610</v>
          </cell>
          <cell r="CJ196">
            <v>1610</v>
          </cell>
          <cell r="CK196">
            <v>0</v>
          </cell>
          <cell r="CL196">
            <v>21900</v>
          </cell>
          <cell r="CM196">
            <v>27.9</v>
          </cell>
          <cell r="CN196">
            <v>416</v>
          </cell>
          <cell r="CO196">
            <v>1020</v>
          </cell>
          <cell r="CP196">
            <v>0</v>
          </cell>
          <cell r="CQ196">
            <v>0</v>
          </cell>
          <cell r="CR196">
            <v>0</v>
          </cell>
          <cell r="CS196">
            <v>0</v>
          </cell>
        </row>
        <row r="197">
          <cell r="C197" t="str">
            <v>W14X68</v>
          </cell>
          <cell r="D197" t="str">
            <v>F</v>
          </cell>
          <cell r="E197">
            <v>68</v>
          </cell>
          <cell r="F197">
            <v>20</v>
          </cell>
          <cell r="G197">
            <v>14</v>
          </cell>
          <cell r="H197">
            <v>0</v>
          </cell>
          <cell r="I197">
            <v>0</v>
          </cell>
          <cell r="J197">
            <v>10</v>
          </cell>
          <cell r="K197">
            <v>0</v>
          </cell>
          <cell r="L197">
            <v>0</v>
          </cell>
          <cell r="M197">
            <v>0.41499999999999998</v>
          </cell>
          <cell r="N197">
            <v>0.72</v>
          </cell>
          <cell r="O197">
            <v>0</v>
          </cell>
          <cell r="P197">
            <v>0</v>
          </cell>
          <cell r="Q197">
            <v>0</v>
          </cell>
          <cell r="R197">
            <v>1.31</v>
          </cell>
          <cell r="S197">
            <v>1.5625</v>
          </cell>
          <cell r="T197">
            <v>1.0625</v>
          </cell>
          <cell r="U197">
            <v>0</v>
          </cell>
          <cell r="V197">
            <v>0</v>
          </cell>
          <cell r="W197">
            <v>0</v>
          </cell>
          <cell r="X197">
            <v>0</v>
          </cell>
          <cell r="Y197">
            <v>0</v>
          </cell>
          <cell r="Z197">
            <v>6.97</v>
          </cell>
          <cell r="AA197">
            <v>0</v>
          </cell>
          <cell r="AB197">
            <v>27.5</v>
          </cell>
          <cell r="AC197">
            <v>0</v>
          </cell>
          <cell r="AD197">
            <v>0</v>
          </cell>
          <cell r="AE197">
            <v>722</v>
          </cell>
          <cell r="AF197">
            <v>115</v>
          </cell>
          <cell r="AG197">
            <v>103</v>
          </cell>
          <cell r="AH197">
            <v>6.01</v>
          </cell>
          <cell r="AI197">
            <v>121</v>
          </cell>
          <cell r="AJ197">
            <v>36.9</v>
          </cell>
          <cell r="AK197">
            <v>24.2</v>
          </cell>
          <cell r="AL197">
            <v>2.46</v>
          </cell>
          <cell r="AM197">
            <v>0</v>
          </cell>
          <cell r="AN197">
            <v>3.01</v>
          </cell>
          <cell r="AO197">
            <v>5380</v>
          </cell>
          <cell r="AP197">
            <v>0</v>
          </cell>
          <cell r="AQ197">
            <v>33.200000000000003</v>
          </cell>
          <cell r="AR197">
            <v>59.8</v>
          </cell>
          <cell r="AS197">
            <v>22.9</v>
          </cell>
          <cell r="AT197">
            <v>56</v>
          </cell>
          <cell r="AU197">
            <v>0</v>
          </cell>
          <cell r="AV197">
            <v>0</v>
          </cell>
          <cell r="AW197">
            <v>0</v>
          </cell>
          <cell r="AX197">
            <v>0</v>
          </cell>
          <cell r="AY197" t="str">
            <v>W360X101</v>
          </cell>
          <cell r="AZ197" t="str">
            <v>W360X101</v>
          </cell>
          <cell r="BA197">
            <v>101</v>
          </cell>
          <cell r="BB197">
            <v>12900</v>
          </cell>
          <cell r="BC197">
            <v>356</v>
          </cell>
          <cell r="BD197">
            <v>0</v>
          </cell>
          <cell r="BE197">
            <v>0</v>
          </cell>
          <cell r="BF197">
            <v>254</v>
          </cell>
          <cell r="BG197">
            <v>0</v>
          </cell>
          <cell r="BH197">
            <v>0</v>
          </cell>
          <cell r="BI197">
            <v>10.5</v>
          </cell>
          <cell r="BJ197">
            <v>18.3</v>
          </cell>
          <cell r="BK197">
            <v>0</v>
          </cell>
          <cell r="BL197">
            <v>0</v>
          </cell>
          <cell r="BM197">
            <v>0</v>
          </cell>
          <cell r="BN197">
            <v>33.299999999999997</v>
          </cell>
          <cell r="BO197">
            <v>39.700000000000003</v>
          </cell>
          <cell r="BP197">
            <v>0</v>
          </cell>
          <cell r="BQ197">
            <v>0</v>
          </cell>
          <cell r="BR197">
            <v>0</v>
          </cell>
          <cell r="BS197">
            <v>0</v>
          </cell>
          <cell r="BT197">
            <v>0</v>
          </cell>
          <cell r="BU197">
            <v>101</v>
          </cell>
          <cell r="BV197">
            <v>0</v>
          </cell>
          <cell r="BW197">
            <v>0</v>
          </cell>
          <cell r="BX197">
            <v>27.5</v>
          </cell>
          <cell r="BY197">
            <v>0</v>
          </cell>
          <cell r="BZ197">
            <v>301</v>
          </cell>
          <cell r="CA197">
            <v>1880</v>
          </cell>
          <cell r="CB197">
            <v>1690</v>
          </cell>
          <cell r="CC197">
            <v>153</v>
          </cell>
          <cell r="CD197">
            <v>50.4</v>
          </cell>
          <cell r="CE197">
            <v>605</v>
          </cell>
          <cell r="CF197">
            <v>397</v>
          </cell>
          <cell r="CG197">
            <v>62.5</v>
          </cell>
          <cell r="CH197">
            <v>0</v>
          </cell>
          <cell r="CI197">
            <v>1250</v>
          </cell>
          <cell r="CJ197">
            <v>1440</v>
          </cell>
          <cell r="CK197">
            <v>0</v>
          </cell>
          <cell r="CL197">
            <v>21400</v>
          </cell>
          <cell r="CM197">
            <v>24.9</v>
          </cell>
          <cell r="CN197">
            <v>375</v>
          </cell>
          <cell r="CO197">
            <v>918</v>
          </cell>
          <cell r="CP197">
            <v>0</v>
          </cell>
          <cell r="CQ197">
            <v>0</v>
          </cell>
          <cell r="CR197">
            <v>0</v>
          </cell>
          <cell r="CS197">
            <v>0</v>
          </cell>
        </row>
        <row r="198">
          <cell r="C198" t="str">
            <v>W14X61</v>
          </cell>
          <cell r="D198" t="str">
            <v>F</v>
          </cell>
          <cell r="E198">
            <v>61</v>
          </cell>
          <cell r="F198">
            <v>17.899999999999999</v>
          </cell>
          <cell r="G198">
            <v>13.9</v>
          </cell>
          <cell r="H198">
            <v>0</v>
          </cell>
          <cell r="I198">
            <v>0</v>
          </cell>
          <cell r="J198">
            <v>10</v>
          </cell>
          <cell r="K198">
            <v>0</v>
          </cell>
          <cell r="L198">
            <v>0</v>
          </cell>
          <cell r="M198">
            <v>0.375</v>
          </cell>
          <cell r="N198">
            <v>0.64500000000000002</v>
          </cell>
          <cell r="O198">
            <v>0</v>
          </cell>
          <cell r="P198">
            <v>0</v>
          </cell>
          <cell r="Q198">
            <v>0</v>
          </cell>
          <cell r="R198">
            <v>1.24</v>
          </cell>
          <cell r="S198">
            <v>1.5</v>
          </cell>
          <cell r="T198">
            <v>1</v>
          </cell>
          <cell r="U198">
            <v>0</v>
          </cell>
          <cell r="V198">
            <v>0</v>
          </cell>
          <cell r="W198">
            <v>0</v>
          </cell>
          <cell r="X198">
            <v>0</v>
          </cell>
          <cell r="Y198">
            <v>0</v>
          </cell>
          <cell r="Z198">
            <v>7.75</v>
          </cell>
          <cell r="AA198">
            <v>0</v>
          </cell>
          <cell r="AB198">
            <v>30.4</v>
          </cell>
          <cell r="AC198">
            <v>0</v>
          </cell>
          <cell r="AD198">
            <v>0</v>
          </cell>
          <cell r="AE198">
            <v>640</v>
          </cell>
          <cell r="AF198">
            <v>102</v>
          </cell>
          <cell r="AG198">
            <v>92.1</v>
          </cell>
          <cell r="AH198">
            <v>5.98</v>
          </cell>
          <cell r="AI198">
            <v>107</v>
          </cell>
          <cell r="AJ198">
            <v>32.799999999999997</v>
          </cell>
          <cell r="AK198">
            <v>21.5</v>
          </cell>
          <cell r="AL198">
            <v>2.4500000000000002</v>
          </cell>
          <cell r="AM198">
            <v>0</v>
          </cell>
          <cell r="AN198">
            <v>2.19</v>
          </cell>
          <cell r="AO198">
            <v>4710</v>
          </cell>
          <cell r="AP198">
            <v>0</v>
          </cell>
          <cell r="AQ198">
            <v>33.1</v>
          </cell>
          <cell r="AR198">
            <v>53.4</v>
          </cell>
          <cell r="AS198">
            <v>20.6</v>
          </cell>
          <cell r="AT198">
            <v>50.2</v>
          </cell>
          <cell r="AU198">
            <v>0</v>
          </cell>
          <cell r="AV198">
            <v>0</v>
          </cell>
          <cell r="AW198">
            <v>0</v>
          </cell>
          <cell r="AX198">
            <v>0</v>
          </cell>
          <cell r="AY198" t="str">
            <v>W360X91</v>
          </cell>
          <cell r="AZ198" t="str">
            <v>W360X91</v>
          </cell>
          <cell r="BA198">
            <v>91</v>
          </cell>
          <cell r="BB198">
            <v>11500</v>
          </cell>
          <cell r="BC198">
            <v>353</v>
          </cell>
          <cell r="BD198">
            <v>0</v>
          </cell>
          <cell r="BE198">
            <v>0</v>
          </cell>
          <cell r="BF198">
            <v>254</v>
          </cell>
          <cell r="BG198">
            <v>0</v>
          </cell>
          <cell r="BH198">
            <v>0</v>
          </cell>
          <cell r="BI198">
            <v>9.5299999999999994</v>
          </cell>
          <cell r="BJ198">
            <v>16.399999999999999</v>
          </cell>
          <cell r="BK198">
            <v>0</v>
          </cell>
          <cell r="BL198">
            <v>0</v>
          </cell>
          <cell r="BM198">
            <v>0</v>
          </cell>
          <cell r="BN198">
            <v>31.5</v>
          </cell>
          <cell r="BO198">
            <v>38.1</v>
          </cell>
          <cell r="BP198">
            <v>0</v>
          </cell>
          <cell r="BQ198">
            <v>0</v>
          </cell>
          <cell r="BR198">
            <v>0</v>
          </cell>
          <cell r="BS198">
            <v>0</v>
          </cell>
          <cell r="BT198">
            <v>0</v>
          </cell>
          <cell r="BU198">
            <v>91</v>
          </cell>
          <cell r="BV198">
            <v>0</v>
          </cell>
          <cell r="BW198">
            <v>0</v>
          </cell>
          <cell r="BX198">
            <v>30.4</v>
          </cell>
          <cell r="BY198">
            <v>0</v>
          </cell>
          <cell r="BZ198">
            <v>266</v>
          </cell>
          <cell r="CA198">
            <v>1670</v>
          </cell>
          <cell r="CB198">
            <v>1510</v>
          </cell>
          <cell r="CC198">
            <v>152</v>
          </cell>
          <cell r="CD198">
            <v>44.5</v>
          </cell>
          <cell r="CE198">
            <v>537</v>
          </cell>
          <cell r="CF198">
            <v>352</v>
          </cell>
          <cell r="CG198">
            <v>62.2</v>
          </cell>
          <cell r="CH198">
            <v>0</v>
          </cell>
          <cell r="CI198">
            <v>912</v>
          </cell>
          <cell r="CJ198">
            <v>1260</v>
          </cell>
          <cell r="CK198">
            <v>0</v>
          </cell>
          <cell r="CL198">
            <v>21400</v>
          </cell>
          <cell r="CM198">
            <v>22.2</v>
          </cell>
          <cell r="CN198">
            <v>338</v>
          </cell>
          <cell r="CO198">
            <v>823</v>
          </cell>
          <cell r="CP198">
            <v>0</v>
          </cell>
          <cell r="CQ198">
            <v>0</v>
          </cell>
          <cell r="CR198">
            <v>0</v>
          </cell>
          <cell r="CS198">
            <v>0</v>
          </cell>
        </row>
        <row r="199">
          <cell r="C199" t="str">
            <v>W14X53</v>
          </cell>
          <cell r="D199" t="str">
            <v>F</v>
          </cell>
          <cell r="E199">
            <v>53</v>
          </cell>
          <cell r="F199">
            <v>15.6</v>
          </cell>
          <cell r="G199">
            <v>13.9</v>
          </cell>
          <cell r="H199">
            <v>0</v>
          </cell>
          <cell r="I199">
            <v>0</v>
          </cell>
          <cell r="J199">
            <v>8.06</v>
          </cell>
          <cell r="K199">
            <v>0</v>
          </cell>
          <cell r="L199">
            <v>0</v>
          </cell>
          <cell r="M199">
            <v>0.37</v>
          </cell>
          <cell r="N199">
            <v>0.66</v>
          </cell>
          <cell r="O199">
            <v>0</v>
          </cell>
          <cell r="P199">
            <v>0</v>
          </cell>
          <cell r="Q199">
            <v>0</v>
          </cell>
          <cell r="R199">
            <v>1.25</v>
          </cell>
          <cell r="S199">
            <v>1.5</v>
          </cell>
          <cell r="T199">
            <v>1</v>
          </cell>
          <cell r="U199">
            <v>0</v>
          </cell>
          <cell r="V199">
            <v>0</v>
          </cell>
          <cell r="W199">
            <v>0</v>
          </cell>
          <cell r="X199">
            <v>0</v>
          </cell>
          <cell r="Y199">
            <v>0</v>
          </cell>
          <cell r="Z199">
            <v>6.11</v>
          </cell>
          <cell r="AA199">
            <v>0</v>
          </cell>
          <cell r="AB199">
            <v>30.9</v>
          </cell>
          <cell r="AC199">
            <v>0</v>
          </cell>
          <cell r="AD199">
            <v>0</v>
          </cell>
          <cell r="AE199">
            <v>541</v>
          </cell>
          <cell r="AF199">
            <v>87.1</v>
          </cell>
          <cell r="AG199">
            <v>77.8</v>
          </cell>
          <cell r="AH199">
            <v>5.89</v>
          </cell>
          <cell r="AI199">
            <v>57.7</v>
          </cell>
          <cell r="AJ199">
            <v>22</v>
          </cell>
          <cell r="AK199">
            <v>14.3</v>
          </cell>
          <cell r="AL199">
            <v>1.92</v>
          </cell>
          <cell r="AM199">
            <v>0</v>
          </cell>
          <cell r="AN199">
            <v>1.94</v>
          </cell>
          <cell r="AO199">
            <v>2540</v>
          </cell>
          <cell r="AP199">
            <v>0</v>
          </cell>
          <cell r="AQ199">
            <v>26.7</v>
          </cell>
          <cell r="AR199">
            <v>35.5</v>
          </cell>
          <cell r="AS199">
            <v>16.8</v>
          </cell>
          <cell r="AT199">
            <v>42.5</v>
          </cell>
          <cell r="AU199">
            <v>0</v>
          </cell>
          <cell r="AV199">
            <v>0</v>
          </cell>
          <cell r="AW199">
            <v>0</v>
          </cell>
          <cell r="AX199">
            <v>0</v>
          </cell>
          <cell r="AY199" t="str">
            <v>W360X79</v>
          </cell>
          <cell r="AZ199" t="str">
            <v>W360X79</v>
          </cell>
          <cell r="BA199">
            <v>79</v>
          </cell>
          <cell r="BB199">
            <v>10100</v>
          </cell>
          <cell r="BC199">
            <v>353</v>
          </cell>
          <cell r="BD199">
            <v>0</v>
          </cell>
          <cell r="BE199">
            <v>0</v>
          </cell>
          <cell r="BF199">
            <v>205</v>
          </cell>
          <cell r="BG199">
            <v>0</v>
          </cell>
          <cell r="BH199">
            <v>0</v>
          </cell>
          <cell r="BI199">
            <v>9.4</v>
          </cell>
          <cell r="BJ199">
            <v>16.8</v>
          </cell>
          <cell r="BK199">
            <v>0</v>
          </cell>
          <cell r="BL199">
            <v>0</v>
          </cell>
          <cell r="BM199">
            <v>0</v>
          </cell>
          <cell r="BN199">
            <v>31.8</v>
          </cell>
          <cell r="BO199">
            <v>38.1</v>
          </cell>
          <cell r="BP199">
            <v>0</v>
          </cell>
          <cell r="BQ199">
            <v>0</v>
          </cell>
          <cell r="BR199">
            <v>0</v>
          </cell>
          <cell r="BS199">
            <v>0</v>
          </cell>
          <cell r="BT199">
            <v>0</v>
          </cell>
          <cell r="BU199">
            <v>79</v>
          </cell>
          <cell r="BV199">
            <v>0</v>
          </cell>
          <cell r="BW199">
            <v>0</v>
          </cell>
          <cell r="BX199">
            <v>30.9</v>
          </cell>
          <cell r="BY199">
            <v>0</v>
          </cell>
          <cell r="BZ199">
            <v>225</v>
          </cell>
          <cell r="CA199">
            <v>1430</v>
          </cell>
          <cell r="CB199">
            <v>1270</v>
          </cell>
          <cell r="CC199">
            <v>150</v>
          </cell>
          <cell r="CD199">
            <v>24</v>
          </cell>
          <cell r="CE199">
            <v>361</v>
          </cell>
          <cell r="CF199">
            <v>234</v>
          </cell>
          <cell r="CG199">
            <v>48.8</v>
          </cell>
          <cell r="CH199">
            <v>0</v>
          </cell>
          <cell r="CI199">
            <v>807</v>
          </cell>
          <cell r="CJ199">
            <v>682</v>
          </cell>
          <cell r="CK199">
            <v>0</v>
          </cell>
          <cell r="CL199">
            <v>17200</v>
          </cell>
          <cell r="CM199">
            <v>14.8</v>
          </cell>
          <cell r="CN199">
            <v>275</v>
          </cell>
          <cell r="CO199">
            <v>696</v>
          </cell>
          <cell r="CP199">
            <v>0</v>
          </cell>
          <cell r="CQ199">
            <v>0</v>
          </cell>
          <cell r="CR199">
            <v>0</v>
          </cell>
          <cell r="CS199">
            <v>0</v>
          </cell>
        </row>
        <row r="200">
          <cell r="C200" t="str">
            <v>W14X48</v>
          </cell>
          <cell r="D200" t="str">
            <v>F</v>
          </cell>
          <cell r="E200">
            <v>48</v>
          </cell>
          <cell r="F200">
            <v>14.1</v>
          </cell>
          <cell r="G200">
            <v>13.8</v>
          </cell>
          <cell r="H200">
            <v>0</v>
          </cell>
          <cell r="I200">
            <v>0</v>
          </cell>
          <cell r="J200">
            <v>8.0299999999999994</v>
          </cell>
          <cell r="K200">
            <v>0</v>
          </cell>
          <cell r="L200">
            <v>0</v>
          </cell>
          <cell r="M200">
            <v>0.34</v>
          </cell>
          <cell r="N200">
            <v>0.59499999999999997</v>
          </cell>
          <cell r="O200">
            <v>0</v>
          </cell>
          <cell r="P200">
            <v>0</v>
          </cell>
          <cell r="Q200">
            <v>0</v>
          </cell>
          <cell r="R200">
            <v>1.19</v>
          </cell>
          <cell r="S200">
            <v>1.4375</v>
          </cell>
          <cell r="T200">
            <v>1</v>
          </cell>
          <cell r="U200">
            <v>0</v>
          </cell>
          <cell r="V200">
            <v>0</v>
          </cell>
          <cell r="W200">
            <v>0</v>
          </cell>
          <cell r="X200">
            <v>0</v>
          </cell>
          <cell r="Y200">
            <v>0</v>
          </cell>
          <cell r="Z200">
            <v>6.75</v>
          </cell>
          <cell r="AA200">
            <v>0</v>
          </cell>
          <cell r="AB200">
            <v>33.6</v>
          </cell>
          <cell r="AC200">
            <v>0</v>
          </cell>
          <cell r="AD200">
            <v>0</v>
          </cell>
          <cell r="AE200">
            <v>484</v>
          </cell>
          <cell r="AF200">
            <v>78.400000000000006</v>
          </cell>
          <cell r="AG200">
            <v>70.2</v>
          </cell>
          <cell r="AH200">
            <v>5.85</v>
          </cell>
          <cell r="AI200">
            <v>51.4</v>
          </cell>
          <cell r="AJ200">
            <v>19.600000000000001</v>
          </cell>
          <cell r="AK200">
            <v>12.8</v>
          </cell>
          <cell r="AL200">
            <v>1.91</v>
          </cell>
          <cell r="AM200">
            <v>0</v>
          </cell>
          <cell r="AN200">
            <v>1.45</v>
          </cell>
          <cell r="AO200">
            <v>2240</v>
          </cell>
          <cell r="AP200">
            <v>0</v>
          </cell>
          <cell r="AQ200">
            <v>26.5</v>
          </cell>
          <cell r="AR200">
            <v>31.7</v>
          </cell>
          <cell r="AS200">
            <v>15.1</v>
          </cell>
          <cell r="AT200">
            <v>38.299999999999997</v>
          </cell>
          <cell r="AU200">
            <v>0</v>
          </cell>
          <cell r="AV200">
            <v>0</v>
          </cell>
          <cell r="AW200">
            <v>0</v>
          </cell>
          <cell r="AX200">
            <v>0</v>
          </cell>
          <cell r="AY200" t="str">
            <v>W360X72</v>
          </cell>
          <cell r="AZ200" t="str">
            <v>W360X72</v>
          </cell>
          <cell r="BA200">
            <v>72</v>
          </cell>
          <cell r="BB200">
            <v>9100</v>
          </cell>
          <cell r="BC200">
            <v>351</v>
          </cell>
          <cell r="BD200">
            <v>0</v>
          </cell>
          <cell r="BE200">
            <v>0</v>
          </cell>
          <cell r="BF200">
            <v>204</v>
          </cell>
          <cell r="BG200">
            <v>0</v>
          </cell>
          <cell r="BH200">
            <v>0</v>
          </cell>
          <cell r="BI200">
            <v>8.64</v>
          </cell>
          <cell r="BJ200">
            <v>15.1</v>
          </cell>
          <cell r="BK200">
            <v>0</v>
          </cell>
          <cell r="BL200">
            <v>0</v>
          </cell>
          <cell r="BM200">
            <v>0</v>
          </cell>
          <cell r="BN200">
            <v>30.2</v>
          </cell>
          <cell r="BO200">
            <v>36.5</v>
          </cell>
          <cell r="BP200">
            <v>0</v>
          </cell>
          <cell r="BQ200">
            <v>0</v>
          </cell>
          <cell r="BR200">
            <v>0</v>
          </cell>
          <cell r="BS200">
            <v>0</v>
          </cell>
          <cell r="BT200">
            <v>0</v>
          </cell>
          <cell r="BU200">
            <v>72</v>
          </cell>
          <cell r="BV200">
            <v>0</v>
          </cell>
          <cell r="BW200">
            <v>0</v>
          </cell>
          <cell r="BX200">
            <v>33.6</v>
          </cell>
          <cell r="BY200">
            <v>0</v>
          </cell>
          <cell r="BZ200">
            <v>201</v>
          </cell>
          <cell r="CA200">
            <v>1280</v>
          </cell>
          <cell r="CB200">
            <v>1150</v>
          </cell>
          <cell r="CC200">
            <v>149</v>
          </cell>
          <cell r="CD200">
            <v>21.4</v>
          </cell>
          <cell r="CE200">
            <v>321</v>
          </cell>
          <cell r="CF200">
            <v>210</v>
          </cell>
          <cell r="CG200">
            <v>48.5</v>
          </cell>
          <cell r="CH200">
            <v>0</v>
          </cell>
          <cell r="CI200">
            <v>604</v>
          </cell>
          <cell r="CJ200">
            <v>602</v>
          </cell>
          <cell r="CK200">
            <v>0</v>
          </cell>
          <cell r="CL200">
            <v>17100</v>
          </cell>
          <cell r="CM200">
            <v>13.2</v>
          </cell>
          <cell r="CN200">
            <v>247</v>
          </cell>
          <cell r="CO200">
            <v>628</v>
          </cell>
          <cell r="CP200">
            <v>0</v>
          </cell>
          <cell r="CQ200">
            <v>0</v>
          </cell>
          <cell r="CR200">
            <v>0</v>
          </cell>
          <cell r="CS200">
            <v>0</v>
          </cell>
        </row>
        <row r="201">
          <cell r="C201" t="str">
            <v>W14X43</v>
          </cell>
          <cell r="D201" t="str">
            <v>F</v>
          </cell>
          <cell r="E201">
            <v>43</v>
          </cell>
          <cell r="F201">
            <v>12.6</v>
          </cell>
          <cell r="G201">
            <v>13.7</v>
          </cell>
          <cell r="H201">
            <v>0</v>
          </cell>
          <cell r="I201">
            <v>0</v>
          </cell>
          <cell r="J201">
            <v>8</v>
          </cell>
          <cell r="K201">
            <v>0</v>
          </cell>
          <cell r="L201">
            <v>0</v>
          </cell>
          <cell r="M201">
            <v>0.30499999999999999</v>
          </cell>
          <cell r="N201">
            <v>0.53</v>
          </cell>
          <cell r="O201">
            <v>0</v>
          </cell>
          <cell r="P201">
            <v>0</v>
          </cell>
          <cell r="Q201">
            <v>0</v>
          </cell>
          <cell r="R201">
            <v>1.1200000000000001</v>
          </cell>
          <cell r="S201">
            <v>1.375</v>
          </cell>
          <cell r="T201">
            <v>1</v>
          </cell>
          <cell r="U201">
            <v>0</v>
          </cell>
          <cell r="V201">
            <v>0</v>
          </cell>
          <cell r="W201">
            <v>0</v>
          </cell>
          <cell r="X201">
            <v>0</v>
          </cell>
          <cell r="Y201">
            <v>0</v>
          </cell>
          <cell r="Z201">
            <v>7.54</v>
          </cell>
          <cell r="AA201">
            <v>0</v>
          </cell>
          <cell r="AB201">
            <v>37.4</v>
          </cell>
          <cell r="AC201">
            <v>0</v>
          </cell>
          <cell r="AD201">
            <v>0</v>
          </cell>
          <cell r="AE201">
            <v>428</v>
          </cell>
          <cell r="AF201">
            <v>69.599999999999994</v>
          </cell>
          <cell r="AG201">
            <v>62.6</v>
          </cell>
          <cell r="AH201">
            <v>5.82</v>
          </cell>
          <cell r="AI201">
            <v>45.2</v>
          </cell>
          <cell r="AJ201">
            <v>17.3</v>
          </cell>
          <cell r="AK201">
            <v>11.3</v>
          </cell>
          <cell r="AL201">
            <v>1.89</v>
          </cell>
          <cell r="AM201">
            <v>0</v>
          </cell>
          <cell r="AN201">
            <v>1.05</v>
          </cell>
          <cell r="AO201">
            <v>1950</v>
          </cell>
          <cell r="AP201">
            <v>0</v>
          </cell>
          <cell r="AQ201">
            <v>26.3</v>
          </cell>
          <cell r="AR201">
            <v>27.9</v>
          </cell>
          <cell r="AS201">
            <v>13.4</v>
          </cell>
          <cell r="AT201">
            <v>34</v>
          </cell>
          <cell r="AU201">
            <v>0</v>
          </cell>
          <cell r="AV201">
            <v>0</v>
          </cell>
          <cell r="AW201">
            <v>0</v>
          </cell>
          <cell r="AX201">
            <v>0</v>
          </cell>
          <cell r="AY201" t="str">
            <v>W360X64</v>
          </cell>
          <cell r="AZ201" t="str">
            <v>W360X64</v>
          </cell>
          <cell r="BA201">
            <v>64</v>
          </cell>
          <cell r="BB201">
            <v>8130</v>
          </cell>
          <cell r="BC201">
            <v>348</v>
          </cell>
          <cell r="BD201">
            <v>0</v>
          </cell>
          <cell r="BE201">
            <v>0</v>
          </cell>
          <cell r="BF201">
            <v>203</v>
          </cell>
          <cell r="BG201">
            <v>0</v>
          </cell>
          <cell r="BH201">
            <v>0</v>
          </cell>
          <cell r="BI201">
            <v>7.75</v>
          </cell>
          <cell r="BJ201">
            <v>13.5</v>
          </cell>
          <cell r="BK201">
            <v>0</v>
          </cell>
          <cell r="BL201">
            <v>0</v>
          </cell>
          <cell r="BM201">
            <v>0</v>
          </cell>
          <cell r="BN201">
            <v>28.4</v>
          </cell>
          <cell r="BO201">
            <v>34.9</v>
          </cell>
          <cell r="BP201">
            <v>0</v>
          </cell>
          <cell r="BQ201">
            <v>0</v>
          </cell>
          <cell r="BR201">
            <v>0</v>
          </cell>
          <cell r="BS201">
            <v>0</v>
          </cell>
          <cell r="BT201">
            <v>0</v>
          </cell>
          <cell r="BU201">
            <v>64</v>
          </cell>
          <cell r="BV201">
            <v>0</v>
          </cell>
          <cell r="BW201">
            <v>0</v>
          </cell>
          <cell r="BX201">
            <v>37.4</v>
          </cell>
          <cell r="BY201">
            <v>0</v>
          </cell>
          <cell r="BZ201">
            <v>178</v>
          </cell>
          <cell r="CA201">
            <v>1140</v>
          </cell>
          <cell r="CB201">
            <v>1030</v>
          </cell>
          <cell r="CC201">
            <v>148</v>
          </cell>
          <cell r="CD201">
            <v>18.8</v>
          </cell>
          <cell r="CE201">
            <v>283</v>
          </cell>
          <cell r="CF201">
            <v>185</v>
          </cell>
          <cell r="CG201">
            <v>48</v>
          </cell>
          <cell r="CH201">
            <v>0</v>
          </cell>
          <cell r="CI201">
            <v>437</v>
          </cell>
          <cell r="CJ201">
            <v>524</v>
          </cell>
          <cell r="CK201">
            <v>0</v>
          </cell>
          <cell r="CL201">
            <v>17000</v>
          </cell>
          <cell r="CM201">
            <v>11.6</v>
          </cell>
          <cell r="CN201">
            <v>220</v>
          </cell>
          <cell r="CO201">
            <v>557</v>
          </cell>
          <cell r="CP201">
            <v>0</v>
          </cell>
          <cell r="CQ201">
            <v>0</v>
          </cell>
          <cell r="CR201">
            <v>0</v>
          </cell>
          <cell r="CS201">
            <v>0</v>
          </cell>
        </row>
        <row r="202">
          <cell r="C202" t="str">
            <v>W14X38</v>
          </cell>
          <cell r="D202" t="str">
            <v>F</v>
          </cell>
          <cell r="E202">
            <v>38</v>
          </cell>
          <cell r="F202">
            <v>11.2</v>
          </cell>
          <cell r="G202">
            <v>14.1</v>
          </cell>
          <cell r="H202">
            <v>0</v>
          </cell>
          <cell r="I202">
            <v>0</v>
          </cell>
          <cell r="J202">
            <v>6.77</v>
          </cell>
          <cell r="K202">
            <v>0</v>
          </cell>
          <cell r="L202">
            <v>0</v>
          </cell>
          <cell r="M202">
            <v>0.31</v>
          </cell>
          <cell r="N202">
            <v>0.51500000000000001</v>
          </cell>
          <cell r="O202">
            <v>0</v>
          </cell>
          <cell r="P202">
            <v>0</v>
          </cell>
          <cell r="Q202">
            <v>0</v>
          </cell>
          <cell r="R202">
            <v>0.91500000000000004</v>
          </cell>
          <cell r="S202">
            <v>1.25</v>
          </cell>
          <cell r="T202">
            <v>0.8125</v>
          </cell>
          <cell r="U202">
            <v>0</v>
          </cell>
          <cell r="V202">
            <v>0</v>
          </cell>
          <cell r="W202">
            <v>0</v>
          </cell>
          <cell r="X202">
            <v>0</v>
          </cell>
          <cell r="Y202">
            <v>0</v>
          </cell>
          <cell r="Z202">
            <v>6.57</v>
          </cell>
          <cell r="AA202">
            <v>0</v>
          </cell>
          <cell r="AB202">
            <v>39.6</v>
          </cell>
          <cell r="AC202">
            <v>0</v>
          </cell>
          <cell r="AD202">
            <v>0</v>
          </cell>
          <cell r="AE202">
            <v>385</v>
          </cell>
          <cell r="AF202">
            <v>61.5</v>
          </cell>
          <cell r="AG202">
            <v>54.6</v>
          </cell>
          <cell r="AH202">
            <v>5.87</v>
          </cell>
          <cell r="AI202">
            <v>26.7</v>
          </cell>
          <cell r="AJ202">
            <v>12.1</v>
          </cell>
          <cell r="AK202">
            <v>7.88</v>
          </cell>
          <cell r="AL202">
            <v>1.55</v>
          </cell>
          <cell r="AM202">
            <v>0</v>
          </cell>
          <cell r="AN202">
            <v>0.79800000000000004</v>
          </cell>
          <cell r="AO202">
            <v>1230</v>
          </cell>
          <cell r="AP202">
            <v>0</v>
          </cell>
          <cell r="AQ202">
            <v>23</v>
          </cell>
          <cell r="AR202">
            <v>20</v>
          </cell>
          <cell r="AS202">
            <v>11.3</v>
          </cell>
          <cell r="AT202">
            <v>30.3</v>
          </cell>
          <cell r="AU202">
            <v>0</v>
          </cell>
          <cell r="AV202">
            <v>0</v>
          </cell>
          <cell r="AW202">
            <v>0</v>
          </cell>
          <cell r="AX202">
            <v>0</v>
          </cell>
          <cell r="AY202" t="str">
            <v>W360X57.8</v>
          </cell>
          <cell r="AZ202" t="str">
            <v>W360X57.8</v>
          </cell>
          <cell r="BA202">
            <v>57.8</v>
          </cell>
          <cell r="BB202">
            <v>7230</v>
          </cell>
          <cell r="BC202">
            <v>358</v>
          </cell>
          <cell r="BD202">
            <v>0</v>
          </cell>
          <cell r="BE202">
            <v>0</v>
          </cell>
          <cell r="BF202">
            <v>172</v>
          </cell>
          <cell r="BG202">
            <v>0</v>
          </cell>
          <cell r="BH202">
            <v>0</v>
          </cell>
          <cell r="BI202">
            <v>7.87</v>
          </cell>
          <cell r="BJ202">
            <v>13.1</v>
          </cell>
          <cell r="BK202">
            <v>0</v>
          </cell>
          <cell r="BL202">
            <v>0</v>
          </cell>
          <cell r="BM202">
            <v>0</v>
          </cell>
          <cell r="BN202">
            <v>23.2</v>
          </cell>
          <cell r="BO202">
            <v>31.8</v>
          </cell>
          <cell r="BP202">
            <v>0</v>
          </cell>
          <cell r="BQ202">
            <v>0</v>
          </cell>
          <cell r="BR202">
            <v>0</v>
          </cell>
          <cell r="BS202">
            <v>0</v>
          </cell>
          <cell r="BT202">
            <v>0</v>
          </cell>
          <cell r="BU202">
            <v>57.8</v>
          </cell>
          <cell r="BV202">
            <v>0</v>
          </cell>
          <cell r="BW202">
            <v>0</v>
          </cell>
          <cell r="BX202">
            <v>39.6</v>
          </cell>
          <cell r="BY202">
            <v>0</v>
          </cell>
          <cell r="BZ202">
            <v>160</v>
          </cell>
          <cell r="CA202">
            <v>1010</v>
          </cell>
          <cell r="CB202">
            <v>895</v>
          </cell>
          <cell r="CC202">
            <v>149</v>
          </cell>
          <cell r="CD202">
            <v>11.1</v>
          </cell>
          <cell r="CE202">
            <v>198</v>
          </cell>
          <cell r="CF202">
            <v>129</v>
          </cell>
          <cell r="CG202">
            <v>39.4</v>
          </cell>
          <cell r="CH202">
            <v>0</v>
          </cell>
          <cell r="CI202">
            <v>332</v>
          </cell>
          <cell r="CJ202">
            <v>330</v>
          </cell>
          <cell r="CK202">
            <v>0</v>
          </cell>
          <cell r="CL202">
            <v>14800</v>
          </cell>
          <cell r="CM202">
            <v>8.32</v>
          </cell>
          <cell r="CN202">
            <v>185</v>
          </cell>
          <cell r="CO202">
            <v>497</v>
          </cell>
          <cell r="CP202">
            <v>0</v>
          </cell>
          <cell r="CQ202">
            <v>0</v>
          </cell>
          <cell r="CR202">
            <v>0</v>
          </cell>
          <cell r="CS202">
            <v>0</v>
          </cell>
        </row>
        <row r="203">
          <cell r="C203" t="str">
            <v>W14X34</v>
          </cell>
          <cell r="D203" t="str">
            <v>F</v>
          </cell>
          <cell r="E203">
            <v>34</v>
          </cell>
          <cell r="F203">
            <v>10</v>
          </cell>
          <cell r="G203">
            <v>14</v>
          </cell>
          <cell r="H203">
            <v>0</v>
          </cell>
          <cell r="I203">
            <v>0</v>
          </cell>
          <cell r="J203">
            <v>6.75</v>
          </cell>
          <cell r="K203">
            <v>0</v>
          </cell>
          <cell r="L203">
            <v>0</v>
          </cell>
          <cell r="M203">
            <v>0.28499999999999998</v>
          </cell>
          <cell r="N203">
            <v>0.45500000000000002</v>
          </cell>
          <cell r="O203">
            <v>0</v>
          </cell>
          <cell r="P203">
            <v>0</v>
          </cell>
          <cell r="Q203">
            <v>0</v>
          </cell>
          <cell r="R203">
            <v>0.85499999999999998</v>
          </cell>
          <cell r="S203">
            <v>1.1875</v>
          </cell>
          <cell r="T203">
            <v>0.75</v>
          </cell>
          <cell r="U203">
            <v>0</v>
          </cell>
          <cell r="V203">
            <v>0</v>
          </cell>
          <cell r="W203">
            <v>0</v>
          </cell>
          <cell r="X203">
            <v>0</v>
          </cell>
          <cell r="Y203">
            <v>0</v>
          </cell>
          <cell r="Z203">
            <v>7.41</v>
          </cell>
          <cell r="AA203">
            <v>0</v>
          </cell>
          <cell r="AB203">
            <v>43.1</v>
          </cell>
          <cell r="AC203">
            <v>0</v>
          </cell>
          <cell r="AD203">
            <v>0</v>
          </cell>
          <cell r="AE203">
            <v>340</v>
          </cell>
          <cell r="AF203">
            <v>54.6</v>
          </cell>
          <cell r="AG203">
            <v>48.6</v>
          </cell>
          <cell r="AH203">
            <v>5.83</v>
          </cell>
          <cell r="AI203">
            <v>23.3</v>
          </cell>
          <cell r="AJ203">
            <v>10.6</v>
          </cell>
          <cell r="AK203">
            <v>6.91</v>
          </cell>
          <cell r="AL203">
            <v>1.53</v>
          </cell>
          <cell r="AM203">
            <v>0</v>
          </cell>
          <cell r="AN203">
            <v>0.56899999999999995</v>
          </cell>
          <cell r="AO203">
            <v>1070</v>
          </cell>
          <cell r="AP203">
            <v>0</v>
          </cell>
          <cell r="AQ203">
            <v>22.9</v>
          </cell>
          <cell r="AR203">
            <v>17.600000000000001</v>
          </cell>
          <cell r="AS203">
            <v>10</v>
          </cell>
          <cell r="AT203">
            <v>26.9</v>
          </cell>
          <cell r="AU203">
            <v>0</v>
          </cell>
          <cell r="AV203">
            <v>0</v>
          </cell>
          <cell r="AW203">
            <v>0</v>
          </cell>
          <cell r="AX203">
            <v>0</v>
          </cell>
          <cell r="AY203" t="str">
            <v>W360X51</v>
          </cell>
          <cell r="AZ203" t="str">
            <v>W360X51</v>
          </cell>
          <cell r="BA203">
            <v>51</v>
          </cell>
          <cell r="BB203">
            <v>6450</v>
          </cell>
          <cell r="BC203">
            <v>356</v>
          </cell>
          <cell r="BD203">
            <v>0</v>
          </cell>
          <cell r="BE203">
            <v>0</v>
          </cell>
          <cell r="BF203">
            <v>171</v>
          </cell>
          <cell r="BG203">
            <v>0</v>
          </cell>
          <cell r="BH203">
            <v>0</v>
          </cell>
          <cell r="BI203">
            <v>7.24</v>
          </cell>
          <cell r="BJ203">
            <v>11.6</v>
          </cell>
          <cell r="BK203">
            <v>0</v>
          </cell>
          <cell r="BL203">
            <v>0</v>
          </cell>
          <cell r="BM203">
            <v>0</v>
          </cell>
          <cell r="BN203">
            <v>21.7</v>
          </cell>
          <cell r="BO203">
            <v>30.2</v>
          </cell>
          <cell r="BP203">
            <v>0</v>
          </cell>
          <cell r="BQ203">
            <v>0</v>
          </cell>
          <cell r="BR203">
            <v>0</v>
          </cell>
          <cell r="BS203">
            <v>0</v>
          </cell>
          <cell r="BT203">
            <v>0</v>
          </cell>
          <cell r="BU203">
            <v>51</v>
          </cell>
          <cell r="BV203">
            <v>0</v>
          </cell>
          <cell r="BW203">
            <v>0</v>
          </cell>
          <cell r="BX203">
            <v>43.1</v>
          </cell>
          <cell r="BY203">
            <v>0</v>
          </cell>
          <cell r="BZ203">
            <v>142</v>
          </cell>
          <cell r="CA203">
            <v>895</v>
          </cell>
          <cell r="CB203">
            <v>796</v>
          </cell>
          <cell r="CC203">
            <v>148</v>
          </cell>
          <cell r="CD203">
            <v>9.6999999999999993</v>
          </cell>
          <cell r="CE203">
            <v>174</v>
          </cell>
          <cell r="CF203">
            <v>113</v>
          </cell>
          <cell r="CG203">
            <v>38.9</v>
          </cell>
          <cell r="CH203">
            <v>0</v>
          </cell>
          <cell r="CI203">
            <v>237</v>
          </cell>
          <cell r="CJ203">
            <v>287</v>
          </cell>
          <cell r="CK203">
            <v>0</v>
          </cell>
          <cell r="CL203">
            <v>14800</v>
          </cell>
          <cell r="CM203">
            <v>7.33</v>
          </cell>
          <cell r="CN203">
            <v>163</v>
          </cell>
          <cell r="CO203">
            <v>441</v>
          </cell>
          <cell r="CP203">
            <v>0</v>
          </cell>
          <cell r="CQ203">
            <v>0</v>
          </cell>
          <cell r="CR203">
            <v>0</v>
          </cell>
          <cell r="CS203">
            <v>0</v>
          </cell>
        </row>
        <row r="204">
          <cell r="C204" t="str">
            <v>W14X30</v>
          </cell>
          <cell r="D204" t="str">
            <v>F</v>
          </cell>
          <cell r="E204">
            <v>30</v>
          </cell>
          <cell r="F204">
            <v>8.85</v>
          </cell>
          <cell r="G204">
            <v>13.8</v>
          </cell>
          <cell r="H204">
            <v>0</v>
          </cell>
          <cell r="I204">
            <v>0</v>
          </cell>
          <cell r="J204">
            <v>6.73</v>
          </cell>
          <cell r="K204">
            <v>0</v>
          </cell>
          <cell r="L204">
            <v>0</v>
          </cell>
          <cell r="M204">
            <v>0.27</v>
          </cell>
          <cell r="N204">
            <v>0.38500000000000001</v>
          </cell>
          <cell r="O204">
            <v>0</v>
          </cell>
          <cell r="P204">
            <v>0</v>
          </cell>
          <cell r="Q204">
            <v>0</v>
          </cell>
          <cell r="R204">
            <v>0.78500000000000003</v>
          </cell>
          <cell r="S204">
            <v>1.125</v>
          </cell>
          <cell r="T204">
            <v>0.75</v>
          </cell>
          <cell r="U204">
            <v>0</v>
          </cell>
          <cell r="V204">
            <v>0</v>
          </cell>
          <cell r="W204">
            <v>0</v>
          </cell>
          <cell r="X204">
            <v>0</v>
          </cell>
          <cell r="Y204">
            <v>0</v>
          </cell>
          <cell r="Z204">
            <v>8.74</v>
          </cell>
          <cell r="AA204">
            <v>0</v>
          </cell>
          <cell r="AB204">
            <v>45.4</v>
          </cell>
          <cell r="AC204">
            <v>0</v>
          </cell>
          <cell r="AD204">
            <v>0</v>
          </cell>
          <cell r="AE204">
            <v>291</v>
          </cell>
          <cell r="AF204">
            <v>47.3</v>
          </cell>
          <cell r="AG204">
            <v>42</v>
          </cell>
          <cell r="AH204">
            <v>5.73</v>
          </cell>
          <cell r="AI204">
            <v>19.600000000000001</v>
          </cell>
          <cell r="AJ204">
            <v>8.99</v>
          </cell>
          <cell r="AK204">
            <v>5.82</v>
          </cell>
          <cell r="AL204">
            <v>1.49</v>
          </cell>
          <cell r="AM204">
            <v>0</v>
          </cell>
          <cell r="AN204">
            <v>0.38</v>
          </cell>
          <cell r="AO204">
            <v>887</v>
          </cell>
          <cell r="AP204">
            <v>0</v>
          </cell>
          <cell r="AQ204">
            <v>22.6</v>
          </cell>
          <cell r="AR204">
            <v>14.6</v>
          </cell>
          <cell r="AS204">
            <v>8.34</v>
          </cell>
          <cell r="AT204">
            <v>23.1</v>
          </cell>
          <cell r="AU204">
            <v>0</v>
          </cell>
          <cell r="AV204">
            <v>0</v>
          </cell>
          <cell r="AW204">
            <v>0</v>
          </cell>
          <cell r="AX204">
            <v>0</v>
          </cell>
          <cell r="AY204" t="str">
            <v>W360X44</v>
          </cell>
          <cell r="AZ204" t="str">
            <v>W360X44</v>
          </cell>
          <cell r="BA204">
            <v>44</v>
          </cell>
          <cell r="BB204">
            <v>5710</v>
          </cell>
          <cell r="BC204">
            <v>351</v>
          </cell>
          <cell r="BD204">
            <v>0</v>
          </cell>
          <cell r="BE204">
            <v>0</v>
          </cell>
          <cell r="BF204">
            <v>171</v>
          </cell>
          <cell r="BG204">
            <v>0</v>
          </cell>
          <cell r="BH204">
            <v>0</v>
          </cell>
          <cell r="BI204">
            <v>6.86</v>
          </cell>
          <cell r="BJ204">
            <v>9.7799999999999994</v>
          </cell>
          <cell r="BK204">
            <v>0</v>
          </cell>
          <cell r="BL204">
            <v>0</v>
          </cell>
          <cell r="BM204">
            <v>0</v>
          </cell>
          <cell r="BN204">
            <v>19.899999999999999</v>
          </cell>
          <cell r="BO204">
            <v>28.6</v>
          </cell>
          <cell r="BP204">
            <v>0</v>
          </cell>
          <cell r="BQ204">
            <v>0</v>
          </cell>
          <cell r="BR204">
            <v>0</v>
          </cell>
          <cell r="BS204">
            <v>0</v>
          </cell>
          <cell r="BT204">
            <v>0</v>
          </cell>
          <cell r="BU204">
            <v>44</v>
          </cell>
          <cell r="BV204">
            <v>0</v>
          </cell>
          <cell r="BW204">
            <v>0</v>
          </cell>
          <cell r="BX204">
            <v>45.4</v>
          </cell>
          <cell r="BY204">
            <v>0</v>
          </cell>
          <cell r="BZ204">
            <v>121</v>
          </cell>
          <cell r="CA204">
            <v>775</v>
          </cell>
          <cell r="CB204">
            <v>688</v>
          </cell>
          <cell r="CC204">
            <v>146</v>
          </cell>
          <cell r="CD204">
            <v>8.16</v>
          </cell>
          <cell r="CE204">
            <v>147</v>
          </cell>
          <cell r="CF204">
            <v>95.4</v>
          </cell>
          <cell r="CG204">
            <v>37.799999999999997</v>
          </cell>
          <cell r="CH204">
            <v>0</v>
          </cell>
          <cell r="CI204">
            <v>158</v>
          </cell>
          <cell r="CJ204">
            <v>238</v>
          </cell>
          <cell r="CK204">
            <v>0</v>
          </cell>
          <cell r="CL204">
            <v>14600</v>
          </cell>
          <cell r="CM204">
            <v>6.08</v>
          </cell>
          <cell r="CN204">
            <v>137</v>
          </cell>
          <cell r="CO204">
            <v>379</v>
          </cell>
          <cell r="CP204">
            <v>0</v>
          </cell>
          <cell r="CQ204">
            <v>0</v>
          </cell>
          <cell r="CR204">
            <v>0</v>
          </cell>
          <cell r="CS204">
            <v>0</v>
          </cell>
        </row>
        <row r="205">
          <cell r="C205" t="str">
            <v>W14X26</v>
          </cell>
          <cell r="D205" t="str">
            <v>F</v>
          </cell>
          <cell r="E205">
            <v>26</v>
          </cell>
          <cell r="F205">
            <v>7.69</v>
          </cell>
          <cell r="G205">
            <v>13.9</v>
          </cell>
          <cell r="H205">
            <v>0</v>
          </cell>
          <cell r="I205">
            <v>0</v>
          </cell>
          <cell r="J205">
            <v>5.03</v>
          </cell>
          <cell r="K205">
            <v>0</v>
          </cell>
          <cell r="L205">
            <v>0</v>
          </cell>
          <cell r="M205">
            <v>0.255</v>
          </cell>
          <cell r="N205">
            <v>0.42</v>
          </cell>
          <cell r="O205">
            <v>0</v>
          </cell>
          <cell r="P205">
            <v>0</v>
          </cell>
          <cell r="Q205">
            <v>0</v>
          </cell>
          <cell r="R205">
            <v>0.82</v>
          </cell>
          <cell r="S205">
            <v>1.125</v>
          </cell>
          <cell r="T205">
            <v>0.75</v>
          </cell>
          <cell r="U205">
            <v>0</v>
          </cell>
          <cell r="V205">
            <v>0</v>
          </cell>
          <cell r="W205">
            <v>0</v>
          </cell>
          <cell r="X205">
            <v>0</v>
          </cell>
          <cell r="Y205">
            <v>0</v>
          </cell>
          <cell r="Z205">
            <v>5.98</v>
          </cell>
          <cell r="AA205">
            <v>0</v>
          </cell>
          <cell r="AB205">
            <v>48.1</v>
          </cell>
          <cell r="AC205">
            <v>0</v>
          </cell>
          <cell r="AD205">
            <v>0</v>
          </cell>
          <cell r="AE205">
            <v>245</v>
          </cell>
          <cell r="AF205">
            <v>40.200000000000003</v>
          </cell>
          <cell r="AG205">
            <v>35.299999999999997</v>
          </cell>
          <cell r="AH205">
            <v>5.65</v>
          </cell>
          <cell r="AI205">
            <v>8.91</v>
          </cell>
          <cell r="AJ205">
            <v>5.54</v>
          </cell>
          <cell r="AK205">
            <v>3.55</v>
          </cell>
          <cell r="AL205">
            <v>1.08</v>
          </cell>
          <cell r="AM205">
            <v>0</v>
          </cell>
          <cell r="AN205">
            <v>0.35799999999999998</v>
          </cell>
          <cell r="AO205">
            <v>405</v>
          </cell>
          <cell r="AP205">
            <v>0</v>
          </cell>
          <cell r="AQ205">
            <v>17</v>
          </cell>
          <cell r="AR205">
            <v>8.9499999999999993</v>
          </cell>
          <cell r="AS205">
            <v>6.76</v>
          </cell>
          <cell r="AT205">
            <v>19.7</v>
          </cell>
          <cell r="AU205">
            <v>0</v>
          </cell>
          <cell r="AV205">
            <v>0</v>
          </cell>
          <cell r="AW205">
            <v>0</v>
          </cell>
          <cell r="AX205">
            <v>0</v>
          </cell>
          <cell r="AY205" t="str">
            <v>W360X39</v>
          </cell>
          <cell r="AZ205" t="str">
            <v>W360X39</v>
          </cell>
          <cell r="BA205">
            <v>39</v>
          </cell>
          <cell r="BB205">
            <v>4960</v>
          </cell>
          <cell r="BC205">
            <v>353</v>
          </cell>
          <cell r="BD205">
            <v>0</v>
          </cell>
          <cell r="BE205">
            <v>0</v>
          </cell>
          <cell r="BF205">
            <v>128</v>
          </cell>
          <cell r="BG205">
            <v>0</v>
          </cell>
          <cell r="BH205">
            <v>0</v>
          </cell>
          <cell r="BI205">
            <v>6.48</v>
          </cell>
          <cell r="BJ205">
            <v>10.7</v>
          </cell>
          <cell r="BK205">
            <v>0</v>
          </cell>
          <cell r="BL205">
            <v>0</v>
          </cell>
          <cell r="BM205">
            <v>0</v>
          </cell>
          <cell r="BN205">
            <v>20.8</v>
          </cell>
          <cell r="BO205">
            <v>28.6</v>
          </cell>
          <cell r="BP205">
            <v>0</v>
          </cell>
          <cell r="BQ205">
            <v>0</v>
          </cell>
          <cell r="BR205">
            <v>0</v>
          </cell>
          <cell r="BS205">
            <v>0</v>
          </cell>
          <cell r="BT205">
            <v>0</v>
          </cell>
          <cell r="BU205">
            <v>39</v>
          </cell>
          <cell r="BV205">
            <v>0</v>
          </cell>
          <cell r="BW205">
            <v>0</v>
          </cell>
          <cell r="BX205">
            <v>48.1</v>
          </cell>
          <cell r="BY205">
            <v>0</v>
          </cell>
          <cell r="BZ205">
            <v>102</v>
          </cell>
          <cell r="CA205">
            <v>659</v>
          </cell>
          <cell r="CB205">
            <v>578</v>
          </cell>
          <cell r="CC205">
            <v>144</v>
          </cell>
          <cell r="CD205">
            <v>3.71</v>
          </cell>
          <cell r="CE205">
            <v>90.8</v>
          </cell>
          <cell r="CF205">
            <v>58.2</v>
          </cell>
          <cell r="CG205">
            <v>27.4</v>
          </cell>
          <cell r="CH205">
            <v>0</v>
          </cell>
          <cell r="CI205">
            <v>149</v>
          </cell>
          <cell r="CJ205">
            <v>109</v>
          </cell>
          <cell r="CK205">
            <v>0</v>
          </cell>
          <cell r="CL205">
            <v>11000</v>
          </cell>
          <cell r="CM205">
            <v>3.73</v>
          </cell>
          <cell r="CN205">
            <v>111</v>
          </cell>
          <cell r="CO205">
            <v>323</v>
          </cell>
          <cell r="CP205">
            <v>0</v>
          </cell>
          <cell r="CQ205">
            <v>0</v>
          </cell>
          <cell r="CR205">
            <v>0</v>
          </cell>
          <cell r="CS205">
            <v>0</v>
          </cell>
        </row>
        <row r="206">
          <cell r="C206" t="str">
            <v>W14X22</v>
          </cell>
          <cell r="D206" t="str">
            <v>F</v>
          </cell>
          <cell r="E206">
            <v>22</v>
          </cell>
          <cell r="F206">
            <v>6.49</v>
          </cell>
          <cell r="G206">
            <v>13.7</v>
          </cell>
          <cell r="H206">
            <v>0</v>
          </cell>
          <cell r="I206">
            <v>0</v>
          </cell>
          <cell r="J206">
            <v>5</v>
          </cell>
          <cell r="K206">
            <v>0</v>
          </cell>
          <cell r="L206">
            <v>0</v>
          </cell>
          <cell r="M206">
            <v>0.23</v>
          </cell>
          <cell r="N206">
            <v>0.33500000000000002</v>
          </cell>
          <cell r="O206">
            <v>0</v>
          </cell>
          <cell r="P206">
            <v>0</v>
          </cell>
          <cell r="Q206">
            <v>0</v>
          </cell>
          <cell r="R206">
            <v>0.73499999999999999</v>
          </cell>
          <cell r="S206">
            <v>1.0625</v>
          </cell>
          <cell r="T206">
            <v>0.75</v>
          </cell>
          <cell r="U206">
            <v>0</v>
          </cell>
          <cell r="V206">
            <v>0</v>
          </cell>
          <cell r="W206">
            <v>0</v>
          </cell>
          <cell r="X206">
            <v>0</v>
          </cell>
          <cell r="Y206">
            <v>0</v>
          </cell>
          <cell r="Z206">
            <v>7.46</v>
          </cell>
          <cell r="AA206">
            <v>0</v>
          </cell>
          <cell r="AB206">
            <v>53.3</v>
          </cell>
          <cell r="AC206">
            <v>0</v>
          </cell>
          <cell r="AD206">
            <v>0</v>
          </cell>
          <cell r="AE206">
            <v>199</v>
          </cell>
          <cell r="AF206">
            <v>33.200000000000003</v>
          </cell>
          <cell r="AG206">
            <v>29</v>
          </cell>
          <cell r="AH206">
            <v>5.54</v>
          </cell>
          <cell r="AI206">
            <v>7</v>
          </cell>
          <cell r="AJ206">
            <v>4.3899999999999997</v>
          </cell>
          <cell r="AK206">
            <v>2.8</v>
          </cell>
          <cell r="AL206">
            <v>1.04</v>
          </cell>
          <cell r="AM206">
            <v>0</v>
          </cell>
          <cell r="AN206">
            <v>0.20799999999999999</v>
          </cell>
          <cell r="AO206">
            <v>314</v>
          </cell>
          <cell r="AP206">
            <v>0</v>
          </cell>
          <cell r="AQ206">
            <v>16.7</v>
          </cell>
          <cell r="AR206">
            <v>7</v>
          </cell>
          <cell r="AS206">
            <v>5.34</v>
          </cell>
          <cell r="AT206">
            <v>16.100000000000001</v>
          </cell>
          <cell r="AU206">
            <v>0</v>
          </cell>
          <cell r="AV206">
            <v>0</v>
          </cell>
          <cell r="AW206">
            <v>0</v>
          </cell>
          <cell r="AX206">
            <v>0</v>
          </cell>
          <cell r="AY206" t="str">
            <v>W360X32.9</v>
          </cell>
          <cell r="AZ206" t="str">
            <v>W360X32.9</v>
          </cell>
          <cell r="BA206">
            <v>32.9</v>
          </cell>
          <cell r="BB206">
            <v>4190</v>
          </cell>
          <cell r="BC206">
            <v>348</v>
          </cell>
          <cell r="BD206">
            <v>0</v>
          </cell>
          <cell r="BE206">
            <v>0</v>
          </cell>
          <cell r="BF206">
            <v>127</v>
          </cell>
          <cell r="BG206">
            <v>0</v>
          </cell>
          <cell r="BH206">
            <v>0</v>
          </cell>
          <cell r="BI206">
            <v>5.84</v>
          </cell>
          <cell r="BJ206">
            <v>8.51</v>
          </cell>
          <cell r="BK206">
            <v>0</v>
          </cell>
          <cell r="BL206">
            <v>0</v>
          </cell>
          <cell r="BM206">
            <v>0</v>
          </cell>
          <cell r="BN206">
            <v>18.7</v>
          </cell>
          <cell r="BO206">
            <v>27</v>
          </cell>
          <cell r="BP206">
            <v>0</v>
          </cell>
          <cell r="BQ206">
            <v>0</v>
          </cell>
          <cell r="BR206">
            <v>0</v>
          </cell>
          <cell r="BS206">
            <v>0</v>
          </cell>
          <cell r="BT206">
            <v>0</v>
          </cell>
          <cell r="BU206">
            <v>32.9</v>
          </cell>
          <cell r="BV206">
            <v>0</v>
          </cell>
          <cell r="BW206">
            <v>0</v>
          </cell>
          <cell r="BX206">
            <v>53.3</v>
          </cell>
          <cell r="BY206">
            <v>0</v>
          </cell>
          <cell r="BZ206">
            <v>82.8</v>
          </cell>
          <cell r="CA206">
            <v>544</v>
          </cell>
          <cell r="CB206">
            <v>475</v>
          </cell>
          <cell r="CC206">
            <v>141</v>
          </cell>
          <cell r="CD206">
            <v>2.91</v>
          </cell>
          <cell r="CE206">
            <v>71.900000000000006</v>
          </cell>
          <cell r="CF206">
            <v>45.9</v>
          </cell>
          <cell r="CG206">
            <v>26.4</v>
          </cell>
          <cell r="CH206">
            <v>0</v>
          </cell>
          <cell r="CI206">
            <v>86.6</v>
          </cell>
          <cell r="CJ206">
            <v>84.3</v>
          </cell>
          <cell r="CK206">
            <v>0</v>
          </cell>
          <cell r="CL206">
            <v>10800</v>
          </cell>
          <cell r="CM206">
            <v>2.91</v>
          </cell>
          <cell r="CN206">
            <v>87.5</v>
          </cell>
          <cell r="CO206">
            <v>264</v>
          </cell>
          <cell r="CP206">
            <v>0</v>
          </cell>
          <cell r="CQ206">
            <v>0</v>
          </cell>
          <cell r="CR206">
            <v>0</v>
          </cell>
          <cell r="CS206">
            <v>0</v>
          </cell>
        </row>
        <row r="207">
          <cell r="C207" t="str">
            <v>W12X336</v>
          </cell>
          <cell r="D207" t="str">
            <v>T</v>
          </cell>
          <cell r="E207">
            <v>336</v>
          </cell>
          <cell r="F207">
            <v>98.8</v>
          </cell>
          <cell r="G207">
            <v>16.8</v>
          </cell>
          <cell r="H207">
            <v>0</v>
          </cell>
          <cell r="I207">
            <v>0</v>
          </cell>
          <cell r="J207">
            <v>13.4</v>
          </cell>
          <cell r="K207">
            <v>0</v>
          </cell>
          <cell r="L207">
            <v>0</v>
          </cell>
          <cell r="M207">
            <v>1.78</v>
          </cell>
          <cell r="N207">
            <v>2.96</v>
          </cell>
          <cell r="O207">
            <v>0</v>
          </cell>
          <cell r="P207">
            <v>0</v>
          </cell>
          <cell r="Q207">
            <v>0</v>
          </cell>
          <cell r="R207">
            <v>3.55</v>
          </cell>
          <cell r="S207">
            <v>3.875</v>
          </cell>
          <cell r="T207">
            <v>1.6875</v>
          </cell>
          <cell r="U207">
            <v>0</v>
          </cell>
          <cell r="V207">
            <v>0</v>
          </cell>
          <cell r="W207">
            <v>0</v>
          </cell>
          <cell r="X207">
            <v>0</v>
          </cell>
          <cell r="Y207">
            <v>0</v>
          </cell>
          <cell r="Z207">
            <v>2.2599999999999998</v>
          </cell>
          <cell r="AA207">
            <v>0</v>
          </cell>
          <cell r="AB207">
            <v>5.47</v>
          </cell>
          <cell r="AC207">
            <v>0</v>
          </cell>
          <cell r="AD207">
            <v>0</v>
          </cell>
          <cell r="AE207">
            <v>4060</v>
          </cell>
          <cell r="AF207">
            <v>603</v>
          </cell>
          <cell r="AG207">
            <v>483</v>
          </cell>
          <cell r="AH207">
            <v>6.41</v>
          </cell>
          <cell r="AI207">
            <v>1190</v>
          </cell>
          <cell r="AJ207">
            <v>274</v>
          </cell>
          <cell r="AK207">
            <v>177</v>
          </cell>
          <cell r="AL207">
            <v>3.47</v>
          </cell>
          <cell r="AM207">
            <v>0</v>
          </cell>
          <cell r="AN207">
            <v>243</v>
          </cell>
          <cell r="AO207">
            <v>57000</v>
          </cell>
          <cell r="AP207">
            <v>0</v>
          </cell>
          <cell r="AQ207">
            <v>46.4</v>
          </cell>
          <cell r="AR207">
            <v>460</v>
          </cell>
          <cell r="AS207">
            <v>119</v>
          </cell>
          <cell r="AT207">
            <v>301</v>
          </cell>
          <cell r="AU207">
            <v>0</v>
          </cell>
          <cell r="AV207">
            <v>0</v>
          </cell>
          <cell r="AW207">
            <v>0</v>
          </cell>
          <cell r="AX207">
            <v>0</v>
          </cell>
          <cell r="AY207" t="str">
            <v>W310X500</v>
          </cell>
          <cell r="AZ207" t="str">
            <v>W310X500</v>
          </cell>
          <cell r="BA207">
            <v>500</v>
          </cell>
          <cell r="BB207">
            <v>63700</v>
          </cell>
          <cell r="BC207">
            <v>427</v>
          </cell>
          <cell r="BD207">
            <v>0</v>
          </cell>
          <cell r="BE207">
            <v>0</v>
          </cell>
          <cell r="BF207">
            <v>340</v>
          </cell>
          <cell r="BG207">
            <v>0</v>
          </cell>
          <cell r="BH207">
            <v>0</v>
          </cell>
          <cell r="BI207">
            <v>45.2</v>
          </cell>
          <cell r="BJ207">
            <v>75.2</v>
          </cell>
          <cell r="BK207">
            <v>0</v>
          </cell>
          <cell r="BL207">
            <v>0</v>
          </cell>
          <cell r="BM207">
            <v>0</v>
          </cell>
          <cell r="BN207">
            <v>90.2</v>
          </cell>
          <cell r="BO207">
            <v>98.4</v>
          </cell>
          <cell r="BP207">
            <v>0</v>
          </cell>
          <cell r="BQ207">
            <v>0</v>
          </cell>
          <cell r="BR207">
            <v>0</v>
          </cell>
          <cell r="BS207">
            <v>0</v>
          </cell>
          <cell r="BT207">
            <v>0</v>
          </cell>
          <cell r="BU207">
            <v>500</v>
          </cell>
          <cell r="BV207">
            <v>0</v>
          </cell>
          <cell r="BW207">
            <v>0</v>
          </cell>
          <cell r="BX207">
            <v>5.47</v>
          </cell>
          <cell r="BY207">
            <v>0</v>
          </cell>
          <cell r="BZ207">
            <v>1690</v>
          </cell>
          <cell r="CA207">
            <v>9880</v>
          </cell>
          <cell r="CB207">
            <v>7910</v>
          </cell>
          <cell r="CC207">
            <v>163</v>
          </cell>
          <cell r="CD207">
            <v>495</v>
          </cell>
          <cell r="CE207">
            <v>4490</v>
          </cell>
          <cell r="CF207">
            <v>2900</v>
          </cell>
          <cell r="CG207">
            <v>88.1</v>
          </cell>
          <cell r="CH207">
            <v>0</v>
          </cell>
          <cell r="CI207">
            <v>101000</v>
          </cell>
          <cell r="CJ207">
            <v>15300</v>
          </cell>
          <cell r="CK207">
            <v>0</v>
          </cell>
          <cell r="CL207">
            <v>29900</v>
          </cell>
          <cell r="CM207">
            <v>191</v>
          </cell>
          <cell r="CN207">
            <v>1950</v>
          </cell>
          <cell r="CO207">
            <v>4930</v>
          </cell>
          <cell r="CP207">
            <v>0</v>
          </cell>
          <cell r="CQ207">
            <v>0</v>
          </cell>
          <cell r="CR207">
            <v>0</v>
          </cell>
          <cell r="CS207">
            <v>0</v>
          </cell>
        </row>
        <row r="208">
          <cell r="C208" t="str">
            <v>W12X305</v>
          </cell>
          <cell r="D208" t="str">
            <v>T</v>
          </cell>
          <cell r="E208">
            <v>305</v>
          </cell>
          <cell r="F208">
            <v>89.6</v>
          </cell>
          <cell r="G208">
            <v>16.3</v>
          </cell>
          <cell r="H208">
            <v>0</v>
          </cell>
          <cell r="I208">
            <v>0</v>
          </cell>
          <cell r="J208">
            <v>13.2</v>
          </cell>
          <cell r="K208">
            <v>0</v>
          </cell>
          <cell r="L208">
            <v>0</v>
          </cell>
          <cell r="M208">
            <v>1.63</v>
          </cell>
          <cell r="N208">
            <v>2.71</v>
          </cell>
          <cell r="O208">
            <v>0</v>
          </cell>
          <cell r="P208">
            <v>0</v>
          </cell>
          <cell r="Q208">
            <v>0</v>
          </cell>
          <cell r="R208">
            <v>3.3</v>
          </cell>
          <cell r="S208">
            <v>3.625</v>
          </cell>
          <cell r="T208">
            <v>1.625</v>
          </cell>
          <cell r="U208">
            <v>0</v>
          </cell>
          <cell r="V208">
            <v>0</v>
          </cell>
          <cell r="W208">
            <v>0</v>
          </cell>
          <cell r="X208">
            <v>0</v>
          </cell>
          <cell r="Y208">
            <v>0</v>
          </cell>
          <cell r="Z208">
            <v>2.4500000000000002</v>
          </cell>
          <cell r="AA208">
            <v>0</v>
          </cell>
          <cell r="AB208">
            <v>5.98</v>
          </cell>
          <cell r="AC208">
            <v>0</v>
          </cell>
          <cell r="AD208">
            <v>0</v>
          </cell>
          <cell r="AE208">
            <v>3550</v>
          </cell>
          <cell r="AF208">
            <v>537</v>
          </cell>
          <cell r="AG208">
            <v>435</v>
          </cell>
          <cell r="AH208">
            <v>6.29</v>
          </cell>
          <cell r="AI208">
            <v>1050</v>
          </cell>
          <cell r="AJ208">
            <v>244</v>
          </cell>
          <cell r="AK208">
            <v>159</v>
          </cell>
          <cell r="AL208">
            <v>3.42</v>
          </cell>
          <cell r="AM208">
            <v>0</v>
          </cell>
          <cell r="AN208">
            <v>185</v>
          </cell>
          <cell r="AO208">
            <v>48600</v>
          </cell>
          <cell r="AP208">
            <v>0</v>
          </cell>
          <cell r="AQ208">
            <v>44.8</v>
          </cell>
          <cell r="AR208">
            <v>401</v>
          </cell>
          <cell r="AS208">
            <v>107</v>
          </cell>
          <cell r="AT208">
            <v>267</v>
          </cell>
          <cell r="AU208">
            <v>0</v>
          </cell>
          <cell r="AV208">
            <v>0</v>
          </cell>
          <cell r="AW208">
            <v>0</v>
          </cell>
          <cell r="AX208">
            <v>0</v>
          </cell>
          <cell r="AY208" t="str">
            <v>W310X454</v>
          </cell>
          <cell r="AZ208" t="str">
            <v>W310X454</v>
          </cell>
          <cell r="BA208">
            <v>454</v>
          </cell>
          <cell r="BB208">
            <v>57800</v>
          </cell>
          <cell r="BC208">
            <v>414</v>
          </cell>
          <cell r="BD208">
            <v>0</v>
          </cell>
          <cell r="BE208">
            <v>0</v>
          </cell>
          <cell r="BF208">
            <v>335</v>
          </cell>
          <cell r="BG208">
            <v>0</v>
          </cell>
          <cell r="BH208">
            <v>0</v>
          </cell>
          <cell r="BI208">
            <v>41.4</v>
          </cell>
          <cell r="BJ208">
            <v>68.8</v>
          </cell>
          <cell r="BK208">
            <v>0</v>
          </cell>
          <cell r="BL208">
            <v>0</v>
          </cell>
          <cell r="BM208">
            <v>0</v>
          </cell>
          <cell r="BN208">
            <v>83.8</v>
          </cell>
          <cell r="BO208">
            <v>92.1</v>
          </cell>
          <cell r="BP208">
            <v>0</v>
          </cell>
          <cell r="BQ208">
            <v>0</v>
          </cell>
          <cell r="BR208">
            <v>0</v>
          </cell>
          <cell r="BS208">
            <v>0</v>
          </cell>
          <cell r="BT208">
            <v>0</v>
          </cell>
          <cell r="BU208">
            <v>454</v>
          </cell>
          <cell r="BV208">
            <v>0</v>
          </cell>
          <cell r="BW208">
            <v>0</v>
          </cell>
          <cell r="BX208">
            <v>5.98</v>
          </cell>
          <cell r="BY208">
            <v>0</v>
          </cell>
          <cell r="BZ208">
            <v>1480</v>
          </cell>
          <cell r="CA208">
            <v>8800</v>
          </cell>
          <cell r="CB208">
            <v>7130</v>
          </cell>
          <cell r="CC208">
            <v>160</v>
          </cell>
          <cell r="CD208">
            <v>437</v>
          </cell>
          <cell r="CE208">
            <v>4000</v>
          </cell>
          <cell r="CF208">
            <v>2610</v>
          </cell>
          <cell r="CG208">
            <v>86.9</v>
          </cell>
          <cell r="CH208">
            <v>0</v>
          </cell>
          <cell r="CI208">
            <v>77000</v>
          </cell>
          <cell r="CJ208">
            <v>13100</v>
          </cell>
          <cell r="CK208">
            <v>0</v>
          </cell>
          <cell r="CL208">
            <v>28900</v>
          </cell>
          <cell r="CM208">
            <v>167</v>
          </cell>
          <cell r="CN208">
            <v>1750</v>
          </cell>
          <cell r="CO208">
            <v>4380</v>
          </cell>
          <cell r="CP208">
            <v>0</v>
          </cell>
          <cell r="CQ208">
            <v>0</v>
          </cell>
          <cell r="CR208">
            <v>0</v>
          </cell>
          <cell r="CS208">
            <v>0</v>
          </cell>
        </row>
        <row r="209">
          <cell r="C209" t="str">
            <v>W12X279</v>
          </cell>
          <cell r="D209" t="str">
            <v>T</v>
          </cell>
          <cell r="E209">
            <v>279</v>
          </cell>
          <cell r="F209">
            <v>81.900000000000006</v>
          </cell>
          <cell r="G209">
            <v>15.9</v>
          </cell>
          <cell r="H209">
            <v>0</v>
          </cell>
          <cell r="I209">
            <v>0</v>
          </cell>
          <cell r="J209">
            <v>13.1</v>
          </cell>
          <cell r="K209">
            <v>0</v>
          </cell>
          <cell r="L209">
            <v>0</v>
          </cell>
          <cell r="M209">
            <v>1.53</v>
          </cell>
          <cell r="N209">
            <v>2.4700000000000002</v>
          </cell>
          <cell r="O209">
            <v>0</v>
          </cell>
          <cell r="P209">
            <v>0</v>
          </cell>
          <cell r="Q209">
            <v>0</v>
          </cell>
          <cell r="R209">
            <v>3.07</v>
          </cell>
          <cell r="S209">
            <v>3.375</v>
          </cell>
          <cell r="T209">
            <v>1.625</v>
          </cell>
          <cell r="U209">
            <v>0</v>
          </cell>
          <cell r="V209">
            <v>0</v>
          </cell>
          <cell r="W209">
            <v>0</v>
          </cell>
          <cell r="X209">
            <v>0</v>
          </cell>
          <cell r="Y209">
            <v>0</v>
          </cell>
          <cell r="Z209">
            <v>2.66</v>
          </cell>
          <cell r="AA209">
            <v>0</v>
          </cell>
          <cell r="AB209">
            <v>6.35</v>
          </cell>
          <cell r="AC209">
            <v>0</v>
          </cell>
          <cell r="AD209">
            <v>0</v>
          </cell>
          <cell r="AE209">
            <v>3110</v>
          </cell>
          <cell r="AF209">
            <v>481</v>
          </cell>
          <cell r="AG209">
            <v>393</v>
          </cell>
          <cell r="AH209">
            <v>6.16</v>
          </cell>
          <cell r="AI209">
            <v>937</v>
          </cell>
          <cell r="AJ209">
            <v>220</v>
          </cell>
          <cell r="AK209">
            <v>143</v>
          </cell>
          <cell r="AL209">
            <v>3.38</v>
          </cell>
          <cell r="AM209">
            <v>0</v>
          </cell>
          <cell r="AN209">
            <v>143</v>
          </cell>
          <cell r="AO209">
            <v>42000</v>
          </cell>
          <cell r="AP209">
            <v>0</v>
          </cell>
          <cell r="AQ209">
            <v>44</v>
          </cell>
          <cell r="AR209">
            <v>356</v>
          </cell>
          <cell r="AS209">
            <v>96</v>
          </cell>
          <cell r="AT209">
            <v>240</v>
          </cell>
          <cell r="AU209">
            <v>0</v>
          </cell>
          <cell r="AV209">
            <v>0</v>
          </cell>
          <cell r="AW209">
            <v>0</v>
          </cell>
          <cell r="AX209">
            <v>0</v>
          </cell>
          <cell r="AY209" t="str">
            <v>W310X415</v>
          </cell>
          <cell r="AZ209" t="str">
            <v>W310X415</v>
          </cell>
          <cell r="BA209">
            <v>415</v>
          </cell>
          <cell r="BB209">
            <v>52800</v>
          </cell>
          <cell r="BC209">
            <v>404</v>
          </cell>
          <cell r="BD209">
            <v>0</v>
          </cell>
          <cell r="BE209">
            <v>0</v>
          </cell>
          <cell r="BF209">
            <v>333</v>
          </cell>
          <cell r="BG209">
            <v>0</v>
          </cell>
          <cell r="BH209">
            <v>0</v>
          </cell>
          <cell r="BI209">
            <v>38.9</v>
          </cell>
          <cell r="BJ209">
            <v>62.7</v>
          </cell>
          <cell r="BK209">
            <v>0</v>
          </cell>
          <cell r="BL209">
            <v>0</v>
          </cell>
          <cell r="BM209">
            <v>0</v>
          </cell>
          <cell r="BN209">
            <v>78</v>
          </cell>
          <cell r="BO209">
            <v>85.7</v>
          </cell>
          <cell r="BP209">
            <v>0</v>
          </cell>
          <cell r="BQ209">
            <v>0</v>
          </cell>
          <cell r="BR209">
            <v>0</v>
          </cell>
          <cell r="BS209">
            <v>0</v>
          </cell>
          <cell r="BT209">
            <v>0</v>
          </cell>
          <cell r="BU209">
            <v>415</v>
          </cell>
          <cell r="BV209">
            <v>0</v>
          </cell>
          <cell r="BW209">
            <v>0</v>
          </cell>
          <cell r="BX209">
            <v>6.35</v>
          </cell>
          <cell r="BY209">
            <v>0</v>
          </cell>
          <cell r="BZ209">
            <v>1290</v>
          </cell>
          <cell r="CA209">
            <v>7880</v>
          </cell>
          <cell r="CB209">
            <v>6440</v>
          </cell>
          <cell r="CC209">
            <v>156</v>
          </cell>
          <cell r="CD209">
            <v>390</v>
          </cell>
          <cell r="CE209">
            <v>3610</v>
          </cell>
          <cell r="CF209">
            <v>2340</v>
          </cell>
          <cell r="CG209">
            <v>85.9</v>
          </cell>
          <cell r="CH209">
            <v>0</v>
          </cell>
          <cell r="CI209">
            <v>59500</v>
          </cell>
          <cell r="CJ209">
            <v>11300</v>
          </cell>
          <cell r="CK209">
            <v>0</v>
          </cell>
          <cell r="CL209">
            <v>28400</v>
          </cell>
          <cell r="CM209">
            <v>148</v>
          </cell>
          <cell r="CN209">
            <v>1570</v>
          </cell>
          <cell r="CO209">
            <v>3930</v>
          </cell>
          <cell r="CP209">
            <v>0</v>
          </cell>
          <cell r="CQ209">
            <v>0</v>
          </cell>
          <cell r="CR209">
            <v>0</v>
          </cell>
          <cell r="CS209">
            <v>0</v>
          </cell>
        </row>
        <row r="210">
          <cell r="C210" t="str">
            <v>W12X252</v>
          </cell>
          <cell r="D210" t="str">
            <v>T</v>
          </cell>
          <cell r="E210">
            <v>252</v>
          </cell>
          <cell r="F210">
            <v>74</v>
          </cell>
          <cell r="G210">
            <v>15.4</v>
          </cell>
          <cell r="H210">
            <v>0</v>
          </cell>
          <cell r="I210">
            <v>0</v>
          </cell>
          <cell r="J210">
            <v>13</v>
          </cell>
          <cell r="K210">
            <v>0</v>
          </cell>
          <cell r="L210">
            <v>0</v>
          </cell>
          <cell r="M210">
            <v>1.4</v>
          </cell>
          <cell r="N210">
            <v>2.25</v>
          </cell>
          <cell r="O210">
            <v>0</v>
          </cell>
          <cell r="P210">
            <v>0</v>
          </cell>
          <cell r="Q210">
            <v>0</v>
          </cell>
          <cell r="R210">
            <v>2.85</v>
          </cell>
          <cell r="S210">
            <v>3.125</v>
          </cell>
          <cell r="T210">
            <v>1.5</v>
          </cell>
          <cell r="U210">
            <v>0</v>
          </cell>
          <cell r="V210">
            <v>0</v>
          </cell>
          <cell r="W210">
            <v>0</v>
          </cell>
          <cell r="X210">
            <v>0</v>
          </cell>
          <cell r="Y210">
            <v>0</v>
          </cell>
          <cell r="Z210">
            <v>2.89</v>
          </cell>
          <cell r="AA210">
            <v>0</v>
          </cell>
          <cell r="AB210">
            <v>6.96</v>
          </cell>
          <cell r="AC210">
            <v>0</v>
          </cell>
          <cell r="AD210">
            <v>0</v>
          </cell>
          <cell r="AE210">
            <v>2720</v>
          </cell>
          <cell r="AF210">
            <v>428</v>
          </cell>
          <cell r="AG210">
            <v>353</v>
          </cell>
          <cell r="AH210">
            <v>6.06</v>
          </cell>
          <cell r="AI210">
            <v>828</v>
          </cell>
          <cell r="AJ210">
            <v>196</v>
          </cell>
          <cell r="AK210">
            <v>127</v>
          </cell>
          <cell r="AL210">
            <v>3.34</v>
          </cell>
          <cell r="AM210">
            <v>0</v>
          </cell>
          <cell r="AN210">
            <v>108</v>
          </cell>
          <cell r="AO210">
            <v>35800</v>
          </cell>
          <cell r="AP210">
            <v>0</v>
          </cell>
          <cell r="AQ210">
            <v>42.7</v>
          </cell>
          <cell r="AR210">
            <v>313</v>
          </cell>
          <cell r="AS210">
            <v>85.8</v>
          </cell>
          <cell r="AT210">
            <v>213</v>
          </cell>
          <cell r="AU210">
            <v>0</v>
          </cell>
          <cell r="AV210">
            <v>0</v>
          </cell>
          <cell r="AW210">
            <v>0</v>
          </cell>
          <cell r="AX210">
            <v>0</v>
          </cell>
          <cell r="AY210" t="str">
            <v>W310X375</v>
          </cell>
          <cell r="AZ210" t="str">
            <v>W310X375</v>
          </cell>
          <cell r="BA210">
            <v>375</v>
          </cell>
          <cell r="BB210">
            <v>47700</v>
          </cell>
          <cell r="BC210">
            <v>391</v>
          </cell>
          <cell r="BD210">
            <v>0</v>
          </cell>
          <cell r="BE210">
            <v>0</v>
          </cell>
          <cell r="BF210">
            <v>330</v>
          </cell>
          <cell r="BG210">
            <v>0</v>
          </cell>
          <cell r="BH210">
            <v>0</v>
          </cell>
          <cell r="BI210">
            <v>35.6</v>
          </cell>
          <cell r="BJ210">
            <v>57.2</v>
          </cell>
          <cell r="BK210">
            <v>0</v>
          </cell>
          <cell r="BL210">
            <v>0</v>
          </cell>
          <cell r="BM210">
            <v>0</v>
          </cell>
          <cell r="BN210">
            <v>72.400000000000006</v>
          </cell>
          <cell r="BO210">
            <v>79.400000000000006</v>
          </cell>
          <cell r="BP210">
            <v>0</v>
          </cell>
          <cell r="BQ210">
            <v>0</v>
          </cell>
          <cell r="BR210">
            <v>0</v>
          </cell>
          <cell r="BS210">
            <v>0</v>
          </cell>
          <cell r="BT210">
            <v>0</v>
          </cell>
          <cell r="BU210">
            <v>375</v>
          </cell>
          <cell r="BV210">
            <v>0</v>
          </cell>
          <cell r="BW210">
            <v>0</v>
          </cell>
          <cell r="BX210">
            <v>6.96</v>
          </cell>
          <cell r="BY210">
            <v>0</v>
          </cell>
          <cell r="BZ210">
            <v>1130</v>
          </cell>
          <cell r="CA210">
            <v>7010</v>
          </cell>
          <cell r="CB210">
            <v>5780</v>
          </cell>
          <cell r="CC210">
            <v>154</v>
          </cell>
          <cell r="CD210">
            <v>345</v>
          </cell>
          <cell r="CE210">
            <v>3210</v>
          </cell>
          <cell r="CF210">
            <v>2080</v>
          </cell>
          <cell r="CG210">
            <v>84.8</v>
          </cell>
          <cell r="CH210">
            <v>0</v>
          </cell>
          <cell r="CI210">
            <v>45000</v>
          </cell>
          <cell r="CJ210">
            <v>9610</v>
          </cell>
          <cell r="CK210">
            <v>0</v>
          </cell>
          <cell r="CL210">
            <v>27500</v>
          </cell>
          <cell r="CM210">
            <v>130</v>
          </cell>
          <cell r="CN210">
            <v>1410</v>
          </cell>
          <cell r="CO210">
            <v>3490</v>
          </cell>
          <cell r="CP210">
            <v>0</v>
          </cell>
          <cell r="CQ210">
            <v>0</v>
          </cell>
          <cell r="CR210">
            <v>0</v>
          </cell>
          <cell r="CS210">
            <v>0</v>
          </cell>
        </row>
        <row r="211">
          <cell r="C211" t="str">
            <v>W12X230</v>
          </cell>
          <cell r="D211" t="str">
            <v>T</v>
          </cell>
          <cell r="E211">
            <v>230</v>
          </cell>
          <cell r="F211">
            <v>67.7</v>
          </cell>
          <cell r="G211">
            <v>15.1</v>
          </cell>
          <cell r="H211">
            <v>0</v>
          </cell>
          <cell r="I211">
            <v>0</v>
          </cell>
          <cell r="J211">
            <v>12.9</v>
          </cell>
          <cell r="K211">
            <v>0</v>
          </cell>
          <cell r="L211">
            <v>0</v>
          </cell>
          <cell r="M211">
            <v>1.29</v>
          </cell>
          <cell r="N211">
            <v>2.0699999999999998</v>
          </cell>
          <cell r="O211">
            <v>0</v>
          </cell>
          <cell r="P211">
            <v>0</v>
          </cell>
          <cell r="Q211">
            <v>0</v>
          </cell>
          <cell r="R211">
            <v>2.67</v>
          </cell>
          <cell r="S211">
            <v>2.9375</v>
          </cell>
          <cell r="T211">
            <v>1.5</v>
          </cell>
          <cell r="U211">
            <v>0</v>
          </cell>
          <cell r="V211">
            <v>0</v>
          </cell>
          <cell r="W211">
            <v>0</v>
          </cell>
          <cell r="X211">
            <v>0</v>
          </cell>
          <cell r="Y211">
            <v>0</v>
          </cell>
          <cell r="Z211">
            <v>3.11</v>
          </cell>
          <cell r="AA211">
            <v>0</v>
          </cell>
          <cell r="AB211">
            <v>7.56</v>
          </cell>
          <cell r="AC211">
            <v>0</v>
          </cell>
          <cell r="AD211">
            <v>0</v>
          </cell>
          <cell r="AE211">
            <v>2420</v>
          </cell>
          <cell r="AF211">
            <v>386</v>
          </cell>
          <cell r="AG211">
            <v>321</v>
          </cell>
          <cell r="AH211">
            <v>5.97</v>
          </cell>
          <cell r="AI211">
            <v>742</v>
          </cell>
          <cell r="AJ211">
            <v>177</v>
          </cell>
          <cell r="AK211">
            <v>115</v>
          </cell>
          <cell r="AL211">
            <v>3.31</v>
          </cell>
          <cell r="AM211">
            <v>0</v>
          </cell>
          <cell r="AN211">
            <v>83.8</v>
          </cell>
          <cell r="AO211">
            <v>31200</v>
          </cell>
          <cell r="AP211">
            <v>0</v>
          </cell>
          <cell r="AQ211">
            <v>42</v>
          </cell>
          <cell r="AR211">
            <v>281</v>
          </cell>
          <cell r="AS211">
            <v>78.3</v>
          </cell>
          <cell r="AT211">
            <v>193</v>
          </cell>
          <cell r="AU211">
            <v>0</v>
          </cell>
          <cell r="AV211">
            <v>0</v>
          </cell>
          <cell r="AW211">
            <v>0</v>
          </cell>
          <cell r="AX211">
            <v>0</v>
          </cell>
          <cell r="AY211" t="str">
            <v>W310X342</v>
          </cell>
          <cell r="AZ211" t="str">
            <v>W310X342</v>
          </cell>
          <cell r="BA211">
            <v>342</v>
          </cell>
          <cell r="BB211">
            <v>43700</v>
          </cell>
          <cell r="BC211">
            <v>384</v>
          </cell>
          <cell r="BD211">
            <v>0</v>
          </cell>
          <cell r="BE211">
            <v>0</v>
          </cell>
          <cell r="BF211">
            <v>328</v>
          </cell>
          <cell r="BG211">
            <v>0</v>
          </cell>
          <cell r="BH211">
            <v>0</v>
          </cell>
          <cell r="BI211">
            <v>32.799999999999997</v>
          </cell>
          <cell r="BJ211">
            <v>52.6</v>
          </cell>
          <cell r="BK211">
            <v>0</v>
          </cell>
          <cell r="BL211">
            <v>0</v>
          </cell>
          <cell r="BM211">
            <v>0</v>
          </cell>
          <cell r="BN211">
            <v>67.8</v>
          </cell>
          <cell r="BO211">
            <v>74.599999999999994</v>
          </cell>
          <cell r="BP211">
            <v>0</v>
          </cell>
          <cell r="BQ211">
            <v>0</v>
          </cell>
          <cell r="BR211">
            <v>0</v>
          </cell>
          <cell r="BS211">
            <v>0</v>
          </cell>
          <cell r="BT211">
            <v>0</v>
          </cell>
          <cell r="BU211">
            <v>342</v>
          </cell>
          <cell r="BV211">
            <v>0</v>
          </cell>
          <cell r="BW211">
            <v>0</v>
          </cell>
          <cell r="BX211">
            <v>7.56</v>
          </cell>
          <cell r="BY211">
            <v>0</v>
          </cell>
          <cell r="BZ211">
            <v>1010</v>
          </cell>
          <cell r="CA211">
            <v>6330</v>
          </cell>
          <cell r="CB211">
            <v>5260</v>
          </cell>
          <cell r="CC211">
            <v>152</v>
          </cell>
          <cell r="CD211">
            <v>309</v>
          </cell>
          <cell r="CE211">
            <v>2900</v>
          </cell>
          <cell r="CF211">
            <v>1880</v>
          </cell>
          <cell r="CG211">
            <v>84.1</v>
          </cell>
          <cell r="CH211">
            <v>0</v>
          </cell>
          <cell r="CI211">
            <v>34900</v>
          </cell>
          <cell r="CJ211">
            <v>8380</v>
          </cell>
          <cell r="CK211">
            <v>0</v>
          </cell>
          <cell r="CL211">
            <v>27100</v>
          </cell>
          <cell r="CM211">
            <v>117</v>
          </cell>
          <cell r="CN211">
            <v>1280</v>
          </cell>
          <cell r="CO211">
            <v>3160</v>
          </cell>
          <cell r="CP211">
            <v>0</v>
          </cell>
          <cell r="CQ211">
            <v>0</v>
          </cell>
          <cell r="CR211">
            <v>0</v>
          </cell>
          <cell r="CS211">
            <v>0</v>
          </cell>
        </row>
        <row r="212">
          <cell r="C212" t="str">
            <v>W12X210</v>
          </cell>
          <cell r="D212" t="str">
            <v>T</v>
          </cell>
          <cell r="E212">
            <v>210</v>
          </cell>
          <cell r="F212">
            <v>61.8</v>
          </cell>
          <cell r="G212">
            <v>14.7</v>
          </cell>
          <cell r="H212">
            <v>0</v>
          </cell>
          <cell r="I212">
            <v>0</v>
          </cell>
          <cell r="J212">
            <v>12.8</v>
          </cell>
          <cell r="K212">
            <v>0</v>
          </cell>
          <cell r="L212">
            <v>0</v>
          </cell>
          <cell r="M212">
            <v>1.18</v>
          </cell>
          <cell r="N212">
            <v>1.9</v>
          </cell>
          <cell r="O212">
            <v>0</v>
          </cell>
          <cell r="P212">
            <v>0</v>
          </cell>
          <cell r="Q212">
            <v>0</v>
          </cell>
          <cell r="R212">
            <v>2.5</v>
          </cell>
          <cell r="S212">
            <v>2.8125</v>
          </cell>
          <cell r="T212">
            <v>1.4375</v>
          </cell>
          <cell r="U212">
            <v>0</v>
          </cell>
          <cell r="V212">
            <v>0</v>
          </cell>
          <cell r="W212">
            <v>0</v>
          </cell>
          <cell r="X212">
            <v>0</v>
          </cell>
          <cell r="Y212">
            <v>0</v>
          </cell>
          <cell r="Z212">
            <v>3.37</v>
          </cell>
          <cell r="AA212">
            <v>0</v>
          </cell>
          <cell r="AB212">
            <v>8.23</v>
          </cell>
          <cell r="AC212">
            <v>0</v>
          </cell>
          <cell r="AD212">
            <v>0</v>
          </cell>
          <cell r="AE212">
            <v>2140</v>
          </cell>
          <cell r="AF212">
            <v>348</v>
          </cell>
          <cell r="AG212">
            <v>292</v>
          </cell>
          <cell r="AH212">
            <v>5.89</v>
          </cell>
          <cell r="AI212">
            <v>664</v>
          </cell>
          <cell r="AJ212">
            <v>159</v>
          </cell>
          <cell r="AK212">
            <v>104</v>
          </cell>
          <cell r="AL212">
            <v>3.28</v>
          </cell>
          <cell r="AM212">
            <v>0</v>
          </cell>
          <cell r="AN212">
            <v>64.7</v>
          </cell>
          <cell r="AO212">
            <v>27200</v>
          </cell>
          <cell r="AP212">
            <v>0</v>
          </cell>
          <cell r="AQ212">
            <v>41</v>
          </cell>
          <cell r="AR212">
            <v>249</v>
          </cell>
          <cell r="AS212">
            <v>70.599999999999994</v>
          </cell>
          <cell r="AT212">
            <v>173</v>
          </cell>
          <cell r="AU212">
            <v>0</v>
          </cell>
          <cell r="AV212">
            <v>0</v>
          </cell>
          <cell r="AW212">
            <v>0</v>
          </cell>
          <cell r="AX212">
            <v>0</v>
          </cell>
          <cell r="AY212" t="str">
            <v>W310X313</v>
          </cell>
          <cell r="AZ212" t="str">
            <v>W310X313</v>
          </cell>
          <cell r="BA212">
            <v>313</v>
          </cell>
          <cell r="BB212">
            <v>39900</v>
          </cell>
          <cell r="BC212">
            <v>373</v>
          </cell>
          <cell r="BD212">
            <v>0</v>
          </cell>
          <cell r="BE212">
            <v>0</v>
          </cell>
          <cell r="BF212">
            <v>325</v>
          </cell>
          <cell r="BG212">
            <v>0</v>
          </cell>
          <cell r="BH212">
            <v>0</v>
          </cell>
          <cell r="BI212">
            <v>30</v>
          </cell>
          <cell r="BJ212">
            <v>48.3</v>
          </cell>
          <cell r="BK212">
            <v>0</v>
          </cell>
          <cell r="BL212">
            <v>0</v>
          </cell>
          <cell r="BM212">
            <v>0</v>
          </cell>
          <cell r="BN212">
            <v>63.5</v>
          </cell>
          <cell r="BO212">
            <v>71.400000000000006</v>
          </cell>
          <cell r="BP212">
            <v>0</v>
          </cell>
          <cell r="BQ212">
            <v>0</v>
          </cell>
          <cell r="BR212">
            <v>0</v>
          </cell>
          <cell r="BS212">
            <v>0</v>
          </cell>
          <cell r="BT212">
            <v>0</v>
          </cell>
          <cell r="BU212">
            <v>313</v>
          </cell>
          <cell r="BV212">
            <v>0</v>
          </cell>
          <cell r="BW212">
            <v>0</v>
          </cell>
          <cell r="BX212">
            <v>8.23</v>
          </cell>
          <cell r="BY212">
            <v>0</v>
          </cell>
          <cell r="BZ212">
            <v>891</v>
          </cell>
          <cell r="CA212">
            <v>5700</v>
          </cell>
          <cell r="CB212">
            <v>4790</v>
          </cell>
          <cell r="CC212">
            <v>150</v>
          </cell>
          <cell r="CD212">
            <v>276</v>
          </cell>
          <cell r="CE212">
            <v>2610</v>
          </cell>
          <cell r="CF212">
            <v>1700</v>
          </cell>
          <cell r="CG212">
            <v>83.3</v>
          </cell>
          <cell r="CH212">
            <v>0</v>
          </cell>
          <cell r="CI212">
            <v>26900</v>
          </cell>
          <cell r="CJ212">
            <v>7300</v>
          </cell>
          <cell r="CK212">
            <v>0</v>
          </cell>
          <cell r="CL212">
            <v>26500</v>
          </cell>
          <cell r="CM212">
            <v>104</v>
          </cell>
          <cell r="CN212">
            <v>1160</v>
          </cell>
          <cell r="CO212">
            <v>2830</v>
          </cell>
          <cell r="CP212">
            <v>0</v>
          </cell>
          <cell r="CQ212">
            <v>0</v>
          </cell>
          <cell r="CR212">
            <v>0</v>
          </cell>
          <cell r="CS212">
            <v>0</v>
          </cell>
        </row>
        <row r="213">
          <cell r="C213" t="str">
            <v>W12X190</v>
          </cell>
          <cell r="D213" t="str">
            <v>F</v>
          </cell>
          <cell r="E213">
            <v>190</v>
          </cell>
          <cell r="F213">
            <v>55.8</v>
          </cell>
          <cell r="G213">
            <v>14.4</v>
          </cell>
          <cell r="H213">
            <v>0</v>
          </cell>
          <cell r="I213">
            <v>0</v>
          </cell>
          <cell r="J213">
            <v>12.7</v>
          </cell>
          <cell r="K213">
            <v>0</v>
          </cell>
          <cell r="L213">
            <v>0</v>
          </cell>
          <cell r="M213">
            <v>1.06</v>
          </cell>
          <cell r="N213">
            <v>1.74</v>
          </cell>
          <cell r="O213">
            <v>0</v>
          </cell>
          <cell r="P213">
            <v>0</v>
          </cell>
          <cell r="Q213">
            <v>0</v>
          </cell>
          <cell r="R213">
            <v>2.33</v>
          </cell>
          <cell r="S213">
            <v>2.625</v>
          </cell>
          <cell r="T213">
            <v>1.375</v>
          </cell>
          <cell r="U213">
            <v>0</v>
          </cell>
          <cell r="V213">
            <v>0</v>
          </cell>
          <cell r="W213">
            <v>0</v>
          </cell>
          <cell r="X213">
            <v>0</v>
          </cell>
          <cell r="Y213">
            <v>0</v>
          </cell>
          <cell r="Z213">
            <v>3.65</v>
          </cell>
          <cell r="AA213">
            <v>0</v>
          </cell>
          <cell r="AB213">
            <v>9.16</v>
          </cell>
          <cell r="AC213">
            <v>0</v>
          </cell>
          <cell r="AD213">
            <v>0</v>
          </cell>
          <cell r="AE213">
            <v>1890</v>
          </cell>
          <cell r="AF213">
            <v>311</v>
          </cell>
          <cell r="AG213">
            <v>263</v>
          </cell>
          <cell r="AH213">
            <v>5.82</v>
          </cell>
          <cell r="AI213">
            <v>589</v>
          </cell>
          <cell r="AJ213">
            <v>143</v>
          </cell>
          <cell r="AK213">
            <v>93</v>
          </cell>
          <cell r="AL213">
            <v>3.25</v>
          </cell>
          <cell r="AM213">
            <v>0</v>
          </cell>
          <cell r="AN213">
            <v>48.8</v>
          </cell>
          <cell r="AO213">
            <v>23600</v>
          </cell>
          <cell r="AP213">
            <v>0</v>
          </cell>
          <cell r="AQ213">
            <v>40.200000000000003</v>
          </cell>
          <cell r="AR213">
            <v>222</v>
          </cell>
          <cell r="AS213">
            <v>64.099999999999994</v>
          </cell>
          <cell r="AT213">
            <v>156</v>
          </cell>
          <cell r="AU213">
            <v>0</v>
          </cell>
          <cell r="AV213">
            <v>0</v>
          </cell>
          <cell r="AW213">
            <v>0</v>
          </cell>
          <cell r="AX213">
            <v>0</v>
          </cell>
          <cell r="AY213" t="str">
            <v>W310X283</v>
          </cell>
          <cell r="AZ213" t="str">
            <v>W310X283</v>
          </cell>
          <cell r="BA213">
            <v>283</v>
          </cell>
          <cell r="BB213">
            <v>36000</v>
          </cell>
          <cell r="BC213">
            <v>366</v>
          </cell>
          <cell r="BD213">
            <v>0</v>
          </cell>
          <cell r="BE213">
            <v>0</v>
          </cell>
          <cell r="BF213">
            <v>323</v>
          </cell>
          <cell r="BG213">
            <v>0</v>
          </cell>
          <cell r="BH213">
            <v>0</v>
          </cell>
          <cell r="BI213">
            <v>26.9</v>
          </cell>
          <cell r="BJ213">
            <v>44.2</v>
          </cell>
          <cell r="BK213">
            <v>0</v>
          </cell>
          <cell r="BL213">
            <v>0</v>
          </cell>
          <cell r="BM213">
            <v>0</v>
          </cell>
          <cell r="BN213">
            <v>59.2</v>
          </cell>
          <cell r="BO213">
            <v>66.7</v>
          </cell>
          <cell r="BP213">
            <v>0</v>
          </cell>
          <cell r="BQ213">
            <v>0</v>
          </cell>
          <cell r="BR213">
            <v>0</v>
          </cell>
          <cell r="BS213">
            <v>0</v>
          </cell>
          <cell r="BT213">
            <v>0</v>
          </cell>
          <cell r="BU213">
            <v>283</v>
          </cell>
          <cell r="BV213">
            <v>0</v>
          </cell>
          <cell r="BW213">
            <v>0</v>
          </cell>
          <cell r="BX213">
            <v>9.16</v>
          </cell>
          <cell r="BY213">
            <v>0</v>
          </cell>
          <cell r="BZ213">
            <v>787</v>
          </cell>
          <cell r="CA213">
            <v>5100</v>
          </cell>
          <cell r="CB213">
            <v>4310</v>
          </cell>
          <cell r="CC213">
            <v>148</v>
          </cell>
          <cell r="CD213">
            <v>245</v>
          </cell>
          <cell r="CE213">
            <v>2340</v>
          </cell>
          <cell r="CF213">
            <v>1520</v>
          </cell>
          <cell r="CG213">
            <v>82.6</v>
          </cell>
          <cell r="CH213">
            <v>0</v>
          </cell>
          <cell r="CI213">
            <v>20300</v>
          </cell>
          <cell r="CJ213">
            <v>6340</v>
          </cell>
          <cell r="CK213">
            <v>0</v>
          </cell>
          <cell r="CL213">
            <v>25900</v>
          </cell>
          <cell r="CM213">
            <v>92.4</v>
          </cell>
          <cell r="CN213">
            <v>1050</v>
          </cell>
          <cell r="CO213">
            <v>2560</v>
          </cell>
          <cell r="CP213">
            <v>0</v>
          </cell>
          <cell r="CQ213">
            <v>0</v>
          </cell>
          <cell r="CR213">
            <v>0</v>
          </cell>
          <cell r="CS213">
            <v>0</v>
          </cell>
        </row>
        <row r="214">
          <cell r="C214" t="str">
            <v>W12X170</v>
          </cell>
          <cell r="D214" t="str">
            <v>F</v>
          </cell>
          <cell r="E214">
            <v>170</v>
          </cell>
          <cell r="F214">
            <v>50</v>
          </cell>
          <cell r="G214">
            <v>14</v>
          </cell>
          <cell r="H214">
            <v>0</v>
          </cell>
          <cell r="I214">
            <v>0</v>
          </cell>
          <cell r="J214">
            <v>12.6</v>
          </cell>
          <cell r="K214">
            <v>0</v>
          </cell>
          <cell r="L214">
            <v>0</v>
          </cell>
          <cell r="M214">
            <v>0.96</v>
          </cell>
          <cell r="N214">
            <v>1.56</v>
          </cell>
          <cell r="O214">
            <v>0</v>
          </cell>
          <cell r="P214">
            <v>0</v>
          </cell>
          <cell r="Q214">
            <v>0</v>
          </cell>
          <cell r="R214">
            <v>2.16</v>
          </cell>
          <cell r="S214">
            <v>2.4375</v>
          </cell>
          <cell r="T214">
            <v>1.3125</v>
          </cell>
          <cell r="U214">
            <v>0</v>
          </cell>
          <cell r="V214">
            <v>0</v>
          </cell>
          <cell r="W214">
            <v>0</v>
          </cell>
          <cell r="X214">
            <v>0</v>
          </cell>
          <cell r="Y214">
            <v>0</v>
          </cell>
          <cell r="Z214">
            <v>4.03</v>
          </cell>
          <cell r="AA214">
            <v>0</v>
          </cell>
          <cell r="AB214">
            <v>10.1</v>
          </cell>
          <cell r="AC214">
            <v>0</v>
          </cell>
          <cell r="AD214">
            <v>0</v>
          </cell>
          <cell r="AE214">
            <v>1650</v>
          </cell>
          <cell r="AF214">
            <v>275</v>
          </cell>
          <cell r="AG214">
            <v>235</v>
          </cell>
          <cell r="AH214">
            <v>5.74</v>
          </cell>
          <cell r="AI214">
            <v>517</v>
          </cell>
          <cell r="AJ214">
            <v>126</v>
          </cell>
          <cell r="AK214">
            <v>82.3</v>
          </cell>
          <cell r="AL214">
            <v>3.22</v>
          </cell>
          <cell r="AM214">
            <v>0</v>
          </cell>
          <cell r="AN214">
            <v>35.6</v>
          </cell>
          <cell r="AO214">
            <v>20100</v>
          </cell>
          <cell r="AP214">
            <v>0</v>
          </cell>
          <cell r="AQ214">
            <v>39.200000000000003</v>
          </cell>
          <cell r="AR214">
            <v>193</v>
          </cell>
          <cell r="AS214">
            <v>56.5</v>
          </cell>
          <cell r="AT214">
            <v>136</v>
          </cell>
          <cell r="AU214">
            <v>0</v>
          </cell>
          <cell r="AV214">
            <v>0</v>
          </cell>
          <cell r="AW214">
            <v>0</v>
          </cell>
          <cell r="AX214">
            <v>0</v>
          </cell>
          <cell r="AY214" t="str">
            <v>W310X253</v>
          </cell>
          <cell r="AZ214" t="str">
            <v>W310X253</v>
          </cell>
          <cell r="BA214">
            <v>253</v>
          </cell>
          <cell r="BB214">
            <v>32300</v>
          </cell>
          <cell r="BC214">
            <v>356</v>
          </cell>
          <cell r="BD214">
            <v>0</v>
          </cell>
          <cell r="BE214">
            <v>0</v>
          </cell>
          <cell r="BF214">
            <v>320</v>
          </cell>
          <cell r="BG214">
            <v>0</v>
          </cell>
          <cell r="BH214">
            <v>0</v>
          </cell>
          <cell r="BI214">
            <v>24.4</v>
          </cell>
          <cell r="BJ214">
            <v>39.6</v>
          </cell>
          <cell r="BK214">
            <v>0</v>
          </cell>
          <cell r="BL214">
            <v>0</v>
          </cell>
          <cell r="BM214">
            <v>0</v>
          </cell>
          <cell r="BN214">
            <v>54.9</v>
          </cell>
          <cell r="BO214">
            <v>61.9</v>
          </cell>
          <cell r="BP214">
            <v>0</v>
          </cell>
          <cell r="BQ214">
            <v>0</v>
          </cell>
          <cell r="BR214">
            <v>0</v>
          </cell>
          <cell r="BS214">
            <v>0</v>
          </cell>
          <cell r="BT214">
            <v>0</v>
          </cell>
          <cell r="BU214">
            <v>253</v>
          </cell>
          <cell r="BV214">
            <v>0</v>
          </cell>
          <cell r="BW214">
            <v>0</v>
          </cell>
          <cell r="BX214">
            <v>10.1</v>
          </cell>
          <cell r="BY214">
            <v>0</v>
          </cell>
          <cell r="BZ214">
            <v>687</v>
          </cell>
          <cell r="CA214">
            <v>4510</v>
          </cell>
          <cell r="CB214">
            <v>3850</v>
          </cell>
          <cell r="CC214">
            <v>146</v>
          </cell>
          <cell r="CD214">
            <v>215</v>
          </cell>
          <cell r="CE214">
            <v>2060</v>
          </cell>
          <cell r="CF214">
            <v>1350</v>
          </cell>
          <cell r="CG214">
            <v>81.8</v>
          </cell>
          <cell r="CH214">
            <v>0</v>
          </cell>
          <cell r="CI214">
            <v>14800</v>
          </cell>
          <cell r="CJ214">
            <v>5400</v>
          </cell>
          <cell r="CK214">
            <v>0</v>
          </cell>
          <cell r="CL214">
            <v>25300</v>
          </cell>
          <cell r="CM214">
            <v>80.3</v>
          </cell>
          <cell r="CN214">
            <v>926</v>
          </cell>
          <cell r="CO214">
            <v>2230</v>
          </cell>
          <cell r="CP214">
            <v>0</v>
          </cell>
          <cell r="CQ214">
            <v>0</v>
          </cell>
          <cell r="CR214">
            <v>0</v>
          </cell>
          <cell r="CS214">
            <v>0</v>
          </cell>
        </row>
        <row r="215">
          <cell r="C215" t="str">
            <v>W12X152</v>
          </cell>
          <cell r="D215" t="str">
            <v>F</v>
          </cell>
          <cell r="E215">
            <v>152</v>
          </cell>
          <cell r="F215">
            <v>44.7</v>
          </cell>
          <cell r="G215">
            <v>13.7</v>
          </cell>
          <cell r="H215">
            <v>0</v>
          </cell>
          <cell r="I215">
            <v>0</v>
          </cell>
          <cell r="J215">
            <v>12.5</v>
          </cell>
          <cell r="K215">
            <v>0</v>
          </cell>
          <cell r="L215">
            <v>0</v>
          </cell>
          <cell r="M215">
            <v>0.87</v>
          </cell>
          <cell r="N215">
            <v>1.4</v>
          </cell>
          <cell r="O215">
            <v>0</v>
          </cell>
          <cell r="P215">
            <v>0</v>
          </cell>
          <cell r="Q215">
            <v>0</v>
          </cell>
          <cell r="R215">
            <v>2</v>
          </cell>
          <cell r="S215">
            <v>2.3125</v>
          </cell>
          <cell r="T215">
            <v>1.25</v>
          </cell>
          <cell r="U215">
            <v>0</v>
          </cell>
          <cell r="V215">
            <v>0</v>
          </cell>
          <cell r="W215">
            <v>0</v>
          </cell>
          <cell r="X215">
            <v>0</v>
          </cell>
          <cell r="Y215">
            <v>0</v>
          </cell>
          <cell r="Z215">
            <v>4.46</v>
          </cell>
          <cell r="AA215">
            <v>0</v>
          </cell>
          <cell r="AB215">
            <v>11.2</v>
          </cell>
          <cell r="AC215">
            <v>0</v>
          </cell>
          <cell r="AD215">
            <v>0</v>
          </cell>
          <cell r="AE215">
            <v>1430</v>
          </cell>
          <cell r="AF215">
            <v>243</v>
          </cell>
          <cell r="AG215">
            <v>209</v>
          </cell>
          <cell r="AH215">
            <v>5.66</v>
          </cell>
          <cell r="AI215">
            <v>454</v>
          </cell>
          <cell r="AJ215">
            <v>111</v>
          </cell>
          <cell r="AK215">
            <v>72.8</v>
          </cell>
          <cell r="AL215">
            <v>3.19</v>
          </cell>
          <cell r="AM215">
            <v>0</v>
          </cell>
          <cell r="AN215">
            <v>25.8</v>
          </cell>
          <cell r="AO215">
            <v>17200</v>
          </cell>
          <cell r="AP215">
            <v>0</v>
          </cell>
          <cell r="AQ215">
            <v>38.4</v>
          </cell>
          <cell r="AR215">
            <v>168</v>
          </cell>
          <cell r="AS215">
            <v>50.1</v>
          </cell>
          <cell r="AT215">
            <v>121</v>
          </cell>
          <cell r="AU215">
            <v>0</v>
          </cell>
          <cell r="AV215">
            <v>0</v>
          </cell>
          <cell r="AW215">
            <v>0</v>
          </cell>
          <cell r="AX215">
            <v>0</v>
          </cell>
          <cell r="AY215" t="str">
            <v>W310X226</v>
          </cell>
          <cell r="AZ215" t="str">
            <v>W310X226</v>
          </cell>
          <cell r="BA215">
            <v>226</v>
          </cell>
          <cell r="BB215">
            <v>28800</v>
          </cell>
          <cell r="BC215">
            <v>348</v>
          </cell>
          <cell r="BD215">
            <v>0</v>
          </cell>
          <cell r="BE215">
            <v>0</v>
          </cell>
          <cell r="BF215">
            <v>318</v>
          </cell>
          <cell r="BG215">
            <v>0</v>
          </cell>
          <cell r="BH215">
            <v>0</v>
          </cell>
          <cell r="BI215">
            <v>22.1</v>
          </cell>
          <cell r="BJ215">
            <v>35.6</v>
          </cell>
          <cell r="BK215">
            <v>0</v>
          </cell>
          <cell r="BL215">
            <v>0</v>
          </cell>
          <cell r="BM215">
            <v>0</v>
          </cell>
          <cell r="BN215">
            <v>50.8</v>
          </cell>
          <cell r="BO215">
            <v>58.7</v>
          </cell>
          <cell r="BP215">
            <v>0</v>
          </cell>
          <cell r="BQ215">
            <v>0</v>
          </cell>
          <cell r="BR215">
            <v>0</v>
          </cell>
          <cell r="BS215">
            <v>0</v>
          </cell>
          <cell r="BT215">
            <v>0</v>
          </cell>
          <cell r="BU215">
            <v>226</v>
          </cell>
          <cell r="BV215">
            <v>0</v>
          </cell>
          <cell r="BW215">
            <v>0</v>
          </cell>
          <cell r="BX215">
            <v>11.2</v>
          </cell>
          <cell r="BY215">
            <v>0</v>
          </cell>
          <cell r="BZ215">
            <v>595</v>
          </cell>
          <cell r="CA215">
            <v>3980</v>
          </cell>
          <cell r="CB215">
            <v>3420</v>
          </cell>
          <cell r="CC215">
            <v>144</v>
          </cell>
          <cell r="CD215">
            <v>189</v>
          </cell>
          <cell r="CE215">
            <v>1820</v>
          </cell>
          <cell r="CF215">
            <v>1190</v>
          </cell>
          <cell r="CG215">
            <v>81</v>
          </cell>
          <cell r="CH215">
            <v>0</v>
          </cell>
          <cell r="CI215">
            <v>10700</v>
          </cell>
          <cell r="CJ215">
            <v>4620</v>
          </cell>
          <cell r="CK215">
            <v>0</v>
          </cell>
          <cell r="CL215">
            <v>24800</v>
          </cell>
          <cell r="CM215">
            <v>69.900000000000006</v>
          </cell>
          <cell r="CN215">
            <v>821</v>
          </cell>
          <cell r="CO215">
            <v>1980</v>
          </cell>
          <cell r="CP215">
            <v>0</v>
          </cell>
          <cell r="CQ215">
            <v>0</v>
          </cell>
          <cell r="CR215">
            <v>0</v>
          </cell>
          <cell r="CS215">
            <v>0</v>
          </cell>
        </row>
        <row r="216">
          <cell r="C216" t="str">
            <v>W12X136</v>
          </cell>
          <cell r="D216" t="str">
            <v>F</v>
          </cell>
          <cell r="E216">
            <v>136</v>
          </cell>
          <cell r="F216">
            <v>39.9</v>
          </cell>
          <cell r="G216">
            <v>13.4</v>
          </cell>
          <cell r="H216">
            <v>0</v>
          </cell>
          <cell r="I216">
            <v>0</v>
          </cell>
          <cell r="J216">
            <v>12.4</v>
          </cell>
          <cell r="K216">
            <v>0</v>
          </cell>
          <cell r="L216">
            <v>0</v>
          </cell>
          <cell r="M216">
            <v>0.79</v>
          </cell>
          <cell r="N216">
            <v>1.25</v>
          </cell>
          <cell r="O216">
            <v>0</v>
          </cell>
          <cell r="P216">
            <v>0</v>
          </cell>
          <cell r="Q216">
            <v>0</v>
          </cell>
          <cell r="R216">
            <v>1.85</v>
          </cell>
          <cell r="S216">
            <v>2.125</v>
          </cell>
          <cell r="T216">
            <v>1.25</v>
          </cell>
          <cell r="U216">
            <v>0</v>
          </cell>
          <cell r="V216">
            <v>0</v>
          </cell>
          <cell r="W216">
            <v>0</v>
          </cell>
          <cell r="X216">
            <v>0</v>
          </cell>
          <cell r="Y216">
            <v>0</v>
          </cell>
          <cell r="Z216">
            <v>4.96</v>
          </cell>
          <cell r="AA216">
            <v>0</v>
          </cell>
          <cell r="AB216">
            <v>12.3</v>
          </cell>
          <cell r="AC216">
            <v>0</v>
          </cell>
          <cell r="AD216">
            <v>0</v>
          </cell>
          <cell r="AE216">
            <v>1240</v>
          </cell>
          <cell r="AF216">
            <v>214</v>
          </cell>
          <cell r="AG216">
            <v>186</v>
          </cell>
          <cell r="AH216">
            <v>5.58</v>
          </cell>
          <cell r="AI216">
            <v>398</v>
          </cell>
          <cell r="AJ216">
            <v>98</v>
          </cell>
          <cell r="AK216">
            <v>64.2</v>
          </cell>
          <cell r="AL216">
            <v>3.16</v>
          </cell>
          <cell r="AM216">
            <v>0</v>
          </cell>
          <cell r="AN216">
            <v>18.5</v>
          </cell>
          <cell r="AO216">
            <v>14700</v>
          </cell>
          <cell r="AP216">
            <v>0</v>
          </cell>
          <cell r="AQ216">
            <v>37.700000000000003</v>
          </cell>
          <cell r="AR216">
            <v>146</v>
          </cell>
          <cell r="AS216">
            <v>44.1</v>
          </cell>
          <cell r="AT216">
            <v>106</v>
          </cell>
          <cell r="AU216">
            <v>0</v>
          </cell>
          <cell r="AV216">
            <v>0</v>
          </cell>
          <cell r="AW216">
            <v>0</v>
          </cell>
          <cell r="AX216">
            <v>0</v>
          </cell>
          <cell r="AY216" t="str">
            <v>W310X202</v>
          </cell>
          <cell r="AZ216" t="str">
            <v>W310X202</v>
          </cell>
          <cell r="BA216">
            <v>202</v>
          </cell>
          <cell r="BB216">
            <v>25700</v>
          </cell>
          <cell r="BC216">
            <v>340</v>
          </cell>
          <cell r="BD216">
            <v>0</v>
          </cell>
          <cell r="BE216">
            <v>0</v>
          </cell>
          <cell r="BF216">
            <v>315</v>
          </cell>
          <cell r="BG216">
            <v>0</v>
          </cell>
          <cell r="BH216">
            <v>0</v>
          </cell>
          <cell r="BI216">
            <v>20.100000000000001</v>
          </cell>
          <cell r="BJ216">
            <v>31.8</v>
          </cell>
          <cell r="BK216">
            <v>0</v>
          </cell>
          <cell r="BL216">
            <v>0</v>
          </cell>
          <cell r="BM216">
            <v>0</v>
          </cell>
          <cell r="BN216">
            <v>47</v>
          </cell>
          <cell r="BO216">
            <v>54</v>
          </cell>
          <cell r="BP216">
            <v>0</v>
          </cell>
          <cell r="BQ216">
            <v>0</v>
          </cell>
          <cell r="BR216">
            <v>0</v>
          </cell>
          <cell r="BS216">
            <v>0</v>
          </cell>
          <cell r="BT216">
            <v>0</v>
          </cell>
          <cell r="BU216">
            <v>202</v>
          </cell>
          <cell r="BV216">
            <v>0</v>
          </cell>
          <cell r="BW216">
            <v>0</v>
          </cell>
          <cell r="BX216">
            <v>12.3</v>
          </cell>
          <cell r="BY216">
            <v>0</v>
          </cell>
          <cell r="BZ216">
            <v>516</v>
          </cell>
          <cell r="CA216">
            <v>3510</v>
          </cell>
          <cell r="CB216">
            <v>3050</v>
          </cell>
          <cell r="CC216">
            <v>142</v>
          </cell>
          <cell r="CD216">
            <v>166</v>
          </cell>
          <cell r="CE216">
            <v>1610</v>
          </cell>
          <cell r="CF216">
            <v>1050</v>
          </cell>
          <cell r="CG216">
            <v>80.3</v>
          </cell>
          <cell r="CH216">
            <v>0</v>
          </cell>
          <cell r="CI216">
            <v>7700</v>
          </cell>
          <cell r="CJ216">
            <v>3950</v>
          </cell>
          <cell r="CK216">
            <v>0</v>
          </cell>
          <cell r="CL216">
            <v>24300</v>
          </cell>
          <cell r="CM216">
            <v>60.8</v>
          </cell>
          <cell r="CN216">
            <v>723</v>
          </cell>
          <cell r="CO216">
            <v>1740</v>
          </cell>
          <cell r="CP216">
            <v>0</v>
          </cell>
          <cell r="CQ216">
            <v>0</v>
          </cell>
          <cell r="CR216">
            <v>0</v>
          </cell>
          <cell r="CS216">
            <v>0</v>
          </cell>
        </row>
        <row r="217">
          <cell r="C217" t="str">
            <v>W12X120</v>
          </cell>
          <cell r="D217" t="str">
            <v>F</v>
          </cell>
          <cell r="E217">
            <v>120</v>
          </cell>
          <cell r="F217">
            <v>35.299999999999997</v>
          </cell>
          <cell r="G217">
            <v>13.1</v>
          </cell>
          <cell r="H217">
            <v>0</v>
          </cell>
          <cell r="I217">
            <v>0</v>
          </cell>
          <cell r="J217">
            <v>12.3</v>
          </cell>
          <cell r="K217">
            <v>0</v>
          </cell>
          <cell r="L217">
            <v>0</v>
          </cell>
          <cell r="M217">
            <v>0.71</v>
          </cell>
          <cell r="N217">
            <v>1.1100000000000001</v>
          </cell>
          <cell r="O217">
            <v>0</v>
          </cell>
          <cell r="P217">
            <v>0</v>
          </cell>
          <cell r="Q217">
            <v>0</v>
          </cell>
          <cell r="R217">
            <v>1.7</v>
          </cell>
          <cell r="S217">
            <v>2</v>
          </cell>
          <cell r="T217">
            <v>1.1875</v>
          </cell>
          <cell r="U217">
            <v>0</v>
          </cell>
          <cell r="V217">
            <v>0</v>
          </cell>
          <cell r="W217">
            <v>0</v>
          </cell>
          <cell r="X217">
            <v>0</v>
          </cell>
          <cell r="Y217">
            <v>0</v>
          </cell>
          <cell r="Z217">
            <v>5.57</v>
          </cell>
          <cell r="AA217">
            <v>0</v>
          </cell>
          <cell r="AB217">
            <v>13.7</v>
          </cell>
          <cell r="AC217">
            <v>0</v>
          </cell>
          <cell r="AD217">
            <v>0</v>
          </cell>
          <cell r="AE217">
            <v>1070</v>
          </cell>
          <cell r="AF217">
            <v>186</v>
          </cell>
          <cell r="AG217">
            <v>163</v>
          </cell>
          <cell r="AH217">
            <v>5.51</v>
          </cell>
          <cell r="AI217">
            <v>345</v>
          </cell>
          <cell r="AJ217">
            <v>85.4</v>
          </cell>
          <cell r="AK217">
            <v>56</v>
          </cell>
          <cell r="AL217">
            <v>3.13</v>
          </cell>
          <cell r="AM217">
            <v>0</v>
          </cell>
          <cell r="AN217">
            <v>12.9</v>
          </cell>
          <cell r="AO217">
            <v>12400</v>
          </cell>
          <cell r="AP217">
            <v>0</v>
          </cell>
          <cell r="AQ217">
            <v>36.9</v>
          </cell>
          <cell r="AR217">
            <v>126</v>
          </cell>
          <cell r="AS217">
            <v>38.6</v>
          </cell>
          <cell r="AT217">
            <v>92.4</v>
          </cell>
          <cell r="AU217">
            <v>0</v>
          </cell>
          <cell r="AV217">
            <v>0</v>
          </cell>
          <cell r="AW217">
            <v>0</v>
          </cell>
          <cell r="AX217">
            <v>0</v>
          </cell>
          <cell r="AY217" t="str">
            <v>W310X179</v>
          </cell>
          <cell r="AZ217" t="str">
            <v>W310X179</v>
          </cell>
          <cell r="BA217">
            <v>179</v>
          </cell>
          <cell r="BB217">
            <v>22800</v>
          </cell>
          <cell r="BC217">
            <v>333</v>
          </cell>
          <cell r="BD217">
            <v>0</v>
          </cell>
          <cell r="BE217">
            <v>0</v>
          </cell>
          <cell r="BF217">
            <v>312</v>
          </cell>
          <cell r="BG217">
            <v>0</v>
          </cell>
          <cell r="BH217">
            <v>0</v>
          </cell>
          <cell r="BI217">
            <v>18</v>
          </cell>
          <cell r="BJ217">
            <v>28.2</v>
          </cell>
          <cell r="BK217">
            <v>0</v>
          </cell>
          <cell r="BL217">
            <v>0</v>
          </cell>
          <cell r="BM217">
            <v>0</v>
          </cell>
          <cell r="BN217">
            <v>43.2</v>
          </cell>
          <cell r="BO217">
            <v>50.8</v>
          </cell>
          <cell r="BP217">
            <v>0</v>
          </cell>
          <cell r="BQ217">
            <v>0</v>
          </cell>
          <cell r="BR217">
            <v>0</v>
          </cell>
          <cell r="BS217">
            <v>0</v>
          </cell>
          <cell r="BT217">
            <v>0</v>
          </cell>
          <cell r="BU217">
            <v>179</v>
          </cell>
          <cell r="BV217">
            <v>0</v>
          </cell>
          <cell r="BW217">
            <v>0</v>
          </cell>
          <cell r="BX217">
            <v>13.7</v>
          </cell>
          <cell r="BY217">
            <v>0</v>
          </cell>
          <cell r="BZ217">
            <v>445</v>
          </cell>
          <cell r="CA217">
            <v>3050</v>
          </cell>
          <cell r="CB217">
            <v>2670</v>
          </cell>
          <cell r="CC217">
            <v>140</v>
          </cell>
          <cell r="CD217">
            <v>144</v>
          </cell>
          <cell r="CE217">
            <v>1400</v>
          </cell>
          <cell r="CF217">
            <v>918</v>
          </cell>
          <cell r="CG217">
            <v>79.5</v>
          </cell>
          <cell r="CH217">
            <v>0</v>
          </cell>
          <cell r="CI217">
            <v>5370</v>
          </cell>
          <cell r="CJ217">
            <v>3330</v>
          </cell>
          <cell r="CK217">
            <v>0</v>
          </cell>
          <cell r="CL217">
            <v>23800</v>
          </cell>
          <cell r="CM217">
            <v>52.4</v>
          </cell>
          <cell r="CN217">
            <v>633</v>
          </cell>
          <cell r="CO217">
            <v>1510</v>
          </cell>
          <cell r="CP217">
            <v>0</v>
          </cell>
          <cell r="CQ217">
            <v>0</v>
          </cell>
          <cell r="CR217">
            <v>0</v>
          </cell>
          <cell r="CS217">
            <v>0</v>
          </cell>
        </row>
        <row r="218">
          <cell r="C218" t="str">
            <v>W12X106</v>
          </cell>
          <cell r="D218" t="str">
            <v>F</v>
          </cell>
          <cell r="E218">
            <v>106</v>
          </cell>
          <cell r="F218">
            <v>31.2</v>
          </cell>
          <cell r="G218">
            <v>12.9</v>
          </cell>
          <cell r="H218">
            <v>0</v>
          </cell>
          <cell r="I218">
            <v>0</v>
          </cell>
          <cell r="J218">
            <v>12.2</v>
          </cell>
          <cell r="K218">
            <v>0</v>
          </cell>
          <cell r="L218">
            <v>0</v>
          </cell>
          <cell r="M218">
            <v>0.61</v>
          </cell>
          <cell r="N218">
            <v>0.99</v>
          </cell>
          <cell r="O218">
            <v>0</v>
          </cell>
          <cell r="P218">
            <v>0</v>
          </cell>
          <cell r="Q218">
            <v>0</v>
          </cell>
          <cell r="R218">
            <v>1.59</v>
          </cell>
          <cell r="S218">
            <v>1.875</v>
          </cell>
          <cell r="T218">
            <v>1.125</v>
          </cell>
          <cell r="U218">
            <v>0</v>
          </cell>
          <cell r="V218">
            <v>0</v>
          </cell>
          <cell r="W218">
            <v>0</v>
          </cell>
          <cell r="X218">
            <v>0</v>
          </cell>
          <cell r="Y218">
            <v>0</v>
          </cell>
          <cell r="Z218">
            <v>6.17</v>
          </cell>
          <cell r="AA218">
            <v>0</v>
          </cell>
          <cell r="AB218">
            <v>15.9</v>
          </cell>
          <cell r="AC218">
            <v>0</v>
          </cell>
          <cell r="AD218">
            <v>0</v>
          </cell>
          <cell r="AE218">
            <v>933</v>
          </cell>
          <cell r="AF218">
            <v>164</v>
          </cell>
          <cell r="AG218">
            <v>145</v>
          </cell>
          <cell r="AH218">
            <v>5.47</v>
          </cell>
          <cell r="AI218">
            <v>301</v>
          </cell>
          <cell r="AJ218">
            <v>75.099999999999994</v>
          </cell>
          <cell r="AK218">
            <v>49.3</v>
          </cell>
          <cell r="AL218">
            <v>3.11</v>
          </cell>
          <cell r="AM218">
            <v>0</v>
          </cell>
          <cell r="AN218">
            <v>9.1300000000000008</v>
          </cell>
          <cell r="AO218">
            <v>10700</v>
          </cell>
          <cell r="AP218">
            <v>0</v>
          </cell>
          <cell r="AQ218">
            <v>36.299999999999997</v>
          </cell>
          <cell r="AR218">
            <v>110</v>
          </cell>
          <cell r="AS218">
            <v>34.200000000000003</v>
          </cell>
          <cell r="AT218">
            <v>81</v>
          </cell>
          <cell r="AU218">
            <v>0</v>
          </cell>
          <cell r="AV218">
            <v>0</v>
          </cell>
          <cell r="AW218">
            <v>0</v>
          </cell>
          <cell r="AX218">
            <v>0</v>
          </cell>
          <cell r="AY218" t="str">
            <v>W310X158</v>
          </cell>
          <cell r="AZ218" t="str">
            <v>W310X158</v>
          </cell>
          <cell r="BA218">
            <v>158</v>
          </cell>
          <cell r="BB218">
            <v>20100</v>
          </cell>
          <cell r="BC218">
            <v>328</v>
          </cell>
          <cell r="BD218">
            <v>0</v>
          </cell>
          <cell r="BE218">
            <v>0</v>
          </cell>
          <cell r="BF218">
            <v>310</v>
          </cell>
          <cell r="BG218">
            <v>0</v>
          </cell>
          <cell r="BH218">
            <v>0</v>
          </cell>
          <cell r="BI218">
            <v>15.5</v>
          </cell>
          <cell r="BJ218">
            <v>25.1</v>
          </cell>
          <cell r="BK218">
            <v>0</v>
          </cell>
          <cell r="BL218">
            <v>0</v>
          </cell>
          <cell r="BM218">
            <v>0</v>
          </cell>
          <cell r="BN218">
            <v>40.4</v>
          </cell>
          <cell r="BO218">
            <v>47.6</v>
          </cell>
          <cell r="BP218">
            <v>0</v>
          </cell>
          <cell r="BQ218">
            <v>0</v>
          </cell>
          <cell r="BR218">
            <v>0</v>
          </cell>
          <cell r="BS218">
            <v>0</v>
          </cell>
          <cell r="BT218">
            <v>0</v>
          </cell>
          <cell r="BU218">
            <v>158</v>
          </cell>
          <cell r="BV218">
            <v>0</v>
          </cell>
          <cell r="BW218">
            <v>0</v>
          </cell>
          <cell r="BX218">
            <v>15.9</v>
          </cell>
          <cell r="BY218">
            <v>0</v>
          </cell>
          <cell r="BZ218">
            <v>388</v>
          </cell>
          <cell r="CA218">
            <v>2690</v>
          </cell>
          <cell r="CB218">
            <v>2380</v>
          </cell>
          <cell r="CC218">
            <v>139</v>
          </cell>
          <cell r="CD218">
            <v>125</v>
          </cell>
          <cell r="CE218">
            <v>1230</v>
          </cell>
          <cell r="CF218">
            <v>808</v>
          </cell>
          <cell r="CG218">
            <v>79</v>
          </cell>
          <cell r="CH218">
            <v>0</v>
          </cell>
          <cell r="CI218">
            <v>3800</v>
          </cell>
          <cell r="CJ218">
            <v>2870</v>
          </cell>
          <cell r="CK218">
            <v>0</v>
          </cell>
          <cell r="CL218">
            <v>23400</v>
          </cell>
          <cell r="CM218">
            <v>45.8</v>
          </cell>
          <cell r="CN218">
            <v>560</v>
          </cell>
          <cell r="CO218">
            <v>1330</v>
          </cell>
          <cell r="CP218">
            <v>0</v>
          </cell>
          <cell r="CQ218">
            <v>0</v>
          </cell>
          <cell r="CR218">
            <v>0</v>
          </cell>
          <cell r="CS218">
            <v>0</v>
          </cell>
        </row>
        <row r="219">
          <cell r="C219" t="str">
            <v>W12X96</v>
          </cell>
          <cell r="D219" t="str">
            <v>F</v>
          </cell>
          <cell r="E219">
            <v>96</v>
          </cell>
          <cell r="F219">
            <v>28.2</v>
          </cell>
          <cell r="G219">
            <v>12.7</v>
          </cell>
          <cell r="H219">
            <v>0</v>
          </cell>
          <cell r="I219">
            <v>0</v>
          </cell>
          <cell r="J219">
            <v>12.2</v>
          </cell>
          <cell r="K219">
            <v>0</v>
          </cell>
          <cell r="L219">
            <v>0</v>
          </cell>
          <cell r="M219">
            <v>0.55000000000000004</v>
          </cell>
          <cell r="N219">
            <v>0.9</v>
          </cell>
          <cell r="O219">
            <v>0</v>
          </cell>
          <cell r="P219">
            <v>0</v>
          </cell>
          <cell r="Q219">
            <v>0</v>
          </cell>
          <cell r="R219">
            <v>1.5</v>
          </cell>
          <cell r="S219">
            <v>1.8125</v>
          </cell>
          <cell r="T219">
            <v>1.125</v>
          </cell>
          <cell r="U219">
            <v>0</v>
          </cell>
          <cell r="V219">
            <v>0</v>
          </cell>
          <cell r="W219">
            <v>0</v>
          </cell>
          <cell r="X219">
            <v>0</v>
          </cell>
          <cell r="Y219">
            <v>0</v>
          </cell>
          <cell r="Z219">
            <v>6.76</v>
          </cell>
          <cell r="AA219">
            <v>0</v>
          </cell>
          <cell r="AB219">
            <v>17.7</v>
          </cell>
          <cell r="AC219">
            <v>0</v>
          </cell>
          <cell r="AD219">
            <v>0</v>
          </cell>
          <cell r="AE219">
            <v>833</v>
          </cell>
          <cell r="AF219">
            <v>147</v>
          </cell>
          <cell r="AG219">
            <v>131</v>
          </cell>
          <cell r="AH219">
            <v>5.44</v>
          </cell>
          <cell r="AI219">
            <v>270</v>
          </cell>
          <cell r="AJ219">
            <v>67.5</v>
          </cell>
          <cell r="AK219">
            <v>44.4</v>
          </cell>
          <cell r="AL219">
            <v>3.09</v>
          </cell>
          <cell r="AM219">
            <v>0</v>
          </cell>
          <cell r="AN219">
            <v>6.85</v>
          </cell>
          <cell r="AO219">
            <v>9410</v>
          </cell>
          <cell r="AP219">
            <v>0</v>
          </cell>
          <cell r="AQ219">
            <v>36</v>
          </cell>
          <cell r="AR219">
            <v>98.8</v>
          </cell>
          <cell r="AS219">
            <v>30.9</v>
          </cell>
          <cell r="AT219">
            <v>73</v>
          </cell>
          <cell r="AU219">
            <v>0</v>
          </cell>
          <cell r="AV219">
            <v>0</v>
          </cell>
          <cell r="AW219">
            <v>0</v>
          </cell>
          <cell r="AX219">
            <v>0</v>
          </cell>
          <cell r="AY219" t="str">
            <v>W310X143</v>
          </cell>
          <cell r="AZ219" t="str">
            <v>W310X143</v>
          </cell>
          <cell r="BA219">
            <v>143</v>
          </cell>
          <cell r="BB219">
            <v>18200</v>
          </cell>
          <cell r="BC219">
            <v>323</v>
          </cell>
          <cell r="BD219">
            <v>0</v>
          </cell>
          <cell r="BE219">
            <v>0</v>
          </cell>
          <cell r="BF219">
            <v>310</v>
          </cell>
          <cell r="BG219">
            <v>0</v>
          </cell>
          <cell r="BH219">
            <v>0</v>
          </cell>
          <cell r="BI219">
            <v>14</v>
          </cell>
          <cell r="BJ219">
            <v>22.9</v>
          </cell>
          <cell r="BK219">
            <v>0</v>
          </cell>
          <cell r="BL219">
            <v>0</v>
          </cell>
          <cell r="BM219">
            <v>0</v>
          </cell>
          <cell r="BN219">
            <v>38.1</v>
          </cell>
          <cell r="BO219">
            <v>46</v>
          </cell>
          <cell r="BP219">
            <v>0</v>
          </cell>
          <cell r="BQ219">
            <v>0</v>
          </cell>
          <cell r="BR219">
            <v>0</v>
          </cell>
          <cell r="BS219">
            <v>0</v>
          </cell>
          <cell r="BT219">
            <v>0</v>
          </cell>
          <cell r="BU219">
            <v>143</v>
          </cell>
          <cell r="BV219">
            <v>0</v>
          </cell>
          <cell r="BW219">
            <v>0</v>
          </cell>
          <cell r="BX219">
            <v>17.7</v>
          </cell>
          <cell r="BY219">
            <v>0</v>
          </cell>
          <cell r="BZ219">
            <v>347</v>
          </cell>
          <cell r="CA219">
            <v>2410</v>
          </cell>
          <cell r="CB219">
            <v>2150</v>
          </cell>
          <cell r="CC219">
            <v>138</v>
          </cell>
          <cell r="CD219">
            <v>112</v>
          </cell>
          <cell r="CE219">
            <v>1110</v>
          </cell>
          <cell r="CF219">
            <v>728</v>
          </cell>
          <cell r="CG219">
            <v>78.5</v>
          </cell>
          <cell r="CH219">
            <v>0</v>
          </cell>
          <cell r="CI219">
            <v>2850</v>
          </cell>
          <cell r="CJ219">
            <v>2530</v>
          </cell>
          <cell r="CK219">
            <v>0</v>
          </cell>
          <cell r="CL219">
            <v>23200</v>
          </cell>
          <cell r="CM219">
            <v>41.1</v>
          </cell>
          <cell r="CN219">
            <v>506</v>
          </cell>
          <cell r="CO219">
            <v>1200</v>
          </cell>
          <cell r="CP219">
            <v>0</v>
          </cell>
          <cell r="CQ219">
            <v>0</v>
          </cell>
          <cell r="CR219">
            <v>0</v>
          </cell>
          <cell r="CS219">
            <v>0</v>
          </cell>
        </row>
        <row r="220">
          <cell r="C220" t="str">
            <v>W12X87</v>
          </cell>
          <cell r="D220" t="str">
            <v>F</v>
          </cell>
          <cell r="E220">
            <v>87</v>
          </cell>
          <cell r="F220">
            <v>25.6</v>
          </cell>
          <cell r="G220">
            <v>12.5</v>
          </cell>
          <cell r="H220">
            <v>0</v>
          </cell>
          <cell r="I220">
            <v>0</v>
          </cell>
          <cell r="J220">
            <v>12.1</v>
          </cell>
          <cell r="K220">
            <v>0</v>
          </cell>
          <cell r="L220">
            <v>0</v>
          </cell>
          <cell r="M220">
            <v>0.51500000000000001</v>
          </cell>
          <cell r="N220">
            <v>0.81</v>
          </cell>
          <cell r="O220">
            <v>0</v>
          </cell>
          <cell r="P220">
            <v>0</v>
          </cell>
          <cell r="Q220">
            <v>0</v>
          </cell>
          <cell r="R220">
            <v>1.41</v>
          </cell>
          <cell r="S220">
            <v>1.6875</v>
          </cell>
          <cell r="T220">
            <v>1.0625</v>
          </cell>
          <cell r="U220">
            <v>0</v>
          </cell>
          <cell r="V220">
            <v>0</v>
          </cell>
          <cell r="W220">
            <v>0</v>
          </cell>
          <cell r="X220">
            <v>0</v>
          </cell>
          <cell r="Y220">
            <v>0</v>
          </cell>
          <cell r="Z220">
            <v>7.48</v>
          </cell>
          <cell r="AA220">
            <v>0</v>
          </cell>
          <cell r="AB220">
            <v>18.899999999999999</v>
          </cell>
          <cell r="AC220">
            <v>0</v>
          </cell>
          <cell r="AD220">
            <v>0</v>
          </cell>
          <cell r="AE220">
            <v>740</v>
          </cell>
          <cell r="AF220">
            <v>132</v>
          </cell>
          <cell r="AG220">
            <v>118</v>
          </cell>
          <cell r="AH220">
            <v>5.38</v>
          </cell>
          <cell r="AI220">
            <v>241</v>
          </cell>
          <cell r="AJ220">
            <v>60.4</v>
          </cell>
          <cell r="AK220">
            <v>39.700000000000003</v>
          </cell>
          <cell r="AL220">
            <v>3.07</v>
          </cell>
          <cell r="AM220">
            <v>0</v>
          </cell>
          <cell r="AN220">
            <v>5.0999999999999996</v>
          </cell>
          <cell r="AO220">
            <v>8270</v>
          </cell>
          <cell r="AP220">
            <v>0</v>
          </cell>
          <cell r="AQ220">
            <v>35.4</v>
          </cell>
          <cell r="AR220">
            <v>86.6</v>
          </cell>
          <cell r="AS220">
            <v>27.4</v>
          </cell>
          <cell r="AT220">
            <v>64.900000000000006</v>
          </cell>
          <cell r="AU220">
            <v>0</v>
          </cell>
          <cell r="AV220">
            <v>0</v>
          </cell>
          <cell r="AW220">
            <v>0</v>
          </cell>
          <cell r="AX220">
            <v>0</v>
          </cell>
          <cell r="AY220" t="str">
            <v>W310X129</v>
          </cell>
          <cell r="AZ220" t="str">
            <v>W310X129</v>
          </cell>
          <cell r="BA220">
            <v>129</v>
          </cell>
          <cell r="BB220">
            <v>16500</v>
          </cell>
          <cell r="BC220">
            <v>318</v>
          </cell>
          <cell r="BD220">
            <v>0</v>
          </cell>
          <cell r="BE220">
            <v>0</v>
          </cell>
          <cell r="BF220">
            <v>307</v>
          </cell>
          <cell r="BG220">
            <v>0</v>
          </cell>
          <cell r="BH220">
            <v>0</v>
          </cell>
          <cell r="BI220">
            <v>13.1</v>
          </cell>
          <cell r="BJ220">
            <v>20.6</v>
          </cell>
          <cell r="BK220">
            <v>0</v>
          </cell>
          <cell r="BL220">
            <v>0</v>
          </cell>
          <cell r="BM220">
            <v>0</v>
          </cell>
          <cell r="BN220">
            <v>35.799999999999997</v>
          </cell>
          <cell r="BO220">
            <v>42.9</v>
          </cell>
          <cell r="BP220">
            <v>0</v>
          </cell>
          <cell r="BQ220">
            <v>0</v>
          </cell>
          <cell r="BR220">
            <v>0</v>
          </cell>
          <cell r="BS220">
            <v>0</v>
          </cell>
          <cell r="BT220">
            <v>0</v>
          </cell>
          <cell r="BU220">
            <v>129</v>
          </cell>
          <cell r="BV220">
            <v>0</v>
          </cell>
          <cell r="BW220">
            <v>0</v>
          </cell>
          <cell r="BX220">
            <v>18.899999999999999</v>
          </cell>
          <cell r="BY220">
            <v>0</v>
          </cell>
          <cell r="BZ220">
            <v>308</v>
          </cell>
          <cell r="CA220">
            <v>2160</v>
          </cell>
          <cell r="CB220">
            <v>1930</v>
          </cell>
          <cell r="CC220">
            <v>137</v>
          </cell>
          <cell r="CD220">
            <v>100</v>
          </cell>
          <cell r="CE220">
            <v>990</v>
          </cell>
          <cell r="CF220">
            <v>651</v>
          </cell>
          <cell r="CG220">
            <v>78</v>
          </cell>
          <cell r="CH220">
            <v>0</v>
          </cell>
          <cell r="CI220">
            <v>2120</v>
          </cell>
          <cell r="CJ220">
            <v>2220</v>
          </cell>
          <cell r="CK220">
            <v>0</v>
          </cell>
          <cell r="CL220">
            <v>22800</v>
          </cell>
          <cell r="CM220">
            <v>36</v>
          </cell>
          <cell r="CN220">
            <v>449</v>
          </cell>
          <cell r="CO220">
            <v>1060</v>
          </cell>
          <cell r="CP220">
            <v>0</v>
          </cell>
          <cell r="CQ220">
            <v>0</v>
          </cell>
          <cell r="CR220">
            <v>0</v>
          </cell>
          <cell r="CS220">
            <v>0</v>
          </cell>
        </row>
        <row r="221">
          <cell r="C221" t="str">
            <v>W12X79</v>
          </cell>
          <cell r="D221" t="str">
            <v>F</v>
          </cell>
          <cell r="E221">
            <v>79</v>
          </cell>
          <cell r="F221">
            <v>23.2</v>
          </cell>
          <cell r="G221">
            <v>12.4</v>
          </cell>
          <cell r="H221">
            <v>0</v>
          </cell>
          <cell r="I221">
            <v>0</v>
          </cell>
          <cell r="J221">
            <v>12.1</v>
          </cell>
          <cell r="K221">
            <v>0</v>
          </cell>
          <cell r="L221">
            <v>0</v>
          </cell>
          <cell r="M221">
            <v>0.47</v>
          </cell>
          <cell r="N221">
            <v>0.73499999999999999</v>
          </cell>
          <cell r="O221">
            <v>0</v>
          </cell>
          <cell r="P221">
            <v>0</v>
          </cell>
          <cell r="Q221">
            <v>0</v>
          </cell>
          <cell r="R221">
            <v>1.33</v>
          </cell>
          <cell r="S221">
            <v>1.625</v>
          </cell>
          <cell r="T221">
            <v>1.0625</v>
          </cell>
          <cell r="U221">
            <v>0</v>
          </cell>
          <cell r="V221">
            <v>0</v>
          </cell>
          <cell r="W221">
            <v>0</v>
          </cell>
          <cell r="X221">
            <v>0</v>
          </cell>
          <cell r="Y221">
            <v>0</v>
          </cell>
          <cell r="Z221">
            <v>8.2200000000000006</v>
          </cell>
          <cell r="AA221">
            <v>0</v>
          </cell>
          <cell r="AB221">
            <v>20.7</v>
          </cell>
          <cell r="AC221">
            <v>0</v>
          </cell>
          <cell r="AD221">
            <v>0</v>
          </cell>
          <cell r="AE221">
            <v>662</v>
          </cell>
          <cell r="AF221">
            <v>119</v>
          </cell>
          <cell r="AG221">
            <v>107</v>
          </cell>
          <cell r="AH221">
            <v>5.34</v>
          </cell>
          <cell r="AI221">
            <v>216</v>
          </cell>
          <cell r="AJ221">
            <v>54.3</v>
          </cell>
          <cell r="AK221">
            <v>35.799999999999997</v>
          </cell>
          <cell r="AL221">
            <v>3.05</v>
          </cell>
          <cell r="AM221">
            <v>0</v>
          </cell>
          <cell r="AN221">
            <v>3.84</v>
          </cell>
          <cell r="AO221">
            <v>7330</v>
          </cell>
          <cell r="AP221">
            <v>0</v>
          </cell>
          <cell r="AQ221">
            <v>35.299999999999997</v>
          </cell>
          <cell r="AR221">
            <v>78.5</v>
          </cell>
          <cell r="AS221">
            <v>24.9</v>
          </cell>
          <cell r="AT221">
            <v>58.9</v>
          </cell>
          <cell r="AU221">
            <v>0</v>
          </cell>
          <cell r="AV221">
            <v>0</v>
          </cell>
          <cell r="AW221">
            <v>0</v>
          </cell>
          <cell r="AX221">
            <v>0</v>
          </cell>
          <cell r="AY221" t="str">
            <v>W310X117</v>
          </cell>
          <cell r="AZ221" t="str">
            <v>W310X117</v>
          </cell>
          <cell r="BA221">
            <v>117</v>
          </cell>
          <cell r="BB221">
            <v>15000</v>
          </cell>
          <cell r="BC221">
            <v>315</v>
          </cell>
          <cell r="BD221">
            <v>0</v>
          </cell>
          <cell r="BE221">
            <v>0</v>
          </cell>
          <cell r="BF221">
            <v>307</v>
          </cell>
          <cell r="BG221">
            <v>0</v>
          </cell>
          <cell r="BH221">
            <v>0</v>
          </cell>
          <cell r="BI221">
            <v>11.9</v>
          </cell>
          <cell r="BJ221">
            <v>18.7</v>
          </cell>
          <cell r="BK221">
            <v>0</v>
          </cell>
          <cell r="BL221">
            <v>0</v>
          </cell>
          <cell r="BM221">
            <v>0</v>
          </cell>
          <cell r="BN221">
            <v>33.799999999999997</v>
          </cell>
          <cell r="BO221">
            <v>41.3</v>
          </cell>
          <cell r="BP221">
            <v>0</v>
          </cell>
          <cell r="BQ221">
            <v>0</v>
          </cell>
          <cell r="BR221">
            <v>0</v>
          </cell>
          <cell r="BS221">
            <v>0</v>
          </cell>
          <cell r="BT221">
            <v>0</v>
          </cell>
          <cell r="BU221">
            <v>117</v>
          </cell>
          <cell r="BV221">
            <v>0</v>
          </cell>
          <cell r="BW221">
            <v>0</v>
          </cell>
          <cell r="BX221">
            <v>20.7</v>
          </cell>
          <cell r="BY221">
            <v>0</v>
          </cell>
          <cell r="BZ221">
            <v>276</v>
          </cell>
          <cell r="CA221">
            <v>1950</v>
          </cell>
          <cell r="CB221">
            <v>1750</v>
          </cell>
          <cell r="CC221">
            <v>136</v>
          </cell>
          <cell r="CD221">
            <v>89.9</v>
          </cell>
          <cell r="CE221">
            <v>890</v>
          </cell>
          <cell r="CF221">
            <v>587</v>
          </cell>
          <cell r="CG221">
            <v>77.5</v>
          </cell>
          <cell r="CH221">
            <v>0</v>
          </cell>
          <cell r="CI221">
            <v>1600</v>
          </cell>
          <cell r="CJ221">
            <v>1970</v>
          </cell>
          <cell r="CK221">
            <v>0</v>
          </cell>
          <cell r="CL221">
            <v>22800</v>
          </cell>
          <cell r="CM221">
            <v>32.700000000000003</v>
          </cell>
          <cell r="CN221">
            <v>408</v>
          </cell>
          <cell r="CO221">
            <v>965</v>
          </cell>
          <cell r="CP221">
            <v>0</v>
          </cell>
          <cell r="CQ221">
            <v>0</v>
          </cell>
          <cell r="CR221">
            <v>0</v>
          </cell>
          <cell r="CS221">
            <v>0</v>
          </cell>
        </row>
        <row r="222">
          <cell r="C222" t="str">
            <v>W12X72</v>
          </cell>
          <cell r="D222" t="str">
            <v>F</v>
          </cell>
          <cell r="E222">
            <v>72</v>
          </cell>
          <cell r="F222">
            <v>21.1</v>
          </cell>
          <cell r="G222">
            <v>12.3</v>
          </cell>
          <cell r="H222">
            <v>0</v>
          </cell>
          <cell r="I222">
            <v>0</v>
          </cell>
          <cell r="J222">
            <v>12</v>
          </cell>
          <cell r="K222">
            <v>0</v>
          </cell>
          <cell r="L222">
            <v>0</v>
          </cell>
          <cell r="M222">
            <v>0.43</v>
          </cell>
          <cell r="N222">
            <v>0.67</v>
          </cell>
          <cell r="O222">
            <v>0</v>
          </cell>
          <cell r="P222">
            <v>0</v>
          </cell>
          <cell r="Q222">
            <v>0</v>
          </cell>
          <cell r="R222">
            <v>1.27</v>
          </cell>
          <cell r="S222">
            <v>1.5625</v>
          </cell>
          <cell r="T222">
            <v>1.0625</v>
          </cell>
          <cell r="U222">
            <v>0</v>
          </cell>
          <cell r="V222">
            <v>0</v>
          </cell>
          <cell r="W222">
            <v>0</v>
          </cell>
          <cell r="X222">
            <v>0</v>
          </cell>
          <cell r="Y222">
            <v>0</v>
          </cell>
          <cell r="Z222">
            <v>8.99</v>
          </cell>
          <cell r="AA222">
            <v>0</v>
          </cell>
          <cell r="AB222">
            <v>22.6</v>
          </cell>
          <cell r="AC222">
            <v>0</v>
          </cell>
          <cell r="AD222">
            <v>0</v>
          </cell>
          <cell r="AE222">
            <v>597</v>
          </cell>
          <cell r="AF222">
            <v>108</v>
          </cell>
          <cell r="AG222">
            <v>97.4</v>
          </cell>
          <cell r="AH222">
            <v>5.31</v>
          </cell>
          <cell r="AI222">
            <v>195</v>
          </cell>
          <cell r="AJ222">
            <v>49.2</v>
          </cell>
          <cell r="AK222">
            <v>32.4</v>
          </cell>
          <cell r="AL222">
            <v>3.04</v>
          </cell>
          <cell r="AM222">
            <v>0</v>
          </cell>
          <cell r="AN222">
            <v>2.93</v>
          </cell>
          <cell r="AO222">
            <v>6540</v>
          </cell>
          <cell r="AP222">
            <v>0</v>
          </cell>
          <cell r="AQ222">
            <v>34.9</v>
          </cell>
          <cell r="AR222">
            <v>70.099999999999994</v>
          </cell>
          <cell r="AS222">
            <v>22.5</v>
          </cell>
          <cell r="AT222">
            <v>53.2</v>
          </cell>
          <cell r="AU222">
            <v>0</v>
          </cell>
          <cell r="AV222">
            <v>0</v>
          </cell>
          <cell r="AW222">
            <v>0</v>
          </cell>
          <cell r="AX222">
            <v>0</v>
          </cell>
          <cell r="AY222" t="str">
            <v>W310X107</v>
          </cell>
          <cell r="AZ222" t="str">
            <v>W310X107</v>
          </cell>
          <cell r="BA222">
            <v>107</v>
          </cell>
          <cell r="BB222">
            <v>13600</v>
          </cell>
          <cell r="BC222">
            <v>312</v>
          </cell>
          <cell r="BD222">
            <v>0</v>
          </cell>
          <cell r="BE222">
            <v>0</v>
          </cell>
          <cell r="BF222">
            <v>305</v>
          </cell>
          <cell r="BG222">
            <v>0</v>
          </cell>
          <cell r="BH222">
            <v>0</v>
          </cell>
          <cell r="BI222">
            <v>10.9</v>
          </cell>
          <cell r="BJ222">
            <v>17</v>
          </cell>
          <cell r="BK222">
            <v>0</v>
          </cell>
          <cell r="BL222">
            <v>0</v>
          </cell>
          <cell r="BM222">
            <v>0</v>
          </cell>
          <cell r="BN222">
            <v>32.299999999999997</v>
          </cell>
          <cell r="BO222">
            <v>39.700000000000003</v>
          </cell>
          <cell r="BP222">
            <v>0</v>
          </cell>
          <cell r="BQ222">
            <v>0</v>
          </cell>
          <cell r="BR222">
            <v>0</v>
          </cell>
          <cell r="BS222">
            <v>0</v>
          </cell>
          <cell r="BT222">
            <v>0</v>
          </cell>
          <cell r="BU222">
            <v>107</v>
          </cell>
          <cell r="BV222">
            <v>0</v>
          </cell>
          <cell r="BW222">
            <v>0</v>
          </cell>
          <cell r="BX222">
            <v>22.6</v>
          </cell>
          <cell r="BY222">
            <v>0</v>
          </cell>
          <cell r="BZ222">
            <v>248</v>
          </cell>
          <cell r="CA222">
            <v>1770</v>
          </cell>
          <cell r="CB222">
            <v>1600</v>
          </cell>
          <cell r="CC222">
            <v>135</v>
          </cell>
          <cell r="CD222">
            <v>81.2</v>
          </cell>
          <cell r="CE222">
            <v>806</v>
          </cell>
          <cell r="CF222">
            <v>531</v>
          </cell>
          <cell r="CG222">
            <v>77.2</v>
          </cell>
          <cell r="CH222">
            <v>0</v>
          </cell>
          <cell r="CI222">
            <v>1220</v>
          </cell>
          <cell r="CJ222">
            <v>1760</v>
          </cell>
          <cell r="CK222">
            <v>0</v>
          </cell>
          <cell r="CL222">
            <v>22500</v>
          </cell>
          <cell r="CM222">
            <v>29.2</v>
          </cell>
          <cell r="CN222">
            <v>369</v>
          </cell>
          <cell r="CO222">
            <v>872</v>
          </cell>
          <cell r="CP222">
            <v>0</v>
          </cell>
          <cell r="CQ222">
            <v>0</v>
          </cell>
          <cell r="CR222">
            <v>0</v>
          </cell>
          <cell r="CS222">
            <v>0</v>
          </cell>
        </row>
        <row r="223">
          <cell r="C223" t="str">
            <v>W12X65</v>
          </cell>
          <cell r="D223" t="str">
            <v>F</v>
          </cell>
          <cell r="E223">
            <v>65</v>
          </cell>
          <cell r="F223">
            <v>19.100000000000001</v>
          </cell>
          <cell r="G223">
            <v>12.1</v>
          </cell>
          <cell r="H223">
            <v>0</v>
          </cell>
          <cell r="I223">
            <v>0</v>
          </cell>
          <cell r="J223">
            <v>12</v>
          </cell>
          <cell r="K223">
            <v>0</v>
          </cell>
          <cell r="L223">
            <v>0</v>
          </cell>
          <cell r="M223">
            <v>0.39</v>
          </cell>
          <cell r="N223">
            <v>0.60499999999999998</v>
          </cell>
          <cell r="O223">
            <v>0</v>
          </cell>
          <cell r="P223">
            <v>0</v>
          </cell>
          <cell r="Q223">
            <v>0</v>
          </cell>
          <cell r="R223">
            <v>1.2</v>
          </cell>
          <cell r="S223">
            <v>1.5</v>
          </cell>
          <cell r="T223">
            <v>1</v>
          </cell>
          <cell r="U223">
            <v>0</v>
          </cell>
          <cell r="V223">
            <v>0</v>
          </cell>
          <cell r="W223">
            <v>0</v>
          </cell>
          <cell r="X223">
            <v>0</v>
          </cell>
          <cell r="Y223">
            <v>0</v>
          </cell>
          <cell r="Z223">
            <v>9.92</v>
          </cell>
          <cell r="AA223">
            <v>0</v>
          </cell>
          <cell r="AB223">
            <v>24.9</v>
          </cell>
          <cell r="AC223">
            <v>0</v>
          </cell>
          <cell r="AD223">
            <v>0</v>
          </cell>
          <cell r="AE223">
            <v>533</v>
          </cell>
          <cell r="AF223">
            <v>96.8</v>
          </cell>
          <cell r="AG223">
            <v>87.9</v>
          </cell>
          <cell r="AH223">
            <v>5.28</v>
          </cell>
          <cell r="AI223">
            <v>174</v>
          </cell>
          <cell r="AJ223">
            <v>44.1</v>
          </cell>
          <cell r="AK223">
            <v>29.1</v>
          </cell>
          <cell r="AL223">
            <v>3.02</v>
          </cell>
          <cell r="AM223">
            <v>0</v>
          </cell>
          <cell r="AN223">
            <v>2.1800000000000002</v>
          </cell>
          <cell r="AO223">
            <v>5780</v>
          </cell>
          <cell r="AP223">
            <v>0</v>
          </cell>
          <cell r="AQ223">
            <v>34.5</v>
          </cell>
          <cell r="AR223">
            <v>62.6</v>
          </cell>
          <cell r="AS223">
            <v>20.2</v>
          </cell>
          <cell r="AT223">
            <v>47.5</v>
          </cell>
          <cell r="AU223">
            <v>0</v>
          </cell>
          <cell r="AV223">
            <v>0</v>
          </cell>
          <cell r="AW223">
            <v>0</v>
          </cell>
          <cell r="AX223">
            <v>0</v>
          </cell>
          <cell r="AY223" t="str">
            <v>W310X97</v>
          </cell>
          <cell r="AZ223" t="str">
            <v>W310X97</v>
          </cell>
          <cell r="BA223">
            <v>97</v>
          </cell>
          <cell r="BB223">
            <v>12300</v>
          </cell>
          <cell r="BC223">
            <v>307</v>
          </cell>
          <cell r="BD223">
            <v>0</v>
          </cell>
          <cell r="BE223">
            <v>0</v>
          </cell>
          <cell r="BF223">
            <v>305</v>
          </cell>
          <cell r="BG223">
            <v>0</v>
          </cell>
          <cell r="BH223">
            <v>0</v>
          </cell>
          <cell r="BI223">
            <v>9.91</v>
          </cell>
          <cell r="BJ223">
            <v>15.4</v>
          </cell>
          <cell r="BK223">
            <v>0</v>
          </cell>
          <cell r="BL223">
            <v>0</v>
          </cell>
          <cell r="BM223">
            <v>0</v>
          </cell>
          <cell r="BN223">
            <v>30.5</v>
          </cell>
          <cell r="BO223">
            <v>38.1</v>
          </cell>
          <cell r="BP223">
            <v>0</v>
          </cell>
          <cell r="BQ223">
            <v>0</v>
          </cell>
          <cell r="BR223">
            <v>0</v>
          </cell>
          <cell r="BS223">
            <v>0</v>
          </cell>
          <cell r="BT223">
            <v>0</v>
          </cell>
          <cell r="BU223">
            <v>97</v>
          </cell>
          <cell r="BV223">
            <v>0</v>
          </cell>
          <cell r="BW223">
            <v>0</v>
          </cell>
          <cell r="BX223">
            <v>24.9</v>
          </cell>
          <cell r="BY223">
            <v>0</v>
          </cell>
          <cell r="BZ223">
            <v>222</v>
          </cell>
          <cell r="CA223">
            <v>1590</v>
          </cell>
          <cell r="CB223">
            <v>1440</v>
          </cell>
          <cell r="CC223">
            <v>134</v>
          </cell>
          <cell r="CD223">
            <v>72.400000000000006</v>
          </cell>
          <cell r="CE223">
            <v>723</v>
          </cell>
          <cell r="CF223">
            <v>477</v>
          </cell>
          <cell r="CG223">
            <v>76.7</v>
          </cell>
          <cell r="CH223">
            <v>0</v>
          </cell>
          <cell r="CI223">
            <v>907</v>
          </cell>
          <cell r="CJ223">
            <v>1550</v>
          </cell>
          <cell r="CK223">
            <v>0</v>
          </cell>
          <cell r="CL223">
            <v>22300</v>
          </cell>
          <cell r="CM223">
            <v>26.1</v>
          </cell>
          <cell r="CN223">
            <v>331</v>
          </cell>
          <cell r="CO223">
            <v>778</v>
          </cell>
          <cell r="CP223">
            <v>0</v>
          </cell>
          <cell r="CQ223">
            <v>0</v>
          </cell>
          <cell r="CR223">
            <v>0</v>
          </cell>
          <cell r="CS223">
            <v>0</v>
          </cell>
        </row>
        <row r="224">
          <cell r="C224" t="str">
            <v>W12X58</v>
          </cell>
          <cell r="D224" t="str">
            <v>F</v>
          </cell>
          <cell r="E224">
            <v>58</v>
          </cell>
          <cell r="F224">
            <v>17</v>
          </cell>
          <cell r="G224">
            <v>12.2</v>
          </cell>
          <cell r="H224">
            <v>0</v>
          </cell>
          <cell r="I224">
            <v>0</v>
          </cell>
          <cell r="J224">
            <v>10</v>
          </cell>
          <cell r="K224">
            <v>0</v>
          </cell>
          <cell r="L224">
            <v>0</v>
          </cell>
          <cell r="M224">
            <v>0.36</v>
          </cell>
          <cell r="N224">
            <v>0.64</v>
          </cell>
          <cell r="O224">
            <v>9.25</v>
          </cell>
          <cell r="P224">
            <v>0</v>
          </cell>
          <cell r="Q224">
            <v>0</v>
          </cell>
          <cell r="R224">
            <v>1.24</v>
          </cell>
          <cell r="S224">
            <v>1.5</v>
          </cell>
          <cell r="T224">
            <v>0.9375</v>
          </cell>
          <cell r="U224">
            <v>0</v>
          </cell>
          <cell r="V224">
            <v>0</v>
          </cell>
          <cell r="W224">
            <v>0</v>
          </cell>
          <cell r="X224">
            <v>0</v>
          </cell>
          <cell r="Y224">
            <v>0</v>
          </cell>
          <cell r="Z224">
            <v>7.82</v>
          </cell>
          <cell r="AA224">
            <v>0</v>
          </cell>
          <cell r="AB224">
            <v>27</v>
          </cell>
          <cell r="AC224">
            <v>0</v>
          </cell>
          <cell r="AD224">
            <v>0</v>
          </cell>
          <cell r="AE224">
            <v>475</v>
          </cell>
          <cell r="AF224">
            <v>86.4</v>
          </cell>
          <cell r="AG224">
            <v>78</v>
          </cell>
          <cell r="AH224">
            <v>5.28</v>
          </cell>
          <cell r="AI224">
            <v>107</v>
          </cell>
          <cell r="AJ224">
            <v>32.5</v>
          </cell>
          <cell r="AK224">
            <v>21.4</v>
          </cell>
          <cell r="AL224">
            <v>2.5099999999999998</v>
          </cell>
          <cell r="AM224">
            <v>0</v>
          </cell>
          <cell r="AN224">
            <v>2.1</v>
          </cell>
          <cell r="AO224">
            <v>3570</v>
          </cell>
          <cell r="AP224">
            <v>0</v>
          </cell>
          <cell r="AQ224">
            <v>28.9</v>
          </cell>
          <cell r="AR224">
            <v>46.2</v>
          </cell>
          <cell r="AS224">
            <v>17.8</v>
          </cell>
          <cell r="AT224">
            <v>42.4</v>
          </cell>
          <cell r="AU224">
            <v>0</v>
          </cell>
          <cell r="AV224">
            <v>0</v>
          </cell>
          <cell r="AW224">
            <v>0</v>
          </cell>
          <cell r="AX224">
            <v>0</v>
          </cell>
          <cell r="AY224" t="str">
            <v>W310X86</v>
          </cell>
          <cell r="AZ224" t="str">
            <v>W310X86</v>
          </cell>
          <cell r="BA224">
            <v>86</v>
          </cell>
          <cell r="BB224">
            <v>11000</v>
          </cell>
          <cell r="BC224">
            <v>310</v>
          </cell>
          <cell r="BD224">
            <v>0</v>
          </cell>
          <cell r="BE224">
            <v>0</v>
          </cell>
          <cell r="BF224">
            <v>254</v>
          </cell>
          <cell r="BG224">
            <v>0</v>
          </cell>
          <cell r="BH224">
            <v>0</v>
          </cell>
          <cell r="BI224">
            <v>9.14</v>
          </cell>
          <cell r="BJ224">
            <v>16.3</v>
          </cell>
          <cell r="BK224">
            <v>0</v>
          </cell>
          <cell r="BL224">
            <v>0</v>
          </cell>
          <cell r="BM224">
            <v>0</v>
          </cell>
          <cell r="BN224">
            <v>31.5</v>
          </cell>
          <cell r="BO224">
            <v>38.1</v>
          </cell>
          <cell r="BP224">
            <v>0</v>
          </cell>
          <cell r="BQ224">
            <v>0</v>
          </cell>
          <cell r="BR224">
            <v>0</v>
          </cell>
          <cell r="BS224">
            <v>0</v>
          </cell>
          <cell r="BT224">
            <v>0</v>
          </cell>
          <cell r="BU224">
            <v>86</v>
          </cell>
          <cell r="BV224">
            <v>0</v>
          </cell>
          <cell r="BW224">
            <v>0</v>
          </cell>
          <cell r="BX224">
            <v>27</v>
          </cell>
          <cell r="BY224">
            <v>0</v>
          </cell>
          <cell r="BZ224">
            <v>198</v>
          </cell>
          <cell r="CA224">
            <v>1420</v>
          </cell>
          <cell r="CB224">
            <v>1280</v>
          </cell>
          <cell r="CC224">
            <v>134</v>
          </cell>
          <cell r="CD224">
            <v>44.5</v>
          </cell>
          <cell r="CE224">
            <v>533</v>
          </cell>
          <cell r="CF224">
            <v>351</v>
          </cell>
          <cell r="CG224">
            <v>63.8</v>
          </cell>
          <cell r="CH224">
            <v>0</v>
          </cell>
          <cell r="CI224">
            <v>874</v>
          </cell>
          <cell r="CJ224">
            <v>959</v>
          </cell>
          <cell r="CK224">
            <v>0</v>
          </cell>
          <cell r="CL224">
            <v>18600</v>
          </cell>
          <cell r="CM224">
            <v>19.2</v>
          </cell>
          <cell r="CN224">
            <v>292</v>
          </cell>
          <cell r="CO224">
            <v>695</v>
          </cell>
          <cell r="CP224">
            <v>0</v>
          </cell>
          <cell r="CQ224">
            <v>0</v>
          </cell>
          <cell r="CR224">
            <v>0</v>
          </cell>
          <cell r="CS224">
            <v>0</v>
          </cell>
        </row>
        <row r="225">
          <cell r="C225" t="str">
            <v>W12X53</v>
          </cell>
          <cell r="D225" t="str">
            <v>F</v>
          </cell>
          <cell r="E225">
            <v>53</v>
          </cell>
          <cell r="F225">
            <v>15.6</v>
          </cell>
          <cell r="G225">
            <v>12.1</v>
          </cell>
          <cell r="H225">
            <v>0</v>
          </cell>
          <cell r="I225">
            <v>0</v>
          </cell>
          <cell r="J225">
            <v>10</v>
          </cell>
          <cell r="K225">
            <v>0</v>
          </cell>
          <cell r="L225">
            <v>0</v>
          </cell>
          <cell r="M225">
            <v>0.34499999999999997</v>
          </cell>
          <cell r="N225">
            <v>0.57499999999999996</v>
          </cell>
          <cell r="O225">
            <v>9.25</v>
          </cell>
          <cell r="P225">
            <v>0</v>
          </cell>
          <cell r="Q225">
            <v>0</v>
          </cell>
          <cell r="R225">
            <v>1.18</v>
          </cell>
          <cell r="S225">
            <v>1.375</v>
          </cell>
          <cell r="T225">
            <v>0.9375</v>
          </cell>
          <cell r="U225">
            <v>0</v>
          </cell>
          <cell r="V225">
            <v>0</v>
          </cell>
          <cell r="W225">
            <v>0</v>
          </cell>
          <cell r="X225">
            <v>0</v>
          </cell>
          <cell r="Y225">
            <v>0</v>
          </cell>
          <cell r="Z225">
            <v>8.69</v>
          </cell>
          <cell r="AA225">
            <v>0</v>
          </cell>
          <cell r="AB225">
            <v>28.1</v>
          </cell>
          <cell r="AC225">
            <v>0</v>
          </cell>
          <cell r="AD225">
            <v>0</v>
          </cell>
          <cell r="AE225">
            <v>425</v>
          </cell>
          <cell r="AF225">
            <v>77.900000000000006</v>
          </cell>
          <cell r="AG225">
            <v>70.599999999999994</v>
          </cell>
          <cell r="AH225">
            <v>5.23</v>
          </cell>
          <cell r="AI225">
            <v>95.8</v>
          </cell>
          <cell r="AJ225">
            <v>29.1</v>
          </cell>
          <cell r="AK225">
            <v>19.2</v>
          </cell>
          <cell r="AL225">
            <v>2.48</v>
          </cell>
          <cell r="AM225">
            <v>0</v>
          </cell>
          <cell r="AN225">
            <v>1.58</v>
          </cell>
          <cell r="AO225">
            <v>3160</v>
          </cell>
          <cell r="AP225">
            <v>0</v>
          </cell>
          <cell r="AQ225">
            <v>28.8</v>
          </cell>
          <cell r="AR225">
            <v>41.4</v>
          </cell>
          <cell r="AS225">
            <v>16</v>
          </cell>
          <cell r="AT225">
            <v>38.299999999999997</v>
          </cell>
          <cell r="AU225">
            <v>0</v>
          </cell>
          <cell r="AV225">
            <v>0</v>
          </cell>
          <cell r="AW225">
            <v>0</v>
          </cell>
          <cell r="AX225">
            <v>0</v>
          </cell>
          <cell r="AY225" t="str">
            <v>W310X79</v>
          </cell>
          <cell r="AZ225" t="str">
            <v>W310X79</v>
          </cell>
          <cell r="BA225">
            <v>79</v>
          </cell>
          <cell r="BB225">
            <v>10100</v>
          </cell>
          <cell r="BC225">
            <v>307</v>
          </cell>
          <cell r="BD225">
            <v>0</v>
          </cell>
          <cell r="BE225">
            <v>0</v>
          </cell>
          <cell r="BF225">
            <v>254</v>
          </cell>
          <cell r="BG225">
            <v>0</v>
          </cell>
          <cell r="BH225">
            <v>0</v>
          </cell>
          <cell r="BI225">
            <v>8.76</v>
          </cell>
          <cell r="BJ225">
            <v>14.6</v>
          </cell>
          <cell r="BK225">
            <v>0</v>
          </cell>
          <cell r="BL225">
            <v>0</v>
          </cell>
          <cell r="BM225">
            <v>0</v>
          </cell>
          <cell r="BN225">
            <v>30</v>
          </cell>
          <cell r="BO225">
            <v>34.9</v>
          </cell>
          <cell r="BP225">
            <v>0</v>
          </cell>
          <cell r="BQ225">
            <v>0</v>
          </cell>
          <cell r="BR225">
            <v>0</v>
          </cell>
          <cell r="BS225">
            <v>0</v>
          </cell>
          <cell r="BT225">
            <v>0</v>
          </cell>
          <cell r="BU225">
            <v>79</v>
          </cell>
          <cell r="BV225">
            <v>0</v>
          </cell>
          <cell r="BW225">
            <v>0</v>
          </cell>
          <cell r="BX225">
            <v>28.1</v>
          </cell>
          <cell r="BY225">
            <v>0</v>
          </cell>
          <cell r="BZ225">
            <v>177</v>
          </cell>
          <cell r="CA225">
            <v>1280</v>
          </cell>
          <cell r="CB225">
            <v>1160</v>
          </cell>
          <cell r="CC225">
            <v>133</v>
          </cell>
          <cell r="CD225">
            <v>39.9</v>
          </cell>
          <cell r="CE225">
            <v>477</v>
          </cell>
          <cell r="CF225">
            <v>315</v>
          </cell>
          <cell r="CG225">
            <v>63</v>
          </cell>
          <cell r="CH225">
            <v>0</v>
          </cell>
          <cell r="CI225">
            <v>658</v>
          </cell>
          <cell r="CJ225">
            <v>849</v>
          </cell>
          <cell r="CK225">
            <v>0</v>
          </cell>
          <cell r="CL225">
            <v>18600</v>
          </cell>
          <cell r="CM225">
            <v>17.2</v>
          </cell>
          <cell r="CN225">
            <v>262</v>
          </cell>
          <cell r="CO225">
            <v>628</v>
          </cell>
          <cell r="CP225">
            <v>0</v>
          </cell>
          <cell r="CQ225">
            <v>0</v>
          </cell>
          <cell r="CR225">
            <v>0</v>
          </cell>
          <cell r="CS225">
            <v>0</v>
          </cell>
        </row>
        <row r="226">
          <cell r="C226" t="str">
            <v>W12X50</v>
          </cell>
          <cell r="D226" t="str">
            <v>F</v>
          </cell>
          <cell r="E226">
            <v>50</v>
          </cell>
          <cell r="F226">
            <v>14.6</v>
          </cell>
          <cell r="G226">
            <v>12.2</v>
          </cell>
          <cell r="H226">
            <v>0</v>
          </cell>
          <cell r="I226">
            <v>0</v>
          </cell>
          <cell r="J226">
            <v>8.08</v>
          </cell>
          <cell r="K226">
            <v>0</v>
          </cell>
          <cell r="L226">
            <v>0</v>
          </cell>
          <cell r="M226">
            <v>0.37</v>
          </cell>
          <cell r="N226">
            <v>0.64</v>
          </cell>
          <cell r="O226">
            <v>9.25</v>
          </cell>
          <cell r="P226">
            <v>0</v>
          </cell>
          <cell r="Q226">
            <v>0</v>
          </cell>
          <cell r="R226">
            <v>1.1399999999999999</v>
          </cell>
          <cell r="S226">
            <v>1.5</v>
          </cell>
          <cell r="T226">
            <v>0.9375</v>
          </cell>
          <cell r="U226">
            <v>0</v>
          </cell>
          <cell r="V226">
            <v>0</v>
          </cell>
          <cell r="W226">
            <v>0</v>
          </cell>
          <cell r="X226">
            <v>0</v>
          </cell>
          <cell r="Y226">
            <v>0</v>
          </cell>
          <cell r="Z226">
            <v>6.31</v>
          </cell>
          <cell r="AA226">
            <v>0</v>
          </cell>
          <cell r="AB226">
            <v>26.8</v>
          </cell>
          <cell r="AC226">
            <v>0</v>
          </cell>
          <cell r="AD226">
            <v>0</v>
          </cell>
          <cell r="AE226">
            <v>391</v>
          </cell>
          <cell r="AF226">
            <v>71.900000000000006</v>
          </cell>
          <cell r="AG226">
            <v>64.2</v>
          </cell>
          <cell r="AH226">
            <v>5.18</v>
          </cell>
          <cell r="AI226">
            <v>56.3</v>
          </cell>
          <cell r="AJ226">
            <v>21.3</v>
          </cell>
          <cell r="AK226">
            <v>13.9</v>
          </cell>
          <cell r="AL226">
            <v>1.96</v>
          </cell>
          <cell r="AM226">
            <v>0</v>
          </cell>
          <cell r="AN226">
            <v>1.71</v>
          </cell>
          <cell r="AO226">
            <v>1880</v>
          </cell>
          <cell r="AP226">
            <v>0</v>
          </cell>
          <cell r="AQ226">
            <v>23.4</v>
          </cell>
          <cell r="AR226">
            <v>30.2</v>
          </cell>
          <cell r="AS226">
            <v>14.3</v>
          </cell>
          <cell r="AT226">
            <v>35.4</v>
          </cell>
          <cell r="AU226">
            <v>0</v>
          </cell>
          <cell r="AV226">
            <v>0</v>
          </cell>
          <cell r="AW226">
            <v>0</v>
          </cell>
          <cell r="AX226">
            <v>0</v>
          </cell>
          <cell r="AY226" t="str">
            <v>W310X74</v>
          </cell>
          <cell r="AZ226" t="str">
            <v>W310X74</v>
          </cell>
          <cell r="BA226">
            <v>74</v>
          </cell>
          <cell r="BB226">
            <v>9420</v>
          </cell>
          <cell r="BC226">
            <v>310</v>
          </cell>
          <cell r="BD226">
            <v>0</v>
          </cell>
          <cell r="BE226">
            <v>0</v>
          </cell>
          <cell r="BF226">
            <v>205</v>
          </cell>
          <cell r="BG226">
            <v>0</v>
          </cell>
          <cell r="BH226">
            <v>0</v>
          </cell>
          <cell r="BI226">
            <v>9.4</v>
          </cell>
          <cell r="BJ226">
            <v>16.3</v>
          </cell>
          <cell r="BK226">
            <v>0</v>
          </cell>
          <cell r="BL226">
            <v>0</v>
          </cell>
          <cell r="BM226">
            <v>0</v>
          </cell>
          <cell r="BN226">
            <v>29</v>
          </cell>
          <cell r="BO226">
            <v>38.1</v>
          </cell>
          <cell r="BP226">
            <v>0</v>
          </cell>
          <cell r="BQ226">
            <v>0</v>
          </cell>
          <cell r="BR226">
            <v>0</v>
          </cell>
          <cell r="BS226">
            <v>0</v>
          </cell>
          <cell r="BT226">
            <v>0</v>
          </cell>
          <cell r="BU226">
            <v>74</v>
          </cell>
          <cell r="BV226">
            <v>0</v>
          </cell>
          <cell r="BW226">
            <v>0</v>
          </cell>
          <cell r="BX226">
            <v>26.8</v>
          </cell>
          <cell r="BY226">
            <v>0</v>
          </cell>
          <cell r="BZ226">
            <v>163</v>
          </cell>
          <cell r="CA226">
            <v>1180</v>
          </cell>
          <cell r="CB226">
            <v>1050</v>
          </cell>
          <cell r="CC226">
            <v>132</v>
          </cell>
          <cell r="CD226">
            <v>23.4</v>
          </cell>
          <cell r="CE226">
            <v>349</v>
          </cell>
          <cell r="CF226">
            <v>228</v>
          </cell>
          <cell r="CG226">
            <v>49.8</v>
          </cell>
          <cell r="CH226">
            <v>0</v>
          </cell>
          <cell r="CI226">
            <v>712</v>
          </cell>
          <cell r="CJ226">
            <v>505</v>
          </cell>
          <cell r="CK226">
            <v>0</v>
          </cell>
          <cell r="CL226">
            <v>15100</v>
          </cell>
          <cell r="CM226">
            <v>12.6</v>
          </cell>
          <cell r="CN226">
            <v>234</v>
          </cell>
          <cell r="CO226">
            <v>580</v>
          </cell>
          <cell r="CP226">
            <v>0</v>
          </cell>
          <cell r="CQ226">
            <v>0</v>
          </cell>
          <cell r="CR226">
            <v>0</v>
          </cell>
          <cell r="CS226">
            <v>0</v>
          </cell>
        </row>
        <row r="227">
          <cell r="C227" t="str">
            <v>W12X45</v>
          </cell>
          <cell r="D227" t="str">
            <v>F</v>
          </cell>
          <cell r="E227">
            <v>45</v>
          </cell>
          <cell r="F227">
            <v>13.1</v>
          </cell>
          <cell r="G227">
            <v>12.1</v>
          </cell>
          <cell r="H227">
            <v>0</v>
          </cell>
          <cell r="I227">
            <v>0</v>
          </cell>
          <cell r="J227">
            <v>8.0500000000000007</v>
          </cell>
          <cell r="K227">
            <v>0</v>
          </cell>
          <cell r="L227">
            <v>0</v>
          </cell>
          <cell r="M227">
            <v>0.33500000000000002</v>
          </cell>
          <cell r="N227">
            <v>0.57499999999999996</v>
          </cell>
          <cell r="O227">
            <v>9.25</v>
          </cell>
          <cell r="P227">
            <v>0</v>
          </cell>
          <cell r="Q227">
            <v>0</v>
          </cell>
          <cell r="R227">
            <v>1.08</v>
          </cell>
          <cell r="S227">
            <v>1.375</v>
          </cell>
          <cell r="T227">
            <v>0.9375</v>
          </cell>
          <cell r="U227">
            <v>0</v>
          </cell>
          <cell r="V227">
            <v>0</v>
          </cell>
          <cell r="W227">
            <v>0</v>
          </cell>
          <cell r="X227">
            <v>0</v>
          </cell>
          <cell r="Y227">
            <v>0</v>
          </cell>
          <cell r="Z227">
            <v>7</v>
          </cell>
          <cell r="AA227">
            <v>0</v>
          </cell>
          <cell r="AB227">
            <v>29.6</v>
          </cell>
          <cell r="AC227">
            <v>0</v>
          </cell>
          <cell r="AD227">
            <v>0</v>
          </cell>
          <cell r="AE227">
            <v>348</v>
          </cell>
          <cell r="AF227">
            <v>64.2</v>
          </cell>
          <cell r="AG227">
            <v>57.7</v>
          </cell>
          <cell r="AH227">
            <v>5.15</v>
          </cell>
          <cell r="AI227">
            <v>50</v>
          </cell>
          <cell r="AJ227">
            <v>19</v>
          </cell>
          <cell r="AK227">
            <v>12.4</v>
          </cell>
          <cell r="AL227">
            <v>1.95</v>
          </cell>
          <cell r="AM227">
            <v>0</v>
          </cell>
          <cell r="AN227">
            <v>1.26</v>
          </cell>
          <cell r="AO227">
            <v>1650</v>
          </cell>
          <cell r="AP227">
            <v>0</v>
          </cell>
          <cell r="AQ227">
            <v>23.2</v>
          </cell>
          <cell r="AR227">
            <v>26.8</v>
          </cell>
          <cell r="AS227">
            <v>12.8</v>
          </cell>
          <cell r="AT227">
            <v>31.7</v>
          </cell>
          <cell r="AU227">
            <v>0</v>
          </cell>
          <cell r="AV227">
            <v>0</v>
          </cell>
          <cell r="AW227">
            <v>0</v>
          </cell>
          <cell r="AX227">
            <v>0</v>
          </cell>
          <cell r="AY227" t="str">
            <v>W310X67</v>
          </cell>
          <cell r="AZ227" t="str">
            <v>W310X67</v>
          </cell>
          <cell r="BA227">
            <v>67</v>
          </cell>
          <cell r="BB227">
            <v>8450</v>
          </cell>
          <cell r="BC227">
            <v>307</v>
          </cell>
          <cell r="BD227">
            <v>0</v>
          </cell>
          <cell r="BE227">
            <v>0</v>
          </cell>
          <cell r="BF227">
            <v>204</v>
          </cell>
          <cell r="BG227">
            <v>0</v>
          </cell>
          <cell r="BH227">
            <v>0</v>
          </cell>
          <cell r="BI227">
            <v>8.51</v>
          </cell>
          <cell r="BJ227">
            <v>14.6</v>
          </cell>
          <cell r="BK227">
            <v>0</v>
          </cell>
          <cell r="BL227">
            <v>0</v>
          </cell>
          <cell r="BM227">
            <v>0</v>
          </cell>
          <cell r="BN227">
            <v>27.4</v>
          </cell>
          <cell r="BO227">
            <v>34.9</v>
          </cell>
          <cell r="BP227">
            <v>0</v>
          </cell>
          <cell r="BQ227">
            <v>0</v>
          </cell>
          <cell r="BR227">
            <v>0</v>
          </cell>
          <cell r="BS227">
            <v>0</v>
          </cell>
          <cell r="BT227">
            <v>0</v>
          </cell>
          <cell r="BU227">
            <v>67</v>
          </cell>
          <cell r="BV227">
            <v>0</v>
          </cell>
          <cell r="BW227">
            <v>0</v>
          </cell>
          <cell r="BX227">
            <v>29.6</v>
          </cell>
          <cell r="BY227">
            <v>0</v>
          </cell>
          <cell r="BZ227">
            <v>145</v>
          </cell>
          <cell r="CA227">
            <v>1050</v>
          </cell>
          <cell r="CB227">
            <v>946</v>
          </cell>
          <cell r="CC227">
            <v>131</v>
          </cell>
          <cell r="CD227">
            <v>20.8</v>
          </cell>
          <cell r="CE227">
            <v>311</v>
          </cell>
          <cell r="CF227">
            <v>203</v>
          </cell>
          <cell r="CG227">
            <v>49.5</v>
          </cell>
          <cell r="CH227">
            <v>0</v>
          </cell>
          <cell r="CI227">
            <v>524</v>
          </cell>
          <cell r="CJ227">
            <v>443</v>
          </cell>
          <cell r="CK227">
            <v>0</v>
          </cell>
          <cell r="CL227">
            <v>15000</v>
          </cell>
          <cell r="CM227">
            <v>11.2</v>
          </cell>
          <cell r="CN227">
            <v>210</v>
          </cell>
          <cell r="CO227">
            <v>519</v>
          </cell>
          <cell r="CP227">
            <v>0</v>
          </cell>
          <cell r="CQ227">
            <v>0</v>
          </cell>
          <cell r="CR227">
            <v>0</v>
          </cell>
          <cell r="CS227">
            <v>0</v>
          </cell>
        </row>
        <row r="228">
          <cell r="C228" t="str">
            <v>W12X40</v>
          </cell>
          <cell r="D228" t="str">
            <v>F</v>
          </cell>
          <cell r="E228">
            <v>40</v>
          </cell>
          <cell r="F228">
            <v>11.7</v>
          </cell>
          <cell r="G228">
            <v>11.9</v>
          </cell>
          <cell r="H228">
            <v>0</v>
          </cell>
          <cell r="I228">
            <v>0</v>
          </cell>
          <cell r="J228">
            <v>8.01</v>
          </cell>
          <cell r="K228">
            <v>0</v>
          </cell>
          <cell r="L228">
            <v>0</v>
          </cell>
          <cell r="M228">
            <v>0.29499999999999998</v>
          </cell>
          <cell r="N228">
            <v>0.51500000000000001</v>
          </cell>
          <cell r="O228">
            <v>9.25</v>
          </cell>
          <cell r="P228">
            <v>0</v>
          </cell>
          <cell r="Q228">
            <v>0</v>
          </cell>
          <cell r="R228">
            <v>1.02</v>
          </cell>
          <cell r="S228">
            <v>1.375</v>
          </cell>
          <cell r="T228">
            <v>0.875</v>
          </cell>
          <cell r="U228">
            <v>0</v>
          </cell>
          <cell r="V228">
            <v>0</v>
          </cell>
          <cell r="W228">
            <v>0</v>
          </cell>
          <cell r="X228">
            <v>0</v>
          </cell>
          <cell r="Y228">
            <v>0</v>
          </cell>
          <cell r="Z228">
            <v>7.77</v>
          </cell>
          <cell r="AA228">
            <v>0</v>
          </cell>
          <cell r="AB228">
            <v>33.6</v>
          </cell>
          <cell r="AC228">
            <v>0</v>
          </cell>
          <cell r="AD228">
            <v>0</v>
          </cell>
          <cell r="AE228">
            <v>307</v>
          </cell>
          <cell r="AF228">
            <v>57</v>
          </cell>
          <cell r="AG228">
            <v>51.5</v>
          </cell>
          <cell r="AH228">
            <v>5.13</v>
          </cell>
          <cell r="AI228">
            <v>44.1</v>
          </cell>
          <cell r="AJ228">
            <v>16.8</v>
          </cell>
          <cell r="AK228">
            <v>11</v>
          </cell>
          <cell r="AL228">
            <v>1.94</v>
          </cell>
          <cell r="AM228">
            <v>0</v>
          </cell>
          <cell r="AN228">
            <v>0.90600000000000003</v>
          </cell>
          <cell r="AO228">
            <v>1440</v>
          </cell>
          <cell r="AP228">
            <v>0</v>
          </cell>
          <cell r="AQ228">
            <v>22.8</v>
          </cell>
          <cell r="AR228">
            <v>23.5</v>
          </cell>
          <cell r="AS228">
            <v>11.3</v>
          </cell>
          <cell r="AT228">
            <v>27.8</v>
          </cell>
          <cell r="AU228">
            <v>0</v>
          </cell>
          <cell r="AV228">
            <v>0</v>
          </cell>
          <cell r="AW228">
            <v>0</v>
          </cell>
          <cell r="AX228">
            <v>0</v>
          </cell>
          <cell r="AY228" t="str">
            <v>W310X60</v>
          </cell>
          <cell r="AZ228" t="str">
            <v>W310X60</v>
          </cell>
          <cell r="BA228">
            <v>60</v>
          </cell>
          <cell r="BB228">
            <v>7550</v>
          </cell>
          <cell r="BC228">
            <v>302</v>
          </cell>
          <cell r="BD228">
            <v>0</v>
          </cell>
          <cell r="BE228">
            <v>0</v>
          </cell>
          <cell r="BF228">
            <v>203</v>
          </cell>
          <cell r="BG228">
            <v>0</v>
          </cell>
          <cell r="BH228">
            <v>0</v>
          </cell>
          <cell r="BI228">
            <v>7.49</v>
          </cell>
          <cell r="BJ228">
            <v>13.1</v>
          </cell>
          <cell r="BK228">
            <v>0</v>
          </cell>
          <cell r="BL228">
            <v>0</v>
          </cell>
          <cell r="BM228">
            <v>0</v>
          </cell>
          <cell r="BN228">
            <v>25.9</v>
          </cell>
          <cell r="BO228">
            <v>34.9</v>
          </cell>
          <cell r="BP228">
            <v>0</v>
          </cell>
          <cell r="BQ228">
            <v>0</v>
          </cell>
          <cell r="BR228">
            <v>0</v>
          </cell>
          <cell r="BS228">
            <v>0</v>
          </cell>
          <cell r="BT228">
            <v>0</v>
          </cell>
          <cell r="BU228">
            <v>60</v>
          </cell>
          <cell r="BV228">
            <v>0</v>
          </cell>
          <cell r="BW228">
            <v>0</v>
          </cell>
          <cell r="BX228">
            <v>33.6</v>
          </cell>
          <cell r="BY228">
            <v>0</v>
          </cell>
          <cell r="BZ228">
            <v>128</v>
          </cell>
          <cell r="CA228">
            <v>934</v>
          </cell>
          <cell r="CB228">
            <v>844</v>
          </cell>
          <cell r="CC228">
            <v>130</v>
          </cell>
          <cell r="CD228">
            <v>18.399999999999999</v>
          </cell>
          <cell r="CE228">
            <v>275</v>
          </cell>
          <cell r="CF228">
            <v>180</v>
          </cell>
          <cell r="CG228">
            <v>49.3</v>
          </cell>
          <cell r="CH228">
            <v>0</v>
          </cell>
          <cell r="CI228">
            <v>377</v>
          </cell>
          <cell r="CJ228">
            <v>387</v>
          </cell>
          <cell r="CK228">
            <v>0</v>
          </cell>
          <cell r="CL228">
            <v>14700</v>
          </cell>
          <cell r="CM228">
            <v>9.7799999999999994</v>
          </cell>
          <cell r="CN228">
            <v>185</v>
          </cell>
          <cell r="CO228">
            <v>456</v>
          </cell>
          <cell r="CP228">
            <v>0</v>
          </cell>
          <cell r="CQ228">
            <v>0</v>
          </cell>
          <cell r="CR228">
            <v>0</v>
          </cell>
          <cell r="CS228">
            <v>0</v>
          </cell>
        </row>
        <row r="229">
          <cell r="C229" t="str">
            <v>W12X35</v>
          </cell>
          <cell r="D229" t="str">
            <v>F</v>
          </cell>
          <cell r="E229">
            <v>35</v>
          </cell>
          <cell r="F229">
            <v>10.3</v>
          </cell>
          <cell r="G229">
            <v>12.5</v>
          </cell>
          <cell r="H229">
            <v>0</v>
          </cell>
          <cell r="I229">
            <v>0</v>
          </cell>
          <cell r="J229">
            <v>6.56</v>
          </cell>
          <cell r="K229">
            <v>0</v>
          </cell>
          <cell r="L229">
            <v>0</v>
          </cell>
          <cell r="M229">
            <v>0.3</v>
          </cell>
          <cell r="N229">
            <v>0.52</v>
          </cell>
          <cell r="O229">
            <v>0</v>
          </cell>
          <cell r="P229">
            <v>0</v>
          </cell>
          <cell r="Q229">
            <v>0</v>
          </cell>
          <cell r="R229">
            <v>0.82</v>
          </cell>
          <cell r="S229">
            <v>1.1875</v>
          </cell>
          <cell r="T229">
            <v>0.75</v>
          </cell>
          <cell r="U229">
            <v>0</v>
          </cell>
          <cell r="V229">
            <v>0</v>
          </cell>
          <cell r="W229">
            <v>0</v>
          </cell>
          <cell r="X229">
            <v>0</v>
          </cell>
          <cell r="Y229">
            <v>0</v>
          </cell>
          <cell r="Z229">
            <v>6.31</v>
          </cell>
          <cell r="AA229">
            <v>0</v>
          </cell>
          <cell r="AB229">
            <v>36.200000000000003</v>
          </cell>
          <cell r="AC229">
            <v>0</v>
          </cell>
          <cell r="AD229">
            <v>0</v>
          </cell>
          <cell r="AE229">
            <v>285</v>
          </cell>
          <cell r="AF229">
            <v>51.2</v>
          </cell>
          <cell r="AG229">
            <v>45.6</v>
          </cell>
          <cell r="AH229">
            <v>5.25</v>
          </cell>
          <cell r="AI229">
            <v>24.5</v>
          </cell>
          <cell r="AJ229">
            <v>11.5</v>
          </cell>
          <cell r="AK229">
            <v>7.47</v>
          </cell>
          <cell r="AL229">
            <v>1.54</v>
          </cell>
          <cell r="AM229">
            <v>0</v>
          </cell>
          <cell r="AN229">
            <v>0.74099999999999999</v>
          </cell>
          <cell r="AO229">
            <v>879</v>
          </cell>
          <cell r="AP229">
            <v>0</v>
          </cell>
          <cell r="AQ229">
            <v>19.600000000000001</v>
          </cell>
          <cell r="AR229">
            <v>16.8</v>
          </cell>
          <cell r="AS229">
            <v>9.75</v>
          </cell>
          <cell r="AT229">
            <v>25.4</v>
          </cell>
          <cell r="AU229">
            <v>0</v>
          </cell>
          <cell r="AV229">
            <v>0</v>
          </cell>
          <cell r="AW229">
            <v>0</v>
          </cell>
          <cell r="AX229">
            <v>0</v>
          </cell>
          <cell r="AY229" t="str">
            <v>W310X52</v>
          </cell>
          <cell r="AZ229" t="str">
            <v>W310X52</v>
          </cell>
          <cell r="BA229">
            <v>52</v>
          </cell>
          <cell r="BB229">
            <v>6650</v>
          </cell>
          <cell r="BC229">
            <v>318</v>
          </cell>
          <cell r="BD229">
            <v>0</v>
          </cell>
          <cell r="BE229">
            <v>0</v>
          </cell>
          <cell r="BF229">
            <v>167</v>
          </cell>
          <cell r="BG229">
            <v>0</v>
          </cell>
          <cell r="BH229">
            <v>0</v>
          </cell>
          <cell r="BI229">
            <v>7.62</v>
          </cell>
          <cell r="BJ229">
            <v>13.2</v>
          </cell>
          <cell r="BK229">
            <v>0</v>
          </cell>
          <cell r="BL229">
            <v>0</v>
          </cell>
          <cell r="BM229">
            <v>0</v>
          </cell>
          <cell r="BN229">
            <v>20.8</v>
          </cell>
          <cell r="BO229">
            <v>30.2</v>
          </cell>
          <cell r="BP229">
            <v>0</v>
          </cell>
          <cell r="BQ229">
            <v>0</v>
          </cell>
          <cell r="BR229">
            <v>0</v>
          </cell>
          <cell r="BS229">
            <v>0</v>
          </cell>
          <cell r="BT229">
            <v>0</v>
          </cell>
          <cell r="BU229">
            <v>52</v>
          </cell>
          <cell r="BV229">
            <v>0</v>
          </cell>
          <cell r="BW229">
            <v>0</v>
          </cell>
          <cell r="BX229">
            <v>36.200000000000003</v>
          </cell>
          <cell r="BY229">
            <v>0</v>
          </cell>
          <cell r="BZ229">
            <v>119</v>
          </cell>
          <cell r="CA229">
            <v>839</v>
          </cell>
          <cell r="CB229">
            <v>747</v>
          </cell>
          <cell r="CC229">
            <v>133</v>
          </cell>
          <cell r="CD229">
            <v>10.199999999999999</v>
          </cell>
          <cell r="CE229">
            <v>188</v>
          </cell>
          <cell r="CF229">
            <v>122</v>
          </cell>
          <cell r="CG229">
            <v>39.1</v>
          </cell>
          <cell r="CH229">
            <v>0</v>
          </cell>
          <cell r="CI229">
            <v>308</v>
          </cell>
          <cell r="CJ229">
            <v>236</v>
          </cell>
          <cell r="CK229">
            <v>0</v>
          </cell>
          <cell r="CL229">
            <v>12600</v>
          </cell>
          <cell r="CM229">
            <v>6.99</v>
          </cell>
          <cell r="CN229">
            <v>160</v>
          </cell>
          <cell r="CO229">
            <v>416</v>
          </cell>
          <cell r="CP229">
            <v>0</v>
          </cell>
          <cell r="CQ229">
            <v>0</v>
          </cell>
          <cell r="CR229">
            <v>0</v>
          </cell>
          <cell r="CS229">
            <v>0</v>
          </cell>
        </row>
        <row r="230">
          <cell r="C230" t="str">
            <v>W12X30</v>
          </cell>
          <cell r="D230" t="str">
            <v>F</v>
          </cell>
          <cell r="E230">
            <v>30</v>
          </cell>
          <cell r="F230">
            <v>8.7899999999999991</v>
          </cell>
          <cell r="G230">
            <v>12.3</v>
          </cell>
          <cell r="H230">
            <v>0</v>
          </cell>
          <cell r="I230">
            <v>0</v>
          </cell>
          <cell r="J230">
            <v>6.52</v>
          </cell>
          <cell r="K230">
            <v>0</v>
          </cell>
          <cell r="L230">
            <v>0</v>
          </cell>
          <cell r="M230">
            <v>0.26</v>
          </cell>
          <cell r="N230">
            <v>0.44</v>
          </cell>
          <cell r="O230">
            <v>0</v>
          </cell>
          <cell r="P230">
            <v>0</v>
          </cell>
          <cell r="Q230">
            <v>0</v>
          </cell>
          <cell r="R230">
            <v>0.74</v>
          </cell>
          <cell r="S230">
            <v>1.125</v>
          </cell>
          <cell r="T230">
            <v>0.75</v>
          </cell>
          <cell r="U230">
            <v>0</v>
          </cell>
          <cell r="V230">
            <v>0</v>
          </cell>
          <cell r="W230">
            <v>0</v>
          </cell>
          <cell r="X230">
            <v>0</v>
          </cell>
          <cell r="Y230">
            <v>0</v>
          </cell>
          <cell r="Z230">
            <v>7.41</v>
          </cell>
          <cell r="AA230">
            <v>0</v>
          </cell>
          <cell r="AB230">
            <v>41.8</v>
          </cell>
          <cell r="AC230">
            <v>0</v>
          </cell>
          <cell r="AD230">
            <v>0</v>
          </cell>
          <cell r="AE230">
            <v>238</v>
          </cell>
          <cell r="AF230">
            <v>43.1</v>
          </cell>
          <cell r="AG230">
            <v>38.6</v>
          </cell>
          <cell r="AH230">
            <v>5.21</v>
          </cell>
          <cell r="AI230">
            <v>20.3</v>
          </cell>
          <cell r="AJ230">
            <v>9.56</v>
          </cell>
          <cell r="AK230">
            <v>6.24</v>
          </cell>
          <cell r="AL230">
            <v>1.52</v>
          </cell>
          <cell r="AM230">
            <v>0</v>
          </cell>
          <cell r="AN230">
            <v>0.45700000000000002</v>
          </cell>
          <cell r="AO230">
            <v>720</v>
          </cell>
          <cell r="AP230">
            <v>0</v>
          </cell>
          <cell r="AQ230">
            <v>19.3</v>
          </cell>
          <cell r="AR230">
            <v>13.9</v>
          </cell>
          <cell r="AS230">
            <v>8.17</v>
          </cell>
          <cell r="AT230">
            <v>21.3</v>
          </cell>
          <cell r="AU230">
            <v>0</v>
          </cell>
          <cell r="AV230">
            <v>0</v>
          </cell>
          <cell r="AW230">
            <v>0</v>
          </cell>
          <cell r="AX230">
            <v>0</v>
          </cell>
          <cell r="AY230" t="str">
            <v>W310X44.5</v>
          </cell>
          <cell r="AZ230" t="str">
            <v>W310X44.5</v>
          </cell>
          <cell r="BA230">
            <v>44.5</v>
          </cell>
          <cell r="BB230">
            <v>5670</v>
          </cell>
          <cell r="BC230">
            <v>312</v>
          </cell>
          <cell r="BD230">
            <v>0</v>
          </cell>
          <cell r="BE230">
            <v>0</v>
          </cell>
          <cell r="BF230">
            <v>166</v>
          </cell>
          <cell r="BG230">
            <v>0</v>
          </cell>
          <cell r="BH230">
            <v>0</v>
          </cell>
          <cell r="BI230">
            <v>6.6</v>
          </cell>
          <cell r="BJ230">
            <v>11.2</v>
          </cell>
          <cell r="BK230">
            <v>0</v>
          </cell>
          <cell r="BL230">
            <v>0</v>
          </cell>
          <cell r="BM230">
            <v>0</v>
          </cell>
          <cell r="BN230">
            <v>18.8</v>
          </cell>
          <cell r="BO230">
            <v>28.6</v>
          </cell>
          <cell r="BP230">
            <v>0</v>
          </cell>
          <cell r="BQ230">
            <v>0</v>
          </cell>
          <cell r="BR230">
            <v>0</v>
          </cell>
          <cell r="BS230">
            <v>0</v>
          </cell>
          <cell r="BT230">
            <v>0</v>
          </cell>
          <cell r="BU230">
            <v>44.5</v>
          </cell>
          <cell r="BV230">
            <v>0</v>
          </cell>
          <cell r="BW230">
            <v>0</v>
          </cell>
          <cell r="BX230">
            <v>41.8</v>
          </cell>
          <cell r="BY230">
            <v>0</v>
          </cell>
          <cell r="BZ230">
            <v>99.1</v>
          </cell>
          <cell r="CA230">
            <v>706</v>
          </cell>
          <cell r="CB230">
            <v>633</v>
          </cell>
          <cell r="CC230">
            <v>132</v>
          </cell>
          <cell r="CD230">
            <v>8.4499999999999993</v>
          </cell>
          <cell r="CE230">
            <v>157</v>
          </cell>
          <cell r="CF230">
            <v>102</v>
          </cell>
          <cell r="CG230">
            <v>38.6</v>
          </cell>
          <cell r="CH230">
            <v>0</v>
          </cell>
          <cell r="CI230">
            <v>190</v>
          </cell>
          <cell r="CJ230">
            <v>193</v>
          </cell>
          <cell r="CK230">
            <v>0</v>
          </cell>
          <cell r="CL230">
            <v>12500</v>
          </cell>
          <cell r="CM230">
            <v>5.79</v>
          </cell>
          <cell r="CN230">
            <v>134</v>
          </cell>
          <cell r="CO230">
            <v>349</v>
          </cell>
          <cell r="CP230">
            <v>0</v>
          </cell>
          <cell r="CQ230">
            <v>0</v>
          </cell>
          <cell r="CR230">
            <v>0</v>
          </cell>
          <cell r="CS230">
            <v>0</v>
          </cell>
        </row>
        <row r="231">
          <cell r="C231" t="str">
            <v>W12X26</v>
          </cell>
          <cell r="D231" t="str">
            <v>F</v>
          </cell>
          <cell r="E231">
            <v>26</v>
          </cell>
          <cell r="F231">
            <v>7.65</v>
          </cell>
          <cell r="G231">
            <v>12.2</v>
          </cell>
          <cell r="H231">
            <v>0</v>
          </cell>
          <cell r="I231">
            <v>0</v>
          </cell>
          <cell r="J231">
            <v>6.49</v>
          </cell>
          <cell r="K231">
            <v>0</v>
          </cell>
          <cell r="L231">
            <v>0</v>
          </cell>
          <cell r="M231">
            <v>0.23</v>
          </cell>
          <cell r="N231">
            <v>0.38</v>
          </cell>
          <cell r="O231">
            <v>0</v>
          </cell>
          <cell r="P231">
            <v>0</v>
          </cell>
          <cell r="Q231">
            <v>0</v>
          </cell>
          <cell r="R231">
            <v>0.68</v>
          </cell>
          <cell r="S231">
            <v>1.0625</v>
          </cell>
          <cell r="T231">
            <v>0.75</v>
          </cell>
          <cell r="U231">
            <v>0</v>
          </cell>
          <cell r="V231">
            <v>0</v>
          </cell>
          <cell r="W231">
            <v>0</v>
          </cell>
          <cell r="X231">
            <v>0</v>
          </cell>
          <cell r="Y231">
            <v>0</v>
          </cell>
          <cell r="Z231">
            <v>8.5399999999999991</v>
          </cell>
          <cell r="AA231">
            <v>0</v>
          </cell>
          <cell r="AB231">
            <v>47.2</v>
          </cell>
          <cell r="AC231">
            <v>0</v>
          </cell>
          <cell r="AD231">
            <v>0</v>
          </cell>
          <cell r="AE231">
            <v>204</v>
          </cell>
          <cell r="AF231">
            <v>37.200000000000003</v>
          </cell>
          <cell r="AG231">
            <v>33.4</v>
          </cell>
          <cell r="AH231">
            <v>5.17</v>
          </cell>
          <cell r="AI231">
            <v>17.3</v>
          </cell>
          <cell r="AJ231">
            <v>8.17</v>
          </cell>
          <cell r="AK231">
            <v>5.34</v>
          </cell>
          <cell r="AL231">
            <v>1.51</v>
          </cell>
          <cell r="AM231">
            <v>0</v>
          </cell>
          <cell r="AN231">
            <v>0.3</v>
          </cell>
          <cell r="AO231">
            <v>607</v>
          </cell>
          <cell r="AP231">
            <v>0</v>
          </cell>
          <cell r="AQ231">
            <v>19.2</v>
          </cell>
          <cell r="AR231">
            <v>11.8</v>
          </cell>
          <cell r="AS231">
            <v>7.03</v>
          </cell>
          <cell r="AT231">
            <v>18.3</v>
          </cell>
          <cell r="AU231">
            <v>0</v>
          </cell>
          <cell r="AV231">
            <v>0</v>
          </cell>
          <cell r="AW231">
            <v>0</v>
          </cell>
          <cell r="AX231">
            <v>0</v>
          </cell>
          <cell r="AY231" t="str">
            <v>W310X38.7</v>
          </cell>
          <cell r="AZ231" t="str">
            <v>W310X38.7</v>
          </cell>
          <cell r="BA231">
            <v>38.700000000000003</v>
          </cell>
          <cell r="BB231">
            <v>4940</v>
          </cell>
          <cell r="BC231">
            <v>310</v>
          </cell>
          <cell r="BD231">
            <v>0</v>
          </cell>
          <cell r="BE231">
            <v>0</v>
          </cell>
          <cell r="BF231">
            <v>165</v>
          </cell>
          <cell r="BG231">
            <v>0</v>
          </cell>
          <cell r="BH231">
            <v>0</v>
          </cell>
          <cell r="BI231">
            <v>5.84</v>
          </cell>
          <cell r="BJ231">
            <v>9.65</v>
          </cell>
          <cell r="BK231">
            <v>0</v>
          </cell>
          <cell r="BL231">
            <v>0</v>
          </cell>
          <cell r="BM231">
            <v>0</v>
          </cell>
          <cell r="BN231">
            <v>17.3</v>
          </cell>
          <cell r="BO231">
            <v>27</v>
          </cell>
          <cell r="BP231">
            <v>0</v>
          </cell>
          <cell r="BQ231">
            <v>0</v>
          </cell>
          <cell r="BR231">
            <v>0</v>
          </cell>
          <cell r="BS231">
            <v>0</v>
          </cell>
          <cell r="BT231">
            <v>0</v>
          </cell>
          <cell r="BU231">
            <v>38.700000000000003</v>
          </cell>
          <cell r="BV231">
            <v>0</v>
          </cell>
          <cell r="BW231">
            <v>0</v>
          </cell>
          <cell r="BX231">
            <v>47.2</v>
          </cell>
          <cell r="BY231">
            <v>0</v>
          </cell>
          <cell r="BZ231">
            <v>84.9</v>
          </cell>
          <cell r="CA231">
            <v>610</v>
          </cell>
          <cell r="CB231">
            <v>547</v>
          </cell>
          <cell r="CC231">
            <v>131</v>
          </cell>
          <cell r="CD231">
            <v>7.2</v>
          </cell>
          <cell r="CE231">
            <v>134</v>
          </cell>
          <cell r="CF231">
            <v>87.5</v>
          </cell>
          <cell r="CG231">
            <v>38.4</v>
          </cell>
          <cell r="CH231">
            <v>0</v>
          </cell>
          <cell r="CI231">
            <v>125</v>
          </cell>
          <cell r="CJ231">
            <v>163</v>
          </cell>
          <cell r="CK231">
            <v>0</v>
          </cell>
          <cell r="CL231">
            <v>12400</v>
          </cell>
          <cell r="CM231">
            <v>4.91</v>
          </cell>
          <cell r="CN231">
            <v>115</v>
          </cell>
          <cell r="CO231">
            <v>300</v>
          </cell>
          <cell r="CP231">
            <v>0</v>
          </cell>
          <cell r="CQ231">
            <v>0</v>
          </cell>
          <cell r="CR231">
            <v>0</v>
          </cell>
          <cell r="CS231">
            <v>0</v>
          </cell>
        </row>
        <row r="232">
          <cell r="C232" t="str">
            <v>W12X22</v>
          </cell>
          <cell r="D232" t="str">
            <v>F</v>
          </cell>
          <cell r="E232">
            <v>22</v>
          </cell>
          <cell r="F232">
            <v>6.48</v>
          </cell>
          <cell r="G232">
            <v>12.3</v>
          </cell>
          <cell r="H232">
            <v>0</v>
          </cell>
          <cell r="I232">
            <v>0</v>
          </cell>
          <cell r="J232">
            <v>4.03</v>
          </cell>
          <cell r="K232">
            <v>0</v>
          </cell>
          <cell r="L232">
            <v>0</v>
          </cell>
          <cell r="M232">
            <v>0.26</v>
          </cell>
          <cell r="N232">
            <v>0.42499999999999999</v>
          </cell>
          <cell r="O232">
            <v>0</v>
          </cell>
          <cell r="P232">
            <v>0</v>
          </cell>
          <cell r="Q232">
            <v>0</v>
          </cell>
          <cell r="R232">
            <v>0.72499999999999998</v>
          </cell>
          <cell r="S232">
            <v>0.9375</v>
          </cell>
          <cell r="T232">
            <v>0.625</v>
          </cell>
          <cell r="U232">
            <v>0</v>
          </cell>
          <cell r="V232">
            <v>0</v>
          </cell>
          <cell r="W232">
            <v>0</v>
          </cell>
          <cell r="X232">
            <v>0</v>
          </cell>
          <cell r="Y232">
            <v>0</v>
          </cell>
          <cell r="Z232">
            <v>4.74</v>
          </cell>
          <cell r="AA232">
            <v>0</v>
          </cell>
          <cell r="AB232">
            <v>41.8</v>
          </cell>
          <cell r="AC232">
            <v>0</v>
          </cell>
          <cell r="AD232">
            <v>0</v>
          </cell>
          <cell r="AE232">
            <v>156</v>
          </cell>
          <cell r="AF232">
            <v>29.3</v>
          </cell>
          <cell r="AG232">
            <v>25.4</v>
          </cell>
          <cell r="AH232">
            <v>4.91</v>
          </cell>
          <cell r="AI232">
            <v>4.66</v>
          </cell>
          <cell r="AJ232">
            <v>3.66</v>
          </cell>
          <cell r="AK232">
            <v>2.31</v>
          </cell>
          <cell r="AL232">
            <v>0.84799999999999998</v>
          </cell>
          <cell r="AM232">
            <v>0</v>
          </cell>
          <cell r="AN232">
            <v>0.29299999999999998</v>
          </cell>
          <cell r="AO232">
            <v>164</v>
          </cell>
          <cell r="AP232">
            <v>0</v>
          </cell>
          <cell r="AQ232">
            <v>12</v>
          </cell>
          <cell r="AR232">
            <v>5.12</v>
          </cell>
          <cell r="AS232">
            <v>4.76</v>
          </cell>
          <cell r="AT232">
            <v>14.4</v>
          </cell>
          <cell r="AU232">
            <v>0</v>
          </cell>
          <cell r="AV232">
            <v>0</v>
          </cell>
          <cell r="AW232">
            <v>0</v>
          </cell>
          <cell r="AX232">
            <v>0</v>
          </cell>
          <cell r="AY232" t="str">
            <v>W310X32.7</v>
          </cell>
          <cell r="AZ232" t="str">
            <v>W310X32.7</v>
          </cell>
          <cell r="BA232">
            <v>32.700000000000003</v>
          </cell>
          <cell r="BB232">
            <v>4180</v>
          </cell>
          <cell r="BC232">
            <v>312</v>
          </cell>
          <cell r="BD232">
            <v>0</v>
          </cell>
          <cell r="BE232">
            <v>0</v>
          </cell>
          <cell r="BF232">
            <v>102</v>
          </cell>
          <cell r="BG232">
            <v>0</v>
          </cell>
          <cell r="BH232">
            <v>0</v>
          </cell>
          <cell r="BI232">
            <v>6.6</v>
          </cell>
          <cell r="BJ232">
            <v>10.8</v>
          </cell>
          <cell r="BK232">
            <v>0</v>
          </cell>
          <cell r="BL232">
            <v>0</v>
          </cell>
          <cell r="BM232">
            <v>0</v>
          </cell>
          <cell r="BN232">
            <v>18.399999999999999</v>
          </cell>
          <cell r="BO232">
            <v>23.8</v>
          </cell>
          <cell r="BP232">
            <v>0</v>
          </cell>
          <cell r="BQ232">
            <v>0</v>
          </cell>
          <cell r="BR232">
            <v>0</v>
          </cell>
          <cell r="BS232">
            <v>0</v>
          </cell>
          <cell r="BT232">
            <v>0</v>
          </cell>
          <cell r="BU232">
            <v>32.700000000000003</v>
          </cell>
          <cell r="BV232">
            <v>0</v>
          </cell>
          <cell r="BW232">
            <v>0</v>
          </cell>
          <cell r="BX232">
            <v>41.8</v>
          </cell>
          <cell r="BY232">
            <v>0</v>
          </cell>
          <cell r="BZ232">
            <v>64.900000000000006</v>
          </cell>
          <cell r="CA232">
            <v>480</v>
          </cell>
          <cell r="CB232">
            <v>416</v>
          </cell>
          <cell r="CC232">
            <v>125</v>
          </cell>
          <cell r="CD232">
            <v>1.94</v>
          </cell>
          <cell r="CE232">
            <v>60</v>
          </cell>
          <cell r="CF232">
            <v>37.9</v>
          </cell>
          <cell r="CG232">
            <v>21.5</v>
          </cell>
          <cell r="CH232">
            <v>0</v>
          </cell>
          <cell r="CI232">
            <v>122</v>
          </cell>
          <cell r="CJ232">
            <v>44</v>
          </cell>
          <cell r="CK232">
            <v>0</v>
          </cell>
          <cell r="CL232">
            <v>7740</v>
          </cell>
          <cell r="CM232">
            <v>2.13</v>
          </cell>
          <cell r="CN232">
            <v>78</v>
          </cell>
          <cell r="CO232">
            <v>236</v>
          </cell>
          <cell r="CP232">
            <v>0</v>
          </cell>
          <cell r="CQ232">
            <v>0</v>
          </cell>
          <cell r="CR232">
            <v>0</v>
          </cell>
          <cell r="CS232">
            <v>0</v>
          </cell>
        </row>
        <row r="233">
          <cell r="C233" t="str">
            <v>W12X19</v>
          </cell>
          <cell r="D233" t="str">
            <v>F</v>
          </cell>
          <cell r="E233">
            <v>19</v>
          </cell>
          <cell r="F233">
            <v>5.57</v>
          </cell>
          <cell r="G233">
            <v>12.2</v>
          </cell>
          <cell r="H233">
            <v>0</v>
          </cell>
          <cell r="I233">
            <v>0</v>
          </cell>
          <cell r="J233">
            <v>4.01</v>
          </cell>
          <cell r="K233">
            <v>0</v>
          </cell>
          <cell r="L233">
            <v>0</v>
          </cell>
          <cell r="M233">
            <v>0.23499999999999999</v>
          </cell>
          <cell r="N233">
            <v>0.35</v>
          </cell>
          <cell r="O233">
            <v>0</v>
          </cell>
          <cell r="P233">
            <v>0</v>
          </cell>
          <cell r="Q233">
            <v>0</v>
          </cell>
          <cell r="R233">
            <v>0.65</v>
          </cell>
          <cell r="S233">
            <v>0.875</v>
          </cell>
          <cell r="T233">
            <v>0.5625</v>
          </cell>
          <cell r="U233">
            <v>0</v>
          </cell>
          <cell r="V233">
            <v>0</v>
          </cell>
          <cell r="W233">
            <v>0</v>
          </cell>
          <cell r="X233">
            <v>0</v>
          </cell>
          <cell r="Y233">
            <v>0</v>
          </cell>
          <cell r="Z233">
            <v>5.72</v>
          </cell>
          <cell r="AA233">
            <v>0</v>
          </cell>
          <cell r="AB233">
            <v>46.2</v>
          </cell>
          <cell r="AC233">
            <v>0</v>
          </cell>
          <cell r="AD233">
            <v>0</v>
          </cell>
          <cell r="AE233">
            <v>130</v>
          </cell>
          <cell r="AF233">
            <v>24.7</v>
          </cell>
          <cell r="AG233">
            <v>21.3</v>
          </cell>
          <cell r="AH233">
            <v>4.82</v>
          </cell>
          <cell r="AI233">
            <v>3.76</v>
          </cell>
          <cell r="AJ233">
            <v>2.98</v>
          </cell>
          <cell r="AK233">
            <v>1.88</v>
          </cell>
          <cell r="AL233">
            <v>0.82199999999999995</v>
          </cell>
          <cell r="AM233">
            <v>0</v>
          </cell>
          <cell r="AN233">
            <v>0.18</v>
          </cell>
          <cell r="AO233">
            <v>131</v>
          </cell>
          <cell r="AP233">
            <v>0</v>
          </cell>
          <cell r="AQ233">
            <v>11.9</v>
          </cell>
          <cell r="AR233">
            <v>4.17</v>
          </cell>
          <cell r="AS233">
            <v>3.91</v>
          </cell>
          <cell r="AT233">
            <v>12.2</v>
          </cell>
          <cell r="AU233">
            <v>0</v>
          </cell>
          <cell r="AV233">
            <v>0</v>
          </cell>
          <cell r="AW233">
            <v>0</v>
          </cell>
          <cell r="AX233">
            <v>0</v>
          </cell>
          <cell r="AY233" t="str">
            <v>W310X28.3</v>
          </cell>
          <cell r="AZ233" t="str">
            <v>W310X28.3</v>
          </cell>
          <cell r="BA233">
            <v>28.3</v>
          </cell>
          <cell r="BB233">
            <v>3590</v>
          </cell>
          <cell r="BC233">
            <v>310</v>
          </cell>
          <cell r="BD233">
            <v>0</v>
          </cell>
          <cell r="BE233">
            <v>0</v>
          </cell>
          <cell r="BF233">
            <v>102</v>
          </cell>
          <cell r="BG233">
            <v>0</v>
          </cell>
          <cell r="BH233">
            <v>0</v>
          </cell>
          <cell r="BI233">
            <v>5.97</v>
          </cell>
          <cell r="BJ233">
            <v>8.89</v>
          </cell>
          <cell r="BK233">
            <v>0</v>
          </cell>
          <cell r="BL233">
            <v>0</v>
          </cell>
          <cell r="BM233">
            <v>0</v>
          </cell>
          <cell r="BN233">
            <v>16.5</v>
          </cell>
          <cell r="BO233">
            <v>22.2</v>
          </cell>
          <cell r="BP233">
            <v>0</v>
          </cell>
          <cell r="BQ233">
            <v>0</v>
          </cell>
          <cell r="BR233">
            <v>0</v>
          </cell>
          <cell r="BS233">
            <v>0</v>
          </cell>
          <cell r="BT233">
            <v>0</v>
          </cell>
          <cell r="BU233">
            <v>28.3</v>
          </cell>
          <cell r="BV233">
            <v>0</v>
          </cell>
          <cell r="BW233">
            <v>0</v>
          </cell>
          <cell r="BX233">
            <v>46.2</v>
          </cell>
          <cell r="BY233">
            <v>0</v>
          </cell>
          <cell r="BZ233">
            <v>54.1</v>
          </cell>
          <cell r="CA233">
            <v>405</v>
          </cell>
          <cell r="CB233">
            <v>349</v>
          </cell>
          <cell r="CC233">
            <v>122</v>
          </cell>
          <cell r="CD233">
            <v>1.57</v>
          </cell>
          <cell r="CE233">
            <v>48.8</v>
          </cell>
          <cell r="CF233">
            <v>30.8</v>
          </cell>
          <cell r="CG233">
            <v>20.9</v>
          </cell>
          <cell r="CH233">
            <v>0</v>
          </cell>
          <cell r="CI233">
            <v>74.900000000000006</v>
          </cell>
          <cell r="CJ233">
            <v>35.200000000000003</v>
          </cell>
          <cell r="CK233">
            <v>0</v>
          </cell>
          <cell r="CL233">
            <v>7680</v>
          </cell>
          <cell r="CM233">
            <v>1.74</v>
          </cell>
          <cell r="CN233">
            <v>64.099999999999994</v>
          </cell>
          <cell r="CO233">
            <v>200</v>
          </cell>
          <cell r="CP233">
            <v>0</v>
          </cell>
          <cell r="CQ233">
            <v>0</v>
          </cell>
          <cell r="CR233">
            <v>0</v>
          </cell>
          <cell r="CS233">
            <v>0</v>
          </cell>
        </row>
        <row r="234">
          <cell r="C234" t="str">
            <v>W12X16</v>
          </cell>
          <cell r="D234" t="str">
            <v>F</v>
          </cell>
          <cell r="E234">
            <v>16</v>
          </cell>
          <cell r="F234">
            <v>4.71</v>
          </cell>
          <cell r="G234">
            <v>12</v>
          </cell>
          <cell r="H234">
            <v>0</v>
          </cell>
          <cell r="I234">
            <v>0</v>
          </cell>
          <cell r="J234">
            <v>3.99</v>
          </cell>
          <cell r="K234">
            <v>0</v>
          </cell>
          <cell r="L234">
            <v>0</v>
          </cell>
          <cell r="M234">
            <v>0.22</v>
          </cell>
          <cell r="N234">
            <v>0.26500000000000001</v>
          </cell>
          <cell r="O234">
            <v>0</v>
          </cell>
          <cell r="P234">
            <v>0</v>
          </cell>
          <cell r="Q234">
            <v>0</v>
          </cell>
          <cell r="R234">
            <v>0.56499999999999995</v>
          </cell>
          <cell r="S234">
            <v>0.8125</v>
          </cell>
          <cell r="T234">
            <v>0.5625</v>
          </cell>
          <cell r="U234">
            <v>0</v>
          </cell>
          <cell r="V234">
            <v>0</v>
          </cell>
          <cell r="W234">
            <v>0</v>
          </cell>
          <cell r="X234">
            <v>0</v>
          </cell>
          <cell r="Y234">
            <v>0</v>
          </cell>
          <cell r="Z234">
            <v>7.53</v>
          </cell>
          <cell r="AA234">
            <v>0</v>
          </cell>
          <cell r="AB234">
            <v>49.4</v>
          </cell>
          <cell r="AC234">
            <v>0</v>
          </cell>
          <cell r="AD234">
            <v>0</v>
          </cell>
          <cell r="AE234">
            <v>103</v>
          </cell>
          <cell r="AF234">
            <v>20.100000000000001</v>
          </cell>
          <cell r="AG234">
            <v>17.100000000000001</v>
          </cell>
          <cell r="AH234">
            <v>4.67</v>
          </cell>
          <cell r="AI234">
            <v>2.82</v>
          </cell>
          <cell r="AJ234">
            <v>2.2599999999999998</v>
          </cell>
          <cell r="AK234">
            <v>1.41</v>
          </cell>
          <cell r="AL234">
            <v>0.77300000000000002</v>
          </cell>
          <cell r="AM234">
            <v>0</v>
          </cell>
          <cell r="AN234">
            <v>0.10299999999999999</v>
          </cell>
          <cell r="AO234">
            <v>96.9</v>
          </cell>
          <cell r="AP234">
            <v>0</v>
          </cell>
          <cell r="AQ234">
            <v>11.7</v>
          </cell>
          <cell r="AR234">
            <v>3.09</v>
          </cell>
          <cell r="AS234">
            <v>2.93</v>
          </cell>
          <cell r="AT234">
            <v>9.82</v>
          </cell>
          <cell r="AU234">
            <v>0</v>
          </cell>
          <cell r="AV234">
            <v>0</v>
          </cell>
          <cell r="AW234">
            <v>0</v>
          </cell>
          <cell r="AX234">
            <v>0</v>
          </cell>
          <cell r="AY234" t="str">
            <v>W310X23.8</v>
          </cell>
          <cell r="AZ234" t="str">
            <v>W310X23.8</v>
          </cell>
          <cell r="BA234">
            <v>23.8</v>
          </cell>
          <cell r="BB234">
            <v>3040</v>
          </cell>
          <cell r="BC234">
            <v>305</v>
          </cell>
          <cell r="BD234">
            <v>0</v>
          </cell>
          <cell r="BE234">
            <v>0</v>
          </cell>
          <cell r="BF234">
            <v>101</v>
          </cell>
          <cell r="BG234">
            <v>0</v>
          </cell>
          <cell r="BH234">
            <v>0</v>
          </cell>
          <cell r="BI234">
            <v>5.59</v>
          </cell>
          <cell r="BJ234">
            <v>6.73</v>
          </cell>
          <cell r="BK234">
            <v>0</v>
          </cell>
          <cell r="BL234">
            <v>0</v>
          </cell>
          <cell r="BM234">
            <v>0</v>
          </cell>
          <cell r="BN234">
            <v>14.4</v>
          </cell>
          <cell r="BO234">
            <v>20.6</v>
          </cell>
          <cell r="BP234">
            <v>0</v>
          </cell>
          <cell r="BQ234">
            <v>0</v>
          </cell>
          <cell r="BR234">
            <v>0</v>
          </cell>
          <cell r="BS234">
            <v>0</v>
          </cell>
          <cell r="BT234">
            <v>0</v>
          </cell>
          <cell r="BU234">
            <v>23.8</v>
          </cell>
          <cell r="BV234">
            <v>0</v>
          </cell>
          <cell r="BW234">
            <v>0</v>
          </cell>
          <cell r="BX234">
            <v>49.4</v>
          </cell>
          <cell r="BY234">
            <v>0</v>
          </cell>
          <cell r="BZ234">
            <v>42.9</v>
          </cell>
          <cell r="CA234">
            <v>329</v>
          </cell>
          <cell r="CB234">
            <v>280</v>
          </cell>
          <cell r="CC234">
            <v>119</v>
          </cell>
          <cell r="CD234">
            <v>1.17</v>
          </cell>
          <cell r="CE234">
            <v>37</v>
          </cell>
          <cell r="CF234">
            <v>23.1</v>
          </cell>
          <cell r="CG234">
            <v>19.600000000000001</v>
          </cell>
          <cell r="CH234">
            <v>0</v>
          </cell>
          <cell r="CI234">
            <v>42.9</v>
          </cell>
          <cell r="CJ234">
            <v>26</v>
          </cell>
          <cell r="CK234">
            <v>0</v>
          </cell>
          <cell r="CL234">
            <v>7550</v>
          </cell>
          <cell r="CM234">
            <v>1.29</v>
          </cell>
          <cell r="CN234">
            <v>48</v>
          </cell>
          <cell r="CO234">
            <v>161</v>
          </cell>
          <cell r="CP234">
            <v>0</v>
          </cell>
          <cell r="CQ234">
            <v>0</v>
          </cell>
          <cell r="CR234">
            <v>0</v>
          </cell>
          <cell r="CS234">
            <v>0</v>
          </cell>
        </row>
        <row r="235">
          <cell r="C235" t="str">
            <v>W12X14</v>
          </cell>
          <cell r="D235" t="str">
            <v>F</v>
          </cell>
          <cell r="E235">
            <v>14</v>
          </cell>
          <cell r="F235">
            <v>4.16</v>
          </cell>
          <cell r="G235">
            <v>11.9</v>
          </cell>
          <cell r="H235">
            <v>0</v>
          </cell>
          <cell r="I235">
            <v>0</v>
          </cell>
          <cell r="J235">
            <v>3.97</v>
          </cell>
          <cell r="K235">
            <v>0</v>
          </cell>
          <cell r="L235">
            <v>0</v>
          </cell>
          <cell r="M235">
            <v>0.2</v>
          </cell>
          <cell r="N235">
            <v>0.22500000000000001</v>
          </cell>
          <cell r="O235">
            <v>0</v>
          </cell>
          <cell r="P235">
            <v>0</v>
          </cell>
          <cell r="Q235">
            <v>0</v>
          </cell>
          <cell r="R235">
            <v>0.52500000000000002</v>
          </cell>
          <cell r="S235">
            <v>0.75</v>
          </cell>
          <cell r="T235">
            <v>0.5625</v>
          </cell>
          <cell r="U235">
            <v>0</v>
          </cell>
          <cell r="V235">
            <v>0</v>
          </cell>
          <cell r="W235">
            <v>0</v>
          </cell>
          <cell r="X235">
            <v>0</v>
          </cell>
          <cell r="Y235">
            <v>0</v>
          </cell>
          <cell r="Z235">
            <v>8.82</v>
          </cell>
          <cell r="AA235">
            <v>0</v>
          </cell>
          <cell r="AB235">
            <v>54.3</v>
          </cell>
          <cell r="AC235">
            <v>0</v>
          </cell>
          <cell r="AD235">
            <v>0</v>
          </cell>
          <cell r="AE235">
            <v>88.6</v>
          </cell>
          <cell r="AF235">
            <v>17.399999999999999</v>
          </cell>
          <cell r="AG235">
            <v>14.9</v>
          </cell>
          <cell r="AH235">
            <v>4.62</v>
          </cell>
          <cell r="AI235">
            <v>2.36</v>
          </cell>
          <cell r="AJ235">
            <v>1.9</v>
          </cell>
          <cell r="AK235">
            <v>1.19</v>
          </cell>
          <cell r="AL235">
            <v>0.753</v>
          </cell>
          <cell r="AM235">
            <v>0</v>
          </cell>
          <cell r="AN235">
            <v>7.0400000000000004E-2</v>
          </cell>
          <cell r="AO235">
            <v>80.400000000000006</v>
          </cell>
          <cell r="AP235">
            <v>0</v>
          </cell>
          <cell r="AQ235">
            <v>11.6</v>
          </cell>
          <cell r="AR235">
            <v>2.59</v>
          </cell>
          <cell r="AS235">
            <v>2.48</v>
          </cell>
          <cell r="AT235">
            <v>8.49</v>
          </cell>
          <cell r="AU235">
            <v>0</v>
          </cell>
          <cell r="AV235">
            <v>0</v>
          </cell>
          <cell r="AW235">
            <v>0</v>
          </cell>
          <cell r="AX235">
            <v>0</v>
          </cell>
          <cell r="AY235" t="str">
            <v>W310X21</v>
          </cell>
          <cell r="AZ235" t="str">
            <v>W310X21</v>
          </cell>
          <cell r="BA235">
            <v>21</v>
          </cell>
          <cell r="BB235">
            <v>2680</v>
          </cell>
          <cell r="BC235">
            <v>302</v>
          </cell>
          <cell r="BD235">
            <v>0</v>
          </cell>
          <cell r="BE235">
            <v>0</v>
          </cell>
          <cell r="BF235">
            <v>101</v>
          </cell>
          <cell r="BG235">
            <v>0</v>
          </cell>
          <cell r="BH235">
            <v>0</v>
          </cell>
          <cell r="BI235">
            <v>5.08</v>
          </cell>
          <cell r="BJ235">
            <v>5.72</v>
          </cell>
          <cell r="BK235">
            <v>0</v>
          </cell>
          <cell r="BL235">
            <v>0</v>
          </cell>
          <cell r="BM235">
            <v>0</v>
          </cell>
          <cell r="BN235">
            <v>13.3</v>
          </cell>
          <cell r="BO235">
            <v>19.100000000000001</v>
          </cell>
          <cell r="BP235">
            <v>0</v>
          </cell>
          <cell r="BQ235">
            <v>0</v>
          </cell>
          <cell r="BR235">
            <v>0</v>
          </cell>
          <cell r="BS235">
            <v>0</v>
          </cell>
          <cell r="BT235">
            <v>0</v>
          </cell>
          <cell r="BU235">
            <v>21</v>
          </cell>
          <cell r="BV235">
            <v>0</v>
          </cell>
          <cell r="BW235">
            <v>0</v>
          </cell>
          <cell r="BX235">
            <v>54.3</v>
          </cell>
          <cell r="BY235">
            <v>0</v>
          </cell>
          <cell r="BZ235">
            <v>36.9</v>
          </cell>
          <cell r="CA235">
            <v>285</v>
          </cell>
          <cell r="CB235">
            <v>244</v>
          </cell>
          <cell r="CC235">
            <v>117</v>
          </cell>
          <cell r="CD235">
            <v>0.98199999999999998</v>
          </cell>
          <cell r="CE235">
            <v>31.1</v>
          </cell>
          <cell r="CF235">
            <v>19.5</v>
          </cell>
          <cell r="CG235">
            <v>19.100000000000001</v>
          </cell>
          <cell r="CH235">
            <v>0</v>
          </cell>
          <cell r="CI235">
            <v>29.3</v>
          </cell>
          <cell r="CJ235">
            <v>21.6</v>
          </cell>
          <cell r="CK235">
            <v>0</v>
          </cell>
          <cell r="CL235">
            <v>7480</v>
          </cell>
          <cell r="CM235">
            <v>1.08</v>
          </cell>
          <cell r="CN235">
            <v>40.6</v>
          </cell>
          <cell r="CO235">
            <v>139</v>
          </cell>
          <cell r="CP235">
            <v>0</v>
          </cell>
          <cell r="CQ235">
            <v>0</v>
          </cell>
          <cell r="CR235">
            <v>0</v>
          </cell>
          <cell r="CS235">
            <v>0</v>
          </cell>
        </row>
        <row r="236">
          <cell r="C236" t="str">
            <v>W10X112</v>
          </cell>
          <cell r="D236" t="str">
            <v>F</v>
          </cell>
          <cell r="E236">
            <v>112</v>
          </cell>
          <cell r="F236">
            <v>32.9</v>
          </cell>
          <cell r="G236">
            <v>11.4</v>
          </cell>
          <cell r="H236">
            <v>0</v>
          </cell>
          <cell r="I236">
            <v>0</v>
          </cell>
          <cell r="J236">
            <v>10.4</v>
          </cell>
          <cell r="K236">
            <v>0</v>
          </cell>
          <cell r="L236">
            <v>0</v>
          </cell>
          <cell r="M236">
            <v>0.755</v>
          </cell>
          <cell r="N236">
            <v>1.25</v>
          </cell>
          <cell r="O236">
            <v>7.5</v>
          </cell>
          <cell r="P236">
            <v>0</v>
          </cell>
          <cell r="Q236">
            <v>0</v>
          </cell>
          <cell r="R236">
            <v>1.75</v>
          </cell>
          <cell r="S236">
            <v>1.9375</v>
          </cell>
          <cell r="T236">
            <v>1</v>
          </cell>
          <cell r="U236">
            <v>0</v>
          </cell>
          <cell r="V236">
            <v>0</v>
          </cell>
          <cell r="W236">
            <v>0</v>
          </cell>
          <cell r="X236">
            <v>0</v>
          </cell>
          <cell r="Y236">
            <v>0</v>
          </cell>
          <cell r="Z236">
            <v>4.17</v>
          </cell>
          <cell r="AA236">
            <v>0</v>
          </cell>
          <cell r="AB236">
            <v>10.4</v>
          </cell>
          <cell r="AC236">
            <v>0</v>
          </cell>
          <cell r="AD236">
            <v>0</v>
          </cell>
          <cell r="AE236">
            <v>716</v>
          </cell>
          <cell r="AF236">
            <v>147</v>
          </cell>
          <cell r="AG236">
            <v>126</v>
          </cell>
          <cell r="AH236">
            <v>4.66</v>
          </cell>
          <cell r="AI236">
            <v>236</v>
          </cell>
          <cell r="AJ236">
            <v>69.2</v>
          </cell>
          <cell r="AK236">
            <v>45.3</v>
          </cell>
          <cell r="AL236">
            <v>2.68</v>
          </cell>
          <cell r="AM236">
            <v>0</v>
          </cell>
          <cell r="AN236">
            <v>15.1</v>
          </cell>
          <cell r="AO236">
            <v>6020</v>
          </cell>
          <cell r="AP236">
            <v>0</v>
          </cell>
          <cell r="AQ236">
            <v>26.4</v>
          </cell>
          <cell r="AR236">
            <v>85.8</v>
          </cell>
          <cell r="AS236">
            <v>30.6</v>
          </cell>
          <cell r="AT236">
            <v>73.5</v>
          </cell>
          <cell r="AU236">
            <v>0</v>
          </cell>
          <cell r="AV236">
            <v>0</v>
          </cell>
          <cell r="AW236">
            <v>0</v>
          </cell>
          <cell r="AX236">
            <v>0</v>
          </cell>
          <cell r="AY236" t="str">
            <v>W250X167</v>
          </cell>
          <cell r="AZ236" t="str">
            <v>W250X167</v>
          </cell>
          <cell r="BA236">
            <v>167</v>
          </cell>
          <cell r="BB236">
            <v>21200</v>
          </cell>
          <cell r="BC236">
            <v>290</v>
          </cell>
          <cell r="BD236">
            <v>0</v>
          </cell>
          <cell r="BE236">
            <v>0</v>
          </cell>
          <cell r="BF236">
            <v>264</v>
          </cell>
          <cell r="BG236">
            <v>0</v>
          </cell>
          <cell r="BH236">
            <v>0</v>
          </cell>
          <cell r="BI236">
            <v>19.2</v>
          </cell>
          <cell r="BJ236">
            <v>31.8</v>
          </cell>
          <cell r="BK236">
            <v>0</v>
          </cell>
          <cell r="BL236">
            <v>0</v>
          </cell>
          <cell r="BM236">
            <v>0</v>
          </cell>
          <cell r="BN236">
            <v>44.5</v>
          </cell>
          <cell r="BO236">
            <v>49.2</v>
          </cell>
          <cell r="BP236">
            <v>0</v>
          </cell>
          <cell r="BQ236">
            <v>0</v>
          </cell>
          <cell r="BR236">
            <v>0</v>
          </cell>
          <cell r="BS236">
            <v>0</v>
          </cell>
          <cell r="BT236">
            <v>0</v>
          </cell>
          <cell r="BU236">
            <v>167</v>
          </cell>
          <cell r="BV236">
            <v>0</v>
          </cell>
          <cell r="BW236">
            <v>0</v>
          </cell>
          <cell r="BX236">
            <v>10.4</v>
          </cell>
          <cell r="BY236">
            <v>0</v>
          </cell>
          <cell r="BZ236">
            <v>298</v>
          </cell>
          <cell r="CA236">
            <v>2410</v>
          </cell>
          <cell r="CB236">
            <v>2060</v>
          </cell>
          <cell r="CC236">
            <v>118</v>
          </cell>
          <cell r="CD236">
            <v>98.2</v>
          </cell>
          <cell r="CE236">
            <v>1130</v>
          </cell>
          <cell r="CF236">
            <v>742</v>
          </cell>
          <cell r="CG236">
            <v>68.099999999999994</v>
          </cell>
          <cell r="CH236">
            <v>0</v>
          </cell>
          <cell r="CI236">
            <v>6290</v>
          </cell>
          <cell r="CJ236">
            <v>1620</v>
          </cell>
          <cell r="CK236">
            <v>0</v>
          </cell>
          <cell r="CL236">
            <v>17000</v>
          </cell>
          <cell r="CM236">
            <v>35.700000000000003</v>
          </cell>
          <cell r="CN236">
            <v>501</v>
          </cell>
          <cell r="CO236">
            <v>1200</v>
          </cell>
          <cell r="CP236">
            <v>0</v>
          </cell>
          <cell r="CQ236">
            <v>0</v>
          </cell>
          <cell r="CR236">
            <v>0</v>
          </cell>
          <cell r="CS236">
            <v>0</v>
          </cell>
        </row>
        <row r="237">
          <cell r="C237" t="str">
            <v>W10X100</v>
          </cell>
          <cell r="D237" t="str">
            <v>F</v>
          </cell>
          <cell r="E237">
            <v>100</v>
          </cell>
          <cell r="F237">
            <v>29.4</v>
          </cell>
          <cell r="G237">
            <v>11.1</v>
          </cell>
          <cell r="H237">
            <v>0</v>
          </cell>
          <cell r="I237">
            <v>0</v>
          </cell>
          <cell r="J237">
            <v>10.3</v>
          </cell>
          <cell r="K237">
            <v>0</v>
          </cell>
          <cell r="L237">
            <v>0</v>
          </cell>
          <cell r="M237">
            <v>0.68</v>
          </cell>
          <cell r="N237">
            <v>1.1200000000000001</v>
          </cell>
          <cell r="O237">
            <v>7.5</v>
          </cell>
          <cell r="P237">
            <v>0</v>
          </cell>
          <cell r="Q237">
            <v>0</v>
          </cell>
          <cell r="R237">
            <v>1.62</v>
          </cell>
          <cell r="S237">
            <v>1.8125</v>
          </cell>
          <cell r="T237">
            <v>1</v>
          </cell>
          <cell r="U237">
            <v>0</v>
          </cell>
          <cell r="V237">
            <v>0</v>
          </cell>
          <cell r="W237">
            <v>0</v>
          </cell>
          <cell r="X237">
            <v>0</v>
          </cell>
          <cell r="Y237">
            <v>0</v>
          </cell>
          <cell r="Z237">
            <v>4.62</v>
          </cell>
          <cell r="AA237">
            <v>0</v>
          </cell>
          <cell r="AB237">
            <v>11.6</v>
          </cell>
          <cell r="AC237">
            <v>0</v>
          </cell>
          <cell r="AD237">
            <v>0</v>
          </cell>
          <cell r="AE237">
            <v>623</v>
          </cell>
          <cell r="AF237">
            <v>130</v>
          </cell>
          <cell r="AG237">
            <v>112</v>
          </cell>
          <cell r="AH237">
            <v>4.5999999999999996</v>
          </cell>
          <cell r="AI237">
            <v>207</v>
          </cell>
          <cell r="AJ237">
            <v>61</v>
          </cell>
          <cell r="AK237">
            <v>40</v>
          </cell>
          <cell r="AL237">
            <v>2.65</v>
          </cell>
          <cell r="AM237">
            <v>0</v>
          </cell>
          <cell r="AN237">
            <v>10.9</v>
          </cell>
          <cell r="AO237">
            <v>5150</v>
          </cell>
          <cell r="AP237">
            <v>0</v>
          </cell>
          <cell r="AQ237">
            <v>25.7</v>
          </cell>
          <cell r="AR237">
            <v>74.099999999999994</v>
          </cell>
          <cell r="AS237">
            <v>26.9</v>
          </cell>
          <cell r="AT237">
            <v>64.2</v>
          </cell>
          <cell r="AU237">
            <v>0</v>
          </cell>
          <cell r="AV237">
            <v>0</v>
          </cell>
          <cell r="AW237">
            <v>0</v>
          </cell>
          <cell r="AX237">
            <v>0</v>
          </cell>
          <cell r="AY237" t="str">
            <v>W250X149</v>
          </cell>
          <cell r="AZ237" t="str">
            <v>W250X149</v>
          </cell>
          <cell r="BA237">
            <v>149</v>
          </cell>
          <cell r="BB237">
            <v>19000</v>
          </cell>
          <cell r="BC237">
            <v>282</v>
          </cell>
          <cell r="BD237">
            <v>0</v>
          </cell>
          <cell r="BE237">
            <v>0</v>
          </cell>
          <cell r="BF237">
            <v>262</v>
          </cell>
          <cell r="BG237">
            <v>0</v>
          </cell>
          <cell r="BH237">
            <v>0</v>
          </cell>
          <cell r="BI237">
            <v>17.3</v>
          </cell>
          <cell r="BJ237">
            <v>28.4</v>
          </cell>
          <cell r="BK237">
            <v>0</v>
          </cell>
          <cell r="BL237">
            <v>0</v>
          </cell>
          <cell r="BM237">
            <v>0</v>
          </cell>
          <cell r="BN237">
            <v>41.1</v>
          </cell>
          <cell r="BO237">
            <v>46</v>
          </cell>
          <cell r="BP237">
            <v>0</v>
          </cell>
          <cell r="BQ237">
            <v>0</v>
          </cell>
          <cell r="BR237">
            <v>0</v>
          </cell>
          <cell r="BS237">
            <v>0</v>
          </cell>
          <cell r="BT237">
            <v>0</v>
          </cell>
          <cell r="BU237">
            <v>149</v>
          </cell>
          <cell r="BV237">
            <v>0</v>
          </cell>
          <cell r="BW237">
            <v>0</v>
          </cell>
          <cell r="BX237">
            <v>11.6</v>
          </cell>
          <cell r="BY237">
            <v>0</v>
          </cell>
          <cell r="BZ237">
            <v>259</v>
          </cell>
          <cell r="CA237">
            <v>2130</v>
          </cell>
          <cell r="CB237">
            <v>1840</v>
          </cell>
          <cell r="CC237">
            <v>117</v>
          </cell>
          <cell r="CD237">
            <v>86.2</v>
          </cell>
          <cell r="CE237">
            <v>1000</v>
          </cell>
          <cell r="CF237">
            <v>655</v>
          </cell>
          <cell r="CG237">
            <v>67.3</v>
          </cell>
          <cell r="CH237">
            <v>0</v>
          </cell>
          <cell r="CI237">
            <v>4540</v>
          </cell>
          <cell r="CJ237">
            <v>1380</v>
          </cell>
          <cell r="CK237">
            <v>0</v>
          </cell>
          <cell r="CL237">
            <v>16600</v>
          </cell>
          <cell r="CM237">
            <v>30.8</v>
          </cell>
          <cell r="CN237">
            <v>441</v>
          </cell>
          <cell r="CO237">
            <v>1050</v>
          </cell>
          <cell r="CP237">
            <v>0</v>
          </cell>
          <cell r="CQ237">
            <v>0</v>
          </cell>
          <cell r="CR237">
            <v>0</v>
          </cell>
          <cell r="CS237">
            <v>0</v>
          </cell>
        </row>
        <row r="238">
          <cell r="C238" t="str">
            <v>W10X88</v>
          </cell>
          <cell r="D238" t="str">
            <v>F</v>
          </cell>
          <cell r="E238">
            <v>88</v>
          </cell>
          <cell r="F238">
            <v>25.9</v>
          </cell>
          <cell r="G238">
            <v>10.8</v>
          </cell>
          <cell r="H238">
            <v>0</v>
          </cell>
          <cell r="I238">
            <v>0</v>
          </cell>
          <cell r="J238">
            <v>10.3</v>
          </cell>
          <cell r="K238">
            <v>0</v>
          </cell>
          <cell r="L238">
            <v>0</v>
          </cell>
          <cell r="M238">
            <v>0.60499999999999998</v>
          </cell>
          <cell r="N238">
            <v>0.99</v>
          </cell>
          <cell r="O238">
            <v>7.5</v>
          </cell>
          <cell r="P238">
            <v>0</v>
          </cell>
          <cell r="Q238">
            <v>0</v>
          </cell>
          <cell r="R238">
            <v>1.49</v>
          </cell>
          <cell r="S238">
            <v>1.6875</v>
          </cell>
          <cell r="T238">
            <v>0.9375</v>
          </cell>
          <cell r="U238">
            <v>0</v>
          </cell>
          <cell r="V238">
            <v>0</v>
          </cell>
          <cell r="W238">
            <v>0</v>
          </cell>
          <cell r="X238">
            <v>0</v>
          </cell>
          <cell r="Y238">
            <v>0</v>
          </cell>
          <cell r="Z238">
            <v>5.18</v>
          </cell>
          <cell r="AA238">
            <v>0</v>
          </cell>
          <cell r="AB238">
            <v>13</v>
          </cell>
          <cell r="AC238">
            <v>0</v>
          </cell>
          <cell r="AD238">
            <v>0</v>
          </cell>
          <cell r="AE238">
            <v>534</v>
          </cell>
          <cell r="AF238">
            <v>113</v>
          </cell>
          <cell r="AG238">
            <v>98.5</v>
          </cell>
          <cell r="AH238">
            <v>4.54</v>
          </cell>
          <cell r="AI238">
            <v>179</v>
          </cell>
          <cell r="AJ238">
            <v>53.1</v>
          </cell>
          <cell r="AK238">
            <v>34.799999999999997</v>
          </cell>
          <cell r="AL238">
            <v>2.63</v>
          </cell>
          <cell r="AM238">
            <v>0</v>
          </cell>
          <cell r="AN238">
            <v>7.53</v>
          </cell>
          <cell r="AO238">
            <v>4330</v>
          </cell>
          <cell r="AP238">
            <v>0</v>
          </cell>
          <cell r="AQ238">
            <v>25.3</v>
          </cell>
          <cell r="AR238">
            <v>64.400000000000006</v>
          </cell>
          <cell r="AS238">
            <v>23.5</v>
          </cell>
          <cell r="AT238">
            <v>55.9</v>
          </cell>
          <cell r="AU238">
            <v>0</v>
          </cell>
          <cell r="AV238">
            <v>0</v>
          </cell>
          <cell r="AW238">
            <v>0</v>
          </cell>
          <cell r="AX238">
            <v>0</v>
          </cell>
          <cell r="AY238" t="str">
            <v>W250X131</v>
          </cell>
          <cell r="AZ238" t="str">
            <v>W250X131</v>
          </cell>
          <cell r="BA238">
            <v>131</v>
          </cell>
          <cell r="BB238">
            <v>16700</v>
          </cell>
          <cell r="BC238">
            <v>274</v>
          </cell>
          <cell r="BD238">
            <v>0</v>
          </cell>
          <cell r="BE238">
            <v>0</v>
          </cell>
          <cell r="BF238">
            <v>262</v>
          </cell>
          <cell r="BG238">
            <v>0</v>
          </cell>
          <cell r="BH238">
            <v>0</v>
          </cell>
          <cell r="BI238">
            <v>15.4</v>
          </cell>
          <cell r="BJ238">
            <v>25.1</v>
          </cell>
          <cell r="BK238">
            <v>0</v>
          </cell>
          <cell r="BL238">
            <v>0</v>
          </cell>
          <cell r="BM238">
            <v>0</v>
          </cell>
          <cell r="BN238">
            <v>37.799999999999997</v>
          </cell>
          <cell r="BO238">
            <v>42.9</v>
          </cell>
          <cell r="BP238">
            <v>0</v>
          </cell>
          <cell r="BQ238">
            <v>0</v>
          </cell>
          <cell r="BR238">
            <v>0</v>
          </cell>
          <cell r="BS238">
            <v>0</v>
          </cell>
          <cell r="BT238">
            <v>0</v>
          </cell>
          <cell r="BU238">
            <v>131</v>
          </cell>
          <cell r="BV238">
            <v>0</v>
          </cell>
          <cell r="BW238">
            <v>0</v>
          </cell>
          <cell r="BX238">
            <v>13</v>
          </cell>
          <cell r="BY238">
            <v>0</v>
          </cell>
          <cell r="BZ238">
            <v>222</v>
          </cell>
          <cell r="CA238">
            <v>1850</v>
          </cell>
          <cell r="CB238">
            <v>1610</v>
          </cell>
          <cell r="CC238">
            <v>115</v>
          </cell>
          <cell r="CD238">
            <v>74.5</v>
          </cell>
          <cell r="CE238">
            <v>870</v>
          </cell>
          <cell r="CF238">
            <v>570</v>
          </cell>
          <cell r="CG238">
            <v>66.8</v>
          </cell>
          <cell r="CH238">
            <v>0</v>
          </cell>
          <cell r="CI238">
            <v>3130</v>
          </cell>
          <cell r="CJ238">
            <v>1160</v>
          </cell>
          <cell r="CK238">
            <v>0</v>
          </cell>
          <cell r="CL238">
            <v>16300</v>
          </cell>
          <cell r="CM238">
            <v>26.8</v>
          </cell>
          <cell r="CN238">
            <v>385</v>
          </cell>
          <cell r="CO238">
            <v>916</v>
          </cell>
          <cell r="CP238">
            <v>0</v>
          </cell>
          <cell r="CQ238">
            <v>0</v>
          </cell>
          <cell r="CR238">
            <v>0</v>
          </cell>
          <cell r="CS238">
            <v>0</v>
          </cell>
        </row>
        <row r="239">
          <cell r="C239" t="str">
            <v>W10X77</v>
          </cell>
          <cell r="D239" t="str">
            <v>F</v>
          </cell>
          <cell r="E239">
            <v>77</v>
          </cell>
          <cell r="F239">
            <v>22.6</v>
          </cell>
          <cell r="G239">
            <v>10.6</v>
          </cell>
          <cell r="H239">
            <v>0</v>
          </cell>
          <cell r="I239">
            <v>0</v>
          </cell>
          <cell r="J239">
            <v>10.199999999999999</v>
          </cell>
          <cell r="K239">
            <v>0</v>
          </cell>
          <cell r="L239">
            <v>0</v>
          </cell>
          <cell r="M239">
            <v>0.53</v>
          </cell>
          <cell r="N239">
            <v>0.87</v>
          </cell>
          <cell r="O239">
            <v>7.5</v>
          </cell>
          <cell r="P239">
            <v>0</v>
          </cell>
          <cell r="Q239">
            <v>0</v>
          </cell>
          <cell r="R239">
            <v>1.37</v>
          </cell>
          <cell r="S239">
            <v>1.5625</v>
          </cell>
          <cell r="T239">
            <v>0.875</v>
          </cell>
          <cell r="U239">
            <v>0</v>
          </cell>
          <cell r="V239">
            <v>0</v>
          </cell>
          <cell r="W239">
            <v>0</v>
          </cell>
          <cell r="X239">
            <v>0</v>
          </cell>
          <cell r="Y239">
            <v>0</v>
          </cell>
          <cell r="Z239">
            <v>5.86</v>
          </cell>
          <cell r="AA239">
            <v>0</v>
          </cell>
          <cell r="AB239">
            <v>14.8</v>
          </cell>
          <cell r="AC239">
            <v>0</v>
          </cell>
          <cell r="AD239">
            <v>0</v>
          </cell>
          <cell r="AE239">
            <v>455</v>
          </cell>
          <cell r="AF239">
            <v>97.6</v>
          </cell>
          <cell r="AG239">
            <v>85.9</v>
          </cell>
          <cell r="AH239">
            <v>4.49</v>
          </cell>
          <cell r="AI239">
            <v>154</v>
          </cell>
          <cell r="AJ239">
            <v>45.9</v>
          </cell>
          <cell r="AK239">
            <v>30.1</v>
          </cell>
          <cell r="AL239">
            <v>2.6</v>
          </cell>
          <cell r="AM239">
            <v>0</v>
          </cell>
          <cell r="AN239">
            <v>5.1100000000000003</v>
          </cell>
          <cell r="AO239">
            <v>3630</v>
          </cell>
          <cell r="AP239">
            <v>0</v>
          </cell>
          <cell r="AQ239">
            <v>24.8</v>
          </cell>
          <cell r="AR239">
            <v>55</v>
          </cell>
          <cell r="AS239">
            <v>20.5</v>
          </cell>
          <cell r="AT239">
            <v>48.4</v>
          </cell>
          <cell r="AU239">
            <v>0</v>
          </cell>
          <cell r="AV239">
            <v>0</v>
          </cell>
          <cell r="AW239">
            <v>0</v>
          </cell>
          <cell r="AX239">
            <v>0</v>
          </cell>
          <cell r="AY239" t="str">
            <v>W250X115</v>
          </cell>
          <cell r="AZ239" t="str">
            <v>W250X115</v>
          </cell>
          <cell r="BA239">
            <v>115</v>
          </cell>
          <cell r="BB239">
            <v>14600</v>
          </cell>
          <cell r="BC239">
            <v>269</v>
          </cell>
          <cell r="BD239">
            <v>0</v>
          </cell>
          <cell r="BE239">
            <v>0</v>
          </cell>
          <cell r="BF239">
            <v>259</v>
          </cell>
          <cell r="BG239">
            <v>0</v>
          </cell>
          <cell r="BH239">
            <v>0</v>
          </cell>
          <cell r="BI239">
            <v>13.5</v>
          </cell>
          <cell r="BJ239">
            <v>22.1</v>
          </cell>
          <cell r="BK239">
            <v>0</v>
          </cell>
          <cell r="BL239">
            <v>0</v>
          </cell>
          <cell r="BM239">
            <v>0</v>
          </cell>
          <cell r="BN239">
            <v>34.799999999999997</v>
          </cell>
          <cell r="BO239">
            <v>39.700000000000003</v>
          </cell>
          <cell r="BP239">
            <v>0</v>
          </cell>
          <cell r="BQ239">
            <v>0</v>
          </cell>
          <cell r="BR239">
            <v>0</v>
          </cell>
          <cell r="BS239">
            <v>0</v>
          </cell>
          <cell r="BT239">
            <v>0</v>
          </cell>
          <cell r="BU239">
            <v>115</v>
          </cell>
          <cell r="BV239">
            <v>0</v>
          </cell>
          <cell r="BW239">
            <v>0</v>
          </cell>
          <cell r="BX239">
            <v>14.8</v>
          </cell>
          <cell r="BY239">
            <v>0</v>
          </cell>
          <cell r="BZ239">
            <v>189</v>
          </cell>
          <cell r="CA239">
            <v>1600</v>
          </cell>
          <cell r="CB239">
            <v>1410</v>
          </cell>
          <cell r="CC239">
            <v>114</v>
          </cell>
          <cell r="CD239">
            <v>64.099999999999994</v>
          </cell>
          <cell r="CE239">
            <v>752</v>
          </cell>
          <cell r="CF239">
            <v>493</v>
          </cell>
          <cell r="CG239">
            <v>66</v>
          </cell>
          <cell r="CH239">
            <v>0</v>
          </cell>
          <cell r="CI239">
            <v>2130</v>
          </cell>
          <cell r="CJ239">
            <v>975</v>
          </cell>
          <cell r="CK239">
            <v>0</v>
          </cell>
          <cell r="CL239">
            <v>16000</v>
          </cell>
          <cell r="CM239">
            <v>22.9</v>
          </cell>
          <cell r="CN239">
            <v>336</v>
          </cell>
          <cell r="CO239">
            <v>793</v>
          </cell>
          <cell r="CP239">
            <v>0</v>
          </cell>
          <cell r="CQ239">
            <v>0</v>
          </cell>
          <cell r="CR239">
            <v>0</v>
          </cell>
          <cell r="CS239">
            <v>0</v>
          </cell>
        </row>
        <row r="240">
          <cell r="C240" t="str">
            <v>W10X68</v>
          </cell>
          <cell r="D240" t="str">
            <v>F</v>
          </cell>
          <cell r="E240">
            <v>68</v>
          </cell>
          <cell r="F240">
            <v>20</v>
          </cell>
          <cell r="G240">
            <v>10.4</v>
          </cell>
          <cell r="H240">
            <v>0</v>
          </cell>
          <cell r="I240">
            <v>0</v>
          </cell>
          <cell r="J240">
            <v>10.1</v>
          </cell>
          <cell r="K240">
            <v>0</v>
          </cell>
          <cell r="L240">
            <v>0</v>
          </cell>
          <cell r="M240">
            <v>0.47</v>
          </cell>
          <cell r="N240">
            <v>0.77</v>
          </cell>
          <cell r="O240">
            <v>7.5</v>
          </cell>
          <cell r="P240">
            <v>0</v>
          </cell>
          <cell r="Q240">
            <v>0</v>
          </cell>
          <cell r="R240">
            <v>1.27</v>
          </cell>
          <cell r="S240">
            <v>1.4375</v>
          </cell>
          <cell r="T240">
            <v>0.875</v>
          </cell>
          <cell r="U240">
            <v>0</v>
          </cell>
          <cell r="V240">
            <v>0</v>
          </cell>
          <cell r="W240">
            <v>0</v>
          </cell>
          <cell r="X240">
            <v>0</v>
          </cell>
          <cell r="Y240">
            <v>0</v>
          </cell>
          <cell r="Z240">
            <v>6.58</v>
          </cell>
          <cell r="AA240">
            <v>0</v>
          </cell>
          <cell r="AB240">
            <v>16.7</v>
          </cell>
          <cell r="AC240">
            <v>0</v>
          </cell>
          <cell r="AD240">
            <v>0</v>
          </cell>
          <cell r="AE240">
            <v>394</v>
          </cell>
          <cell r="AF240">
            <v>85.3</v>
          </cell>
          <cell r="AG240">
            <v>75.7</v>
          </cell>
          <cell r="AH240">
            <v>4.4400000000000004</v>
          </cell>
          <cell r="AI240">
            <v>134</v>
          </cell>
          <cell r="AJ240">
            <v>40.1</v>
          </cell>
          <cell r="AK240">
            <v>26.4</v>
          </cell>
          <cell r="AL240">
            <v>2.59</v>
          </cell>
          <cell r="AM240">
            <v>0</v>
          </cell>
          <cell r="AN240">
            <v>3.56</v>
          </cell>
          <cell r="AO240">
            <v>3100</v>
          </cell>
          <cell r="AP240">
            <v>0</v>
          </cell>
          <cell r="AQ240">
            <v>24.3</v>
          </cell>
          <cell r="AR240">
            <v>47.3</v>
          </cell>
          <cell r="AS240">
            <v>17.899999999999999</v>
          </cell>
          <cell r="AT240">
            <v>42.1</v>
          </cell>
          <cell r="AU240">
            <v>0</v>
          </cell>
          <cell r="AV240">
            <v>0</v>
          </cell>
          <cell r="AW240">
            <v>0</v>
          </cell>
          <cell r="AX240">
            <v>0</v>
          </cell>
          <cell r="AY240" t="str">
            <v>W250X101</v>
          </cell>
          <cell r="AZ240" t="str">
            <v>W250X101</v>
          </cell>
          <cell r="BA240">
            <v>101</v>
          </cell>
          <cell r="BB240">
            <v>12900</v>
          </cell>
          <cell r="BC240">
            <v>264</v>
          </cell>
          <cell r="BD240">
            <v>0</v>
          </cell>
          <cell r="BE240">
            <v>0</v>
          </cell>
          <cell r="BF240">
            <v>257</v>
          </cell>
          <cell r="BG240">
            <v>0</v>
          </cell>
          <cell r="BH240">
            <v>0</v>
          </cell>
          <cell r="BI240">
            <v>11.9</v>
          </cell>
          <cell r="BJ240">
            <v>19.600000000000001</v>
          </cell>
          <cell r="BK240">
            <v>0</v>
          </cell>
          <cell r="BL240">
            <v>0</v>
          </cell>
          <cell r="BM240">
            <v>0</v>
          </cell>
          <cell r="BN240">
            <v>32.299999999999997</v>
          </cell>
          <cell r="BO240">
            <v>36.5</v>
          </cell>
          <cell r="BP240">
            <v>0</v>
          </cell>
          <cell r="BQ240">
            <v>0</v>
          </cell>
          <cell r="BR240">
            <v>0</v>
          </cell>
          <cell r="BS240">
            <v>0</v>
          </cell>
          <cell r="BT240">
            <v>0</v>
          </cell>
          <cell r="BU240">
            <v>101</v>
          </cell>
          <cell r="BV240">
            <v>0</v>
          </cell>
          <cell r="BW240">
            <v>0</v>
          </cell>
          <cell r="BX240">
            <v>16.7</v>
          </cell>
          <cell r="BY240">
            <v>0</v>
          </cell>
          <cell r="BZ240">
            <v>164</v>
          </cell>
          <cell r="CA240">
            <v>1400</v>
          </cell>
          <cell r="CB240">
            <v>1240</v>
          </cell>
          <cell r="CC240">
            <v>113</v>
          </cell>
          <cell r="CD240">
            <v>55.8</v>
          </cell>
          <cell r="CE240">
            <v>657</v>
          </cell>
          <cell r="CF240">
            <v>433</v>
          </cell>
          <cell r="CG240">
            <v>65.8</v>
          </cell>
          <cell r="CH240">
            <v>0</v>
          </cell>
          <cell r="CI240">
            <v>1480</v>
          </cell>
          <cell r="CJ240">
            <v>832</v>
          </cell>
          <cell r="CK240">
            <v>0</v>
          </cell>
          <cell r="CL240">
            <v>15700</v>
          </cell>
          <cell r="CM240">
            <v>19.7</v>
          </cell>
          <cell r="CN240">
            <v>293</v>
          </cell>
          <cell r="CO240">
            <v>690</v>
          </cell>
          <cell r="CP240">
            <v>0</v>
          </cell>
          <cell r="CQ240">
            <v>0</v>
          </cell>
          <cell r="CR240">
            <v>0</v>
          </cell>
          <cell r="CS240">
            <v>0</v>
          </cell>
        </row>
        <row r="241">
          <cell r="C241" t="str">
            <v>W10X60</v>
          </cell>
          <cell r="D241" t="str">
            <v>F</v>
          </cell>
          <cell r="E241">
            <v>60</v>
          </cell>
          <cell r="F241">
            <v>17.600000000000001</v>
          </cell>
          <cell r="G241">
            <v>10.199999999999999</v>
          </cell>
          <cell r="H241">
            <v>0</v>
          </cell>
          <cell r="I241">
            <v>0</v>
          </cell>
          <cell r="J241">
            <v>10.1</v>
          </cell>
          <cell r="K241">
            <v>0</v>
          </cell>
          <cell r="L241">
            <v>0</v>
          </cell>
          <cell r="M241">
            <v>0.42</v>
          </cell>
          <cell r="N241">
            <v>0.68</v>
          </cell>
          <cell r="O241">
            <v>7.5</v>
          </cell>
          <cell r="P241">
            <v>0</v>
          </cell>
          <cell r="Q241">
            <v>0</v>
          </cell>
          <cell r="R241">
            <v>1.18</v>
          </cell>
          <cell r="S241">
            <v>1.375</v>
          </cell>
          <cell r="T241">
            <v>0.8125</v>
          </cell>
          <cell r="U241">
            <v>0</v>
          </cell>
          <cell r="V241">
            <v>0</v>
          </cell>
          <cell r="W241">
            <v>0</v>
          </cell>
          <cell r="X241">
            <v>0</v>
          </cell>
          <cell r="Y241">
            <v>0</v>
          </cell>
          <cell r="Z241">
            <v>7.41</v>
          </cell>
          <cell r="AA241">
            <v>0</v>
          </cell>
          <cell r="AB241">
            <v>18.7</v>
          </cell>
          <cell r="AC241">
            <v>0</v>
          </cell>
          <cell r="AD241">
            <v>0</v>
          </cell>
          <cell r="AE241">
            <v>341</v>
          </cell>
          <cell r="AF241">
            <v>74.599999999999994</v>
          </cell>
          <cell r="AG241">
            <v>66.7</v>
          </cell>
          <cell r="AH241">
            <v>4.3899999999999997</v>
          </cell>
          <cell r="AI241">
            <v>116</v>
          </cell>
          <cell r="AJ241">
            <v>35</v>
          </cell>
          <cell r="AK241">
            <v>23</v>
          </cell>
          <cell r="AL241">
            <v>2.57</v>
          </cell>
          <cell r="AM241">
            <v>0</v>
          </cell>
          <cell r="AN241">
            <v>2.48</v>
          </cell>
          <cell r="AO241">
            <v>2640</v>
          </cell>
          <cell r="AP241">
            <v>0</v>
          </cell>
          <cell r="AQ241">
            <v>24</v>
          </cell>
          <cell r="AR241">
            <v>41.3</v>
          </cell>
          <cell r="AS241">
            <v>15.7</v>
          </cell>
          <cell r="AT241">
            <v>36.799999999999997</v>
          </cell>
          <cell r="AU241">
            <v>0</v>
          </cell>
          <cell r="AV241">
            <v>0</v>
          </cell>
          <cell r="AW241">
            <v>0</v>
          </cell>
          <cell r="AX241">
            <v>0</v>
          </cell>
          <cell r="AY241" t="str">
            <v>W250X89</v>
          </cell>
          <cell r="AZ241" t="str">
            <v>W250X89</v>
          </cell>
          <cell r="BA241">
            <v>89</v>
          </cell>
          <cell r="BB241">
            <v>11400</v>
          </cell>
          <cell r="BC241">
            <v>259</v>
          </cell>
          <cell r="BD241">
            <v>0</v>
          </cell>
          <cell r="BE241">
            <v>0</v>
          </cell>
          <cell r="BF241">
            <v>257</v>
          </cell>
          <cell r="BG241">
            <v>0</v>
          </cell>
          <cell r="BH241">
            <v>0</v>
          </cell>
          <cell r="BI241">
            <v>10.7</v>
          </cell>
          <cell r="BJ241">
            <v>17.3</v>
          </cell>
          <cell r="BK241">
            <v>0</v>
          </cell>
          <cell r="BL241">
            <v>0</v>
          </cell>
          <cell r="BM241">
            <v>0</v>
          </cell>
          <cell r="BN241">
            <v>30</v>
          </cell>
          <cell r="BO241">
            <v>34.9</v>
          </cell>
          <cell r="BP241">
            <v>0</v>
          </cell>
          <cell r="BQ241">
            <v>0</v>
          </cell>
          <cell r="BR241">
            <v>0</v>
          </cell>
          <cell r="BS241">
            <v>0</v>
          </cell>
          <cell r="BT241">
            <v>0</v>
          </cell>
          <cell r="BU241">
            <v>89</v>
          </cell>
          <cell r="BV241">
            <v>0</v>
          </cell>
          <cell r="BW241">
            <v>0</v>
          </cell>
          <cell r="BX241">
            <v>18.7</v>
          </cell>
          <cell r="BY241">
            <v>0</v>
          </cell>
          <cell r="BZ241">
            <v>142</v>
          </cell>
          <cell r="CA241">
            <v>1220</v>
          </cell>
          <cell r="CB241">
            <v>1090</v>
          </cell>
          <cell r="CC241">
            <v>112</v>
          </cell>
          <cell r="CD241">
            <v>48.3</v>
          </cell>
          <cell r="CE241">
            <v>574</v>
          </cell>
          <cell r="CF241">
            <v>377</v>
          </cell>
          <cell r="CG241">
            <v>65.3</v>
          </cell>
          <cell r="CH241">
            <v>0</v>
          </cell>
          <cell r="CI241">
            <v>1030</v>
          </cell>
          <cell r="CJ241">
            <v>709</v>
          </cell>
          <cell r="CK241">
            <v>0</v>
          </cell>
          <cell r="CL241">
            <v>15500</v>
          </cell>
          <cell r="CM241">
            <v>17.2</v>
          </cell>
          <cell r="CN241">
            <v>257</v>
          </cell>
          <cell r="CO241">
            <v>603</v>
          </cell>
          <cell r="CP241">
            <v>0</v>
          </cell>
          <cell r="CQ241">
            <v>0</v>
          </cell>
          <cell r="CR241">
            <v>0</v>
          </cell>
          <cell r="CS241">
            <v>0</v>
          </cell>
        </row>
        <row r="242">
          <cell r="C242" t="str">
            <v>W10X54</v>
          </cell>
          <cell r="D242" t="str">
            <v>F</v>
          </cell>
          <cell r="E242">
            <v>54</v>
          </cell>
          <cell r="F242">
            <v>15.8</v>
          </cell>
          <cell r="G242">
            <v>10.1</v>
          </cell>
          <cell r="H242">
            <v>0</v>
          </cell>
          <cell r="I242">
            <v>0</v>
          </cell>
          <cell r="J242">
            <v>10</v>
          </cell>
          <cell r="K242">
            <v>0</v>
          </cell>
          <cell r="L242">
            <v>0</v>
          </cell>
          <cell r="M242">
            <v>0.37</v>
          </cell>
          <cell r="N242">
            <v>0.61499999999999999</v>
          </cell>
          <cell r="O242">
            <v>7.5</v>
          </cell>
          <cell r="P242">
            <v>0</v>
          </cell>
          <cell r="Q242">
            <v>0</v>
          </cell>
          <cell r="R242">
            <v>1.1200000000000001</v>
          </cell>
          <cell r="S242">
            <v>1.3125</v>
          </cell>
          <cell r="T242">
            <v>0.8125</v>
          </cell>
          <cell r="U242">
            <v>0</v>
          </cell>
          <cell r="V242">
            <v>0</v>
          </cell>
          <cell r="W242">
            <v>0</v>
          </cell>
          <cell r="X242">
            <v>0</v>
          </cell>
          <cell r="Y242">
            <v>0</v>
          </cell>
          <cell r="Z242">
            <v>8.15</v>
          </cell>
          <cell r="AA242">
            <v>0</v>
          </cell>
          <cell r="AB242">
            <v>21.2</v>
          </cell>
          <cell r="AC242">
            <v>0</v>
          </cell>
          <cell r="AD242">
            <v>0</v>
          </cell>
          <cell r="AE242">
            <v>303</v>
          </cell>
          <cell r="AF242">
            <v>66.599999999999994</v>
          </cell>
          <cell r="AG242">
            <v>60</v>
          </cell>
          <cell r="AH242">
            <v>4.37</v>
          </cell>
          <cell r="AI242">
            <v>103</v>
          </cell>
          <cell r="AJ242">
            <v>31.3</v>
          </cell>
          <cell r="AK242">
            <v>20.6</v>
          </cell>
          <cell r="AL242">
            <v>2.56</v>
          </cell>
          <cell r="AM242">
            <v>0</v>
          </cell>
          <cell r="AN242">
            <v>1.82</v>
          </cell>
          <cell r="AO242">
            <v>2320</v>
          </cell>
          <cell r="AP242">
            <v>0</v>
          </cell>
          <cell r="AQ242">
            <v>23.7</v>
          </cell>
          <cell r="AR242">
            <v>36.5</v>
          </cell>
          <cell r="AS242">
            <v>14</v>
          </cell>
          <cell r="AT242">
            <v>32.799999999999997</v>
          </cell>
          <cell r="AU242">
            <v>0</v>
          </cell>
          <cell r="AV242">
            <v>0</v>
          </cell>
          <cell r="AW242">
            <v>0</v>
          </cell>
          <cell r="AX242">
            <v>0</v>
          </cell>
          <cell r="AY242" t="str">
            <v>W250X80</v>
          </cell>
          <cell r="AZ242" t="str">
            <v>W250X80</v>
          </cell>
          <cell r="BA242">
            <v>80</v>
          </cell>
          <cell r="BB242">
            <v>10200</v>
          </cell>
          <cell r="BC242">
            <v>257</v>
          </cell>
          <cell r="BD242">
            <v>0</v>
          </cell>
          <cell r="BE242">
            <v>0</v>
          </cell>
          <cell r="BF242">
            <v>254</v>
          </cell>
          <cell r="BG242">
            <v>0</v>
          </cell>
          <cell r="BH242">
            <v>0</v>
          </cell>
          <cell r="BI242">
            <v>9.4</v>
          </cell>
          <cell r="BJ242">
            <v>15.6</v>
          </cell>
          <cell r="BK242">
            <v>0</v>
          </cell>
          <cell r="BL242">
            <v>0</v>
          </cell>
          <cell r="BM242">
            <v>0</v>
          </cell>
          <cell r="BN242">
            <v>28.4</v>
          </cell>
          <cell r="BO242">
            <v>33.299999999999997</v>
          </cell>
          <cell r="BP242">
            <v>0</v>
          </cell>
          <cell r="BQ242">
            <v>0</v>
          </cell>
          <cell r="BR242">
            <v>0</v>
          </cell>
          <cell r="BS242">
            <v>0</v>
          </cell>
          <cell r="BT242">
            <v>0</v>
          </cell>
          <cell r="BU242">
            <v>80</v>
          </cell>
          <cell r="BV242">
            <v>0</v>
          </cell>
          <cell r="BW242">
            <v>0</v>
          </cell>
          <cell r="BX242">
            <v>21.2</v>
          </cell>
          <cell r="BY242">
            <v>0</v>
          </cell>
          <cell r="BZ242">
            <v>126</v>
          </cell>
          <cell r="CA242">
            <v>1090</v>
          </cell>
          <cell r="CB242">
            <v>983</v>
          </cell>
          <cell r="CC242">
            <v>111</v>
          </cell>
          <cell r="CD242">
            <v>42.9</v>
          </cell>
          <cell r="CE242">
            <v>513</v>
          </cell>
          <cell r="CF242">
            <v>338</v>
          </cell>
          <cell r="CG242">
            <v>65</v>
          </cell>
          <cell r="CH242">
            <v>0</v>
          </cell>
          <cell r="CI242">
            <v>758</v>
          </cell>
          <cell r="CJ242">
            <v>623</v>
          </cell>
          <cell r="CK242">
            <v>0</v>
          </cell>
          <cell r="CL242">
            <v>15300</v>
          </cell>
          <cell r="CM242">
            <v>15.2</v>
          </cell>
          <cell r="CN242">
            <v>229</v>
          </cell>
          <cell r="CO242">
            <v>537</v>
          </cell>
          <cell r="CP242">
            <v>0</v>
          </cell>
          <cell r="CQ242">
            <v>0</v>
          </cell>
          <cell r="CR242">
            <v>0</v>
          </cell>
          <cell r="CS242">
            <v>0</v>
          </cell>
        </row>
        <row r="243">
          <cell r="C243" t="str">
            <v>W10X49</v>
          </cell>
          <cell r="D243" t="str">
            <v>F</v>
          </cell>
          <cell r="E243">
            <v>49</v>
          </cell>
          <cell r="F243">
            <v>14.4</v>
          </cell>
          <cell r="G243">
            <v>10</v>
          </cell>
          <cell r="H243">
            <v>0</v>
          </cell>
          <cell r="I243">
            <v>0</v>
          </cell>
          <cell r="J243">
            <v>10</v>
          </cell>
          <cell r="K243">
            <v>0</v>
          </cell>
          <cell r="L243">
            <v>0</v>
          </cell>
          <cell r="M243">
            <v>0.34</v>
          </cell>
          <cell r="N243">
            <v>0.56000000000000005</v>
          </cell>
          <cell r="O243">
            <v>7.5</v>
          </cell>
          <cell r="P243">
            <v>0</v>
          </cell>
          <cell r="Q243">
            <v>0</v>
          </cell>
          <cell r="R243">
            <v>1.06</v>
          </cell>
          <cell r="S243">
            <v>1.25</v>
          </cell>
          <cell r="T243">
            <v>0.8125</v>
          </cell>
          <cell r="U243">
            <v>0</v>
          </cell>
          <cell r="V243">
            <v>0</v>
          </cell>
          <cell r="W243">
            <v>0</v>
          </cell>
          <cell r="X243">
            <v>0</v>
          </cell>
          <cell r="Y243">
            <v>0</v>
          </cell>
          <cell r="Z243">
            <v>8.93</v>
          </cell>
          <cell r="AA243">
            <v>0</v>
          </cell>
          <cell r="AB243">
            <v>23.1</v>
          </cell>
          <cell r="AC243">
            <v>0</v>
          </cell>
          <cell r="AD243">
            <v>0</v>
          </cell>
          <cell r="AE243">
            <v>272</v>
          </cell>
          <cell r="AF243">
            <v>60.4</v>
          </cell>
          <cell r="AG243">
            <v>54.6</v>
          </cell>
          <cell r="AH243">
            <v>4.3499999999999996</v>
          </cell>
          <cell r="AI243">
            <v>93.4</v>
          </cell>
          <cell r="AJ243">
            <v>28.3</v>
          </cell>
          <cell r="AK243">
            <v>18.7</v>
          </cell>
          <cell r="AL243">
            <v>2.54</v>
          </cell>
          <cell r="AM243">
            <v>0</v>
          </cell>
          <cell r="AN243">
            <v>1.39</v>
          </cell>
          <cell r="AO243">
            <v>2070</v>
          </cell>
          <cell r="AP243">
            <v>0</v>
          </cell>
          <cell r="AQ243">
            <v>23.6</v>
          </cell>
          <cell r="AR243">
            <v>33</v>
          </cell>
          <cell r="AS243">
            <v>12.8</v>
          </cell>
          <cell r="AT243">
            <v>29.8</v>
          </cell>
          <cell r="AU243">
            <v>0</v>
          </cell>
          <cell r="AV243">
            <v>0</v>
          </cell>
          <cell r="AW243">
            <v>0</v>
          </cell>
          <cell r="AX243">
            <v>0</v>
          </cell>
          <cell r="AY243" t="str">
            <v>W250X73</v>
          </cell>
          <cell r="AZ243" t="str">
            <v>W250X73</v>
          </cell>
          <cell r="BA243">
            <v>73</v>
          </cell>
          <cell r="BB243">
            <v>9290</v>
          </cell>
          <cell r="BC243">
            <v>254</v>
          </cell>
          <cell r="BD243">
            <v>0</v>
          </cell>
          <cell r="BE243">
            <v>0</v>
          </cell>
          <cell r="BF243">
            <v>254</v>
          </cell>
          <cell r="BG243">
            <v>0</v>
          </cell>
          <cell r="BH243">
            <v>0</v>
          </cell>
          <cell r="BI243">
            <v>8.64</v>
          </cell>
          <cell r="BJ243">
            <v>14.2</v>
          </cell>
          <cell r="BK243">
            <v>0</v>
          </cell>
          <cell r="BL243">
            <v>0</v>
          </cell>
          <cell r="BM243">
            <v>0</v>
          </cell>
          <cell r="BN243">
            <v>26.9</v>
          </cell>
          <cell r="BO243">
            <v>31.8</v>
          </cell>
          <cell r="BP243">
            <v>0</v>
          </cell>
          <cell r="BQ243">
            <v>0</v>
          </cell>
          <cell r="BR243">
            <v>0</v>
          </cell>
          <cell r="BS243">
            <v>0</v>
          </cell>
          <cell r="BT243">
            <v>0</v>
          </cell>
          <cell r="BU243">
            <v>73</v>
          </cell>
          <cell r="BV243">
            <v>0</v>
          </cell>
          <cell r="BW243">
            <v>0</v>
          </cell>
          <cell r="BX243">
            <v>23.1</v>
          </cell>
          <cell r="BY243">
            <v>0</v>
          </cell>
          <cell r="BZ243">
            <v>113</v>
          </cell>
          <cell r="CA243">
            <v>990</v>
          </cell>
          <cell r="CB243">
            <v>895</v>
          </cell>
          <cell r="CC243">
            <v>110</v>
          </cell>
          <cell r="CD243">
            <v>38.9</v>
          </cell>
          <cell r="CE243">
            <v>464</v>
          </cell>
          <cell r="CF243">
            <v>306</v>
          </cell>
          <cell r="CG243">
            <v>64.5</v>
          </cell>
          <cell r="CH243">
            <v>0</v>
          </cell>
          <cell r="CI243">
            <v>579</v>
          </cell>
          <cell r="CJ243">
            <v>556</v>
          </cell>
          <cell r="CK243">
            <v>0</v>
          </cell>
          <cell r="CL243">
            <v>15200</v>
          </cell>
          <cell r="CM243">
            <v>13.7</v>
          </cell>
          <cell r="CN243">
            <v>210</v>
          </cell>
          <cell r="CO243">
            <v>488</v>
          </cell>
          <cell r="CP243">
            <v>0</v>
          </cell>
          <cell r="CQ243">
            <v>0</v>
          </cell>
          <cell r="CR243">
            <v>0</v>
          </cell>
          <cell r="CS243">
            <v>0</v>
          </cell>
        </row>
        <row r="244">
          <cell r="C244" t="str">
            <v>W10X45</v>
          </cell>
          <cell r="D244" t="str">
            <v>F</v>
          </cell>
          <cell r="E244">
            <v>45</v>
          </cell>
          <cell r="F244">
            <v>13.3</v>
          </cell>
          <cell r="G244">
            <v>10.1</v>
          </cell>
          <cell r="H244">
            <v>0</v>
          </cell>
          <cell r="I244">
            <v>0</v>
          </cell>
          <cell r="J244">
            <v>8.02</v>
          </cell>
          <cell r="K244">
            <v>0</v>
          </cell>
          <cell r="L244">
            <v>0</v>
          </cell>
          <cell r="M244">
            <v>0.35</v>
          </cell>
          <cell r="N244">
            <v>0.62</v>
          </cell>
          <cell r="O244">
            <v>7.5</v>
          </cell>
          <cell r="P244">
            <v>0</v>
          </cell>
          <cell r="Q244">
            <v>0</v>
          </cell>
          <cell r="R244">
            <v>1.1200000000000001</v>
          </cell>
          <cell r="S244">
            <v>1.3125</v>
          </cell>
          <cell r="T244">
            <v>0.8125</v>
          </cell>
          <cell r="U244">
            <v>0</v>
          </cell>
          <cell r="V244">
            <v>0</v>
          </cell>
          <cell r="W244">
            <v>0</v>
          </cell>
          <cell r="X244">
            <v>0</v>
          </cell>
          <cell r="Y244">
            <v>0</v>
          </cell>
          <cell r="Z244">
            <v>6.47</v>
          </cell>
          <cell r="AA244">
            <v>0</v>
          </cell>
          <cell r="AB244">
            <v>22.5</v>
          </cell>
          <cell r="AC244">
            <v>0</v>
          </cell>
          <cell r="AD244">
            <v>0</v>
          </cell>
          <cell r="AE244">
            <v>248</v>
          </cell>
          <cell r="AF244">
            <v>54.9</v>
          </cell>
          <cell r="AG244">
            <v>49.1</v>
          </cell>
          <cell r="AH244">
            <v>4.32</v>
          </cell>
          <cell r="AI244">
            <v>53.4</v>
          </cell>
          <cell r="AJ244">
            <v>20.3</v>
          </cell>
          <cell r="AK244">
            <v>13.3</v>
          </cell>
          <cell r="AL244">
            <v>2.0099999999999998</v>
          </cell>
          <cell r="AM244">
            <v>0</v>
          </cell>
          <cell r="AN244">
            <v>1.51</v>
          </cell>
          <cell r="AO244">
            <v>1200</v>
          </cell>
          <cell r="AP244">
            <v>0</v>
          </cell>
          <cell r="AQ244">
            <v>19</v>
          </cell>
          <cell r="AR244">
            <v>23.6</v>
          </cell>
          <cell r="AS244">
            <v>11.3</v>
          </cell>
          <cell r="AT244">
            <v>27</v>
          </cell>
          <cell r="AU244">
            <v>0</v>
          </cell>
          <cell r="AV244">
            <v>0</v>
          </cell>
          <cell r="AW244">
            <v>0</v>
          </cell>
          <cell r="AX244">
            <v>0</v>
          </cell>
          <cell r="AY244" t="str">
            <v>W250X67</v>
          </cell>
          <cell r="AZ244" t="str">
            <v>W250X67</v>
          </cell>
          <cell r="BA244">
            <v>67</v>
          </cell>
          <cell r="BB244">
            <v>8580</v>
          </cell>
          <cell r="BC244">
            <v>257</v>
          </cell>
          <cell r="BD244">
            <v>0</v>
          </cell>
          <cell r="BE244">
            <v>0</v>
          </cell>
          <cell r="BF244">
            <v>204</v>
          </cell>
          <cell r="BG244">
            <v>0</v>
          </cell>
          <cell r="BH244">
            <v>0</v>
          </cell>
          <cell r="BI244">
            <v>8.89</v>
          </cell>
          <cell r="BJ244">
            <v>15.7</v>
          </cell>
          <cell r="BK244">
            <v>0</v>
          </cell>
          <cell r="BL244">
            <v>0</v>
          </cell>
          <cell r="BM244">
            <v>0</v>
          </cell>
          <cell r="BN244">
            <v>28.4</v>
          </cell>
          <cell r="BO244">
            <v>33.299999999999997</v>
          </cell>
          <cell r="BP244">
            <v>0</v>
          </cell>
          <cell r="BQ244">
            <v>0</v>
          </cell>
          <cell r="BR244">
            <v>0</v>
          </cell>
          <cell r="BS244">
            <v>0</v>
          </cell>
          <cell r="BT244">
            <v>0</v>
          </cell>
          <cell r="BU244">
            <v>67</v>
          </cell>
          <cell r="BV244">
            <v>0</v>
          </cell>
          <cell r="BW244">
            <v>0</v>
          </cell>
          <cell r="BX244">
            <v>22.5</v>
          </cell>
          <cell r="BY244">
            <v>0</v>
          </cell>
          <cell r="BZ244">
            <v>103</v>
          </cell>
          <cell r="CA244">
            <v>900</v>
          </cell>
          <cell r="CB244">
            <v>805</v>
          </cell>
          <cell r="CC244">
            <v>110</v>
          </cell>
          <cell r="CD244">
            <v>22.2</v>
          </cell>
          <cell r="CE244">
            <v>333</v>
          </cell>
          <cell r="CF244">
            <v>218</v>
          </cell>
          <cell r="CG244">
            <v>51.1</v>
          </cell>
          <cell r="CH244">
            <v>0</v>
          </cell>
          <cell r="CI244">
            <v>629</v>
          </cell>
          <cell r="CJ244">
            <v>322</v>
          </cell>
          <cell r="CK244">
            <v>0</v>
          </cell>
          <cell r="CL244">
            <v>12300</v>
          </cell>
          <cell r="CM244">
            <v>9.82</v>
          </cell>
          <cell r="CN244">
            <v>185</v>
          </cell>
          <cell r="CO244">
            <v>442</v>
          </cell>
          <cell r="CP244">
            <v>0</v>
          </cell>
          <cell r="CQ244">
            <v>0</v>
          </cell>
          <cell r="CR244">
            <v>0</v>
          </cell>
          <cell r="CS244">
            <v>0</v>
          </cell>
        </row>
        <row r="245">
          <cell r="C245" t="str">
            <v>W10X39</v>
          </cell>
          <cell r="D245" t="str">
            <v>F</v>
          </cell>
          <cell r="E245">
            <v>39</v>
          </cell>
          <cell r="F245">
            <v>11.5</v>
          </cell>
          <cell r="G245">
            <v>9.92</v>
          </cell>
          <cell r="H245">
            <v>0</v>
          </cell>
          <cell r="I245">
            <v>0</v>
          </cell>
          <cell r="J245">
            <v>7.99</v>
          </cell>
          <cell r="K245">
            <v>0</v>
          </cell>
          <cell r="L245">
            <v>0</v>
          </cell>
          <cell r="M245">
            <v>0.315</v>
          </cell>
          <cell r="N245">
            <v>0.53</v>
          </cell>
          <cell r="O245">
            <v>7.5</v>
          </cell>
          <cell r="P245">
            <v>0</v>
          </cell>
          <cell r="Q245">
            <v>0</v>
          </cell>
          <cell r="R245">
            <v>1.03</v>
          </cell>
          <cell r="S245">
            <v>1.1875</v>
          </cell>
          <cell r="T245">
            <v>0.8125</v>
          </cell>
          <cell r="U245">
            <v>0</v>
          </cell>
          <cell r="V245">
            <v>0</v>
          </cell>
          <cell r="W245">
            <v>0</v>
          </cell>
          <cell r="X245">
            <v>0</v>
          </cell>
          <cell r="Y245">
            <v>0</v>
          </cell>
          <cell r="Z245">
            <v>7.53</v>
          </cell>
          <cell r="AA245">
            <v>0</v>
          </cell>
          <cell r="AB245">
            <v>25</v>
          </cell>
          <cell r="AC245">
            <v>0</v>
          </cell>
          <cell r="AD245">
            <v>0</v>
          </cell>
          <cell r="AE245">
            <v>209</v>
          </cell>
          <cell r="AF245">
            <v>46.8</v>
          </cell>
          <cell r="AG245">
            <v>42.1</v>
          </cell>
          <cell r="AH245">
            <v>4.2699999999999996</v>
          </cell>
          <cell r="AI245">
            <v>45</v>
          </cell>
          <cell r="AJ245">
            <v>17.2</v>
          </cell>
          <cell r="AK245">
            <v>11.3</v>
          </cell>
          <cell r="AL245">
            <v>1.98</v>
          </cell>
          <cell r="AM245">
            <v>0</v>
          </cell>
          <cell r="AN245">
            <v>0.97599999999999998</v>
          </cell>
          <cell r="AO245">
            <v>992</v>
          </cell>
          <cell r="AP245">
            <v>0</v>
          </cell>
          <cell r="AQ245">
            <v>18.8</v>
          </cell>
          <cell r="AR245">
            <v>19.899999999999999</v>
          </cell>
          <cell r="AS245">
            <v>9.5500000000000007</v>
          </cell>
          <cell r="AT245">
            <v>23</v>
          </cell>
          <cell r="AU245">
            <v>0</v>
          </cell>
          <cell r="AV245">
            <v>0</v>
          </cell>
          <cell r="AW245">
            <v>0</v>
          </cell>
          <cell r="AX245">
            <v>0</v>
          </cell>
          <cell r="AY245" t="str">
            <v>W250X58</v>
          </cell>
          <cell r="AZ245" t="str">
            <v>W250X58</v>
          </cell>
          <cell r="BA245">
            <v>58</v>
          </cell>
          <cell r="BB245">
            <v>7420</v>
          </cell>
          <cell r="BC245">
            <v>252</v>
          </cell>
          <cell r="BD245">
            <v>0</v>
          </cell>
          <cell r="BE245">
            <v>0</v>
          </cell>
          <cell r="BF245">
            <v>203</v>
          </cell>
          <cell r="BG245">
            <v>0</v>
          </cell>
          <cell r="BH245">
            <v>0</v>
          </cell>
          <cell r="BI245">
            <v>8</v>
          </cell>
          <cell r="BJ245">
            <v>13.5</v>
          </cell>
          <cell r="BK245">
            <v>0</v>
          </cell>
          <cell r="BL245">
            <v>0</v>
          </cell>
          <cell r="BM245">
            <v>0</v>
          </cell>
          <cell r="BN245">
            <v>26.2</v>
          </cell>
          <cell r="BO245">
            <v>30.2</v>
          </cell>
          <cell r="BP245">
            <v>0</v>
          </cell>
          <cell r="BQ245">
            <v>0</v>
          </cell>
          <cell r="BR245">
            <v>0</v>
          </cell>
          <cell r="BS245">
            <v>0</v>
          </cell>
          <cell r="BT245">
            <v>0</v>
          </cell>
          <cell r="BU245">
            <v>58</v>
          </cell>
          <cell r="BV245">
            <v>0</v>
          </cell>
          <cell r="BW245">
            <v>0</v>
          </cell>
          <cell r="BX245">
            <v>25</v>
          </cell>
          <cell r="BY245">
            <v>0</v>
          </cell>
          <cell r="BZ245">
            <v>87</v>
          </cell>
          <cell r="CA245">
            <v>767</v>
          </cell>
          <cell r="CB245">
            <v>690</v>
          </cell>
          <cell r="CC245">
            <v>108</v>
          </cell>
          <cell r="CD245">
            <v>18.7</v>
          </cell>
          <cell r="CE245">
            <v>282</v>
          </cell>
          <cell r="CF245">
            <v>185</v>
          </cell>
          <cell r="CG245">
            <v>50.3</v>
          </cell>
          <cell r="CH245">
            <v>0</v>
          </cell>
          <cell r="CI245">
            <v>406</v>
          </cell>
          <cell r="CJ245">
            <v>266</v>
          </cell>
          <cell r="CK245">
            <v>0</v>
          </cell>
          <cell r="CL245">
            <v>12100</v>
          </cell>
          <cell r="CM245">
            <v>8.2799999999999994</v>
          </cell>
          <cell r="CN245">
            <v>156</v>
          </cell>
          <cell r="CO245">
            <v>377</v>
          </cell>
          <cell r="CP245">
            <v>0</v>
          </cell>
          <cell r="CQ245">
            <v>0</v>
          </cell>
          <cell r="CR245">
            <v>0</v>
          </cell>
          <cell r="CS245">
            <v>0</v>
          </cell>
        </row>
        <row r="246">
          <cell r="C246" t="str">
            <v>W10X33</v>
          </cell>
          <cell r="D246" t="str">
            <v>F</v>
          </cell>
          <cell r="E246">
            <v>33</v>
          </cell>
          <cell r="F246">
            <v>9.7100000000000009</v>
          </cell>
          <cell r="G246">
            <v>9.73</v>
          </cell>
          <cell r="H246">
            <v>0</v>
          </cell>
          <cell r="I246">
            <v>0</v>
          </cell>
          <cell r="J246">
            <v>7.96</v>
          </cell>
          <cell r="K246">
            <v>0</v>
          </cell>
          <cell r="L246">
            <v>0</v>
          </cell>
          <cell r="M246">
            <v>0.28999999999999998</v>
          </cell>
          <cell r="N246">
            <v>0.435</v>
          </cell>
          <cell r="O246">
            <v>7.5</v>
          </cell>
          <cell r="P246">
            <v>0</v>
          </cell>
          <cell r="Q246">
            <v>0</v>
          </cell>
          <cell r="R246">
            <v>0.93500000000000005</v>
          </cell>
          <cell r="S246">
            <v>1.125</v>
          </cell>
          <cell r="T246">
            <v>0.75</v>
          </cell>
          <cell r="U246">
            <v>0</v>
          </cell>
          <cell r="V246">
            <v>0</v>
          </cell>
          <cell r="W246">
            <v>0</v>
          </cell>
          <cell r="X246">
            <v>0</v>
          </cell>
          <cell r="Y246">
            <v>0</v>
          </cell>
          <cell r="Z246">
            <v>9.15</v>
          </cell>
          <cell r="AA246">
            <v>0</v>
          </cell>
          <cell r="AB246">
            <v>27.1</v>
          </cell>
          <cell r="AC246">
            <v>0</v>
          </cell>
          <cell r="AD246">
            <v>0</v>
          </cell>
          <cell r="AE246">
            <v>171</v>
          </cell>
          <cell r="AF246">
            <v>38.799999999999997</v>
          </cell>
          <cell r="AG246">
            <v>35</v>
          </cell>
          <cell r="AH246">
            <v>4.1900000000000004</v>
          </cell>
          <cell r="AI246">
            <v>36.6</v>
          </cell>
          <cell r="AJ246">
            <v>14</v>
          </cell>
          <cell r="AK246">
            <v>9.1999999999999993</v>
          </cell>
          <cell r="AL246">
            <v>1.94</v>
          </cell>
          <cell r="AM246">
            <v>0</v>
          </cell>
          <cell r="AN246">
            <v>0.58299999999999996</v>
          </cell>
          <cell r="AO246">
            <v>791</v>
          </cell>
          <cell r="AP246">
            <v>0</v>
          </cell>
          <cell r="AQ246">
            <v>18.5</v>
          </cell>
          <cell r="AR246">
            <v>16</v>
          </cell>
          <cell r="AS246">
            <v>7.75</v>
          </cell>
          <cell r="AT246">
            <v>18.899999999999999</v>
          </cell>
          <cell r="AU246">
            <v>0</v>
          </cell>
          <cell r="AV246">
            <v>0</v>
          </cell>
          <cell r="AW246">
            <v>0</v>
          </cell>
          <cell r="AX246">
            <v>0</v>
          </cell>
          <cell r="AY246" t="str">
            <v>W250X49.1</v>
          </cell>
          <cell r="AZ246" t="str">
            <v>W250X49.1</v>
          </cell>
          <cell r="BA246">
            <v>49.1</v>
          </cell>
          <cell r="BB246">
            <v>6260</v>
          </cell>
          <cell r="BC246">
            <v>247</v>
          </cell>
          <cell r="BD246">
            <v>0</v>
          </cell>
          <cell r="BE246">
            <v>0</v>
          </cell>
          <cell r="BF246">
            <v>202</v>
          </cell>
          <cell r="BG246">
            <v>0</v>
          </cell>
          <cell r="BH246">
            <v>0</v>
          </cell>
          <cell r="BI246">
            <v>7.37</v>
          </cell>
          <cell r="BJ246">
            <v>11</v>
          </cell>
          <cell r="BK246">
            <v>0</v>
          </cell>
          <cell r="BL246">
            <v>0</v>
          </cell>
          <cell r="BM246">
            <v>0</v>
          </cell>
          <cell r="BN246">
            <v>23.7</v>
          </cell>
          <cell r="BO246">
            <v>28.6</v>
          </cell>
          <cell r="BP246">
            <v>0</v>
          </cell>
          <cell r="BQ246">
            <v>0</v>
          </cell>
          <cell r="BR246">
            <v>0</v>
          </cell>
          <cell r="BS246">
            <v>0</v>
          </cell>
          <cell r="BT246">
            <v>0</v>
          </cell>
          <cell r="BU246">
            <v>49.1</v>
          </cell>
          <cell r="BV246">
            <v>0</v>
          </cell>
          <cell r="BW246">
            <v>0</v>
          </cell>
          <cell r="BX246">
            <v>27.1</v>
          </cell>
          <cell r="BY246">
            <v>0</v>
          </cell>
          <cell r="BZ246">
            <v>71.2</v>
          </cell>
          <cell r="CA246">
            <v>636</v>
          </cell>
          <cell r="CB246">
            <v>574</v>
          </cell>
          <cell r="CC246">
            <v>106</v>
          </cell>
          <cell r="CD246">
            <v>15.2</v>
          </cell>
          <cell r="CE246">
            <v>229</v>
          </cell>
          <cell r="CF246">
            <v>151</v>
          </cell>
          <cell r="CG246">
            <v>49.3</v>
          </cell>
          <cell r="CH246">
            <v>0</v>
          </cell>
          <cell r="CI246">
            <v>243</v>
          </cell>
          <cell r="CJ246">
            <v>212</v>
          </cell>
          <cell r="CK246">
            <v>0</v>
          </cell>
          <cell r="CL246">
            <v>11900</v>
          </cell>
          <cell r="CM246">
            <v>6.66</v>
          </cell>
          <cell r="CN246">
            <v>127</v>
          </cell>
          <cell r="CO246">
            <v>310</v>
          </cell>
          <cell r="CP246">
            <v>0</v>
          </cell>
          <cell r="CQ246">
            <v>0</v>
          </cell>
          <cell r="CR246">
            <v>0</v>
          </cell>
          <cell r="CS246">
            <v>0</v>
          </cell>
        </row>
        <row r="247">
          <cell r="C247" t="str">
            <v>W10X30</v>
          </cell>
          <cell r="D247" t="str">
            <v>F</v>
          </cell>
          <cell r="E247">
            <v>30</v>
          </cell>
          <cell r="F247">
            <v>8.84</v>
          </cell>
          <cell r="G247">
            <v>10.5</v>
          </cell>
          <cell r="H247">
            <v>0</v>
          </cell>
          <cell r="I247">
            <v>0</v>
          </cell>
          <cell r="J247">
            <v>5.81</v>
          </cell>
          <cell r="K247">
            <v>0</v>
          </cell>
          <cell r="L247">
            <v>0</v>
          </cell>
          <cell r="M247">
            <v>0.3</v>
          </cell>
          <cell r="N247">
            <v>0.51</v>
          </cell>
          <cell r="O247">
            <v>0</v>
          </cell>
          <cell r="P247">
            <v>0</v>
          </cell>
          <cell r="Q247">
            <v>0</v>
          </cell>
          <cell r="R247">
            <v>0.81</v>
          </cell>
          <cell r="S247">
            <v>1.125</v>
          </cell>
          <cell r="T247">
            <v>0.6875</v>
          </cell>
          <cell r="U247">
            <v>0</v>
          </cell>
          <cell r="V247">
            <v>0</v>
          </cell>
          <cell r="W247">
            <v>0</v>
          </cell>
          <cell r="X247">
            <v>0</v>
          </cell>
          <cell r="Y247">
            <v>0</v>
          </cell>
          <cell r="Z247">
            <v>5.7</v>
          </cell>
          <cell r="AA247">
            <v>0</v>
          </cell>
          <cell r="AB247">
            <v>29.5</v>
          </cell>
          <cell r="AC247">
            <v>0</v>
          </cell>
          <cell r="AD247">
            <v>0</v>
          </cell>
          <cell r="AE247">
            <v>170</v>
          </cell>
          <cell r="AF247">
            <v>36.6</v>
          </cell>
          <cell r="AG247">
            <v>32.4</v>
          </cell>
          <cell r="AH247">
            <v>4.38</v>
          </cell>
          <cell r="AI247">
            <v>16.7</v>
          </cell>
          <cell r="AJ247">
            <v>8.84</v>
          </cell>
          <cell r="AK247">
            <v>5.75</v>
          </cell>
          <cell r="AL247">
            <v>1.37</v>
          </cell>
          <cell r="AM247">
            <v>0</v>
          </cell>
          <cell r="AN247">
            <v>0.622</v>
          </cell>
          <cell r="AO247">
            <v>414</v>
          </cell>
          <cell r="AP247">
            <v>0</v>
          </cell>
          <cell r="AQ247">
            <v>14.5</v>
          </cell>
          <cell r="AR247">
            <v>10.7</v>
          </cell>
          <cell r="AS247">
            <v>7.02</v>
          </cell>
          <cell r="AT247">
            <v>18.2</v>
          </cell>
          <cell r="AU247">
            <v>0</v>
          </cell>
          <cell r="AV247">
            <v>0</v>
          </cell>
          <cell r="AW247">
            <v>0</v>
          </cell>
          <cell r="AX247">
            <v>0</v>
          </cell>
          <cell r="AY247" t="str">
            <v>W250X44.8</v>
          </cell>
          <cell r="AZ247" t="str">
            <v>W250X44.8</v>
          </cell>
          <cell r="BA247">
            <v>44.8</v>
          </cell>
          <cell r="BB247">
            <v>5700</v>
          </cell>
          <cell r="BC247">
            <v>267</v>
          </cell>
          <cell r="BD247">
            <v>0</v>
          </cell>
          <cell r="BE247">
            <v>0</v>
          </cell>
          <cell r="BF247">
            <v>148</v>
          </cell>
          <cell r="BG247">
            <v>0</v>
          </cell>
          <cell r="BH247">
            <v>0</v>
          </cell>
          <cell r="BI247">
            <v>7.62</v>
          </cell>
          <cell r="BJ247">
            <v>13</v>
          </cell>
          <cell r="BK247">
            <v>0</v>
          </cell>
          <cell r="BL247">
            <v>0</v>
          </cell>
          <cell r="BM247">
            <v>0</v>
          </cell>
          <cell r="BN247">
            <v>20.6</v>
          </cell>
          <cell r="BO247">
            <v>28.6</v>
          </cell>
          <cell r="BP247">
            <v>0</v>
          </cell>
          <cell r="BQ247">
            <v>0</v>
          </cell>
          <cell r="BR247">
            <v>0</v>
          </cell>
          <cell r="BS247">
            <v>0</v>
          </cell>
          <cell r="BT247">
            <v>0</v>
          </cell>
          <cell r="BU247">
            <v>44.8</v>
          </cell>
          <cell r="BV247">
            <v>0</v>
          </cell>
          <cell r="BW247">
            <v>0</v>
          </cell>
          <cell r="BX247">
            <v>29.5</v>
          </cell>
          <cell r="BY247">
            <v>0</v>
          </cell>
          <cell r="BZ247">
            <v>70.8</v>
          </cell>
          <cell r="CA247">
            <v>600</v>
          </cell>
          <cell r="CB247">
            <v>531</v>
          </cell>
          <cell r="CC247">
            <v>111</v>
          </cell>
          <cell r="CD247">
            <v>6.95</v>
          </cell>
          <cell r="CE247">
            <v>145</v>
          </cell>
          <cell r="CF247">
            <v>94.2</v>
          </cell>
          <cell r="CG247">
            <v>34.799999999999997</v>
          </cell>
          <cell r="CH247">
            <v>0</v>
          </cell>
          <cell r="CI247">
            <v>259</v>
          </cell>
          <cell r="CJ247">
            <v>111</v>
          </cell>
          <cell r="CK247">
            <v>0</v>
          </cell>
          <cell r="CL247">
            <v>9350</v>
          </cell>
          <cell r="CM247">
            <v>4.45</v>
          </cell>
          <cell r="CN247">
            <v>115</v>
          </cell>
          <cell r="CO247">
            <v>298</v>
          </cell>
          <cell r="CP247">
            <v>0</v>
          </cell>
          <cell r="CQ247">
            <v>0</v>
          </cell>
          <cell r="CR247">
            <v>0</v>
          </cell>
          <cell r="CS247">
            <v>0</v>
          </cell>
        </row>
        <row r="248">
          <cell r="C248" t="str">
            <v>W10X26</v>
          </cell>
          <cell r="D248" t="str">
            <v>F</v>
          </cell>
          <cell r="E248">
            <v>26</v>
          </cell>
          <cell r="F248">
            <v>7.61</v>
          </cell>
          <cell r="G248">
            <v>10.3</v>
          </cell>
          <cell r="H248">
            <v>0</v>
          </cell>
          <cell r="I248">
            <v>0</v>
          </cell>
          <cell r="J248">
            <v>5.77</v>
          </cell>
          <cell r="K248">
            <v>0</v>
          </cell>
          <cell r="L248">
            <v>0</v>
          </cell>
          <cell r="M248">
            <v>0.26</v>
          </cell>
          <cell r="N248">
            <v>0.44</v>
          </cell>
          <cell r="O248">
            <v>0</v>
          </cell>
          <cell r="P248">
            <v>0</v>
          </cell>
          <cell r="Q248">
            <v>0</v>
          </cell>
          <cell r="R248">
            <v>0.74</v>
          </cell>
          <cell r="S248">
            <v>1.0625</v>
          </cell>
          <cell r="T248">
            <v>0.6875</v>
          </cell>
          <cell r="U248">
            <v>0</v>
          </cell>
          <cell r="V248">
            <v>0</v>
          </cell>
          <cell r="W248">
            <v>0</v>
          </cell>
          <cell r="X248">
            <v>0</v>
          </cell>
          <cell r="Y248">
            <v>0</v>
          </cell>
          <cell r="Z248">
            <v>6.56</v>
          </cell>
          <cell r="AA248">
            <v>0</v>
          </cell>
          <cell r="AB248">
            <v>34</v>
          </cell>
          <cell r="AC248">
            <v>0</v>
          </cell>
          <cell r="AD248">
            <v>0</v>
          </cell>
          <cell r="AE248">
            <v>144</v>
          </cell>
          <cell r="AF248">
            <v>31.3</v>
          </cell>
          <cell r="AG248">
            <v>27.9</v>
          </cell>
          <cell r="AH248">
            <v>4.3499999999999996</v>
          </cell>
          <cell r="AI248">
            <v>14.1</v>
          </cell>
          <cell r="AJ248">
            <v>7.5</v>
          </cell>
          <cell r="AK248">
            <v>4.8899999999999997</v>
          </cell>
          <cell r="AL248">
            <v>1.36</v>
          </cell>
          <cell r="AM248">
            <v>0</v>
          </cell>
          <cell r="AN248">
            <v>0.40200000000000002</v>
          </cell>
          <cell r="AO248">
            <v>345</v>
          </cell>
          <cell r="AP248">
            <v>0</v>
          </cell>
          <cell r="AQ248">
            <v>14.2</v>
          </cell>
          <cell r="AR248">
            <v>9.0299999999999994</v>
          </cell>
          <cell r="AS248">
            <v>5.98</v>
          </cell>
          <cell r="AT248">
            <v>15.4</v>
          </cell>
          <cell r="AU248">
            <v>0</v>
          </cell>
          <cell r="AV248">
            <v>0</v>
          </cell>
          <cell r="AW248">
            <v>0</v>
          </cell>
          <cell r="AX248">
            <v>0</v>
          </cell>
          <cell r="AY248" t="str">
            <v>W250X38.5</v>
          </cell>
          <cell r="AZ248" t="str">
            <v>W250X38.5</v>
          </cell>
          <cell r="BA248">
            <v>38.5</v>
          </cell>
          <cell r="BB248">
            <v>4910</v>
          </cell>
          <cell r="BC248">
            <v>262</v>
          </cell>
          <cell r="BD248">
            <v>0</v>
          </cell>
          <cell r="BE248">
            <v>0</v>
          </cell>
          <cell r="BF248">
            <v>147</v>
          </cell>
          <cell r="BG248">
            <v>0</v>
          </cell>
          <cell r="BH248">
            <v>0</v>
          </cell>
          <cell r="BI248">
            <v>6.6</v>
          </cell>
          <cell r="BJ248">
            <v>11.2</v>
          </cell>
          <cell r="BK248">
            <v>0</v>
          </cell>
          <cell r="BL248">
            <v>0</v>
          </cell>
          <cell r="BM248">
            <v>0</v>
          </cell>
          <cell r="BN248">
            <v>18.8</v>
          </cell>
          <cell r="BO248">
            <v>27</v>
          </cell>
          <cell r="BP248">
            <v>0</v>
          </cell>
          <cell r="BQ248">
            <v>0</v>
          </cell>
          <cell r="BR248">
            <v>0</v>
          </cell>
          <cell r="BS248">
            <v>0</v>
          </cell>
          <cell r="BT248">
            <v>0</v>
          </cell>
          <cell r="BU248">
            <v>38.5</v>
          </cell>
          <cell r="BV248">
            <v>0</v>
          </cell>
          <cell r="BW248">
            <v>0</v>
          </cell>
          <cell r="BX248">
            <v>34</v>
          </cell>
          <cell r="BY248">
            <v>0</v>
          </cell>
          <cell r="BZ248">
            <v>59.9</v>
          </cell>
          <cell r="CA248">
            <v>513</v>
          </cell>
          <cell r="CB248">
            <v>457</v>
          </cell>
          <cell r="CC248">
            <v>110</v>
          </cell>
          <cell r="CD248">
            <v>5.87</v>
          </cell>
          <cell r="CE248">
            <v>123</v>
          </cell>
          <cell r="CF248">
            <v>80.099999999999994</v>
          </cell>
          <cell r="CG248">
            <v>34.5</v>
          </cell>
          <cell r="CH248">
            <v>0</v>
          </cell>
          <cell r="CI248">
            <v>167</v>
          </cell>
          <cell r="CJ248">
            <v>92.6</v>
          </cell>
          <cell r="CK248">
            <v>0</v>
          </cell>
          <cell r="CL248">
            <v>9160</v>
          </cell>
          <cell r="CM248">
            <v>3.76</v>
          </cell>
          <cell r="CN248">
            <v>98</v>
          </cell>
          <cell r="CO248">
            <v>252</v>
          </cell>
          <cell r="CP248">
            <v>0</v>
          </cell>
          <cell r="CQ248">
            <v>0</v>
          </cell>
          <cell r="CR248">
            <v>0</v>
          </cell>
          <cell r="CS248">
            <v>0</v>
          </cell>
        </row>
        <row r="249">
          <cell r="C249" t="str">
            <v>W10X22</v>
          </cell>
          <cell r="D249" t="str">
            <v>F</v>
          </cell>
          <cell r="E249">
            <v>22</v>
          </cell>
          <cell r="F249">
            <v>6.49</v>
          </cell>
          <cell r="G249">
            <v>10.199999999999999</v>
          </cell>
          <cell r="H249">
            <v>0</v>
          </cell>
          <cell r="I249">
            <v>0</v>
          </cell>
          <cell r="J249">
            <v>5.75</v>
          </cell>
          <cell r="K249">
            <v>0</v>
          </cell>
          <cell r="L249">
            <v>0</v>
          </cell>
          <cell r="M249">
            <v>0.24</v>
          </cell>
          <cell r="N249">
            <v>0.36</v>
          </cell>
          <cell r="O249">
            <v>0</v>
          </cell>
          <cell r="P249">
            <v>0</v>
          </cell>
          <cell r="Q249">
            <v>0</v>
          </cell>
          <cell r="R249">
            <v>0.66</v>
          </cell>
          <cell r="S249">
            <v>0.9375</v>
          </cell>
          <cell r="T249">
            <v>0.625</v>
          </cell>
          <cell r="U249">
            <v>0</v>
          </cell>
          <cell r="V249">
            <v>0</v>
          </cell>
          <cell r="W249">
            <v>0</v>
          </cell>
          <cell r="X249">
            <v>0</v>
          </cell>
          <cell r="Y249">
            <v>0</v>
          </cell>
          <cell r="Z249">
            <v>7.99</v>
          </cell>
          <cell r="AA249">
            <v>0</v>
          </cell>
          <cell r="AB249">
            <v>36.9</v>
          </cell>
          <cell r="AC249">
            <v>0</v>
          </cell>
          <cell r="AD249">
            <v>0</v>
          </cell>
          <cell r="AE249">
            <v>118</v>
          </cell>
          <cell r="AF249">
            <v>26</v>
          </cell>
          <cell r="AG249">
            <v>23.2</v>
          </cell>
          <cell r="AH249">
            <v>4.2699999999999996</v>
          </cell>
          <cell r="AI249">
            <v>11.4</v>
          </cell>
          <cell r="AJ249">
            <v>6.1</v>
          </cell>
          <cell r="AK249">
            <v>3.97</v>
          </cell>
          <cell r="AL249">
            <v>1.33</v>
          </cell>
          <cell r="AM249">
            <v>0</v>
          </cell>
          <cell r="AN249">
            <v>0.23899999999999999</v>
          </cell>
          <cell r="AO249">
            <v>275</v>
          </cell>
          <cell r="AP249">
            <v>0</v>
          </cell>
          <cell r="AQ249">
            <v>14.1</v>
          </cell>
          <cell r="AR249">
            <v>7.32</v>
          </cell>
          <cell r="AS249">
            <v>4.88</v>
          </cell>
          <cell r="AT249">
            <v>12.9</v>
          </cell>
          <cell r="AU249">
            <v>0</v>
          </cell>
          <cell r="AV249">
            <v>0</v>
          </cell>
          <cell r="AW249">
            <v>0</v>
          </cell>
          <cell r="AX249">
            <v>0</v>
          </cell>
          <cell r="AY249" t="str">
            <v>W250X32.7</v>
          </cell>
          <cell r="AZ249" t="str">
            <v>W250X32.7</v>
          </cell>
          <cell r="BA249">
            <v>32.700000000000003</v>
          </cell>
          <cell r="BB249">
            <v>4190</v>
          </cell>
          <cell r="BC249">
            <v>259</v>
          </cell>
          <cell r="BD249">
            <v>0</v>
          </cell>
          <cell r="BE249">
            <v>0</v>
          </cell>
          <cell r="BF249">
            <v>146</v>
          </cell>
          <cell r="BG249">
            <v>0</v>
          </cell>
          <cell r="BH249">
            <v>0</v>
          </cell>
          <cell r="BI249">
            <v>6.1</v>
          </cell>
          <cell r="BJ249">
            <v>9.14</v>
          </cell>
          <cell r="BK249">
            <v>0</v>
          </cell>
          <cell r="BL249">
            <v>0</v>
          </cell>
          <cell r="BM249">
            <v>0</v>
          </cell>
          <cell r="BN249">
            <v>16.8</v>
          </cell>
          <cell r="BO249">
            <v>23.8</v>
          </cell>
          <cell r="BP249">
            <v>0</v>
          </cell>
          <cell r="BQ249">
            <v>0</v>
          </cell>
          <cell r="BR249">
            <v>0</v>
          </cell>
          <cell r="BS249">
            <v>0</v>
          </cell>
          <cell r="BT249">
            <v>0</v>
          </cell>
          <cell r="BU249">
            <v>32.700000000000003</v>
          </cell>
          <cell r="BV249">
            <v>0</v>
          </cell>
          <cell r="BW249">
            <v>0</v>
          </cell>
          <cell r="BX249">
            <v>36.9</v>
          </cell>
          <cell r="BY249">
            <v>0</v>
          </cell>
          <cell r="BZ249">
            <v>49.1</v>
          </cell>
          <cell r="CA249">
            <v>426</v>
          </cell>
          <cell r="CB249">
            <v>380</v>
          </cell>
          <cell r="CC249">
            <v>108</v>
          </cell>
          <cell r="CD249">
            <v>4.75</v>
          </cell>
          <cell r="CE249">
            <v>100</v>
          </cell>
          <cell r="CF249">
            <v>65.099999999999994</v>
          </cell>
          <cell r="CG249">
            <v>33.799999999999997</v>
          </cell>
          <cell r="CH249">
            <v>0</v>
          </cell>
          <cell r="CI249">
            <v>100</v>
          </cell>
          <cell r="CJ249">
            <v>73.8</v>
          </cell>
          <cell r="CK249">
            <v>0</v>
          </cell>
          <cell r="CL249">
            <v>9100</v>
          </cell>
          <cell r="CM249">
            <v>3.05</v>
          </cell>
          <cell r="CN249">
            <v>80</v>
          </cell>
          <cell r="CO249">
            <v>211</v>
          </cell>
          <cell r="CP249">
            <v>0</v>
          </cell>
          <cell r="CQ249">
            <v>0</v>
          </cell>
          <cell r="CR249">
            <v>0</v>
          </cell>
          <cell r="CS249">
            <v>0</v>
          </cell>
        </row>
        <row r="250">
          <cell r="C250" t="str">
            <v>W10X19</v>
          </cell>
          <cell r="D250" t="str">
            <v>F</v>
          </cell>
          <cell r="E250">
            <v>19</v>
          </cell>
          <cell r="F250">
            <v>5.62</v>
          </cell>
          <cell r="G250">
            <v>10.199999999999999</v>
          </cell>
          <cell r="H250">
            <v>0</v>
          </cell>
          <cell r="I250">
            <v>0</v>
          </cell>
          <cell r="J250">
            <v>4.0199999999999996</v>
          </cell>
          <cell r="K250">
            <v>0</v>
          </cell>
          <cell r="L250">
            <v>0</v>
          </cell>
          <cell r="M250">
            <v>0.25</v>
          </cell>
          <cell r="N250">
            <v>0.39500000000000002</v>
          </cell>
          <cell r="O250">
            <v>0</v>
          </cell>
          <cell r="P250">
            <v>0</v>
          </cell>
          <cell r="Q250">
            <v>0</v>
          </cell>
          <cell r="R250">
            <v>0.69499999999999995</v>
          </cell>
          <cell r="S250">
            <v>0.9375</v>
          </cell>
          <cell r="T250">
            <v>0.625</v>
          </cell>
          <cell r="U250">
            <v>0</v>
          </cell>
          <cell r="V250">
            <v>0</v>
          </cell>
          <cell r="W250">
            <v>0</v>
          </cell>
          <cell r="X250">
            <v>0</v>
          </cell>
          <cell r="Y250">
            <v>0</v>
          </cell>
          <cell r="Z250">
            <v>5.09</v>
          </cell>
          <cell r="AA250">
            <v>0</v>
          </cell>
          <cell r="AB250">
            <v>35.4</v>
          </cell>
          <cell r="AC250">
            <v>0</v>
          </cell>
          <cell r="AD250">
            <v>0</v>
          </cell>
          <cell r="AE250">
            <v>96.3</v>
          </cell>
          <cell r="AF250">
            <v>21.6</v>
          </cell>
          <cell r="AG250">
            <v>18.8</v>
          </cell>
          <cell r="AH250">
            <v>4.1399999999999997</v>
          </cell>
          <cell r="AI250">
            <v>4.29</v>
          </cell>
          <cell r="AJ250">
            <v>3.35</v>
          </cell>
          <cell r="AK250">
            <v>2.14</v>
          </cell>
          <cell r="AL250">
            <v>0.874</v>
          </cell>
          <cell r="AM250">
            <v>0</v>
          </cell>
          <cell r="AN250">
            <v>0.23300000000000001</v>
          </cell>
          <cell r="AO250">
            <v>104</v>
          </cell>
          <cell r="AP250">
            <v>0</v>
          </cell>
          <cell r="AQ250">
            <v>9.85</v>
          </cell>
          <cell r="AR250">
            <v>3.91</v>
          </cell>
          <cell r="AS250">
            <v>3.65</v>
          </cell>
          <cell r="AT250">
            <v>10.6</v>
          </cell>
          <cell r="AU250">
            <v>0</v>
          </cell>
          <cell r="AV250">
            <v>0</v>
          </cell>
          <cell r="AW250">
            <v>0</v>
          </cell>
          <cell r="AX250">
            <v>0</v>
          </cell>
          <cell r="AY250" t="str">
            <v>W250X28.4</v>
          </cell>
          <cell r="AZ250" t="str">
            <v>W250X28.4</v>
          </cell>
          <cell r="BA250">
            <v>28.4</v>
          </cell>
          <cell r="BB250">
            <v>3630</v>
          </cell>
          <cell r="BC250">
            <v>259</v>
          </cell>
          <cell r="BD250">
            <v>0</v>
          </cell>
          <cell r="BE250">
            <v>0</v>
          </cell>
          <cell r="BF250">
            <v>102</v>
          </cell>
          <cell r="BG250">
            <v>0</v>
          </cell>
          <cell r="BH250">
            <v>0</v>
          </cell>
          <cell r="BI250">
            <v>6.35</v>
          </cell>
          <cell r="BJ250">
            <v>10</v>
          </cell>
          <cell r="BK250">
            <v>0</v>
          </cell>
          <cell r="BL250">
            <v>0</v>
          </cell>
          <cell r="BM250">
            <v>0</v>
          </cell>
          <cell r="BN250">
            <v>17.7</v>
          </cell>
          <cell r="BO250">
            <v>23.8</v>
          </cell>
          <cell r="BP250">
            <v>0</v>
          </cell>
          <cell r="BQ250">
            <v>0</v>
          </cell>
          <cell r="BR250">
            <v>0</v>
          </cell>
          <cell r="BS250">
            <v>0</v>
          </cell>
          <cell r="BT250">
            <v>0</v>
          </cell>
          <cell r="BU250">
            <v>28.4</v>
          </cell>
          <cell r="BV250">
            <v>0</v>
          </cell>
          <cell r="BW250">
            <v>0</v>
          </cell>
          <cell r="BX250">
            <v>35.4</v>
          </cell>
          <cell r="BY250">
            <v>0</v>
          </cell>
          <cell r="BZ250">
            <v>40.1</v>
          </cell>
          <cell r="CA250">
            <v>354</v>
          </cell>
          <cell r="CB250">
            <v>308</v>
          </cell>
          <cell r="CC250">
            <v>105</v>
          </cell>
          <cell r="CD250">
            <v>1.79</v>
          </cell>
          <cell r="CE250">
            <v>54.9</v>
          </cell>
          <cell r="CF250">
            <v>35.1</v>
          </cell>
          <cell r="CG250">
            <v>22.2</v>
          </cell>
          <cell r="CH250">
            <v>0</v>
          </cell>
          <cell r="CI250">
            <v>97</v>
          </cell>
          <cell r="CJ250">
            <v>27.9</v>
          </cell>
          <cell r="CK250">
            <v>0</v>
          </cell>
          <cell r="CL250">
            <v>6350</v>
          </cell>
          <cell r="CM250">
            <v>1.63</v>
          </cell>
          <cell r="CN250">
            <v>59.8</v>
          </cell>
          <cell r="CO250">
            <v>174</v>
          </cell>
          <cell r="CP250">
            <v>0</v>
          </cell>
          <cell r="CQ250">
            <v>0</v>
          </cell>
          <cell r="CR250">
            <v>0</v>
          </cell>
          <cell r="CS250">
            <v>0</v>
          </cell>
        </row>
        <row r="251">
          <cell r="C251" t="str">
            <v>W10X17</v>
          </cell>
          <cell r="D251" t="str">
            <v>F</v>
          </cell>
          <cell r="E251">
            <v>17</v>
          </cell>
          <cell r="F251">
            <v>4.99</v>
          </cell>
          <cell r="G251">
            <v>10.1</v>
          </cell>
          <cell r="H251">
            <v>0</v>
          </cell>
          <cell r="I251">
            <v>0</v>
          </cell>
          <cell r="J251">
            <v>4.01</v>
          </cell>
          <cell r="K251">
            <v>0</v>
          </cell>
          <cell r="L251">
            <v>0</v>
          </cell>
          <cell r="M251">
            <v>0.24</v>
          </cell>
          <cell r="N251">
            <v>0.33</v>
          </cell>
          <cell r="O251">
            <v>0</v>
          </cell>
          <cell r="P251">
            <v>0</v>
          </cell>
          <cell r="Q251">
            <v>0</v>
          </cell>
          <cell r="R251">
            <v>0.63</v>
          </cell>
          <cell r="S251">
            <v>0.875</v>
          </cell>
          <cell r="T251">
            <v>0.5625</v>
          </cell>
          <cell r="U251">
            <v>0</v>
          </cell>
          <cell r="V251">
            <v>0</v>
          </cell>
          <cell r="W251">
            <v>0</v>
          </cell>
          <cell r="X251">
            <v>0</v>
          </cell>
          <cell r="Y251">
            <v>0</v>
          </cell>
          <cell r="Z251">
            <v>6.08</v>
          </cell>
          <cell r="AA251">
            <v>0</v>
          </cell>
          <cell r="AB251">
            <v>36.9</v>
          </cell>
          <cell r="AC251">
            <v>0</v>
          </cell>
          <cell r="AD251">
            <v>0</v>
          </cell>
          <cell r="AE251">
            <v>81.900000000000006</v>
          </cell>
          <cell r="AF251">
            <v>18.7</v>
          </cell>
          <cell r="AG251">
            <v>16.2</v>
          </cell>
          <cell r="AH251">
            <v>4.05</v>
          </cell>
          <cell r="AI251">
            <v>3.56</v>
          </cell>
          <cell r="AJ251">
            <v>2.8</v>
          </cell>
          <cell r="AK251">
            <v>1.78</v>
          </cell>
          <cell r="AL251">
            <v>0.84499999999999997</v>
          </cell>
          <cell r="AM251">
            <v>0</v>
          </cell>
          <cell r="AN251">
            <v>0.156</v>
          </cell>
          <cell r="AO251">
            <v>85.1</v>
          </cell>
          <cell r="AP251">
            <v>0</v>
          </cell>
          <cell r="AQ251">
            <v>9.7899999999999991</v>
          </cell>
          <cell r="AR251">
            <v>3.24</v>
          </cell>
          <cell r="AS251">
            <v>3.04</v>
          </cell>
          <cell r="AT251">
            <v>9.14</v>
          </cell>
          <cell r="AU251">
            <v>0</v>
          </cell>
          <cell r="AV251">
            <v>0</v>
          </cell>
          <cell r="AW251">
            <v>0</v>
          </cell>
          <cell r="AX251">
            <v>0</v>
          </cell>
          <cell r="AY251" t="str">
            <v>W250X25.3</v>
          </cell>
          <cell r="AZ251" t="str">
            <v>W250X25.3</v>
          </cell>
          <cell r="BA251">
            <v>25.3</v>
          </cell>
          <cell r="BB251">
            <v>3220</v>
          </cell>
          <cell r="BC251">
            <v>257</v>
          </cell>
          <cell r="BD251">
            <v>0</v>
          </cell>
          <cell r="BE251">
            <v>0</v>
          </cell>
          <cell r="BF251">
            <v>102</v>
          </cell>
          <cell r="BG251">
            <v>0</v>
          </cell>
          <cell r="BH251">
            <v>0</v>
          </cell>
          <cell r="BI251">
            <v>6.1</v>
          </cell>
          <cell r="BJ251">
            <v>8.3800000000000008</v>
          </cell>
          <cell r="BK251">
            <v>0</v>
          </cell>
          <cell r="BL251">
            <v>0</v>
          </cell>
          <cell r="BM251">
            <v>0</v>
          </cell>
          <cell r="BN251">
            <v>16</v>
          </cell>
          <cell r="BO251">
            <v>22.2</v>
          </cell>
          <cell r="BP251">
            <v>0</v>
          </cell>
          <cell r="BQ251">
            <v>0</v>
          </cell>
          <cell r="BR251">
            <v>0</v>
          </cell>
          <cell r="BS251">
            <v>0</v>
          </cell>
          <cell r="BT251">
            <v>0</v>
          </cell>
          <cell r="BU251">
            <v>25.3</v>
          </cell>
          <cell r="BV251">
            <v>0</v>
          </cell>
          <cell r="BW251">
            <v>0</v>
          </cell>
          <cell r="BX251">
            <v>36.9</v>
          </cell>
          <cell r="BY251">
            <v>0</v>
          </cell>
          <cell r="BZ251">
            <v>34.1</v>
          </cell>
          <cell r="CA251">
            <v>306</v>
          </cell>
          <cell r="CB251">
            <v>265</v>
          </cell>
          <cell r="CC251">
            <v>103</v>
          </cell>
          <cell r="CD251">
            <v>1.48</v>
          </cell>
          <cell r="CE251">
            <v>45.9</v>
          </cell>
          <cell r="CF251">
            <v>29.2</v>
          </cell>
          <cell r="CG251">
            <v>21.5</v>
          </cell>
          <cell r="CH251">
            <v>0</v>
          </cell>
          <cell r="CI251">
            <v>64.900000000000006</v>
          </cell>
          <cell r="CJ251">
            <v>22.9</v>
          </cell>
          <cell r="CK251">
            <v>0</v>
          </cell>
          <cell r="CL251">
            <v>6320</v>
          </cell>
          <cell r="CM251">
            <v>1.35</v>
          </cell>
          <cell r="CN251">
            <v>49.8</v>
          </cell>
          <cell r="CO251">
            <v>150</v>
          </cell>
          <cell r="CP251">
            <v>0</v>
          </cell>
          <cell r="CQ251">
            <v>0</v>
          </cell>
          <cell r="CR251">
            <v>0</v>
          </cell>
          <cell r="CS251">
            <v>0</v>
          </cell>
        </row>
        <row r="252">
          <cell r="C252" t="str">
            <v>W10X15</v>
          </cell>
          <cell r="D252" t="str">
            <v>F</v>
          </cell>
          <cell r="E252">
            <v>15</v>
          </cell>
          <cell r="F252">
            <v>4.41</v>
          </cell>
          <cell r="G252">
            <v>10</v>
          </cell>
          <cell r="H252">
            <v>0</v>
          </cell>
          <cell r="I252">
            <v>0</v>
          </cell>
          <cell r="J252">
            <v>4</v>
          </cell>
          <cell r="K252">
            <v>0</v>
          </cell>
          <cell r="L252">
            <v>0</v>
          </cell>
          <cell r="M252">
            <v>0.23</v>
          </cell>
          <cell r="N252">
            <v>0.27</v>
          </cell>
          <cell r="O252">
            <v>0</v>
          </cell>
          <cell r="P252">
            <v>0</v>
          </cell>
          <cell r="Q252">
            <v>0</v>
          </cell>
          <cell r="R252">
            <v>0.56999999999999995</v>
          </cell>
          <cell r="S252">
            <v>0.8125</v>
          </cell>
          <cell r="T252">
            <v>0.5625</v>
          </cell>
          <cell r="U252">
            <v>0</v>
          </cell>
          <cell r="V252">
            <v>0</v>
          </cell>
          <cell r="W252">
            <v>0</v>
          </cell>
          <cell r="X252">
            <v>0</v>
          </cell>
          <cell r="Y252">
            <v>0</v>
          </cell>
          <cell r="Z252">
            <v>7.41</v>
          </cell>
          <cell r="AA252">
            <v>0</v>
          </cell>
          <cell r="AB252">
            <v>38.5</v>
          </cell>
          <cell r="AC252">
            <v>0</v>
          </cell>
          <cell r="AD252">
            <v>0</v>
          </cell>
          <cell r="AE252">
            <v>68.900000000000006</v>
          </cell>
          <cell r="AF252">
            <v>16</v>
          </cell>
          <cell r="AG252">
            <v>13.8</v>
          </cell>
          <cell r="AH252">
            <v>3.95</v>
          </cell>
          <cell r="AI252">
            <v>2.89</v>
          </cell>
          <cell r="AJ252">
            <v>2.2999999999999998</v>
          </cell>
          <cell r="AK252">
            <v>1.45</v>
          </cell>
          <cell r="AL252">
            <v>0.81</v>
          </cell>
          <cell r="AM252">
            <v>0</v>
          </cell>
          <cell r="AN252">
            <v>0.104</v>
          </cell>
          <cell r="AO252">
            <v>68.3</v>
          </cell>
          <cell r="AP252">
            <v>0</v>
          </cell>
          <cell r="AQ252">
            <v>9.73</v>
          </cell>
          <cell r="AR252">
            <v>2.63</v>
          </cell>
          <cell r="AS252">
            <v>2.48</v>
          </cell>
          <cell r="AT252">
            <v>7.83</v>
          </cell>
          <cell r="AU252">
            <v>0</v>
          </cell>
          <cell r="AV252">
            <v>0</v>
          </cell>
          <cell r="AW252">
            <v>0</v>
          </cell>
          <cell r="AX252">
            <v>0</v>
          </cell>
          <cell r="AY252" t="str">
            <v>W250X22.3</v>
          </cell>
          <cell r="AZ252" t="str">
            <v>W250X22.3</v>
          </cell>
          <cell r="BA252">
            <v>2.2999999999999998</v>
          </cell>
          <cell r="BB252">
            <v>2850</v>
          </cell>
          <cell r="BC252">
            <v>254</v>
          </cell>
          <cell r="BD252">
            <v>0</v>
          </cell>
          <cell r="BE252">
            <v>0</v>
          </cell>
          <cell r="BF252">
            <v>102</v>
          </cell>
          <cell r="BG252">
            <v>0</v>
          </cell>
          <cell r="BH252">
            <v>0</v>
          </cell>
          <cell r="BI252">
            <v>5.84</v>
          </cell>
          <cell r="BJ252">
            <v>6.86</v>
          </cell>
          <cell r="BK252">
            <v>0</v>
          </cell>
          <cell r="BL252">
            <v>0</v>
          </cell>
          <cell r="BM252">
            <v>0</v>
          </cell>
          <cell r="BN252">
            <v>14.5</v>
          </cell>
          <cell r="BO252">
            <v>20.6</v>
          </cell>
          <cell r="BP252">
            <v>0</v>
          </cell>
          <cell r="BQ252">
            <v>0</v>
          </cell>
          <cell r="BR252">
            <v>0</v>
          </cell>
          <cell r="BS252">
            <v>0</v>
          </cell>
          <cell r="BT252">
            <v>0</v>
          </cell>
          <cell r="BU252">
            <v>2.2999999999999998</v>
          </cell>
          <cell r="BV252">
            <v>0</v>
          </cell>
          <cell r="BW252">
            <v>0</v>
          </cell>
          <cell r="BX252">
            <v>38.5</v>
          </cell>
          <cell r="BY252">
            <v>0</v>
          </cell>
          <cell r="BZ252">
            <v>28.7</v>
          </cell>
          <cell r="CA252">
            <v>262</v>
          </cell>
          <cell r="CB252">
            <v>226</v>
          </cell>
          <cell r="CC252">
            <v>100</v>
          </cell>
          <cell r="CD252">
            <v>1.2</v>
          </cell>
          <cell r="CE252">
            <v>37.700000000000003</v>
          </cell>
          <cell r="CF252">
            <v>23.8</v>
          </cell>
          <cell r="CG252">
            <v>20.6</v>
          </cell>
          <cell r="CH252">
            <v>0</v>
          </cell>
          <cell r="CI252">
            <v>43.3</v>
          </cell>
          <cell r="CJ252">
            <v>18.3</v>
          </cell>
          <cell r="CK252">
            <v>0</v>
          </cell>
          <cell r="CL252">
            <v>6280</v>
          </cell>
          <cell r="CM252">
            <v>1.0900000000000001</v>
          </cell>
          <cell r="CN252">
            <v>40.6</v>
          </cell>
          <cell r="CO252">
            <v>128</v>
          </cell>
          <cell r="CP252">
            <v>0</v>
          </cell>
          <cell r="CQ252">
            <v>0</v>
          </cell>
          <cell r="CR252">
            <v>0</v>
          </cell>
          <cell r="CS252">
            <v>0</v>
          </cell>
        </row>
        <row r="253">
          <cell r="C253" t="str">
            <v>W10X12</v>
          </cell>
          <cell r="D253" t="str">
            <v>F</v>
          </cell>
          <cell r="E253">
            <v>12</v>
          </cell>
          <cell r="F253">
            <v>3.54</v>
          </cell>
          <cell r="G253">
            <v>9.8699999999999992</v>
          </cell>
          <cell r="H253">
            <v>0</v>
          </cell>
          <cell r="I253">
            <v>0</v>
          </cell>
          <cell r="J253">
            <v>3.96</v>
          </cell>
          <cell r="K253">
            <v>0</v>
          </cell>
          <cell r="L253">
            <v>0</v>
          </cell>
          <cell r="M253">
            <v>0.19</v>
          </cell>
          <cell r="N253">
            <v>0.21</v>
          </cell>
          <cell r="O253">
            <v>0</v>
          </cell>
          <cell r="P253">
            <v>0</v>
          </cell>
          <cell r="Q253">
            <v>0</v>
          </cell>
          <cell r="R253">
            <v>0.51</v>
          </cell>
          <cell r="S253">
            <v>0.75</v>
          </cell>
          <cell r="T253">
            <v>0.5625</v>
          </cell>
          <cell r="U253">
            <v>0</v>
          </cell>
          <cell r="V253">
            <v>0</v>
          </cell>
          <cell r="W253">
            <v>0</v>
          </cell>
          <cell r="X253">
            <v>0</v>
          </cell>
          <cell r="Y253">
            <v>0</v>
          </cell>
          <cell r="Z253">
            <v>9.43</v>
          </cell>
          <cell r="AA253">
            <v>0</v>
          </cell>
          <cell r="AB253">
            <v>46.6</v>
          </cell>
          <cell r="AC253">
            <v>0</v>
          </cell>
          <cell r="AD253">
            <v>0</v>
          </cell>
          <cell r="AE253">
            <v>53.8</v>
          </cell>
          <cell r="AF253">
            <v>12.6</v>
          </cell>
          <cell r="AG253">
            <v>10.9</v>
          </cell>
          <cell r="AH253">
            <v>3.9</v>
          </cell>
          <cell r="AI253">
            <v>2.1800000000000002</v>
          </cell>
          <cell r="AJ253">
            <v>1.74</v>
          </cell>
          <cell r="AK253">
            <v>1.1000000000000001</v>
          </cell>
          <cell r="AL253">
            <v>0.78500000000000003</v>
          </cell>
          <cell r="AM253">
            <v>0</v>
          </cell>
          <cell r="AN253">
            <v>5.4699999999999999E-2</v>
          </cell>
          <cell r="AO253">
            <v>50.9</v>
          </cell>
          <cell r="AP253">
            <v>0</v>
          </cell>
          <cell r="AQ253">
            <v>9.56</v>
          </cell>
          <cell r="AR253">
            <v>1.99</v>
          </cell>
          <cell r="AS253">
            <v>1.91</v>
          </cell>
          <cell r="AT253">
            <v>6.14</v>
          </cell>
          <cell r="AU253">
            <v>0</v>
          </cell>
          <cell r="AV253">
            <v>0</v>
          </cell>
          <cell r="AW253">
            <v>0</v>
          </cell>
          <cell r="AX253">
            <v>0</v>
          </cell>
          <cell r="AY253" t="str">
            <v>W250X17.9</v>
          </cell>
          <cell r="AZ253" t="str">
            <v>W250X17.9</v>
          </cell>
          <cell r="BA253">
            <v>17.899999999999999</v>
          </cell>
          <cell r="BB253">
            <v>2280</v>
          </cell>
          <cell r="BC253">
            <v>251</v>
          </cell>
          <cell r="BD253">
            <v>0</v>
          </cell>
          <cell r="BE253">
            <v>0</v>
          </cell>
          <cell r="BF253">
            <v>101</v>
          </cell>
          <cell r="BG253">
            <v>0</v>
          </cell>
          <cell r="BH253">
            <v>0</v>
          </cell>
          <cell r="BI253">
            <v>4.83</v>
          </cell>
          <cell r="BJ253">
            <v>5.33</v>
          </cell>
          <cell r="BK253">
            <v>0</v>
          </cell>
          <cell r="BL253">
            <v>0</v>
          </cell>
          <cell r="BM253">
            <v>0</v>
          </cell>
          <cell r="BN253">
            <v>13</v>
          </cell>
          <cell r="BO253">
            <v>19.100000000000001</v>
          </cell>
          <cell r="BP253">
            <v>0</v>
          </cell>
          <cell r="BQ253">
            <v>0</v>
          </cell>
          <cell r="BR253">
            <v>0</v>
          </cell>
          <cell r="BS253">
            <v>0</v>
          </cell>
          <cell r="BT253">
            <v>0</v>
          </cell>
          <cell r="BU253">
            <v>17.899999999999999</v>
          </cell>
          <cell r="BV253">
            <v>0</v>
          </cell>
          <cell r="BW253">
            <v>0</v>
          </cell>
          <cell r="BX253">
            <v>46.6</v>
          </cell>
          <cell r="BY253">
            <v>0</v>
          </cell>
          <cell r="BZ253">
            <v>22.4</v>
          </cell>
          <cell r="CA253">
            <v>206</v>
          </cell>
          <cell r="CB253">
            <v>179</v>
          </cell>
          <cell r="CC253">
            <v>99.1</v>
          </cell>
          <cell r="CD253">
            <v>0.90700000000000003</v>
          </cell>
          <cell r="CE253">
            <v>28.5</v>
          </cell>
          <cell r="CF253">
            <v>18</v>
          </cell>
          <cell r="CG253">
            <v>19.899999999999999</v>
          </cell>
          <cell r="CH253">
            <v>0</v>
          </cell>
          <cell r="CI253">
            <v>22.8</v>
          </cell>
          <cell r="CJ253">
            <v>13.7</v>
          </cell>
          <cell r="CK253">
            <v>0</v>
          </cell>
          <cell r="CL253">
            <v>6170</v>
          </cell>
          <cell r="CM253">
            <v>0.82799999999999996</v>
          </cell>
          <cell r="CN253">
            <v>31.3</v>
          </cell>
          <cell r="CO253">
            <v>101</v>
          </cell>
          <cell r="CP253">
            <v>0</v>
          </cell>
          <cell r="CQ253">
            <v>0</v>
          </cell>
          <cell r="CR253">
            <v>0</v>
          </cell>
          <cell r="CS253">
            <v>0</v>
          </cell>
        </row>
        <row r="254">
          <cell r="C254" t="str">
            <v>W8X67</v>
          </cell>
          <cell r="D254" t="str">
            <v>F</v>
          </cell>
          <cell r="E254">
            <v>67</v>
          </cell>
          <cell r="F254">
            <v>19.7</v>
          </cell>
          <cell r="G254">
            <v>9</v>
          </cell>
          <cell r="H254">
            <v>0</v>
          </cell>
          <cell r="I254">
            <v>0</v>
          </cell>
          <cell r="J254">
            <v>8.2799999999999994</v>
          </cell>
          <cell r="K254">
            <v>0</v>
          </cell>
          <cell r="L254">
            <v>0</v>
          </cell>
          <cell r="M254">
            <v>0.56999999999999995</v>
          </cell>
          <cell r="N254">
            <v>0.93500000000000005</v>
          </cell>
          <cell r="O254">
            <v>0</v>
          </cell>
          <cell r="P254">
            <v>0</v>
          </cell>
          <cell r="Q254">
            <v>0</v>
          </cell>
          <cell r="R254">
            <v>1.33</v>
          </cell>
          <cell r="S254">
            <v>1.625</v>
          </cell>
          <cell r="T254">
            <v>0.9375</v>
          </cell>
          <cell r="U254">
            <v>0</v>
          </cell>
          <cell r="V254">
            <v>0</v>
          </cell>
          <cell r="W254">
            <v>0</v>
          </cell>
          <cell r="X254">
            <v>0</v>
          </cell>
          <cell r="Y254">
            <v>0</v>
          </cell>
          <cell r="Z254">
            <v>4.43</v>
          </cell>
          <cell r="AA254">
            <v>0</v>
          </cell>
          <cell r="AB254">
            <v>11.1</v>
          </cell>
          <cell r="AC254">
            <v>0</v>
          </cell>
          <cell r="AD254">
            <v>0</v>
          </cell>
          <cell r="AE254">
            <v>272</v>
          </cell>
          <cell r="AF254">
            <v>70.099999999999994</v>
          </cell>
          <cell r="AG254">
            <v>60.4</v>
          </cell>
          <cell r="AH254">
            <v>3.72</v>
          </cell>
          <cell r="AI254">
            <v>88.6</v>
          </cell>
          <cell r="AJ254">
            <v>32.700000000000003</v>
          </cell>
          <cell r="AK254">
            <v>21.4</v>
          </cell>
          <cell r="AL254">
            <v>2.12</v>
          </cell>
          <cell r="AM254">
            <v>0</v>
          </cell>
          <cell r="AN254">
            <v>5.05</v>
          </cell>
          <cell r="AO254">
            <v>1440</v>
          </cell>
          <cell r="AP254">
            <v>0</v>
          </cell>
          <cell r="AQ254">
            <v>16.7</v>
          </cell>
          <cell r="AR254">
            <v>32.299999999999997</v>
          </cell>
          <cell r="AS254">
            <v>14.5</v>
          </cell>
          <cell r="AT254">
            <v>34.799999999999997</v>
          </cell>
          <cell r="AU254">
            <v>0</v>
          </cell>
          <cell r="AV254">
            <v>0</v>
          </cell>
          <cell r="AW254">
            <v>0</v>
          </cell>
          <cell r="AX254">
            <v>0</v>
          </cell>
          <cell r="AY254" t="str">
            <v>W200X100</v>
          </cell>
          <cell r="AZ254" t="str">
            <v>W200X100</v>
          </cell>
          <cell r="BA254">
            <v>100</v>
          </cell>
          <cell r="BB254">
            <v>12700</v>
          </cell>
          <cell r="BC254">
            <v>229</v>
          </cell>
          <cell r="BD254">
            <v>0</v>
          </cell>
          <cell r="BE254">
            <v>0</v>
          </cell>
          <cell r="BF254">
            <v>210</v>
          </cell>
          <cell r="BG254">
            <v>0</v>
          </cell>
          <cell r="BH254">
            <v>0</v>
          </cell>
          <cell r="BI254">
            <v>14.5</v>
          </cell>
          <cell r="BJ254">
            <v>23.7</v>
          </cell>
          <cell r="BK254">
            <v>0</v>
          </cell>
          <cell r="BL254">
            <v>0</v>
          </cell>
          <cell r="BM254">
            <v>0</v>
          </cell>
          <cell r="BN254">
            <v>33.799999999999997</v>
          </cell>
          <cell r="BO254">
            <v>41.3</v>
          </cell>
          <cell r="BP254">
            <v>0</v>
          </cell>
          <cell r="BQ254">
            <v>0</v>
          </cell>
          <cell r="BR254">
            <v>0</v>
          </cell>
          <cell r="BS254">
            <v>0</v>
          </cell>
          <cell r="BT254">
            <v>0</v>
          </cell>
          <cell r="BU254">
            <v>100</v>
          </cell>
          <cell r="BV254">
            <v>0</v>
          </cell>
          <cell r="BW254">
            <v>0</v>
          </cell>
          <cell r="BX254">
            <v>11.1</v>
          </cell>
          <cell r="BY254">
            <v>0</v>
          </cell>
          <cell r="BZ254">
            <v>113</v>
          </cell>
          <cell r="CA254">
            <v>1150</v>
          </cell>
          <cell r="CB254">
            <v>990</v>
          </cell>
          <cell r="CC254">
            <v>94.5</v>
          </cell>
          <cell r="CD254">
            <v>36.9</v>
          </cell>
          <cell r="CE254">
            <v>536</v>
          </cell>
          <cell r="CF254">
            <v>351</v>
          </cell>
          <cell r="CG254">
            <v>53.8</v>
          </cell>
          <cell r="CH254">
            <v>0</v>
          </cell>
          <cell r="CI254">
            <v>2100</v>
          </cell>
          <cell r="CJ254">
            <v>387</v>
          </cell>
          <cell r="CK254">
            <v>0</v>
          </cell>
          <cell r="CL254">
            <v>10800</v>
          </cell>
          <cell r="CM254">
            <v>13.4</v>
          </cell>
          <cell r="CN254">
            <v>238</v>
          </cell>
          <cell r="CO254">
            <v>570</v>
          </cell>
          <cell r="CP254">
            <v>0</v>
          </cell>
          <cell r="CQ254">
            <v>0</v>
          </cell>
          <cell r="CR254">
            <v>0</v>
          </cell>
          <cell r="CS254">
            <v>0</v>
          </cell>
        </row>
        <row r="255">
          <cell r="C255" t="str">
            <v>W8X58</v>
          </cell>
          <cell r="D255" t="str">
            <v>F</v>
          </cell>
          <cell r="E255">
            <v>58</v>
          </cell>
          <cell r="F255">
            <v>17.100000000000001</v>
          </cell>
          <cell r="G255">
            <v>8.75</v>
          </cell>
          <cell r="H255">
            <v>0</v>
          </cell>
          <cell r="I255">
            <v>0</v>
          </cell>
          <cell r="J255">
            <v>8.2200000000000006</v>
          </cell>
          <cell r="K255">
            <v>0</v>
          </cell>
          <cell r="L255">
            <v>0</v>
          </cell>
          <cell r="M255">
            <v>0.51</v>
          </cell>
          <cell r="N255">
            <v>0.81</v>
          </cell>
          <cell r="O255">
            <v>0</v>
          </cell>
          <cell r="P255">
            <v>0</v>
          </cell>
          <cell r="Q255">
            <v>0</v>
          </cell>
          <cell r="R255">
            <v>1.2</v>
          </cell>
          <cell r="S255">
            <v>1.5</v>
          </cell>
          <cell r="T255">
            <v>0.875</v>
          </cell>
          <cell r="U255">
            <v>0</v>
          </cell>
          <cell r="V255">
            <v>0</v>
          </cell>
          <cell r="W255">
            <v>0</v>
          </cell>
          <cell r="X255">
            <v>0</v>
          </cell>
          <cell r="Y255">
            <v>0</v>
          </cell>
          <cell r="Z255">
            <v>5.07</v>
          </cell>
          <cell r="AA255">
            <v>0</v>
          </cell>
          <cell r="AB255">
            <v>12.4</v>
          </cell>
          <cell r="AC255">
            <v>0</v>
          </cell>
          <cell r="AD255">
            <v>0</v>
          </cell>
          <cell r="AE255">
            <v>228</v>
          </cell>
          <cell r="AF255">
            <v>59.8</v>
          </cell>
          <cell r="AG255">
            <v>52</v>
          </cell>
          <cell r="AH255">
            <v>3.65</v>
          </cell>
          <cell r="AI255">
            <v>75.099999999999994</v>
          </cell>
          <cell r="AJ255">
            <v>27.9</v>
          </cell>
          <cell r="AK255">
            <v>18.3</v>
          </cell>
          <cell r="AL255">
            <v>2.1</v>
          </cell>
          <cell r="AM255">
            <v>0</v>
          </cell>
          <cell r="AN255">
            <v>3.33</v>
          </cell>
          <cell r="AO255">
            <v>1180</v>
          </cell>
          <cell r="AP255">
            <v>0</v>
          </cell>
          <cell r="AQ255">
            <v>16.3</v>
          </cell>
          <cell r="AR255">
            <v>27.2</v>
          </cell>
          <cell r="AS255">
            <v>12.4</v>
          </cell>
          <cell r="AT255">
            <v>29.7</v>
          </cell>
          <cell r="AU255">
            <v>0</v>
          </cell>
          <cell r="AV255">
            <v>0</v>
          </cell>
          <cell r="AW255">
            <v>0</v>
          </cell>
          <cell r="AX255">
            <v>0</v>
          </cell>
          <cell r="AY255" t="str">
            <v>W200X86</v>
          </cell>
          <cell r="AZ255" t="str">
            <v>W200X86</v>
          </cell>
          <cell r="BA255">
            <v>86</v>
          </cell>
          <cell r="BB255">
            <v>11000</v>
          </cell>
          <cell r="BC255">
            <v>222</v>
          </cell>
          <cell r="BD255">
            <v>0</v>
          </cell>
          <cell r="BE255">
            <v>0</v>
          </cell>
          <cell r="BF255">
            <v>209</v>
          </cell>
          <cell r="BG255">
            <v>0</v>
          </cell>
          <cell r="BH255">
            <v>0</v>
          </cell>
          <cell r="BI255">
            <v>13</v>
          </cell>
          <cell r="BJ255">
            <v>20.6</v>
          </cell>
          <cell r="BK255">
            <v>0</v>
          </cell>
          <cell r="BL255">
            <v>0</v>
          </cell>
          <cell r="BM255">
            <v>0</v>
          </cell>
          <cell r="BN255">
            <v>30.5</v>
          </cell>
          <cell r="BO255">
            <v>38.1</v>
          </cell>
          <cell r="BP255">
            <v>0</v>
          </cell>
          <cell r="BQ255">
            <v>0</v>
          </cell>
          <cell r="BR255">
            <v>0</v>
          </cell>
          <cell r="BS255">
            <v>0</v>
          </cell>
          <cell r="BT255">
            <v>0</v>
          </cell>
          <cell r="BU255">
            <v>86</v>
          </cell>
          <cell r="BV255">
            <v>0</v>
          </cell>
          <cell r="BW255">
            <v>0</v>
          </cell>
          <cell r="BX255">
            <v>12.4</v>
          </cell>
          <cell r="BY255">
            <v>0</v>
          </cell>
          <cell r="BZ255">
            <v>94.9</v>
          </cell>
          <cell r="CA255">
            <v>980</v>
          </cell>
          <cell r="CB255">
            <v>852</v>
          </cell>
          <cell r="CC255">
            <v>92.7</v>
          </cell>
          <cell r="CD255">
            <v>31.3</v>
          </cell>
          <cell r="CE255">
            <v>457</v>
          </cell>
          <cell r="CF255">
            <v>300</v>
          </cell>
          <cell r="CG255">
            <v>53.3</v>
          </cell>
          <cell r="CH255">
            <v>0</v>
          </cell>
          <cell r="CI255">
            <v>1390</v>
          </cell>
          <cell r="CJ255">
            <v>317</v>
          </cell>
          <cell r="CK255">
            <v>0</v>
          </cell>
          <cell r="CL255">
            <v>10500</v>
          </cell>
          <cell r="CM255">
            <v>11.3</v>
          </cell>
          <cell r="CN255">
            <v>203</v>
          </cell>
          <cell r="CO255">
            <v>487</v>
          </cell>
          <cell r="CP255">
            <v>0</v>
          </cell>
          <cell r="CQ255">
            <v>0</v>
          </cell>
          <cell r="CR255">
            <v>0</v>
          </cell>
          <cell r="CS255">
            <v>0</v>
          </cell>
        </row>
        <row r="256">
          <cell r="C256" t="str">
            <v>W8X48</v>
          </cell>
          <cell r="D256" t="str">
            <v>F</v>
          </cell>
          <cell r="E256">
            <v>48</v>
          </cell>
          <cell r="F256">
            <v>14.1</v>
          </cell>
          <cell r="G256">
            <v>8.5</v>
          </cell>
          <cell r="H256">
            <v>0</v>
          </cell>
          <cell r="I256">
            <v>0</v>
          </cell>
          <cell r="J256">
            <v>8.11</v>
          </cell>
          <cell r="K256">
            <v>0</v>
          </cell>
          <cell r="L256">
            <v>0</v>
          </cell>
          <cell r="M256">
            <v>0.4</v>
          </cell>
          <cell r="N256">
            <v>0.68500000000000005</v>
          </cell>
          <cell r="O256">
            <v>0</v>
          </cell>
          <cell r="P256">
            <v>0</v>
          </cell>
          <cell r="Q256">
            <v>0</v>
          </cell>
          <cell r="R256">
            <v>1.08</v>
          </cell>
          <cell r="S256">
            <v>1.375</v>
          </cell>
          <cell r="T256">
            <v>0.8125</v>
          </cell>
          <cell r="U256">
            <v>0</v>
          </cell>
          <cell r="V256">
            <v>0</v>
          </cell>
          <cell r="W256">
            <v>0</v>
          </cell>
          <cell r="X256">
            <v>0</v>
          </cell>
          <cell r="Y256">
            <v>0</v>
          </cell>
          <cell r="Z256">
            <v>5.92</v>
          </cell>
          <cell r="AA256">
            <v>0</v>
          </cell>
          <cell r="AB256">
            <v>15.9</v>
          </cell>
          <cell r="AC256">
            <v>0</v>
          </cell>
          <cell r="AD256">
            <v>0</v>
          </cell>
          <cell r="AE256">
            <v>184</v>
          </cell>
          <cell r="AF256">
            <v>49</v>
          </cell>
          <cell r="AG256">
            <v>43.2</v>
          </cell>
          <cell r="AH256">
            <v>3.61</v>
          </cell>
          <cell r="AI256">
            <v>60.9</v>
          </cell>
          <cell r="AJ256">
            <v>22.9</v>
          </cell>
          <cell r="AK256">
            <v>15</v>
          </cell>
          <cell r="AL256">
            <v>2.08</v>
          </cell>
          <cell r="AM256">
            <v>0</v>
          </cell>
          <cell r="AN256">
            <v>1.96</v>
          </cell>
          <cell r="AO256">
            <v>931</v>
          </cell>
          <cell r="AP256">
            <v>0</v>
          </cell>
          <cell r="AQ256">
            <v>15.8</v>
          </cell>
          <cell r="AR256">
            <v>22</v>
          </cell>
          <cell r="AS256">
            <v>10.3</v>
          </cell>
          <cell r="AT256">
            <v>24.2</v>
          </cell>
          <cell r="AU256">
            <v>0</v>
          </cell>
          <cell r="AV256">
            <v>0</v>
          </cell>
          <cell r="AW256">
            <v>0</v>
          </cell>
          <cell r="AX256">
            <v>0</v>
          </cell>
          <cell r="AY256" t="str">
            <v>W200X71</v>
          </cell>
          <cell r="AZ256" t="str">
            <v>W200X71</v>
          </cell>
          <cell r="BA256">
            <v>71</v>
          </cell>
          <cell r="BB256">
            <v>9100</v>
          </cell>
          <cell r="BC256">
            <v>216</v>
          </cell>
          <cell r="BD256">
            <v>0</v>
          </cell>
          <cell r="BE256">
            <v>0</v>
          </cell>
          <cell r="BF256">
            <v>206</v>
          </cell>
          <cell r="BG256">
            <v>0</v>
          </cell>
          <cell r="BH256">
            <v>0</v>
          </cell>
          <cell r="BI256">
            <v>10.199999999999999</v>
          </cell>
          <cell r="BJ256">
            <v>17.399999999999999</v>
          </cell>
          <cell r="BK256">
            <v>0</v>
          </cell>
          <cell r="BL256">
            <v>0</v>
          </cell>
          <cell r="BM256">
            <v>0</v>
          </cell>
          <cell r="BN256">
            <v>27.4</v>
          </cell>
          <cell r="BO256">
            <v>34.9</v>
          </cell>
          <cell r="BP256">
            <v>0</v>
          </cell>
          <cell r="BQ256">
            <v>0</v>
          </cell>
          <cell r="BR256">
            <v>0</v>
          </cell>
          <cell r="BS256">
            <v>0</v>
          </cell>
          <cell r="BT256">
            <v>0</v>
          </cell>
          <cell r="BU256">
            <v>71</v>
          </cell>
          <cell r="BV256">
            <v>0</v>
          </cell>
          <cell r="BW256">
            <v>0</v>
          </cell>
          <cell r="BX256">
            <v>15.9</v>
          </cell>
          <cell r="BY256">
            <v>0</v>
          </cell>
          <cell r="BZ256">
            <v>76.599999999999994</v>
          </cell>
          <cell r="CA256">
            <v>803</v>
          </cell>
          <cell r="CB256">
            <v>708</v>
          </cell>
          <cell r="CC256">
            <v>91.7</v>
          </cell>
          <cell r="CD256">
            <v>25.3</v>
          </cell>
          <cell r="CE256">
            <v>375</v>
          </cell>
          <cell r="CF256">
            <v>246</v>
          </cell>
          <cell r="CG256">
            <v>52.8</v>
          </cell>
          <cell r="CH256">
            <v>0</v>
          </cell>
          <cell r="CI256">
            <v>816</v>
          </cell>
          <cell r="CJ256">
            <v>250</v>
          </cell>
          <cell r="CK256">
            <v>0</v>
          </cell>
          <cell r="CL256">
            <v>10200</v>
          </cell>
          <cell r="CM256">
            <v>9.16</v>
          </cell>
          <cell r="CN256">
            <v>169</v>
          </cell>
          <cell r="CO256">
            <v>397</v>
          </cell>
          <cell r="CP256">
            <v>0</v>
          </cell>
          <cell r="CQ256">
            <v>0</v>
          </cell>
          <cell r="CR256">
            <v>0</v>
          </cell>
          <cell r="CS256">
            <v>0</v>
          </cell>
        </row>
        <row r="257">
          <cell r="C257" t="str">
            <v>W8X40</v>
          </cell>
          <cell r="D257" t="str">
            <v>F</v>
          </cell>
          <cell r="E257">
            <v>40</v>
          </cell>
          <cell r="F257">
            <v>11.7</v>
          </cell>
          <cell r="G257">
            <v>8.25</v>
          </cell>
          <cell r="H257">
            <v>0</v>
          </cell>
          <cell r="I257">
            <v>0</v>
          </cell>
          <cell r="J257">
            <v>8.07</v>
          </cell>
          <cell r="K257">
            <v>0</v>
          </cell>
          <cell r="L257">
            <v>0</v>
          </cell>
          <cell r="M257">
            <v>0.36</v>
          </cell>
          <cell r="N257">
            <v>0.56000000000000005</v>
          </cell>
          <cell r="O257">
            <v>0</v>
          </cell>
          <cell r="P257">
            <v>0</v>
          </cell>
          <cell r="Q257">
            <v>0</v>
          </cell>
          <cell r="R257">
            <v>0.95399999999999996</v>
          </cell>
          <cell r="S257">
            <v>1.25</v>
          </cell>
          <cell r="T257">
            <v>0.8125</v>
          </cell>
          <cell r="U257">
            <v>0</v>
          </cell>
          <cell r="V257">
            <v>0</v>
          </cell>
          <cell r="W257">
            <v>0</v>
          </cell>
          <cell r="X257">
            <v>0</v>
          </cell>
          <cell r="Y257">
            <v>0</v>
          </cell>
          <cell r="Z257">
            <v>7.21</v>
          </cell>
          <cell r="AA257">
            <v>0</v>
          </cell>
          <cell r="AB257">
            <v>17.600000000000001</v>
          </cell>
          <cell r="AC257">
            <v>0</v>
          </cell>
          <cell r="AD257">
            <v>0</v>
          </cell>
          <cell r="AE257">
            <v>146</v>
          </cell>
          <cell r="AF257">
            <v>39.799999999999997</v>
          </cell>
          <cell r="AG257">
            <v>35.5</v>
          </cell>
          <cell r="AH257">
            <v>3.53</v>
          </cell>
          <cell r="AI257">
            <v>49.1</v>
          </cell>
          <cell r="AJ257">
            <v>18.5</v>
          </cell>
          <cell r="AK257">
            <v>12.2</v>
          </cell>
          <cell r="AL257">
            <v>2.04</v>
          </cell>
          <cell r="AM257">
            <v>0</v>
          </cell>
          <cell r="AN257">
            <v>1.1200000000000001</v>
          </cell>
          <cell r="AO257">
            <v>726</v>
          </cell>
          <cell r="AP257">
            <v>0</v>
          </cell>
          <cell r="AQ257">
            <v>15.5</v>
          </cell>
          <cell r="AR257">
            <v>17.5</v>
          </cell>
          <cell r="AS257">
            <v>8.3000000000000007</v>
          </cell>
          <cell r="AT257">
            <v>19.7</v>
          </cell>
          <cell r="AU257">
            <v>0</v>
          </cell>
          <cell r="AV257">
            <v>0</v>
          </cell>
          <cell r="AW257">
            <v>0</v>
          </cell>
          <cell r="AX257">
            <v>0</v>
          </cell>
          <cell r="AY257" t="str">
            <v>W200X59</v>
          </cell>
          <cell r="AZ257" t="str">
            <v>W200X59</v>
          </cell>
          <cell r="BA257">
            <v>59</v>
          </cell>
          <cell r="BB257">
            <v>7550</v>
          </cell>
          <cell r="BC257">
            <v>210</v>
          </cell>
          <cell r="BD257">
            <v>0</v>
          </cell>
          <cell r="BE257">
            <v>0</v>
          </cell>
          <cell r="BF257">
            <v>205</v>
          </cell>
          <cell r="BG257">
            <v>0</v>
          </cell>
          <cell r="BH257">
            <v>0</v>
          </cell>
          <cell r="BI257">
            <v>9.14</v>
          </cell>
          <cell r="BJ257">
            <v>14.2</v>
          </cell>
          <cell r="BK257">
            <v>0</v>
          </cell>
          <cell r="BL257">
            <v>0</v>
          </cell>
          <cell r="BM257">
            <v>0</v>
          </cell>
          <cell r="BN257">
            <v>24.2</v>
          </cell>
          <cell r="BO257">
            <v>31.8</v>
          </cell>
          <cell r="BP257">
            <v>0</v>
          </cell>
          <cell r="BQ257">
            <v>0</v>
          </cell>
          <cell r="BR257">
            <v>0</v>
          </cell>
          <cell r="BS257">
            <v>0</v>
          </cell>
          <cell r="BT257">
            <v>0</v>
          </cell>
          <cell r="BU257">
            <v>59</v>
          </cell>
          <cell r="BV257">
            <v>0</v>
          </cell>
          <cell r="BW257">
            <v>0</v>
          </cell>
          <cell r="BX257">
            <v>17.600000000000001</v>
          </cell>
          <cell r="BY257">
            <v>0</v>
          </cell>
          <cell r="BZ257">
            <v>60.8</v>
          </cell>
          <cell r="CA257">
            <v>652</v>
          </cell>
          <cell r="CB257">
            <v>582</v>
          </cell>
          <cell r="CC257">
            <v>89.7</v>
          </cell>
          <cell r="CD257">
            <v>20.399999999999999</v>
          </cell>
          <cell r="CE257">
            <v>303</v>
          </cell>
          <cell r="CF257">
            <v>200</v>
          </cell>
          <cell r="CG257">
            <v>51.8</v>
          </cell>
          <cell r="CH257">
            <v>0</v>
          </cell>
          <cell r="CI257">
            <v>466</v>
          </cell>
          <cell r="CJ257">
            <v>195</v>
          </cell>
          <cell r="CK257">
            <v>0</v>
          </cell>
          <cell r="CL257">
            <v>10000</v>
          </cell>
          <cell r="CM257">
            <v>7.28</v>
          </cell>
          <cell r="CN257">
            <v>136</v>
          </cell>
          <cell r="CO257">
            <v>323</v>
          </cell>
          <cell r="CP257">
            <v>0</v>
          </cell>
          <cell r="CQ257">
            <v>0</v>
          </cell>
          <cell r="CR257">
            <v>0</v>
          </cell>
          <cell r="CS257">
            <v>0</v>
          </cell>
        </row>
        <row r="258">
          <cell r="C258" t="str">
            <v>W8X35</v>
          </cell>
          <cell r="D258" t="str">
            <v>F</v>
          </cell>
          <cell r="E258">
            <v>35</v>
          </cell>
          <cell r="F258">
            <v>10.3</v>
          </cell>
          <cell r="G258">
            <v>8.1199999999999992</v>
          </cell>
          <cell r="H258">
            <v>0</v>
          </cell>
          <cell r="I258">
            <v>0</v>
          </cell>
          <cell r="J258">
            <v>8.02</v>
          </cell>
          <cell r="K258">
            <v>0</v>
          </cell>
          <cell r="L258">
            <v>0</v>
          </cell>
          <cell r="M258">
            <v>0.31</v>
          </cell>
          <cell r="N258">
            <v>0.495</v>
          </cell>
          <cell r="O258">
            <v>0</v>
          </cell>
          <cell r="P258">
            <v>0</v>
          </cell>
          <cell r="Q258">
            <v>0</v>
          </cell>
          <cell r="R258">
            <v>0.88900000000000001</v>
          </cell>
          <cell r="S258">
            <v>1.1875</v>
          </cell>
          <cell r="T258">
            <v>0.8125</v>
          </cell>
          <cell r="U258">
            <v>0</v>
          </cell>
          <cell r="V258">
            <v>0</v>
          </cell>
          <cell r="W258">
            <v>0</v>
          </cell>
          <cell r="X258">
            <v>0</v>
          </cell>
          <cell r="Y258">
            <v>0</v>
          </cell>
          <cell r="Z258">
            <v>8.1</v>
          </cell>
          <cell r="AA258">
            <v>0</v>
          </cell>
          <cell r="AB258">
            <v>20.5</v>
          </cell>
          <cell r="AC258">
            <v>0</v>
          </cell>
          <cell r="AD258">
            <v>0</v>
          </cell>
          <cell r="AE258">
            <v>127</v>
          </cell>
          <cell r="AF258">
            <v>34.700000000000003</v>
          </cell>
          <cell r="AG258">
            <v>31.2</v>
          </cell>
          <cell r="AH258">
            <v>3.51</v>
          </cell>
          <cell r="AI258">
            <v>42.6</v>
          </cell>
          <cell r="AJ258">
            <v>16.100000000000001</v>
          </cell>
          <cell r="AK258">
            <v>10.6</v>
          </cell>
          <cell r="AL258">
            <v>2.0299999999999998</v>
          </cell>
          <cell r="AM258">
            <v>0</v>
          </cell>
          <cell r="AN258">
            <v>0.76900000000000002</v>
          </cell>
          <cell r="AO258">
            <v>619</v>
          </cell>
          <cell r="AP258">
            <v>0</v>
          </cell>
          <cell r="AQ258">
            <v>15.3</v>
          </cell>
          <cell r="AR258">
            <v>15.2</v>
          </cell>
          <cell r="AS258">
            <v>7.28</v>
          </cell>
          <cell r="AT258">
            <v>17.100000000000001</v>
          </cell>
          <cell r="AU258">
            <v>0</v>
          </cell>
          <cell r="AV258">
            <v>0</v>
          </cell>
          <cell r="AW258">
            <v>0</v>
          </cell>
          <cell r="AX258">
            <v>0</v>
          </cell>
          <cell r="AY258" t="str">
            <v>W200X52</v>
          </cell>
          <cell r="AZ258" t="str">
            <v>W200X52</v>
          </cell>
          <cell r="BA258">
            <v>52</v>
          </cell>
          <cell r="BB258">
            <v>6650</v>
          </cell>
          <cell r="BC258">
            <v>206</v>
          </cell>
          <cell r="BD258">
            <v>0</v>
          </cell>
          <cell r="BE258">
            <v>0</v>
          </cell>
          <cell r="BF258">
            <v>204</v>
          </cell>
          <cell r="BG258">
            <v>0</v>
          </cell>
          <cell r="BH258">
            <v>0</v>
          </cell>
          <cell r="BI258">
            <v>7.87</v>
          </cell>
          <cell r="BJ258">
            <v>12.6</v>
          </cell>
          <cell r="BK258">
            <v>0</v>
          </cell>
          <cell r="BL258">
            <v>0</v>
          </cell>
          <cell r="BM258">
            <v>0</v>
          </cell>
          <cell r="BN258">
            <v>22.6</v>
          </cell>
          <cell r="BO258">
            <v>30.2</v>
          </cell>
          <cell r="BP258">
            <v>0</v>
          </cell>
          <cell r="BQ258">
            <v>0</v>
          </cell>
          <cell r="BR258">
            <v>0</v>
          </cell>
          <cell r="BS258">
            <v>0</v>
          </cell>
          <cell r="BT258">
            <v>0</v>
          </cell>
          <cell r="BU258">
            <v>52</v>
          </cell>
          <cell r="BV258">
            <v>0</v>
          </cell>
          <cell r="BW258">
            <v>0</v>
          </cell>
          <cell r="BX258">
            <v>20.5</v>
          </cell>
          <cell r="BY258">
            <v>0</v>
          </cell>
          <cell r="BZ258">
            <v>52.9</v>
          </cell>
          <cell r="CA258">
            <v>569</v>
          </cell>
          <cell r="CB258">
            <v>511</v>
          </cell>
          <cell r="CC258">
            <v>89.2</v>
          </cell>
          <cell r="CD258">
            <v>17.7</v>
          </cell>
          <cell r="CE258">
            <v>264</v>
          </cell>
          <cell r="CF258">
            <v>174</v>
          </cell>
          <cell r="CG258">
            <v>51.6</v>
          </cell>
          <cell r="CH258">
            <v>0</v>
          </cell>
          <cell r="CI258">
            <v>320</v>
          </cell>
          <cell r="CJ258">
            <v>166</v>
          </cell>
          <cell r="CK258">
            <v>0</v>
          </cell>
          <cell r="CL258">
            <v>9870</v>
          </cell>
          <cell r="CM258">
            <v>6.33</v>
          </cell>
          <cell r="CN258">
            <v>119</v>
          </cell>
          <cell r="CO258">
            <v>280</v>
          </cell>
          <cell r="CP258">
            <v>0</v>
          </cell>
          <cell r="CQ258">
            <v>0</v>
          </cell>
          <cell r="CR258">
            <v>0</v>
          </cell>
          <cell r="CS258">
            <v>0</v>
          </cell>
        </row>
        <row r="259">
          <cell r="C259" t="str">
            <v>W8X31</v>
          </cell>
          <cell r="D259" t="str">
            <v>F</v>
          </cell>
          <cell r="E259">
            <v>31</v>
          </cell>
          <cell r="F259">
            <v>9.1199999999999992</v>
          </cell>
          <cell r="G259">
            <v>8</v>
          </cell>
          <cell r="H259">
            <v>0</v>
          </cell>
          <cell r="I259">
            <v>0</v>
          </cell>
          <cell r="J259">
            <v>8</v>
          </cell>
          <cell r="K259">
            <v>0</v>
          </cell>
          <cell r="L259">
            <v>0</v>
          </cell>
          <cell r="M259">
            <v>0.28499999999999998</v>
          </cell>
          <cell r="N259">
            <v>0.435</v>
          </cell>
          <cell r="O259">
            <v>0</v>
          </cell>
          <cell r="P259">
            <v>0</v>
          </cell>
          <cell r="Q259">
            <v>0</v>
          </cell>
          <cell r="R259">
            <v>0.82899999999999996</v>
          </cell>
          <cell r="S259">
            <v>1.125</v>
          </cell>
          <cell r="T259">
            <v>0.75</v>
          </cell>
          <cell r="U259">
            <v>0</v>
          </cell>
          <cell r="V259">
            <v>0</v>
          </cell>
          <cell r="W259">
            <v>0</v>
          </cell>
          <cell r="X259">
            <v>0</v>
          </cell>
          <cell r="Y259">
            <v>0</v>
          </cell>
          <cell r="Z259">
            <v>9.19</v>
          </cell>
          <cell r="AA259">
            <v>0</v>
          </cell>
          <cell r="AB259">
            <v>22.3</v>
          </cell>
          <cell r="AC259">
            <v>0</v>
          </cell>
          <cell r="AD259">
            <v>0</v>
          </cell>
          <cell r="AE259">
            <v>110</v>
          </cell>
          <cell r="AF259">
            <v>30.4</v>
          </cell>
          <cell r="AG259">
            <v>27.5</v>
          </cell>
          <cell r="AH259">
            <v>3.47</v>
          </cell>
          <cell r="AI259">
            <v>37.1</v>
          </cell>
          <cell r="AJ259">
            <v>14.1</v>
          </cell>
          <cell r="AK259">
            <v>9.27</v>
          </cell>
          <cell r="AL259">
            <v>2.02</v>
          </cell>
          <cell r="AM259">
            <v>0</v>
          </cell>
          <cell r="AN259">
            <v>0.53600000000000003</v>
          </cell>
          <cell r="AO259">
            <v>530</v>
          </cell>
          <cell r="AP259">
            <v>0</v>
          </cell>
          <cell r="AQ259">
            <v>15.1</v>
          </cell>
          <cell r="AR259">
            <v>13.2</v>
          </cell>
          <cell r="AS259">
            <v>6.35</v>
          </cell>
          <cell r="AT259">
            <v>15</v>
          </cell>
          <cell r="AU259">
            <v>0</v>
          </cell>
          <cell r="AV259">
            <v>0</v>
          </cell>
          <cell r="AW259">
            <v>0</v>
          </cell>
          <cell r="AX259">
            <v>0</v>
          </cell>
          <cell r="AY259" t="str">
            <v>W200X46.1</v>
          </cell>
          <cell r="AZ259" t="str">
            <v>W200X46.1</v>
          </cell>
          <cell r="BA259">
            <v>46.1</v>
          </cell>
          <cell r="BB259">
            <v>5880</v>
          </cell>
          <cell r="BC259">
            <v>203</v>
          </cell>
          <cell r="BD259">
            <v>0</v>
          </cell>
          <cell r="BE259">
            <v>0</v>
          </cell>
          <cell r="BF259">
            <v>203</v>
          </cell>
          <cell r="BG259">
            <v>0</v>
          </cell>
          <cell r="BH259">
            <v>0</v>
          </cell>
          <cell r="BI259">
            <v>7.24</v>
          </cell>
          <cell r="BJ259">
            <v>11</v>
          </cell>
          <cell r="BK259">
            <v>0</v>
          </cell>
          <cell r="BL259">
            <v>0</v>
          </cell>
          <cell r="BM259">
            <v>0</v>
          </cell>
          <cell r="BN259">
            <v>21.1</v>
          </cell>
          <cell r="BO259">
            <v>28.6</v>
          </cell>
          <cell r="BP259">
            <v>0</v>
          </cell>
          <cell r="BQ259">
            <v>0</v>
          </cell>
          <cell r="BR259">
            <v>0</v>
          </cell>
          <cell r="BS259">
            <v>0</v>
          </cell>
          <cell r="BT259">
            <v>0</v>
          </cell>
          <cell r="BU259">
            <v>46.1</v>
          </cell>
          <cell r="BV259">
            <v>0</v>
          </cell>
          <cell r="BW259">
            <v>0</v>
          </cell>
          <cell r="BX259">
            <v>22.3</v>
          </cell>
          <cell r="BY259">
            <v>0</v>
          </cell>
          <cell r="BZ259">
            <v>45.8</v>
          </cell>
          <cell r="CA259">
            <v>498</v>
          </cell>
          <cell r="CB259">
            <v>451</v>
          </cell>
          <cell r="CC259">
            <v>88.1</v>
          </cell>
          <cell r="CD259">
            <v>15.4</v>
          </cell>
          <cell r="CE259">
            <v>231</v>
          </cell>
          <cell r="CF259">
            <v>152</v>
          </cell>
          <cell r="CG259">
            <v>51.3</v>
          </cell>
          <cell r="CH259">
            <v>0</v>
          </cell>
          <cell r="CI259">
            <v>223</v>
          </cell>
          <cell r="CJ259">
            <v>142</v>
          </cell>
          <cell r="CK259">
            <v>0</v>
          </cell>
          <cell r="CL259">
            <v>9740</v>
          </cell>
          <cell r="CM259">
            <v>5.49</v>
          </cell>
          <cell r="CN259">
            <v>104</v>
          </cell>
          <cell r="CO259">
            <v>246</v>
          </cell>
          <cell r="CP259">
            <v>0</v>
          </cell>
          <cell r="CQ259">
            <v>0</v>
          </cell>
          <cell r="CR259">
            <v>0</v>
          </cell>
          <cell r="CS259">
            <v>0</v>
          </cell>
        </row>
        <row r="260">
          <cell r="C260" t="str">
            <v>W8X28</v>
          </cell>
          <cell r="D260" t="str">
            <v>F</v>
          </cell>
          <cell r="E260">
            <v>28</v>
          </cell>
          <cell r="F260">
            <v>8.24</v>
          </cell>
          <cell r="G260">
            <v>8.06</v>
          </cell>
          <cell r="H260">
            <v>0</v>
          </cell>
          <cell r="I260">
            <v>0</v>
          </cell>
          <cell r="J260">
            <v>6.54</v>
          </cell>
          <cell r="K260">
            <v>0</v>
          </cell>
          <cell r="L260">
            <v>0</v>
          </cell>
          <cell r="M260">
            <v>0.28499999999999998</v>
          </cell>
          <cell r="N260">
            <v>0.46500000000000002</v>
          </cell>
          <cell r="O260">
            <v>0</v>
          </cell>
          <cell r="P260">
            <v>0</v>
          </cell>
          <cell r="Q260">
            <v>0</v>
          </cell>
          <cell r="R260">
            <v>0.85899999999999999</v>
          </cell>
          <cell r="S260">
            <v>0.9375</v>
          </cell>
          <cell r="T260">
            <v>0.625</v>
          </cell>
          <cell r="U260">
            <v>0</v>
          </cell>
          <cell r="V260">
            <v>0</v>
          </cell>
          <cell r="W260">
            <v>0</v>
          </cell>
          <cell r="X260">
            <v>0</v>
          </cell>
          <cell r="Y260">
            <v>0</v>
          </cell>
          <cell r="Z260">
            <v>7.03</v>
          </cell>
          <cell r="AA260">
            <v>0</v>
          </cell>
          <cell r="AB260">
            <v>22.3</v>
          </cell>
          <cell r="AC260">
            <v>0</v>
          </cell>
          <cell r="AD260">
            <v>0</v>
          </cell>
          <cell r="AE260">
            <v>98</v>
          </cell>
          <cell r="AF260">
            <v>27.2</v>
          </cell>
          <cell r="AG260">
            <v>24.3</v>
          </cell>
          <cell r="AH260">
            <v>3.45</v>
          </cell>
          <cell r="AI260">
            <v>21.7</v>
          </cell>
          <cell r="AJ260">
            <v>10.1</v>
          </cell>
          <cell r="AK260">
            <v>6.63</v>
          </cell>
          <cell r="AL260">
            <v>1.62</v>
          </cell>
          <cell r="AM260">
            <v>0</v>
          </cell>
          <cell r="AN260">
            <v>0.53700000000000003</v>
          </cell>
          <cell r="AO260">
            <v>312</v>
          </cell>
          <cell r="AP260">
            <v>0</v>
          </cell>
          <cell r="AQ260">
            <v>12.4</v>
          </cell>
          <cell r="AR260">
            <v>9.44</v>
          </cell>
          <cell r="AS260">
            <v>5.52</v>
          </cell>
          <cell r="AT260">
            <v>13.4</v>
          </cell>
          <cell r="AU260">
            <v>0</v>
          </cell>
          <cell r="AV260">
            <v>0</v>
          </cell>
          <cell r="AW260">
            <v>0</v>
          </cell>
          <cell r="AX260">
            <v>0</v>
          </cell>
          <cell r="AY260" t="str">
            <v>W200X41.7</v>
          </cell>
          <cell r="AZ260" t="str">
            <v>W200X41.7</v>
          </cell>
          <cell r="BA260">
            <v>41.7</v>
          </cell>
          <cell r="BB260">
            <v>5320</v>
          </cell>
          <cell r="BC260">
            <v>205</v>
          </cell>
          <cell r="BD260">
            <v>0</v>
          </cell>
          <cell r="BE260">
            <v>0</v>
          </cell>
          <cell r="BF260">
            <v>166</v>
          </cell>
          <cell r="BG260">
            <v>0</v>
          </cell>
          <cell r="BH260">
            <v>0</v>
          </cell>
          <cell r="BI260">
            <v>7.24</v>
          </cell>
          <cell r="BJ260">
            <v>11.8</v>
          </cell>
          <cell r="BK260">
            <v>0</v>
          </cell>
          <cell r="BL260">
            <v>0</v>
          </cell>
          <cell r="BM260">
            <v>0</v>
          </cell>
          <cell r="BN260">
            <v>21.8</v>
          </cell>
          <cell r="BO260">
            <v>23.8</v>
          </cell>
          <cell r="BP260">
            <v>0</v>
          </cell>
          <cell r="BQ260">
            <v>0</v>
          </cell>
          <cell r="BR260">
            <v>0</v>
          </cell>
          <cell r="BS260">
            <v>0</v>
          </cell>
          <cell r="BT260">
            <v>0</v>
          </cell>
          <cell r="BU260">
            <v>41.7</v>
          </cell>
          <cell r="BV260">
            <v>0</v>
          </cell>
          <cell r="BW260">
            <v>0</v>
          </cell>
          <cell r="BX260">
            <v>22.3</v>
          </cell>
          <cell r="BY260">
            <v>0</v>
          </cell>
          <cell r="BZ260">
            <v>40.799999999999997</v>
          </cell>
          <cell r="CA260">
            <v>446</v>
          </cell>
          <cell r="CB260">
            <v>398</v>
          </cell>
          <cell r="CC260">
            <v>87.6</v>
          </cell>
          <cell r="CD260">
            <v>9.0299999999999994</v>
          </cell>
          <cell r="CE260">
            <v>166</v>
          </cell>
          <cell r="CF260">
            <v>109</v>
          </cell>
          <cell r="CG260">
            <v>41.1</v>
          </cell>
          <cell r="CH260">
            <v>0</v>
          </cell>
          <cell r="CI260">
            <v>224</v>
          </cell>
          <cell r="CJ260">
            <v>83.8</v>
          </cell>
          <cell r="CK260">
            <v>0</v>
          </cell>
          <cell r="CL260">
            <v>8000</v>
          </cell>
          <cell r="CM260">
            <v>3.93</v>
          </cell>
          <cell r="CN260">
            <v>90.5</v>
          </cell>
          <cell r="CO260">
            <v>220</v>
          </cell>
          <cell r="CP260">
            <v>0</v>
          </cell>
          <cell r="CQ260">
            <v>0</v>
          </cell>
          <cell r="CR260">
            <v>0</v>
          </cell>
          <cell r="CS260">
            <v>0</v>
          </cell>
        </row>
        <row r="261">
          <cell r="C261" t="str">
            <v>W8X24</v>
          </cell>
          <cell r="D261" t="str">
            <v>F</v>
          </cell>
          <cell r="E261">
            <v>24</v>
          </cell>
          <cell r="F261">
            <v>7.08</v>
          </cell>
          <cell r="G261">
            <v>7.93</v>
          </cell>
          <cell r="H261">
            <v>0</v>
          </cell>
          <cell r="I261">
            <v>0</v>
          </cell>
          <cell r="J261">
            <v>6.5</v>
          </cell>
          <cell r="K261">
            <v>0</v>
          </cell>
          <cell r="L261">
            <v>0</v>
          </cell>
          <cell r="M261">
            <v>0.245</v>
          </cell>
          <cell r="N261">
            <v>0.4</v>
          </cell>
          <cell r="O261">
            <v>0</v>
          </cell>
          <cell r="P261">
            <v>0</v>
          </cell>
          <cell r="Q261">
            <v>0</v>
          </cell>
          <cell r="R261">
            <v>0.79400000000000004</v>
          </cell>
          <cell r="S261">
            <v>0.875</v>
          </cell>
          <cell r="T261">
            <v>0.5625</v>
          </cell>
          <cell r="U261">
            <v>0</v>
          </cell>
          <cell r="V261">
            <v>0</v>
          </cell>
          <cell r="W261">
            <v>0</v>
          </cell>
          <cell r="X261">
            <v>0</v>
          </cell>
          <cell r="Y261">
            <v>0</v>
          </cell>
          <cell r="Z261">
            <v>8.1199999999999992</v>
          </cell>
          <cell r="AA261">
            <v>0</v>
          </cell>
          <cell r="AB261">
            <v>25.9</v>
          </cell>
          <cell r="AC261">
            <v>0</v>
          </cell>
          <cell r="AD261">
            <v>0</v>
          </cell>
          <cell r="AE261">
            <v>82.7</v>
          </cell>
          <cell r="AF261">
            <v>23.1</v>
          </cell>
          <cell r="AG261">
            <v>20.9</v>
          </cell>
          <cell r="AH261">
            <v>3.42</v>
          </cell>
          <cell r="AI261">
            <v>18.3</v>
          </cell>
          <cell r="AJ261">
            <v>8.57</v>
          </cell>
          <cell r="AK261">
            <v>5.63</v>
          </cell>
          <cell r="AL261">
            <v>1.61</v>
          </cell>
          <cell r="AM261">
            <v>0</v>
          </cell>
          <cell r="AN261">
            <v>0.34599999999999997</v>
          </cell>
          <cell r="AO261">
            <v>259</v>
          </cell>
          <cell r="AP261">
            <v>0</v>
          </cell>
          <cell r="AQ261">
            <v>12.2</v>
          </cell>
          <cell r="AR261">
            <v>7.95</v>
          </cell>
          <cell r="AS261">
            <v>4.71</v>
          </cell>
          <cell r="AT261">
            <v>11.3</v>
          </cell>
          <cell r="AU261">
            <v>0</v>
          </cell>
          <cell r="AV261">
            <v>0</v>
          </cell>
          <cell r="AW261">
            <v>0</v>
          </cell>
          <cell r="AX261">
            <v>0</v>
          </cell>
          <cell r="AY261" t="str">
            <v>W200X35.9</v>
          </cell>
          <cell r="AZ261" t="str">
            <v>W200X35.9</v>
          </cell>
          <cell r="BA261">
            <v>35.9</v>
          </cell>
          <cell r="BB261">
            <v>4570</v>
          </cell>
          <cell r="BC261">
            <v>201</v>
          </cell>
          <cell r="BD261">
            <v>0</v>
          </cell>
          <cell r="BE261">
            <v>0</v>
          </cell>
          <cell r="BF261">
            <v>165</v>
          </cell>
          <cell r="BG261">
            <v>0</v>
          </cell>
          <cell r="BH261">
            <v>0</v>
          </cell>
          <cell r="BI261">
            <v>6.22</v>
          </cell>
          <cell r="BJ261">
            <v>10.199999999999999</v>
          </cell>
          <cell r="BK261">
            <v>0</v>
          </cell>
          <cell r="BL261">
            <v>0</v>
          </cell>
          <cell r="BM261">
            <v>0</v>
          </cell>
          <cell r="BN261">
            <v>20.2</v>
          </cell>
          <cell r="BO261">
            <v>22.2</v>
          </cell>
          <cell r="BP261">
            <v>0</v>
          </cell>
          <cell r="BQ261">
            <v>0</v>
          </cell>
          <cell r="BR261">
            <v>0</v>
          </cell>
          <cell r="BS261">
            <v>0</v>
          </cell>
          <cell r="BT261">
            <v>0</v>
          </cell>
          <cell r="BU261">
            <v>35.9</v>
          </cell>
          <cell r="BV261">
            <v>0</v>
          </cell>
          <cell r="BW261">
            <v>0</v>
          </cell>
          <cell r="BX261">
            <v>25.9</v>
          </cell>
          <cell r="BY261">
            <v>0</v>
          </cell>
          <cell r="BZ261">
            <v>34.4</v>
          </cell>
          <cell r="CA261">
            <v>379</v>
          </cell>
          <cell r="CB261">
            <v>342</v>
          </cell>
          <cell r="CC261">
            <v>86.9</v>
          </cell>
          <cell r="CD261">
            <v>7.62</v>
          </cell>
          <cell r="CE261">
            <v>140</v>
          </cell>
          <cell r="CF261">
            <v>92.3</v>
          </cell>
          <cell r="CG261">
            <v>40.9</v>
          </cell>
          <cell r="CH261">
            <v>0</v>
          </cell>
          <cell r="CI261">
            <v>144</v>
          </cell>
          <cell r="CJ261">
            <v>69.599999999999994</v>
          </cell>
          <cell r="CK261">
            <v>0</v>
          </cell>
          <cell r="CL261">
            <v>7870</v>
          </cell>
          <cell r="CM261">
            <v>3.31</v>
          </cell>
          <cell r="CN261">
            <v>77.2</v>
          </cell>
          <cell r="CO261">
            <v>185</v>
          </cell>
          <cell r="CP261">
            <v>0</v>
          </cell>
          <cell r="CQ261">
            <v>0</v>
          </cell>
          <cell r="CR261">
            <v>0</v>
          </cell>
          <cell r="CS261">
            <v>0</v>
          </cell>
        </row>
        <row r="262">
          <cell r="C262" t="str">
            <v>W8X21</v>
          </cell>
          <cell r="D262" t="str">
            <v>F</v>
          </cell>
          <cell r="E262">
            <v>21</v>
          </cell>
          <cell r="F262">
            <v>6.16</v>
          </cell>
          <cell r="G262">
            <v>8.2799999999999994</v>
          </cell>
          <cell r="H262">
            <v>0</v>
          </cell>
          <cell r="I262">
            <v>0</v>
          </cell>
          <cell r="J262">
            <v>5.27</v>
          </cell>
          <cell r="K262">
            <v>0</v>
          </cell>
          <cell r="L262">
            <v>0</v>
          </cell>
          <cell r="M262">
            <v>0.25</v>
          </cell>
          <cell r="N262">
            <v>0.4</v>
          </cell>
          <cell r="O262">
            <v>0</v>
          </cell>
          <cell r="P262">
            <v>0</v>
          </cell>
          <cell r="Q262">
            <v>0</v>
          </cell>
          <cell r="R262">
            <v>0.7</v>
          </cell>
          <cell r="S262">
            <v>0.875</v>
          </cell>
          <cell r="T262">
            <v>0.5625</v>
          </cell>
          <cell r="U262">
            <v>0</v>
          </cell>
          <cell r="V262">
            <v>0</v>
          </cell>
          <cell r="W262">
            <v>0</v>
          </cell>
          <cell r="X262">
            <v>0</v>
          </cell>
          <cell r="Y262">
            <v>0</v>
          </cell>
          <cell r="Z262">
            <v>6.59</v>
          </cell>
          <cell r="AA262">
            <v>0</v>
          </cell>
          <cell r="AB262">
            <v>27.5</v>
          </cell>
          <cell r="AC262">
            <v>0</v>
          </cell>
          <cell r="AD262">
            <v>0</v>
          </cell>
          <cell r="AE262">
            <v>75.3</v>
          </cell>
          <cell r="AF262">
            <v>20.399999999999999</v>
          </cell>
          <cell r="AG262">
            <v>18.2</v>
          </cell>
          <cell r="AH262">
            <v>3.49</v>
          </cell>
          <cell r="AI262">
            <v>9.77</v>
          </cell>
          <cell r="AJ262">
            <v>5.69</v>
          </cell>
          <cell r="AK262">
            <v>3.71</v>
          </cell>
          <cell r="AL262">
            <v>1.26</v>
          </cell>
          <cell r="AM262">
            <v>0</v>
          </cell>
          <cell r="AN262">
            <v>0.28199999999999997</v>
          </cell>
          <cell r="AO262">
            <v>152</v>
          </cell>
          <cell r="AP262">
            <v>0</v>
          </cell>
          <cell r="AQ262">
            <v>10.4</v>
          </cell>
          <cell r="AR262">
            <v>5.47</v>
          </cell>
          <cell r="AS262">
            <v>3.96</v>
          </cell>
          <cell r="AT262">
            <v>10.1</v>
          </cell>
          <cell r="AU262">
            <v>0</v>
          </cell>
          <cell r="AV262">
            <v>0</v>
          </cell>
          <cell r="AW262">
            <v>0</v>
          </cell>
          <cell r="AX262">
            <v>0</v>
          </cell>
          <cell r="AY262" t="str">
            <v>W200X31.3</v>
          </cell>
          <cell r="AZ262" t="str">
            <v>W200X31.3</v>
          </cell>
          <cell r="BA262">
            <v>31.3</v>
          </cell>
          <cell r="BB262">
            <v>3970</v>
          </cell>
          <cell r="BC262">
            <v>210</v>
          </cell>
          <cell r="BD262">
            <v>0</v>
          </cell>
          <cell r="BE262">
            <v>0</v>
          </cell>
          <cell r="BF262">
            <v>134</v>
          </cell>
          <cell r="BG262">
            <v>0</v>
          </cell>
          <cell r="BH262">
            <v>0</v>
          </cell>
          <cell r="BI262">
            <v>6.35</v>
          </cell>
          <cell r="BJ262">
            <v>10.199999999999999</v>
          </cell>
          <cell r="BK262">
            <v>0</v>
          </cell>
          <cell r="BL262">
            <v>0</v>
          </cell>
          <cell r="BM262">
            <v>0</v>
          </cell>
          <cell r="BN262">
            <v>17.8</v>
          </cell>
          <cell r="BO262">
            <v>22.2</v>
          </cell>
          <cell r="BP262">
            <v>0</v>
          </cell>
          <cell r="BQ262">
            <v>0</v>
          </cell>
          <cell r="BR262">
            <v>0</v>
          </cell>
          <cell r="BS262">
            <v>0</v>
          </cell>
          <cell r="BT262">
            <v>0</v>
          </cell>
          <cell r="BU262">
            <v>31.3</v>
          </cell>
          <cell r="BV262">
            <v>0</v>
          </cell>
          <cell r="BW262">
            <v>0</v>
          </cell>
          <cell r="BX262">
            <v>27.5</v>
          </cell>
          <cell r="BY262">
            <v>0</v>
          </cell>
          <cell r="BZ262">
            <v>31.3</v>
          </cell>
          <cell r="CA262">
            <v>334</v>
          </cell>
          <cell r="CB262">
            <v>298</v>
          </cell>
          <cell r="CC262">
            <v>88.6</v>
          </cell>
          <cell r="CD262">
            <v>4.07</v>
          </cell>
          <cell r="CE262">
            <v>93.2</v>
          </cell>
          <cell r="CF262">
            <v>60.8</v>
          </cell>
          <cell r="CG262">
            <v>32</v>
          </cell>
          <cell r="CH262">
            <v>0</v>
          </cell>
          <cell r="CI262">
            <v>117</v>
          </cell>
          <cell r="CJ262">
            <v>40.799999999999997</v>
          </cell>
          <cell r="CK262">
            <v>0</v>
          </cell>
          <cell r="CL262">
            <v>6710</v>
          </cell>
          <cell r="CM262">
            <v>2.2799999999999998</v>
          </cell>
          <cell r="CN262">
            <v>64.900000000000006</v>
          </cell>
          <cell r="CO262">
            <v>166</v>
          </cell>
          <cell r="CP262">
            <v>0</v>
          </cell>
          <cell r="CQ262">
            <v>0</v>
          </cell>
          <cell r="CR262">
            <v>0</v>
          </cell>
          <cell r="CS262">
            <v>0</v>
          </cell>
        </row>
        <row r="263">
          <cell r="C263" t="str">
            <v>W8X18</v>
          </cell>
          <cell r="D263" t="str">
            <v>F</v>
          </cell>
          <cell r="E263">
            <v>18</v>
          </cell>
          <cell r="F263">
            <v>5.26</v>
          </cell>
          <cell r="G263">
            <v>8.14</v>
          </cell>
          <cell r="H263">
            <v>0</v>
          </cell>
          <cell r="I263">
            <v>0</v>
          </cell>
          <cell r="J263">
            <v>5.25</v>
          </cell>
          <cell r="K263">
            <v>0</v>
          </cell>
          <cell r="L263">
            <v>0</v>
          </cell>
          <cell r="M263">
            <v>0.23</v>
          </cell>
          <cell r="N263">
            <v>0.33</v>
          </cell>
          <cell r="O263">
            <v>0</v>
          </cell>
          <cell r="P263">
            <v>0</v>
          </cell>
          <cell r="Q263">
            <v>0</v>
          </cell>
          <cell r="R263">
            <v>0.63</v>
          </cell>
          <cell r="S263">
            <v>0.8125</v>
          </cell>
          <cell r="T263">
            <v>0.5625</v>
          </cell>
          <cell r="U263">
            <v>0</v>
          </cell>
          <cell r="V263">
            <v>0</v>
          </cell>
          <cell r="W263">
            <v>0</v>
          </cell>
          <cell r="X263">
            <v>0</v>
          </cell>
          <cell r="Y263">
            <v>0</v>
          </cell>
          <cell r="Z263">
            <v>7.95</v>
          </cell>
          <cell r="AA263">
            <v>0</v>
          </cell>
          <cell r="AB263">
            <v>29.9</v>
          </cell>
          <cell r="AC263">
            <v>0</v>
          </cell>
          <cell r="AD263">
            <v>0</v>
          </cell>
          <cell r="AE263">
            <v>61.9</v>
          </cell>
          <cell r="AF263">
            <v>17</v>
          </cell>
          <cell r="AG263">
            <v>15.2</v>
          </cell>
          <cell r="AH263">
            <v>3.43</v>
          </cell>
          <cell r="AI263">
            <v>7.97</v>
          </cell>
          <cell r="AJ263">
            <v>4.66</v>
          </cell>
          <cell r="AK263">
            <v>3.04</v>
          </cell>
          <cell r="AL263">
            <v>1.23</v>
          </cell>
          <cell r="AM263">
            <v>0</v>
          </cell>
          <cell r="AN263">
            <v>0.17199999999999999</v>
          </cell>
          <cell r="AO263">
            <v>122</v>
          </cell>
          <cell r="AP263">
            <v>0</v>
          </cell>
          <cell r="AQ263">
            <v>10.3</v>
          </cell>
          <cell r="AR263">
            <v>4.4400000000000004</v>
          </cell>
          <cell r="AS263">
            <v>3.23</v>
          </cell>
          <cell r="AT263">
            <v>8.3699999999999992</v>
          </cell>
          <cell r="AU263">
            <v>0</v>
          </cell>
          <cell r="AV263">
            <v>0</v>
          </cell>
          <cell r="AW263">
            <v>0</v>
          </cell>
          <cell r="AX263">
            <v>0</v>
          </cell>
          <cell r="AY263" t="str">
            <v>W200X26.6</v>
          </cell>
          <cell r="AZ263" t="str">
            <v>W200X26.6</v>
          </cell>
          <cell r="BA263">
            <v>26.6</v>
          </cell>
          <cell r="BB263">
            <v>3390</v>
          </cell>
          <cell r="BC263">
            <v>207</v>
          </cell>
          <cell r="BD263">
            <v>0</v>
          </cell>
          <cell r="BE263">
            <v>0</v>
          </cell>
          <cell r="BF263">
            <v>133</v>
          </cell>
          <cell r="BG263">
            <v>0</v>
          </cell>
          <cell r="BH263">
            <v>0</v>
          </cell>
          <cell r="BI263">
            <v>5.84</v>
          </cell>
          <cell r="BJ263">
            <v>8.3800000000000008</v>
          </cell>
          <cell r="BK263">
            <v>0</v>
          </cell>
          <cell r="BL263">
            <v>0</v>
          </cell>
          <cell r="BM263">
            <v>0</v>
          </cell>
          <cell r="BN263">
            <v>16</v>
          </cell>
          <cell r="BO263">
            <v>20.6</v>
          </cell>
          <cell r="BP263">
            <v>0</v>
          </cell>
          <cell r="BQ263">
            <v>0</v>
          </cell>
          <cell r="BR263">
            <v>0</v>
          </cell>
          <cell r="BS263">
            <v>0</v>
          </cell>
          <cell r="BT263">
            <v>0</v>
          </cell>
          <cell r="BU263">
            <v>26.6</v>
          </cell>
          <cell r="BV263">
            <v>0</v>
          </cell>
          <cell r="BW263">
            <v>0</v>
          </cell>
          <cell r="BX263">
            <v>29.9</v>
          </cell>
          <cell r="BY263">
            <v>0</v>
          </cell>
          <cell r="BZ263">
            <v>25.8</v>
          </cell>
          <cell r="CA263">
            <v>279</v>
          </cell>
          <cell r="CB263">
            <v>249</v>
          </cell>
          <cell r="CC263">
            <v>87.1</v>
          </cell>
          <cell r="CD263">
            <v>3.32</v>
          </cell>
          <cell r="CE263">
            <v>76.400000000000006</v>
          </cell>
          <cell r="CF263">
            <v>49.8</v>
          </cell>
          <cell r="CG263">
            <v>31.2</v>
          </cell>
          <cell r="CH263">
            <v>0</v>
          </cell>
          <cell r="CI263">
            <v>71.599999999999994</v>
          </cell>
          <cell r="CJ263">
            <v>32.799999999999997</v>
          </cell>
          <cell r="CK263">
            <v>0</v>
          </cell>
          <cell r="CL263">
            <v>6650</v>
          </cell>
          <cell r="CM263">
            <v>1.85</v>
          </cell>
          <cell r="CN263">
            <v>52.9</v>
          </cell>
          <cell r="CO263">
            <v>137</v>
          </cell>
          <cell r="CP263">
            <v>0</v>
          </cell>
          <cell r="CQ263">
            <v>0</v>
          </cell>
          <cell r="CR263">
            <v>0</v>
          </cell>
          <cell r="CS263">
            <v>0</v>
          </cell>
        </row>
        <row r="264">
          <cell r="C264" t="str">
            <v>W8X15</v>
          </cell>
          <cell r="D264" t="str">
            <v>F</v>
          </cell>
          <cell r="E264">
            <v>15</v>
          </cell>
          <cell r="F264">
            <v>4.4400000000000004</v>
          </cell>
          <cell r="G264">
            <v>8.11</v>
          </cell>
          <cell r="H264">
            <v>0</v>
          </cell>
          <cell r="I264">
            <v>0</v>
          </cell>
          <cell r="J264">
            <v>4.01</v>
          </cell>
          <cell r="K264">
            <v>0</v>
          </cell>
          <cell r="L264">
            <v>0</v>
          </cell>
          <cell r="M264">
            <v>0.245</v>
          </cell>
          <cell r="N264">
            <v>0.315</v>
          </cell>
          <cell r="O264">
            <v>0</v>
          </cell>
          <cell r="P264">
            <v>0</v>
          </cell>
          <cell r="Q264">
            <v>0</v>
          </cell>
          <cell r="R264">
            <v>0.61499999999999999</v>
          </cell>
          <cell r="S264">
            <v>0.8125</v>
          </cell>
          <cell r="T264">
            <v>0.5625</v>
          </cell>
          <cell r="U264">
            <v>0</v>
          </cell>
          <cell r="V264">
            <v>0</v>
          </cell>
          <cell r="W264">
            <v>0</v>
          </cell>
          <cell r="X264">
            <v>0</v>
          </cell>
          <cell r="Y264">
            <v>0</v>
          </cell>
          <cell r="Z264">
            <v>6.37</v>
          </cell>
          <cell r="AA264">
            <v>0</v>
          </cell>
          <cell r="AB264">
            <v>28.1</v>
          </cell>
          <cell r="AC264">
            <v>0</v>
          </cell>
          <cell r="AD264">
            <v>0</v>
          </cell>
          <cell r="AE264">
            <v>48</v>
          </cell>
          <cell r="AF264">
            <v>13.6</v>
          </cell>
          <cell r="AG264">
            <v>11.8</v>
          </cell>
          <cell r="AH264">
            <v>3.29</v>
          </cell>
          <cell r="AI264">
            <v>3.41</v>
          </cell>
          <cell r="AJ264">
            <v>2.67</v>
          </cell>
          <cell r="AK264">
            <v>1.7</v>
          </cell>
          <cell r="AL264">
            <v>0.876</v>
          </cell>
          <cell r="AM264">
            <v>0</v>
          </cell>
          <cell r="AN264">
            <v>0.13700000000000001</v>
          </cell>
          <cell r="AO264">
            <v>51.8</v>
          </cell>
          <cell r="AP264">
            <v>0</v>
          </cell>
          <cell r="AQ264">
            <v>7.81</v>
          </cell>
          <cell r="AR264">
            <v>2.4700000000000002</v>
          </cell>
          <cell r="AS264">
            <v>2.31</v>
          </cell>
          <cell r="AT264">
            <v>6.64</v>
          </cell>
          <cell r="AU264">
            <v>0</v>
          </cell>
          <cell r="AV264">
            <v>0</v>
          </cell>
          <cell r="AW264">
            <v>0</v>
          </cell>
          <cell r="AX264">
            <v>0</v>
          </cell>
          <cell r="AY264" t="str">
            <v>W200X22.5</v>
          </cell>
          <cell r="AZ264" t="str">
            <v>W200X22.5</v>
          </cell>
          <cell r="BA264">
            <v>22.5</v>
          </cell>
          <cell r="BB264">
            <v>2860</v>
          </cell>
          <cell r="BC264">
            <v>206</v>
          </cell>
          <cell r="BD264">
            <v>0</v>
          </cell>
          <cell r="BE264">
            <v>0</v>
          </cell>
          <cell r="BF264">
            <v>102</v>
          </cell>
          <cell r="BG264">
            <v>0</v>
          </cell>
          <cell r="BH264">
            <v>0</v>
          </cell>
          <cell r="BI264">
            <v>6.22</v>
          </cell>
          <cell r="BJ264">
            <v>8</v>
          </cell>
          <cell r="BK264">
            <v>0</v>
          </cell>
          <cell r="BL264">
            <v>0</v>
          </cell>
          <cell r="BM264">
            <v>0</v>
          </cell>
          <cell r="BN264">
            <v>15.6</v>
          </cell>
          <cell r="BO264">
            <v>20.6</v>
          </cell>
          <cell r="BP264">
            <v>0</v>
          </cell>
          <cell r="BQ264">
            <v>0</v>
          </cell>
          <cell r="BR264">
            <v>0</v>
          </cell>
          <cell r="BS264">
            <v>0</v>
          </cell>
          <cell r="BT264">
            <v>0</v>
          </cell>
          <cell r="BU264">
            <v>22.5</v>
          </cell>
          <cell r="BV264">
            <v>0</v>
          </cell>
          <cell r="BW264">
            <v>0</v>
          </cell>
          <cell r="BX264">
            <v>28.1</v>
          </cell>
          <cell r="BY264">
            <v>0</v>
          </cell>
          <cell r="BZ264">
            <v>20</v>
          </cell>
          <cell r="CA264">
            <v>223</v>
          </cell>
          <cell r="CB264">
            <v>193</v>
          </cell>
          <cell r="CC264">
            <v>83.6</v>
          </cell>
          <cell r="CD264">
            <v>1.42</v>
          </cell>
          <cell r="CE264">
            <v>43.8</v>
          </cell>
          <cell r="CF264">
            <v>27.9</v>
          </cell>
          <cell r="CG264">
            <v>22.3</v>
          </cell>
          <cell r="CH264">
            <v>0</v>
          </cell>
          <cell r="CI264">
            <v>57</v>
          </cell>
          <cell r="CJ264">
            <v>13.9</v>
          </cell>
          <cell r="CK264">
            <v>0</v>
          </cell>
          <cell r="CL264">
            <v>5040</v>
          </cell>
          <cell r="CM264">
            <v>1.03</v>
          </cell>
          <cell r="CN264">
            <v>37.9</v>
          </cell>
          <cell r="CO264">
            <v>109</v>
          </cell>
          <cell r="CP264">
            <v>0</v>
          </cell>
          <cell r="CQ264">
            <v>0</v>
          </cell>
          <cell r="CR264">
            <v>0</v>
          </cell>
          <cell r="CS264">
            <v>0</v>
          </cell>
        </row>
        <row r="265">
          <cell r="C265" t="str">
            <v>W8X13</v>
          </cell>
          <cell r="D265" t="str">
            <v>F</v>
          </cell>
          <cell r="E265">
            <v>13</v>
          </cell>
          <cell r="F265">
            <v>3.84</v>
          </cell>
          <cell r="G265">
            <v>7.99</v>
          </cell>
          <cell r="H265">
            <v>0</v>
          </cell>
          <cell r="I265">
            <v>0</v>
          </cell>
          <cell r="J265">
            <v>4</v>
          </cell>
          <cell r="K265">
            <v>0</v>
          </cell>
          <cell r="L265">
            <v>0</v>
          </cell>
          <cell r="M265">
            <v>0.23</v>
          </cell>
          <cell r="N265">
            <v>0.255</v>
          </cell>
          <cell r="O265">
            <v>0</v>
          </cell>
          <cell r="P265">
            <v>0</v>
          </cell>
          <cell r="Q265">
            <v>0</v>
          </cell>
          <cell r="R265">
            <v>0.55500000000000005</v>
          </cell>
          <cell r="S265">
            <v>0.75</v>
          </cell>
          <cell r="T265">
            <v>0.5625</v>
          </cell>
          <cell r="U265">
            <v>0</v>
          </cell>
          <cell r="V265">
            <v>0</v>
          </cell>
          <cell r="W265">
            <v>0</v>
          </cell>
          <cell r="X265">
            <v>0</v>
          </cell>
          <cell r="Y265">
            <v>0</v>
          </cell>
          <cell r="Z265">
            <v>7.84</v>
          </cell>
          <cell r="AA265">
            <v>0</v>
          </cell>
          <cell r="AB265">
            <v>29.9</v>
          </cell>
          <cell r="AC265">
            <v>0</v>
          </cell>
          <cell r="AD265">
            <v>0</v>
          </cell>
          <cell r="AE265">
            <v>39.6</v>
          </cell>
          <cell r="AF265">
            <v>11.4</v>
          </cell>
          <cell r="AG265">
            <v>9.91</v>
          </cell>
          <cell r="AH265">
            <v>3.21</v>
          </cell>
          <cell r="AI265">
            <v>2.73</v>
          </cell>
          <cell r="AJ265">
            <v>2.15</v>
          </cell>
          <cell r="AK265">
            <v>1.37</v>
          </cell>
          <cell r="AL265">
            <v>0.84299999999999997</v>
          </cell>
          <cell r="AM265">
            <v>0</v>
          </cell>
          <cell r="AN265">
            <v>8.7099999999999997E-2</v>
          </cell>
          <cell r="AO265">
            <v>40.799999999999997</v>
          </cell>
          <cell r="AP265">
            <v>0</v>
          </cell>
          <cell r="AQ265">
            <v>7.74</v>
          </cell>
          <cell r="AR265">
            <v>1.97</v>
          </cell>
          <cell r="AS265">
            <v>1.86</v>
          </cell>
          <cell r="AT265">
            <v>5.55</v>
          </cell>
          <cell r="AU265">
            <v>0</v>
          </cell>
          <cell r="AV265">
            <v>0</v>
          </cell>
          <cell r="AW265">
            <v>0</v>
          </cell>
          <cell r="AX265">
            <v>0</v>
          </cell>
          <cell r="AY265" t="str">
            <v>W200X19.3</v>
          </cell>
          <cell r="AZ265" t="str">
            <v>W200X19.3</v>
          </cell>
          <cell r="BA265">
            <v>19.3</v>
          </cell>
          <cell r="BB265">
            <v>2480</v>
          </cell>
          <cell r="BC265">
            <v>203</v>
          </cell>
          <cell r="BD265">
            <v>0</v>
          </cell>
          <cell r="BE265">
            <v>0</v>
          </cell>
          <cell r="BF265">
            <v>102</v>
          </cell>
          <cell r="BG265">
            <v>0</v>
          </cell>
          <cell r="BH265">
            <v>0</v>
          </cell>
          <cell r="BI265">
            <v>5.84</v>
          </cell>
          <cell r="BJ265">
            <v>6.48</v>
          </cell>
          <cell r="BK265">
            <v>0</v>
          </cell>
          <cell r="BL265">
            <v>0</v>
          </cell>
          <cell r="BM265">
            <v>0</v>
          </cell>
          <cell r="BN265">
            <v>14.1</v>
          </cell>
          <cell r="BO265">
            <v>19.100000000000001</v>
          </cell>
          <cell r="BP265">
            <v>0</v>
          </cell>
          <cell r="BQ265">
            <v>0</v>
          </cell>
          <cell r="BR265">
            <v>0</v>
          </cell>
          <cell r="BS265">
            <v>0</v>
          </cell>
          <cell r="BT265">
            <v>0</v>
          </cell>
          <cell r="BU265">
            <v>19.3</v>
          </cell>
          <cell r="BV265">
            <v>0</v>
          </cell>
          <cell r="BW265">
            <v>0</v>
          </cell>
          <cell r="BX265">
            <v>29.9</v>
          </cell>
          <cell r="BY265">
            <v>0</v>
          </cell>
          <cell r="BZ265">
            <v>16.5</v>
          </cell>
          <cell r="CA265">
            <v>187</v>
          </cell>
          <cell r="CB265">
            <v>162</v>
          </cell>
          <cell r="CC265">
            <v>81.5</v>
          </cell>
          <cell r="CD265">
            <v>1.1399999999999999</v>
          </cell>
          <cell r="CE265">
            <v>35.200000000000003</v>
          </cell>
          <cell r="CF265">
            <v>22.5</v>
          </cell>
          <cell r="CG265">
            <v>21.4</v>
          </cell>
          <cell r="CH265">
            <v>0</v>
          </cell>
          <cell r="CI265">
            <v>36.299999999999997</v>
          </cell>
          <cell r="CJ265">
            <v>11</v>
          </cell>
          <cell r="CK265">
            <v>0</v>
          </cell>
          <cell r="CL265">
            <v>4990</v>
          </cell>
          <cell r="CM265">
            <v>0.82</v>
          </cell>
          <cell r="CN265">
            <v>30.5</v>
          </cell>
          <cell r="CO265">
            <v>90.9</v>
          </cell>
          <cell r="CP265">
            <v>0</v>
          </cell>
          <cell r="CQ265">
            <v>0</v>
          </cell>
          <cell r="CR265">
            <v>0</v>
          </cell>
          <cell r="CS265">
            <v>0</v>
          </cell>
        </row>
        <row r="266">
          <cell r="C266" t="str">
            <v>W8X10</v>
          </cell>
          <cell r="D266" t="str">
            <v>F</v>
          </cell>
          <cell r="E266">
            <v>10</v>
          </cell>
          <cell r="F266">
            <v>2.96</v>
          </cell>
          <cell r="G266">
            <v>7.89</v>
          </cell>
          <cell r="H266">
            <v>0</v>
          </cell>
          <cell r="I266">
            <v>0</v>
          </cell>
          <cell r="J266">
            <v>3.94</v>
          </cell>
          <cell r="K266">
            <v>0</v>
          </cell>
          <cell r="L266">
            <v>0</v>
          </cell>
          <cell r="M266">
            <v>0.17</v>
          </cell>
          <cell r="N266">
            <v>0.20499999999999999</v>
          </cell>
          <cell r="O266">
            <v>0</v>
          </cell>
          <cell r="P266">
            <v>0</v>
          </cell>
          <cell r="Q266">
            <v>0</v>
          </cell>
          <cell r="R266">
            <v>0.505</v>
          </cell>
          <cell r="S266">
            <v>0.6875</v>
          </cell>
          <cell r="T266">
            <v>0.5</v>
          </cell>
          <cell r="U266">
            <v>0</v>
          </cell>
          <cell r="V266">
            <v>0</v>
          </cell>
          <cell r="W266">
            <v>0</v>
          </cell>
          <cell r="X266">
            <v>0</v>
          </cell>
          <cell r="Y266">
            <v>0</v>
          </cell>
          <cell r="Z266">
            <v>9.61</v>
          </cell>
          <cell r="AA266">
            <v>0</v>
          </cell>
          <cell r="AB266">
            <v>40.5</v>
          </cell>
          <cell r="AC266">
            <v>0</v>
          </cell>
          <cell r="AD266">
            <v>0</v>
          </cell>
          <cell r="AE266">
            <v>30.8</v>
          </cell>
          <cell r="AF266">
            <v>8.8699999999999992</v>
          </cell>
          <cell r="AG266">
            <v>7.81</v>
          </cell>
          <cell r="AH266">
            <v>3.22</v>
          </cell>
          <cell r="AI266">
            <v>2.09</v>
          </cell>
          <cell r="AJ266">
            <v>1.66</v>
          </cell>
          <cell r="AK266">
            <v>1.06</v>
          </cell>
          <cell r="AL266">
            <v>0.84099999999999997</v>
          </cell>
          <cell r="AM266">
            <v>0</v>
          </cell>
          <cell r="AN266">
            <v>4.2599999999999999E-2</v>
          </cell>
          <cell r="AO266">
            <v>30.9</v>
          </cell>
          <cell r="AP266">
            <v>0</v>
          </cell>
          <cell r="AQ266">
            <v>7.57</v>
          </cell>
          <cell r="AR266">
            <v>1.53</v>
          </cell>
          <cell r="AS266">
            <v>1.48</v>
          </cell>
          <cell r="AT266">
            <v>4.29</v>
          </cell>
          <cell r="AU266">
            <v>0</v>
          </cell>
          <cell r="AV266">
            <v>0</v>
          </cell>
          <cell r="AW266">
            <v>0</v>
          </cell>
          <cell r="AX266">
            <v>0</v>
          </cell>
          <cell r="AY266" t="str">
            <v>W200X15</v>
          </cell>
          <cell r="AZ266" t="str">
            <v>W200X15</v>
          </cell>
          <cell r="BA266">
            <v>15</v>
          </cell>
          <cell r="BB266">
            <v>1910</v>
          </cell>
          <cell r="BC266">
            <v>200</v>
          </cell>
          <cell r="BD266">
            <v>0</v>
          </cell>
          <cell r="BE266">
            <v>0</v>
          </cell>
          <cell r="BF266">
            <v>100</v>
          </cell>
          <cell r="BG266">
            <v>0</v>
          </cell>
          <cell r="BH266">
            <v>0</v>
          </cell>
          <cell r="BI266">
            <v>4.32</v>
          </cell>
          <cell r="BJ266">
            <v>5.21</v>
          </cell>
          <cell r="BK266">
            <v>0</v>
          </cell>
          <cell r="BL266">
            <v>0</v>
          </cell>
          <cell r="BM266">
            <v>0</v>
          </cell>
          <cell r="BN266">
            <v>12.8</v>
          </cell>
          <cell r="BO266">
            <v>17.5</v>
          </cell>
          <cell r="BP266">
            <v>0</v>
          </cell>
          <cell r="BQ266">
            <v>0</v>
          </cell>
          <cell r="BR266">
            <v>0</v>
          </cell>
          <cell r="BS266">
            <v>0</v>
          </cell>
          <cell r="BT266">
            <v>0</v>
          </cell>
          <cell r="BU266">
            <v>15</v>
          </cell>
          <cell r="BV266">
            <v>0</v>
          </cell>
          <cell r="BW266">
            <v>0</v>
          </cell>
          <cell r="BX266">
            <v>40.5</v>
          </cell>
          <cell r="BY266">
            <v>0</v>
          </cell>
          <cell r="BZ266">
            <v>12.8</v>
          </cell>
          <cell r="CA266">
            <v>145</v>
          </cell>
          <cell r="CB266">
            <v>128</v>
          </cell>
          <cell r="CC266">
            <v>81.8</v>
          </cell>
          <cell r="CD266">
            <v>0.87</v>
          </cell>
          <cell r="CE266">
            <v>27.2</v>
          </cell>
          <cell r="CF266">
            <v>17.399999999999999</v>
          </cell>
          <cell r="CG266">
            <v>21.4</v>
          </cell>
          <cell r="CH266">
            <v>0</v>
          </cell>
          <cell r="CI266">
            <v>17.7</v>
          </cell>
          <cell r="CJ266">
            <v>8.3000000000000007</v>
          </cell>
          <cell r="CK266">
            <v>0</v>
          </cell>
          <cell r="CL266">
            <v>4880</v>
          </cell>
          <cell r="CM266">
            <v>0.63700000000000001</v>
          </cell>
          <cell r="CN266">
            <v>24.3</v>
          </cell>
          <cell r="CO266">
            <v>70.3</v>
          </cell>
          <cell r="CP266">
            <v>0</v>
          </cell>
          <cell r="CQ266">
            <v>0</v>
          </cell>
          <cell r="CR266">
            <v>0</v>
          </cell>
          <cell r="CS266">
            <v>0</v>
          </cell>
        </row>
        <row r="267">
          <cell r="C267" t="str">
            <v>W6X25</v>
          </cell>
          <cell r="D267" t="str">
            <v>F</v>
          </cell>
          <cell r="E267">
            <v>25</v>
          </cell>
          <cell r="F267">
            <v>7.34</v>
          </cell>
          <cell r="G267">
            <v>6.38</v>
          </cell>
          <cell r="H267">
            <v>0</v>
          </cell>
          <cell r="I267">
            <v>0</v>
          </cell>
          <cell r="J267">
            <v>6.08</v>
          </cell>
          <cell r="K267">
            <v>0</v>
          </cell>
          <cell r="L267">
            <v>0</v>
          </cell>
          <cell r="M267">
            <v>0.32</v>
          </cell>
          <cell r="N267">
            <v>0.45500000000000002</v>
          </cell>
          <cell r="O267">
            <v>0</v>
          </cell>
          <cell r="P267">
            <v>0</v>
          </cell>
          <cell r="Q267">
            <v>0</v>
          </cell>
          <cell r="R267">
            <v>0.70499999999999996</v>
          </cell>
          <cell r="S267">
            <v>0.9375</v>
          </cell>
          <cell r="T267">
            <v>0.5625</v>
          </cell>
          <cell r="U267">
            <v>0</v>
          </cell>
          <cell r="V267">
            <v>0</v>
          </cell>
          <cell r="W267">
            <v>0</v>
          </cell>
          <cell r="X267">
            <v>0</v>
          </cell>
          <cell r="Y267">
            <v>0</v>
          </cell>
          <cell r="Z267">
            <v>6.68</v>
          </cell>
          <cell r="AA267">
            <v>0</v>
          </cell>
          <cell r="AB267">
            <v>15.5</v>
          </cell>
          <cell r="AC267">
            <v>0</v>
          </cell>
          <cell r="AD267">
            <v>0</v>
          </cell>
          <cell r="AE267">
            <v>53.4</v>
          </cell>
          <cell r="AF267">
            <v>18.899999999999999</v>
          </cell>
          <cell r="AG267">
            <v>16.7</v>
          </cell>
          <cell r="AH267">
            <v>2.7</v>
          </cell>
          <cell r="AI267">
            <v>17.100000000000001</v>
          </cell>
          <cell r="AJ267">
            <v>8.56</v>
          </cell>
          <cell r="AK267">
            <v>5.61</v>
          </cell>
          <cell r="AL267">
            <v>1.52</v>
          </cell>
          <cell r="AM267">
            <v>0</v>
          </cell>
          <cell r="AN267">
            <v>0.46100000000000002</v>
          </cell>
          <cell r="AO267">
            <v>150</v>
          </cell>
          <cell r="AP267">
            <v>0</v>
          </cell>
          <cell r="AQ267">
            <v>9.01</v>
          </cell>
          <cell r="AR267">
            <v>6.23</v>
          </cell>
          <cell r="AS267">
            <v>3.88</v>
          </cell>
          <cell r="AT267">
            <v>9.39</v>
          </cell>
          <cell r="AU267">
            <v>0</v>
          </cell>
          <cell r="AV267">
            <v>0</v>
          </cell>
          <cell r="AW267">
            <v>0</v>
          </cell>
          <cell r="AX267">
            <v>0</v>
          </cell>
          <cell r="AY267" t="str">
            <v>W150X37.1</v>
          </cell>
          <cell r="AZ267" t="str">
            <v>W150X37.1</v>
          </cell>
          <cell r="BA267">
            <v>37.1</v>
          </cell>
          <cell r="BB267">
            <v>4740</v>
          </cell>
          <cell r="BC267">
            <v>162</v>
          </cell>
          <cell r="BD267">
            <v>0</v>
          </cell>
          <cell r="BE267">
            <v>0</v>
          </cell>
          <cell r="BF267">
            <v>154</v>
          </cell>
          <cell r="BG267">
            <v>0</v>
          </cell>
          <cell r="BH267">
            <v>0</v>
          </cell>
          <cell r="BI267">
            <v>8.1300000000000008</v>
          </cell>
          <cell r="BJ267">
            <v>11.6</v>
          </cell>
          <cell r="BK267">
            <v>0</v>
          </cell>
          <cell r="BL267">
            <v>0</v>
          </cell>
          <cell r="BM267">
            <v>0</v>
          </cell>
          <cell r="BN267">
            <v>17.899999999999999</v>
          </cell>
          <cell r="BO267">
            <v>23.8</v>
          </cell>
          <cell r="BP267">
            <v>0</v>
          </cell>
          <cell r="BQ267">
            <v>0</v>
          </cell>
          <cell r="BR267">
            <v>0</v>
          </cell>
          <cell r="BS267">
            <v>0</v>
          </cell>
          <cell r="BT267">
            <v>0</v>
          </cell>
          <cell r="BU267">
            <v>37.1</v>
          </cell>
          <cell r="BV267">
            <v>0</v>
          </cell>
          <cell r="BW267">
            <v>0</v>
          </cell>
          <cell r="BX267">
            <v>15.5</v>
          </cell>
          <cell r="BY267">
            <v>0</v>
          </cell>
          <cell r="BZ267">
            <v>22.2</v>
          </cell>
          <cell r="CA267">
            <v>310</v>
          </cell>
          <cell r="CB267">
            <v>274</v>
          </cell>
          <cell r="CC267">
            <v>68.599999999999994</v>
          </cell>
          <cell r="CD267">
            <v>7.12</v>
          </cell>
          <cell r="CE267">
            <v>140</v>
          </cell>
          <cell r="CF267">
            <v>91.9</v>
          </cell>
          <cell r="CG267">
            <v>38.6</v>
          </cell>
          <cell r="CH267">
            <v>0</v>
          </cell>
          <cell r="CI267">
            <v>192</v>
          </cell>
          <cell r="CJ267">
            <v>40.299999999999997</v>
          </cell>
          <cell r="CK267">
            <v>0</v>
          </cell>
          <cell r="CL267">
            <v>5810</v>
          </cell>
          <cell r="CM267">
            <v>2.59</v>
          </cell>
          <cell r="CN267">
            <v>63.6</v>
          </cell>
          <cell r="CO267">
            <v>154</v>
          </cell>
          <cell r="CP267">
            <v>0</v>
          </cell>
          <cell r="CQ267">
            <v>0</v>
          </cell>
          <cell r="CR267">
            <v>0</v>
          </cell>
          <cell r="CS267">
            <v>0</v>
          </cell>
        </row>
        <row r="268">
          <cell r="C268" t="str">
            <v>W6X20</v>
          </cell>
          <cell r="D268" t="str">
            <v>F</v>
          </cell>
          <cell r="E268">
            <v>20</v>
          </cell>
          <cell r="F268">
            <v>5.87</v>
          </cell>
          <cell r="G268">
            <v>6.2</v>
          </cell>
          <cell r="H268">
            <v>0</v>
          </cell>
          <cell r="I268">
            <v>0</v>
          </cell>
          <cell r="J268">
            <v>6.02</v>
          </cell>
          <cell r="K268">
            <v>0</v>
          </cell>
          <cell r="L268">
            <v>0</v>
          </cell>
          <cell r="M268">
            <v>0.26</v>
          </cell>
          <cell r="N268">
            <v>0.36499999999999999</v>
          </cell>
          <cell r="O268">
            <v>0</v>
          </cell>
          <cell r="P268">
            <v>0</v>
          </cell>
          <cell r="Q268">
            <v>0</v>
          </cell>
          <cell r="R268">
            <v>0.61499999999999999</v>
          </cell>
          <cell r="S268">
            <v>0.875</v>
          </cell>
          <cell r="T268">
            <v>0.5625</v>
          </cell>
          <cell r="U268">
            <v>0</v>
          </cell>
          <cell r="V268">
            <v>0</v>
          </cell>
          <cell r="W268">
            <v>0</v>
          </cell>
          <cell r="X268">
            <v>0</v>
          </cell>
          <cell r="Y268">
            <v>0</v>
          </cell>
          <cell r="Z268">
            <v>8.25</v>
          </cell>
          <cell r="AA268">
            <v>0</v>
          </cell>
          <cell r="AB268">
            <v>18.7</v>
          </cell>
          <cell r="AC268">
            <v>0</v>
          </cell>
          <cell r="AD268">
            <v>0</v>
          </cell>
          <cell r="AE268">
            <v>41.4</v>
          </cell>
          <cell r="AF268">
            <v>15</v>
          </cell>
          <cell r="AG268">
            <v>13.4</v>
          </cell>
          <cell r="AH268">
            <v>2.66</v>
          </cell>
          <cell r="AI268">
            <v>13.3</v>
          </cell>
          <cell r="AJ268">
            <v>6.72</v>
          </cell>
          <cell r="AK268">
            <v>4.41</v>
          </cell>
          <cell r="AL268">
            <v>1.5</v>
          </cell>
          <cell r="AM268">
            <v>0</v>
          </cell>
          <cell r="AN268">
            <v>0.24</v>
          </cell>
          <cell r="AO268">
            <v>113</v>
          </cell>
          <cell r="AP268">
            <v>0</v>
          </cell>
          <cell r="AQ268">
            <v>8.7799999999999994</v>
          </cell>
          <cell r="AR268">
            <v>4.82</v>
          </cell>
          <cell r="AS268">
            <v>3.07</v>
          </cell>
          <cell r="AT268">
            <v>7.38</v>
          </cell>
          <cell r="AU268">
            <v>0</v>
          </cell>
          <cell r="AV268">
            <v>0</v>
          </cell>
          <cell r="AW268">
            <v>0</v>
          </cell>
          <cell r="AX268">
            <v>0</v>
          </cell>
          <cell r="AY268" t="str">
            <v>W150X29.8</v>
          </cell>
          <cell r="AZ268" t="str">
            <v>W150X29.8</v>
          </cell>
          <cell r="BA268">
            <v>29.8</v>
          </cell>
          <cell r="BB268">
            <v>3790</v>
          </cell>
          <cell r="BC268">
            <v>157</v>
          </cell>
          <cell r="BD268">
            <v>0</v>
          </cell>
          <cell r="BE268">
            <v>0</v>
          </cell>
          <cell r="BF268">
            <v>153</v>
          </cell>
          <cell r="BG268">
            <v>0</v>
          </cell>
          <cell r="BH268">
            <v>0</v>
          </cell>
          <cell r="BI268">
            <v>6.6</v>
          </cell>
          <cell r="BJ268">
            <v>9.27</v>
          </cell>
          <cell r="BK268">
            <v>0</v>
          </cell>
          <cell r="BL268">
            <v>0</v>
          </cell>
          <cell r="BM268">
            <v>0</v>
          </cell>
          <cell r="BN268">
            <v>15.6</v>
          </cell>
          <cell r="BO268">
            <v>22.2</v>
          </cell>
          <cell r="BP268">
            <v>0</v>
          </cell>
          <cell r="BQ268">
            <v>0</v>
          </cell>
          <cell r="BR268">
            <v>0</v>
          </cell>
          <cell r="BS268">
            <v>0</v>
          </cell>
          <cell r="BT268">
            <v>0</v>
          </cell>
          <cell r="BU268">
            <v>29.8</v>
          </cell>
          <cell r="BV268">
            <v>0</v>
          </cell>
          <cell r="BW268">
            <v>0</v>
          </cell>
          <cell r="BX268">
            <v>18.7</v>
          </cell>
          <cell r="BY268">
            <v>0</v>
          </cell>
          <cell r="BZ268">
            <v>17.2</v>
          </cell>
          <cell r="CA268">
            <v>246</v>
          </cell>
          <cell r="CB268">
            <v>220</v>
          </cell>
          <cell r="CC268">
            <v>67.599999999999994</v>
          </cell>
          <cell r="CD268">
            <v>5.54</v>
          </cell>
          <cell r="CE268">
            <v>110</v>
          </cell>
          <cell r="CF268">
            <v>72.3</v>
          </cell>
          <cell r="CG268">
            <v>38.1</v>
          </cell>
          <cell r="CH268">
            <v>0</v>
          </cell>
          <cell r="CI268">
            <v>100</v>
          </cell>
          <cell r="CJ268">
            <v>30.3</v>
          </cell>
          <cell r="CK268">
            <v>0</v>
          </cell>
          <cell r="CL268">
            <v>5660</v>
          </cell>
          <cell r="CM268">
            <v>2.0099999999999998</v>
          </cell>
          <cell r="CN268">
            <v>50.3</v>
          </cell>
          <cell r="CO268">
            <v>121</v>
          </cell>
          <cell r="CP268">
            <v>0</v>
          </cell>
          <cell r="CQ268">
            <v>0</v>
          </cell>
          <cell r="CR268">
            <v>0</v>
          </cell>
          <cell r="CS268">
            <v>0</v>
          </cell>
        </row>
        <row r="269">
          <cell r="C269" t="str">
            <v>W6X15</v>
          </cell>
          <cell r="D269" t="str">
            <v>F</v>
          </cell>
          <cell r="E269">
            <v>15</v>
          </cell>
          <cell r="F269">
            <v>4.43</v>
          </cell>
          <cell r="G269">
            <v>5.99</v>
          </cell>
          <cell r="H269">
            <v>0</v>
          </cell>
          <cell r="I269">
            <v>0</v>
          </cell>
          <cell r="J269">
            <v>5.99</v>
          </cell>
          <cell r="K269">
            <v>0</v>
          </cell>
          <cell r="L269">
            <v>0</v>
          </cell>
          <cell r="M269">
            <v>0.23</v>
          </cell>
          <cell r="N269">
            <v>0.26</v>
          </cell>
          <cell r="O269">
            <v>0</v>
          </cell>
          <cell r="P269">
            <v>0</v>
          </cell>
          <cell r="Q269">
            <v>0</v>
          </cell>
          <cell r="R269">
            <v>0.51</v>
          </cell>
          <cell r="S269">
            <v>0.75</v>
          </cell>
          <cell r="T269">
            <v>0.5625</v>
          </cell>
          <cell r="U269">
            <v>0</v>
          </cell>
          <cell r="V269">
            <v>0</v>
          </cell>
          <cell r="W269">
            <v>0</v>
          </cell>
          <cell r="X269">
            <v>0</v>
          </cell>
          <cell r="Y269">
            <v>0</v>
          </cell>
          <cell r="Z269">
            <v>11.5</v>
          </cell>
          <cell r="AA269">
            <v>0</v>
          </cell>
          <cell r="AB269">
            <v>21.2</v>
          </cell>
          <cell r="AC269">
            <v>0</v>
          </cell>
          <cell r="AD269">
            <v>0</v>
          </cell>
          <cell r="AE269">
            <v>29.1</v>
          </cell>
          <cell r="AF269">
            <v>10.8</v>
          </cell>
          <cell r="AG269">
            <v>9.7200000000000006</v>
          </cell>
          <cell r="AH269">
            <v>2.56</v>
          </cell>
          <cell r="AI269">
            <v>9.32</v>
          </cell>
          <cell r="AJ269">
            <v>4.75</v>
          </cell>
          <cell r="AK269">
            <v>3.11</v>
          </cell>
          <cell r="AL269">
            <v>1.45</v>
          </cell>
          <cell r="AM269">
            <v>0</v>
          </cell>
          <cell r="AN269">
            <v>0.10100000000000001</v>
          </cell>
          <cell r="AO269">
            <v>76.5</v>
          </cell>
          <cell r="AP269">
            <v>0</v>
          </cell>
          <cell r="AQ269">
            <v>8.58</v>
          </cell>
          <cell r="AR269">
            <v>3.34</v>
          </cell>
          <cell r="AS269">
            <v>2.15</v>
          </cell>
          <cell r="AT269">
            <v>5.32</v>
          </cell>
          <cell r="AU269">
            <v>0</v>
          </cell>
          <cell r="AV269">
            <v>0</v>
          </cell>
          <cell r="AW269">
            <v>0</v>
          </cell>
          <cell r="AX269">
            <v>0</v>
          </cell>
          <cell r="AY269" t="str">
            <v>W150X22.5</v>
          </cell>
          <cell r="AZ269" t="str">
            <v>W150X22.5</v>
          </cell>
          <cell r="BA269">
            <v>22.5</v>
          </cell>
          <cell r="BB269">
            <v>2860</v>
          </cell>
          <cell r="BC269">
            <v>152</v>
          </cell>
          <cell r="BD269">
            <v>0</v>
          </cell>
          <cell r="BE269">
            <v>0</v>
          </cell>
          <cell r="BF269">
            <v>152</v>
          </cell>
          <cell r="BG269">
            <v>0</v>
          </cell>
          <cell r="BH269">
            <v>0</v>
          </cell>
          <cell r="BI269">
            <v>5.84</v>
          </cell>
          <cell r="BJ269">
            <v>6.6</v>
          </cell>
          <cell r="BK269">
            <v>0</v>
          </cell>
          <cell r="BL269">
            <v>0</v>
          </cell>
          <cell r="BM269">
            <v>0</v>
          </cell>
          <cell r="BN269">
            <v>13</v>
          </cell>
          <cell r="BO269">
            <v>19.100000000000001</v>
          </cell>
          <cell r="BP269">
            <v>0</v>
          </cell>
          <cell r="BQ269">
            <v>0</v>
          </cell>
          <cell r="BR269">
            <v>0</v>
          </cell>
          <cell r="BS269">
            <v>0</v>
          </cell>
          <cell r="BT269">
            <v>0</v>
          </cell>
          <cell r="BU269">
            <v>22.5</v>
          </cell>
          <cell r="BV269">
            <v>0</v>
          </cell>
          <cell r="BW269">
            <v>0</v>
          </cell>
          <cell r="BX269">
            <v>21.2</v>
          </cell>
          <cell r="BY269">
            <v>0</v>
          </cell>
          <cell r="BZ269">
            <v>12.1</v>
          </cell>
          <cell r="CA269">
            <v>177</v>
          </cell>
          <cell r="CB269">
            <v>159</v>
          </cell>
          <cell r="CC269">
            <v>65</v>
          </cell>
          <cell r="CD269">
            <v>3.88</v>
          </cell>
          <cell r="CE269">
            <v>77.8</v>
          </cell>
          <cell r="CF269">
            <v>51</v>
          </cell>
          <cell r="CG269">
            <v>36.799999999999997</v>
          </cell>
          <cell r="CH269">
            <v>0</v>
          </cell>
          <cell r="CI269">
            <v>42</v>
          </cell>
          <cell r="CJ269">
            <v>20.5</v>
          </cell>
          <cell r="CK269">
            <v>0</v>
          </cell>
          <cell r="CL269">
            <v>5540</v>
          </cell>
          <cell r="CM269">
            <v>1.39</v>
          </cell>
          <cell r="CN269">
            <v>35.200000000000003</v>
          </cell>
          <cell r="CO269">
            <v>87.2</v>
          </cell>
          <cell r="CP269">
            <v>0</v>
          </cell>
          <cell r="CQ269">
            <v>0</v>
          </cell>
          <cell r="CR269">
            <v>0</v>
          </cell>
          <cell r="CS269">
            <v>0</v>
          </cell>
        </row>
        <row r="270">
          <cell r="C270" t="str">
            <v>W6X16</v>
          </cell>
          <cell r="D270" t="str">
            <v>F</v>
          </cell>
          <cell r="E270">
            <v>16</v>
          </cell>
          <cell r="F270">
            <v>4.74</v>
          </cell>
          <cell r="G270">
            <v>6.28</v>
          </cell>
          <cell r="H270">
            <v>0</v>
          </cell>
          <cell r="I270">
            <v>0</v>
          </cell>
          <cell r="J270">
            <v>4.03</v>
          </cell>
          <cell r="K270">
            <v>0</v>
          </cell>
          <cell r="L270">
            <v>0</v>
          </cell>
          <cell r="M270">
            <v>0.26</v>
          </cell>
          <cell r="N270">
            <v>0.40500000000000003</v>
          </cell>
          <cell r="O270">
            <v>0</v>
          </cell>
          <cell r="P270">
            <v>0</v>
          </cell>
          <cell r="Q270">
            <v>0</v>
          </cell>
          <cell r="R270">
            <v>0.65500000000000003</v>
          </cell>
          <cell r="S270">
            <v>0.875</v>
          </cell>
          <cell r="T270">
            <v>0.5625</v>
          </cell>
          <cell r="U270">
            <v>0</v>
          </cell>
          <cell r="V270">
            <v>0</v>
          </cell>
          <cell r="W270">
            <v>0</v>
          </cell>
          <cell r="X270">
            <v>0</v>
          </cell>
          <cell r="Y270">
            <v>0</v>
          </cell>
          <cell r="Z270">
            <v>4.9800000000000004</v>
          </cell>
          <cell r="AA270">
            <v>0</v>
          </cell>
          <cell r="AB270">
            <v>19.100000000000001</v>
          </cell>
          <cell r="AC270">
            <v>0</v>
          </cell>
          <cell r="AD270">
            <v>0</v>
          </cell>
          <cell r="AE270">
            <v>32.1</v>
          </cell>
          <cell r="AF270">
            <v>11.7</v>
          </cell>
          <cell r="AG270">
            <v>10.199999999999999</v>
          </cell>
          <cell r="AH270">
            <v>2.6</v>
          </cell>
          <cell r="AI270">
            <v>4.43</v>
          </cell>
          <cell r="AJ270">
            <v>3.39</v>
          </cell>
          <cell r="AK270">
            <v>2.2000000000000002</v>
          </cell>
          <cell r="AL270">
            <v>0.96699999999999997</v>
          </cell>
          <cell r="AM270">
            <v>0</v>
          </cell>
          <cell r="AN270">
            <v>0.223</v>
          </cell>
          <cell r="AO270">
            <v>38.200000000000003</v>
          </cell>
          <cell r="AP270">
            <v>0</v>
          </cell>
          <cell r="AQ270">
            <v>5.92</v>
          </cell>
          <cell r="AR270">
            <v>2.42</v>
          </cell>
          <cell r="AS270">
            <v>2.2400000000000002</v>
          </cell>
          <cell r="AT270">
            <v>5.77</v>
          </cell>
          <cell r="AU270">
            <v>0</v>
          </cell>
          <cell r="AV270">
            <v>0</v>
          </cell>
          <cell r="AW270">
            <v>0</v>
          </cell>
          <cell r="AX270">
            <v>0</v>
          </cell>
          <cell r="AY270" t="str">
            <v>W150X24</v>
          </cell>
          <cell r="AZ270" t="str">
            <v>W150X24</v>
          </cell>
          <cell r="BA270">
            <v>24</v>
          </cell>
          <cell r="BB270">
            <v>3060</v>
          </cell>
          <cell r="BC270">
            <v>160</v>
          </cell>
          <cell r="BD270">
            <v>0</v>
          </cell>
          <cell r="BE270">
            <v>0</v>
          </cell>
          <cell r="BF270">
            <v>102</v>
          </cell>
          <cell r="BG270">
            <v>0</v>
          </cell>
          <cell r="BH270">
            <v>0</v>
          </cell>
          <cell r="BI270">
            <v>6.6</v>
          </cell>
          <cell r="BJ270">
            <v>10.3</v>
          </cell>
          <cell r="BK270">
            <v>0</v>
          </cell>
          <cell r="BL270">
            <v>0</v>
          </cell>
          <cell r="BM270">
            <v>0</v>
          </cell>
          <cell r="BN270">
            <v>16.600000000000001</v>
          </cell>
          <cell r="BO270">
            <v>22.2</v>
          </cell>
          <cell r="BP270">
            <v>0</v>
          </cell>
          <cell r="BQ270">
            <v>0</v>
          </cell>
          <cell r="BR270">
            <v>0</v>
          </cell>
          <cell r="BS270">
            <v>0</v>
          </cell>
          <cell r="BT270">
            <v>0</v>
          </cell>
          <cell r="BU270">
            <v>24</v>
          </cell>
          <cell r="BV270">
            <v>0</v>
          </cell>
          <cell r="BW270">
            <v>0</v>
          </cell>
          <cell r="BX270">
            <v>19.100000000000001</v>
          </cell>
          <cell r="BY270">
            <v>0</v>
          </cell>
          <cell r="BZ270">
            <v>13.4</v>
          </cell>
          <cell r="CA270">
            <v>192</v>
          </cell>
          <cell r="CB270">
            <v>167</v>
          </cell>
          <cell r="CC270">
            <v>66</v>
          </cell>
          <cell r="CD270">
            <v>1.84</v>
          </cell>
          <cell r="CE270">
            <v>55.6</v>
          </cell>
          <cell r="CF270">
            <v>36.1</v>
          </cell>
          <cell r="CG270">
            <v>24.6</v>
          </cell>
          <cell r="CH270">
            <v>0</v>
          </cell>
          <cell r="CI270">
            <v>92.8</v>
          </cell>
          <cell r="CJ270">
            <v>10.3</v>
          </cell>
          <cell r="CK270">
            <v>0</v>
          </cell>
          <cell r="CL270">
            <v>3820</v>
          </cell>
          <cell r="CM270">
            <v>1.01</v>
          </cell>
          <cell r="CN270">
            <v>36.700000000000003</v>
          </cell>
          <cell r="CO270">
            <v>94.6</v>
          </cell>
          <cell r="CP270">
            <v>0</v>
          </cell>
          <cell r="CQ270">
            <v>0</v>
          </cell>
          <cell r="CR270">
            <v>0</v>
          </cell>
          <cell r="CS270">
            <v>0</v>
          </cell>
        </row>
        <row r="271">
          <cell r="C271" t="str">
            <v>W6X12</v>
          </cell>
          <cell r="D271" t="str">
            <v>F</v>
          </cell>
          <cell r="E271">
            <v>12</v>
          </cell>
          <cell r="F271">
            <v>3.55</v>
          </cell>
          <cell r="G271">
            <v>6.03</v>
          </cell>
          <cell r="H271">
            <v>0</v>
          </cell>
          <cell r="I271">
            <v>0</v>
          </cell>
          <cell r="J271">
            <v>4</v>
          </cell>
          <cell r="K271">
            <v>0</v>
          </cell>
          <cell r="L271">
            <v>0</v>
          </cell>
          <cell r="M271">
            <v>0.23</v>
          </cell>
          <cell r="N271">
            <v>0.28000000000000003</v>
          </cell>
          <cell r="O271">
            <v>0</v>
          </cell>
          <cell r="P271">
            <v>0</v>
          </cell>
          <cell r="Q271">
            <v>0</v>
          </cell>
          <cell r="R271">
            <v>0.53</v>
          </cell>
          <cell r="S271">
            <v>0.75</v>
          </cell>
          <cell r="T271">
            <v>0.5625</v>
          </cell>
          <cell r="U271">
            <v>0</v>
          </cell>
          <cell r="V271">
            <v>0</v>
          </cell>
          <cell r="W271">
            <v>0</v>
          </cell>
          <cell r="X271">
            <v>0</v>
          </cell>
          <cell r="Y271">
            <v>0</v>
          </cell>
          <cell r="Z271">
            <v>7.14</v>
          </cell>
          <cell r="AA271">
            <v>0</v>
          </cell>
          <cell r="AB271">
            <v>21.6</v>
          </cell>
          <cell r="AC271">
            <v>0</v>
          </cell>
          <cell r="AD271">
            <v>0</v>
          </cell>
          <cell r="AE271">
            <v>22.1</v>
          </cell>
          <cell r="AF271">
            <v>8.3000000000000007</v>
          </cell>
          <cell r="AG271">
            <v>7.31</v>
          </cell>
          <cell r="AH271">
            <v>2.4900000000000002</v>
          </cell>
          <cell r="AI271">
            <v>2.99</v>
          </cell>
          <cell r="AJ271">
            <v>2.3199999999999998</v>
          </cell>
          <cell r="AK271">
            <v>1.5</v>
          </cell>
          <cell r="AL271">
            <v>0.91800000000000004</v>
          </cell>
          <cell r="AM271">
            <v>0</v>
          </cell>
          <cell r="AN271">
            <v>9.0300000000000005E-2</v>
          </cell>
          <cell r="AO271">
            <v>24.7</v>
          </cell>
          <cell r="AP271">
            <v>0</v>
          </cell>
          <cell r="AQ271">
            <v>5.75</v>
          </cell>
          <cell r="AR271">
            <v>1.61</v>
          </cell>
          <cell r="AS271">
            <v>1.52</v>
          </cell>
          <cell r="AT271">
            <v>4.08</v>
          </cell>
          <cell r="AU271">
            <v>0</v>
          </cell>
          <cell r="AV271">
            <v>0</v>
          </cell>
          <cell r="AW271">
            <v>0</v>
          </cell>
          <cell r="AX271">
            <v>0</v>
          </cell>
          <cell r="AY271" t="str">
            <v>W150X18</v>
          </cell>
          <cell r="AZ271" t="str">
            <v>W150X18</v>
          </cell>
          <cell r="BA271">
            <v>18</v>
          </cell>
          <cell r="BB271">
            <v>2290</v>
          </cell>
          <cell r="BC271">
            <v>153</v>
          </cell>
          <cell r="BD271">
            <v>0</v>
          </cell>
          <cell r="BE271">
            <v>0</v>
          </cell>
          <cell r="BF271">
            <v>102</v>
          </cell>
          <cell r="BG271">
            <v>0</v>
          </cell>
          <cell r="BH271">
            <v>0</v>
          </cell>
          <cell r="BI271">
            <v>5.84</v>
          </cell>
          <cell r="BJ271">
            <v>7.11</v>
          </cell>
          <cell r="BK271">
            <v>0</v>
          </cell>
          <cell r="BL271">
            <v>0</v>
          </cell>
          <cell r="BM271">
            <v>0</v>
          </cell>
          <cell r="BN271">
            <v>13.5</v>
          </cell>
          <cell r="BO271">
            <v>19.100000000000001</v>
          </cell>
          <cell r="BP271">
            <v>0</v>
          </cell>
          <cell r="BQ271">
            <v>0</v>
          </cell>
          <cell r="BR271">
            <v>0</v>
          </cell>
          <cell r="BS271">
            <v>0</v>
          </cell>
          <cell r="BT271">
            <v>0</v>
          </cell>
          <cell r="BU271">
            <v>18</v>
          </cell>
          <cell r="BV271">
            <v>0</v>
          </cell>
          <cell r="BW271">
            <v>0</v>
          </cell>
          <cell r="BX271">
            <v>21.6</v>
          </cell>
          <cell r="BY271">
            <v>0</v>
          </cell>
          <cell r="BZ271">
            <v>9.1999999999999993</v>
          </cell>
          <cell r="CA271">
            <v>136</v>
          </cell>
          <cell r="CB271">
            <v>120</v>
          </cell>
          <cell r="CC271">
            <v>63.2</v>
          </cell>
          <cell r="CD271">
            <v>1.24</v>
          </cell>
          <cell r="CE271">
            <v>38</v>
          </cell>
          <cell r="CF271">
            <v>24.6</v>
          </cell>
          <cell r="CG271">
            <v>23.3</v>
          </cell>
          <cell r="CH271">
            <v>0</v>
          </cell>
          <cell r="CI271">
            <v>37.6</v>
          </cell>
          <cell r="CJ271">
            <v>6.63</v>
          </cell>
          <cell r="CK271">
            <v>0</v>
          </cell>
          <cell r="CL271">
            <v>3710</v>
          </cell>
          <cell r="CM271">
            <v>0.67</v>
          </cell>
          <cell r="CN271">
            <v>24.9</v>
          </cell>
          <cell r="CO271">
            <v>66.900000000000006</v>
          </cell>
          <cell r="CP271">
            <v>0</v>
          </cell>
          <cell r="CQ271">
            <v>0</v>
          </cell>
          <cell r="CR271">
            <v>0</v>
          </cell>
          <cell r="CS271">
            <v>0</v>
          </cell>
        </row>
        <row r="272">
          <cell r="C272" t="str">
            <v>W6X9</v>
          </cell>
          <cell r="D272" t="str">
            <v>F</v>
          </cell>
          <cell r="E272">
            <v>9</v>
          </cell>
          <cell r="F272">
            <v>2.68</v>
          </cell>
          <cell r="G272">
            <v>5.9</v>
          </cell>
          <cell r="H272">
            <v>0</v>
          </cell>
          <cell r="I272">
            <v>0</v>
          </cell>
          <cell r="J272">
            <v>3.94</v>
          </cell>
          <cell r="K272">
            <v>0</v>
          </cell>
          <cell r="L272">
            <v>0</v>
          </cell>
          <cell r="M272">
            <v>0.17</v>
          </cell>
          <cell r="N272">
            <v>0.215</v>
          </cell>
          <cell r="O272">
            <v>0</v>
          </cell>
          <cell r="P272">
            <v>0</v>
          </cell>
          <cell r="Q272">
            <v>0</v>
          </cell>
          <cell r="R272">
            <v>0.46500000000000002</v>
          </cell>
          <cell r="S272">
            <v>0.6875</v>
          </cell>
          <cell r="T272">
            <v>0.5</v>
          </cell>
          <cell r="U272">
            <v>0</v>
          </cell>
          <cell r="V272">
            <v>0</v>
          </cell>
          <cell r="W272">
            <v>0</v>
          </cell>
          <cell r="X272">
            <v>0</v>
          </cell>
          <cell r="Y272">
            <v>0</v>
          </cell>
          <cell r="Z272">
            <v>9.16</v>
          </cell>
          <cell r="AA272">
            <v>0</v>
          </cell>
          <cell r="AB272">
            <v>29.2</v>
          </cell>
          <cell r="AC272">
            <v>0</v>
          </cell>
          <cell r="AD272">
            <v>0</v>
          </cell>
          <cell r="AE272">
            <v>16.399999999999999</v>
          </cell>
          <cell r="AF272">
            <v>6.23</v>
          </cell>
          <cell r="AG272">
            <v>5.56</v>
          </cell>
          <cell r="AH272">
            <v>2.4700000000000002</v>
          </cell>
          <cell r="AI272">
            <v>2.2000000000000002</v>
          </cell>
          <cell r="AJ272">
            <v>1.72</v>
          </cell>
          <cell r="AK272">
            <v>1.1100000000000001</v>
          </cell>
          <cell r="AL272">
            <v>0.90500000000000003</v>
          </cell>
          <cell r="AM272">
            <v>0</v>
          </cell>
          <cell r="AN272">
            <v>4.0500000000000001E-2</v>
          </cell>
          <cell r="AO272">
            <v>17.7</v>
          </cell>
          <cell r="AP272">
            <v>0</v>
          </cell>
          <cell r="AQ272">
            <v>5.6</v>
          </cell>
          <cell r="AR272">
            <v>1.19</v>
          </cell>
          <cell r="AS272">
            <v>1.1499999999999999</v>
          </cell>
          <cell r="AT272">
            <v>3.04</v>
          </cell>
          <cell r="AU272">
            <v>0</v>
          </cell>
          <cell r="AV272">
            <v>0</v>
          </cell>
          <cell r="AW272">
            <v>0</v>
          </cell>
          <cell r="AX272">
            <v>0</v>
          </cell>
          <cell r="AY272" t="str">
            <v>W150X13.5</v>
          </cell>
          <cell r="AZ272" t="str">
            <v>W150X13.5</v>
          </cell>
          <cell r="BA272">
            <v>13.5</v>
          </cell>
          <cell r="BB272">
            <v>1730</v>
          </cell>
          <cell r="BC272">
            <v>150</v>
          </cell>
          <cell r="BD272">
            <v>0</v>
          </cell>
          <cell r="BE272">
            <v>0</v>
          </cell>
          <cell r="BF272">
            <v>100</v>
          </cell>
          <cell r="BG272">
            <v>0</v>
          </cell>
          <cell r="BH272">
            <v>0</v>
          </cell>
          <cell r="BI272">
            <v>4.32</v>
          </cell>
          <cell r="BJ272">
            <v>5.46</v>
          </cell>
          <cell r="BK272">
            <v>0</v>
          </cell>
          <cell r="BL272">
            <v>0</v>
          </cell>
          <cell r="BM272">
            <v>0</v>
          </cell>
          <cell r="BN272">
            <v>11.8</v>
          </cell>
          <cell r="BO272">
            <v>17.5</v>
          </cell>
          <cell r="BP272">
            <v>0</v>
          </cell>
          <cell r="BQ272">
            <v>0</v>
          </cell>
          <cell r="BR272">
            <v>0</v>
          </cell>
          <cell r="BS272">
            <v>0</v>
          </cell>
          <cell r="BT272">
            <v>0</v>
          </cell>
          <cell r="BU272">
            <v>13.5</v>
          </cell>
          <cell r="BV272">
            <v>0</v>
          </cell>
          <cell r="BW272">
            <v>0</v>
          </cell>
          <cell r="BX272">
            <v>29.2</v>
          </cell>
          <cell r="BY272">
            <v>0</v>
          </cell>
          <cell r="BZ272">
            <v>6.83</v>
          </cell>
          <cell r="CA272">
            <v>102</v>
          </cell>
          <cell r="CB272">
            <v>91.1</v>
          </cell>
          <cell r="CC272">
            <v>62.7</v>
          </cell>
          <cell r="CD272">
            <v>0.91600000000000004</v>
          </cell>
          <cell r="CE272">
            <v>28.2</v>
          </cell>
          <cell r="CF272">
            <v>18.2</v>
          </cell>
          <cell r="CG272">
            <v>23</v>
          </cell>
          <cell r="CH272">
            <v>0</v>
          </cell>
          <cell r="CI272">
            <v>16.899999999999999</v>
          </cell>
          <cell r="CJ272">
            <v>4.75</v>
          </cell>
          <cell r="CK272">
            <v>0</v>
          </cell>
          <cell r="CL272">
            <v>3610</v>
          </cell>
          <cell r="CM272">
            <v>0.495</v>
          </cell>
          <cell r="CN272">
            <v>18.8</v>
          </cell>
          <cell r="CO272">
            <v>49.8</v>
          </cell>
          <cell r="CP272">
            <v>0</v>
          </cell>
          <cell r="CQ272">
            <v>0</v>
          </cell>
          <cell r="CR272">
            <v>0</v>
          </cell>
          <cell r="CS272">
            <v>0</v>
          </cell>
        </row>
        <row r="273">
          <cell r="C273" t="str">
            <v>W6X8.5</v>
          </cell>
          <cell r="D273" t="str">
            <v>F</v>
          </cell>
          <cell r="E273">
            <v>8.5</v>
          </cell>
          <cell r="F273">
            <v>2.52</v>
          </cell>
          <cell r="G273">
            <v>5.83</v>
          </cell>
          <cell r="H273">
            <v>0</v>
          </cell>
          <cell r="I273">
            <v>0</v>
          </cell>
          <cell r="J273">
            <v>3.94</v>
          </cell>
          <cell r="K273">
            <v>0</v>
          </cell>
          <cell r="L273">
            <v>0</v>
          </cell>
          <cell r="M273">
            <v>0.17</v>
          </cell>
          <cell r="N273">
            <v>0.19500000000000001</v>
          </cell>
          <cell r="O273">
            <v>0</v>
          </cell>
          <cell r="P273">
            <v>0</v>
          </cell>
          <cell r="Q273">
            <v>0</v>
          </cell>
          <cell r="R273">
            <v>0.44500000000000001</v>
          </cell>
          <cell r="S273">
            <v>0.6875</v>
          </cell>
          <cell r="T273">
            <v>0.5</v>
          </cell>
          <cell r="U273">
            <v>0</v>
          </cell>
          <cell r="V273">
            <v>0</v>
          </cell>
          <cell r="W273">
            <v>0</v>
          </cell>
          <cell r="X273">
            <v>0</v>
          </cell>
          <cell r="Y273">
            <v>0</v>
          </cell>
          <cell r="Z273">
            <v>10.1</v>
          </cell>
          <cell r="AA273">
            <v>0</v>
          </cell>
          <cell r="AB273">
            <v>29.1</v>
          </cell>
          <cell r="AC273">
            <v>0</v>
          </cell>
          <cell r="AD273">
            <v>0</v>
          </cell>
          <cell r="AE273">
            <v>14.9</v>
          </cell>
          <cell r="AF273">
            <v>5.73</v>
          </cell>
          <cell r="AG273">
            <v>5.0999999999999996</v>
          </cell>
          <cell r="AH273">
            <v>2.4300000000000002</v>
          </cell>
          <cell r="AI273">
            <v>1.99</v>
          </cell>
          <cell r="AJ273">
            <v>1.56</v>
          </cell>
          <cell r="AK273">
            <v>1.01</v>
          </cell>
          <cell r="AL273">
            <v>0.89</v>
          </cell>
          <cell r="AM273">
            <v>0</v>
          </cell>
          <cell r="AN273">
            <v>3.3300000000000003E-2</v>
          </cell>
          <cell r="AO273">
            <v>15.8</v>
          </cell>
          <cell r="AP273">
            <v>0</v>
          </cell>
          <cell r="AQ273">
            <v>5.55</v>
          </cell>
          <cell r="AR273">
            <v>1.06</v>
          </cell>
          <cell r="AS273">
            <v>1.03</v>
          </cell>
          <cell r="AT273">
            <v>2.78</v>
          </cell>
          <cell r="AU273">
            <v>0</v>
          </cell>
          <cell r="AV273">
            <v>0</v>
          </cell>
          <cell r="AW273">
            <v>0</v>
          </cell>
          <cell r="AX273">
            <v>0</v>
          </cell>
          <cell r="AY273" t="str">
            <v>W150X13</v>
          </cell>
          <cell r="AZ273" t="str">
            <v>W150X13</v>
          </cell>
          <cell r="BA273">
            <v>13</v>
          </cell>
          <cell r="BB273">
            <v>1630</v>
          </cell>
          <cell r="BC273">
            <v>148</v>
          </cell>
          <cell r="BD273">
            <v>0</v>
          </cell>
          <cell r="BE273">
            <v>0</v>
          </cell>
          <cell r="BF273">
            <v>100</v>
          </cell>
          <cell r="BG273">
            <v>0</v>
          </cell>
          <cell r="BH273">
            <v>0</v>
          </cell>
          <cell r="BI273">
            <v>4.32</v>
          </cell>
          <cell r="BJ273">
            <v>4.95</v>
          </cell>
          <cell r="BK273">
            <v>0</v>
          </cell>
          <cell r="BL273">
            <v>0</v>
          </cell>
          <cell r="BM273">
            <v>0</v>
          </cell>
          <cell r="BN273">
            <v>11.3</v>
          </cell>
          <cell r="BO273">
            <v>17.5</v>
          </cell>
          <cell r="BP273">
            <v>0</v>
          </cell>
          <cell r="BQ273">
            <v>0</v>
          </cell>
          <cell r="BR273">
            <v>0</v>
          </cell>
          <cell r="BS273">
            <v>0</v>
          </cell>
          <cell r="BT273">
            <v>0</v>
          </cell>
          <cell r="BU273">
            <v>13</v>
          </cell>
          <cell r="BV273">
            <v>0</v>
          </cell>
          <cell r="BW273">
            <v>0</v>
          </cell>
          <cell r="BX273">
            <v>29.1</v>
          </cell>
          <cell r="BY273">
            <v>0</v>
          </cell>
          <cell r="BZ273">
            <v>6.2</v>
          </cell>
          <cell r="CA273">
            <v>93.9</v>
          </cell>
          <cell r="CB273">
            <v>83.6</v>
          </cell>
          <cell r="CC273">
            <v>61.7</v>
          </cell>
          <cell r="CD273">
            <v>0.82799999999999996</v>
          </cell>
          <cell r="CE273">
            <v>25.6</v>
          </cell>
          <cell r="CF273">
            <v>16.600000000000001</v>
          </cell>
          <cell r="CG273">
            <v>22.6</v>
          </cell>
          <cell r="CH273">
            <v>0</v>
          </cell>
          <cell r="CI273">
            <v>13.9</v>
          </cell>
          <cell r="CJ273">
            <v>4.24</v>
          </cell>
          <cell r="CK273">
            <v>0</v>
          </cell>
          <cell r="CL273">
            <v>3580</v>
          </cell>
          <cell r="CM273">
            <v>0.441</v>
          </cell>
          <cell r="CN273">
            <v>16.899999999999999</v>
          </cell>
          <cell r="CO273">
            <v>45.6</v>
          </cell>
          <cell r="CP273">
            <v>0</v>
          </cell>
          <cell r="CQ273">
            <v>0</v>
          </cell>
          <cell r="CR273">
            <v>0</v>
          </cell>
          <cell r="CS273">
            <v>0</v>
          </cell>
        </row>
        <row r="274">
          <cell r="C274" t="str">
            <v>W5X19</v>
          </cell>
          <cell r="D274" t="str">
            <v>F</v>
          </cell>
          <cell r="E274">
            <v>19</v>
          </cell>
          <cell r="F274">
            <v>5.56</v>
          </cell>
          <cell r="G274">
            <v>5.15</v>
          </cell>
          <cell r="H274">
            <v>0</v>
          </cell>
          <cell r="I274">
            <v>0</v>
          </cell>
          <cell r="J274">
            <v>5.03</v>
          </cell>
          <cell r="K274">
            <v>0</v>
          </cell>
          <cell r="L274">
            <v>0</v>
          </cell>
          <cell r="M274">
            <v>0.27</v>
          </cell>
          <cell r="N274">
            <v>0.43</v>
          </cell>
          <cell r="O274">
            <v>0</v>
          </cell>
          <cell r="P274">
            <v>0</v>
          </cell>
          <cell r="Q274">
            <v>0</v>
          </cell>
          <cell r="R274">
            <v>0.73</v>
          </cell>
          <cell r="S274">
            <v>0.8125</v>
          </cell>
          <cell r="T274">
            <v>0.4375</v>
          </cell>
          <cell r="U274">
            <v>0</v>
          </cell>
          <cell r="V274">
            <v>0</v>
          </cell>
          <cell r="W274">
            <v>0</v>
          </cell>
          <cell r="X274">
            <v>0</v>
          </cell>
          <cell r="Y274">
            <v>0</v>
          </cell>
          <cell r="Z274">
            <v>5.85</v>
          </cell>
          <cell r="AA274">
            <v>0</v>
          </cell>
          <cell r="AB274">
            <v>13.7</v>
          </cell>
          <cell r="AC274">
            <v>0</v>
          </cell>
          <cell r="AD274">
            <v>0</v>
          </cell>
          <cell r="AE274">
            <v>26.3</v>
          </cell>
          <cell r="AF274">
            <v>11.6</v>
          </cell>
          <cell r="AG274">
            <v>10.199999999999999</v>
          </cell>
          <cell r="AH274">
            <v>2.17</v>
          </cell>
          <cell r="AI274">
            <v>9.1300000000000008</v>
          </cell>
          <cell r="AJ274">
            <v>5.53</v>
          </cell>
          <cell r="AK274">
            <v>3.63</v>
          </cell>
          <cell r="AL274">
            <v>1.28</v>
          </cell>
          <cell r="AM274">
            <v>0</v>
          </cell>
          <cell r="AN274">
            <v>0.316</v>
          </cell>
          <cell r="AO274">
            <v>50.9</v>
          </cell>
          <cell r="AP274">
            <v>0</v>
          </cell>
          <cell r="AQ274">
            <v>5.94</v>
          </cell>
          <cell r="AR274">
            <v>3.21</v>
          </cell>
          <cell r="AS274">
            <v>2.42</v>
          </cell>
          <cell r="AT274">
            <v>5.73</v>
          </cell>
          <cell r="AU274">
            <v>0</v>
          </cell>
          <cell r="AV274">
            <v>0</v>
          </cell>
          <cell r="AW274">
            <v>0</v>
          </cell>
          <cell r="AX274">
            <v>0</v>
          </cell>
          <cell r="AY274" t="str">
            <v>W130X28.1</v>
          </cell>
          <cell r="AZ274" t="str">
            <v>W130X28.1</v>
          </cell>
          <cell r="BA274">
            <v>28.1</v>
          </cell>
          <cell r="BB274">
            <v>3590</v>
          </cell>
          <cell r="BC274">
            <v>131</v>
          </cell>
          <cell r="BD274">
            <v>0</v>
          </cell>
          <cell r="BE274">
            <v>0</v>
          </cell>
          <cell r="BF274">
            <v>128</v>
          </cell>
          <cell r="BG274">
            <v>0</v>
          </cell>
          <cell r="BH274">
            <v>0</v>
          </cell>
          <cell r="BI274">
            <v>6.86</v>
          </cell>
          <cell r="BJ274">
            <v>10.9</v>
          </cell>
          <cell r="BK274">
            <v>0</v>
          </cell>
          <cell r="BL274">
            <v>0</v>
          </cell>
          <cell r="BM274">
            <v>0</v>
          </cell>
          <cell r="BN274">
            <v>18.5</v>
          </cell>
          <cell r="BO274">
            <v>20.6</v>
          </cell>
          <cell r="BP274">
            <v>0</v>
          </cell>
          <cell r="BQ274">
            <v>0</v>
          </cell>
          <cell r="BR274">
            <v>0</v>
          </cell>
          <cell r="BS274">
            <v>0</v>
          </cell>
          <cell r="BT274">
            <v>0</v>
          </cell>
          <cell r="BU274">
            <v>28.1</v>
          </cell>
          <cell r="BV274">
            <v>0</v>
          </cell>
          <cell r="BW274">
            <v>0</v>
          </cell>
          <cell r="BX274">
            <v>13.7</v>
          </cell>
          <cell r="BY274">
            <v>0</v>
          </cell>
          <cell r="BZ274">
            <v>10.9</v>
          </cell>
          <cell r="CA274">
            <v>190</v>
          </cell>
          <cell r="CB274">
            <v>167</v>
          </cell>
          <cell r="CC274">
            <v>55.1</v>
          </cell>
          <cell r="CD274">
            <v>3.8</v>
          </cell>
          <cell r="CE274">
            <v>90.6</v>
          </cell>
          <cell r="CF274">
            <v>59.5</v>
          </cell>
          <cell r="CG274">
            <v>32.5</v>
          </cell>
          <cell r="CH274">
            <v>0</v>
          </cell>
          <cell r="CI274">
            <v>132</v>
          </cell>
          <cell r="CJ274">
            <v>13.7</v>
          </cell>
          <cell r="CK274">
            <v>0</v>
          </cell>
          <cell r="CL274">
            <v>3830</v>
          </cell>
          <cell r="CM274">
            <v>1.34</v>
          </cell>
          <cell r="CN274">
            <v>39.700000000000003</v>
          </cell>
          <cell r="CO274">
            <v>93.9</v>
          </cell>
          <cell r="CP274">
            <v>0</v>
          </cell>
          <cell r="CQ274">
            <v>0</v>
          </cell>
          <cell r="CR274">
            <v>0</v>
          </cell>
          <cell r="CS274">
            <v>0</v>
          </cell>
        </row>
        <row r="275">
          <cell r="C275" t="str">
            <v>W5X16</v>
          </cell>
          <cell r="D275" t="str">
            <v>F</v>
          </cell>
          <cell r="E275">
            <v>16</v>
          </cell>
          <cell r="F275">
            <v>4.71</v>
          </cell>
          <cell r="G275">
            <v>5.01</v>
          </cell>
          <cell r="H275">
            <v>0</v>
          </cell>
          <cell r="I275">
            <v>0</v>
          </cell>
          <cell r="J275">
            <v>5</v>
          </cell>
          <cell r="K275">
            <v>0</v>
          </cell>
          <cell r="L275">
            <v>0</v>
          </cell>
          <cell r="M275">
            <v>0.24</v>
          </cell>
          <cell r="N275">
            <v>0.36</v>
          </cell>
          <cell r="O275">
            <v>0</v>
          </cell>
          <cell r="P275">
            <v>0</v>
          </cell>
          <cell r="Q275">
            <v>0</v>
          </cell>
          <cell r="R275">
            <v>0.66</v>
          </cell>
          <cell r="S275">
            <v>0.75</v>
          </cell>
          <cell r="T275">
            <v>0.4375</v>
          </cell>
          <cell r="U275">
            <v>0</v>
          </cell>
          <cell r="V275">
            <v>0</v>
          </cell>
          <cell r="W275">
            <v>0</v>
          </cell>
          <cell r="X275">
            <v>0</v>
          </cell>
          <cell r="Y275">
            <v>0</v>
          </cell>
          <cell r="Z275">
            <v>6.94</v>
          </cell>
          <cell r="AA275">
            <v>0</v>
          </cell>
          <cell r="AB275">
            <v>15.4</v>
          </cell>
          <cell r="AC275">
            <v>0</v>
          </cell>
          <cell r="AD275">
            <v>0</v>
          </cell>
          <cell r="AE275">
            <v>21.4</v>
          </cell>
          <cell r="AF275">
            <v>9.6300000000000008</v>
          </cell>
          <cell r="AG275">
            <v>8.5500000000000007</v>
          </cell>
          <cell r="AH275">
            <v>2.13</v>
          </cell>
          <cell r="AI275">
            <v>7.51</v>
          </cell>
          <cell r="AJ275">
            <v>4.58</v>
          </cell>
          <cell r="AK275">
            <v>3</v>
          </cell>
          <cell r="AL275">
            <v>1.26</v>
          </cell>
          <cell r="AM275">
            <v>0</v>
          </cell>
          <cell r="AN275">
            <v>0.192</v>
          </cell>
          <cell r="AO275">
            <v>40.6</v>
          </cell>
          <cell r="AP275">
            <v>0</v>
          </cell>
          <cell r="AQ275">
            <v>5.81</v>
          </cell>
          <cell r="AR275">
            <v>2.62</v>
          </cell>
          <cell r="AS275">
            <v>1.99</v>
          </cell>
          <cell r="AT275">
            <v>4.74</v>
          </cell>
          <cell r="AU275">
            <v>0</v>
          </cell>
          <cell r="AV275">
            <v>0</v>
          </cell>
          <cell r="AW275">
            <v>0</v>
          </cell>
          <cell r="AX275">
            <v>0</v>
          </cell>
          <cell r="AY275" t="str">
            <v>W130X23.8</v>
          </cell>
          <cell r="AZ275" t="str">
            <v>W130X23.8</v>
          </cell>
          <cell r="BA275">
            <v>23.8</v>
          </cell>
          <cell r="BB275">
            <v>3040</v>
          </cell>
          <cell r="BC275">
            <v>127</v>
          </cell>
          <cell r="BD275">
            <v>0</v>
          </cell>
          <cell r="BE275">
            <v>0</v>
          </cell>
          <cell r="BF275">
            <v>127</v>
          </cell>
          <cell r="BG275">
            <v>0</v>
          </cell>
          <cell r="BH275">
            <v>0</v>
          </cell>
          <cell r="BI275">
            <v>6.1</v>
          </cell>
          <cell r="BJ275">
            <v>9.14</v>
          </cell>
          <cell r="BK275">
            <v>0</v>
          </cell>
          <cell r="BL275">
            <v>0</v>
          </cell>
          <cell r="BM275">
            <v>0</v>
          </cell>
          <cell r="BN275">
            <v>16.8</v>
          </cell>
          <cell r="BO275">
            <v>19.100000000000001</v>
          </cell>
          <cell r="BP275">
            <v>0</v>
          </cell>
          <cell r="BQ275">
            <v>0</v>
          </cell>
          <cell r="BR275">
            <v>0</v>
          </cell>
          <cell r="BS275">
            <v>0</v>
          </cell>
          <cell r="BT275">
            <v>0</v>
          </cell>
          <cell r="BU275">
            <v>23.8</v>
          </cell>
          <cell r="BV275">
            <v>0</v>
          </cell>
          <cell r="BW275">
            <v>0</v>
          </cell>
          <cell r="BX275">
            <v>15.4</v>
          </cell>
          <cell r="BY275">
            <v>0</v>
          </cell>
          <cell r="BZ275">
            <v>8.91</v>
          </cell>
          <cell r="CA275">
            <v>158</v>
          </cell>
          <cell r="CB275">
            <v>140</v>
          </cell>
          <cell r="CC275">
            <v>54.1</v>
          </cell>
          <cell r="CD275">
            <v>3.13</v>
          </cell>
          <cell r="CE275">
            <v>75.099999999999994</v>
          </cell>
          <cell r="CF275">
            <v>49.2</v>
          </cell>
          <cell r="CG275">
            <v>32</v>
          </cell>
          <cell r="CH275">
            <v>0</v>
          </cell>
          <cell r="CI275">
            <v>79.900000000000006</v>
          </cell>
          <cell r="CJ275">
            <v>10.9</v>
          </cell>
          <cell r="CK275">
            <v>0</v>
          </cell>
          <cell r="CL275">
            <v>3750</v>
          </cell>
          <cell r="CM275">
            <v>1.0900000000000001</v>
          </cell>
          <cell r="CN275">
            <v>32.6</v>
          </cell>
          <cell r="CO275">
            <v>77.7</v>
          </cell>
          <cell r="CP275">
            <v>0</v>
          </cell>
          <cell r="CQ275">
            <v>0</v>
          </cell>
          <cell r="CR275">
            <v>0</v>
          </cell>
          <cell r="CS275">
            <v>0</v>
          </cell>
        </row>
        <row r="276">
          <cell r="C276" t="str">
            <v>W4X13</v>
          </cell>
          <cell r="D276" t="str">
            <v>F</v>
          </cell>
          <cell r="E276">
            <v>13</v>
          </cell>
          <cell r="F276">
            <v>3.83</v>
          </cell>
          <cell r="G276">
            <v>4.16</v>
          </cell>
          <cell r="H276">
            <v>0</v>
          </cell>
          <cell r="I276">
            <v>0</v>
          </cell>
          <cell r="J276">
            <v>4.0599999999999996</v>
          </cell>
          <cell r="K276">
            <v>0</v>
          </cell>
          <cell r="L276">
            <v>0</v>
          </cell>
          <cell r="M276">
            <v>0.28000000000000003</v>
          </cell>
          <cell r="N276">
            <v>0.34499999999999997</v>
          </cell>
          <cell r="O276">
            <v>0</v>
          </cell>
          <cell r="P276">
            <v>0</v>
          </cell>
          <cell r="Q276">
            <v>0</v>
          </cell>
          <cell r="R276">
            <v>0.59499999999999997</v>
          </cell>
          <cell r="S276">
            <v>0.75</v>
          </cell>
          <cell r="T276">
            <v>0.5</v>
          </cell>
          <cell r="U276">
            <v>0</v>
          </cell>
          <cell r="V276">
            <v>0</v>
          </cell>
          <cell r="W276">
            <v>0</v>
          </cell>
          <cell r="X276">
            <v>0</v>
          </cell>
          <cell r="Y276">
            <v>0</v>
          </cell>
          <cell r="Z276">
            <v>5.88</v>
          </cell>
          <cell r="AA276">
            <v>0</v>
          </cell>
          <cell r="AB276">
            <v>10.6</v>
          </cell>
          <cell r="AC276">
            <v>0</v>
          </cell>
          <cell r="AD276">
            <v>0</v>
          </cell>
          <cell r="AE276">
            <v>11.3</v>
          </cell>
          <cell r="AF276">
            <v>6.28</v>
          </cell>
          <cell r="AG276">
            <v>5.46</v>
          </cell>
          <cell r="AH276">
            <v>1.72</v>
          </cell>
          <cell r="AI276">
            <v>3.86</v>
          </cell>
          <cell r="AJ276">
            <v>2.92</v>
          </cell>
          <cell r="AK276">
            <v>1.9</v>
          </cell>
          <cell r="AL276">
            <v>1</v>
          </cell>
          <cell r="AM276">
            <v>0</v>
          </cell>
          <cell r="AN276">
            <v>0.151</v>
          </cell>
          <cell r="AO276">
            <v>14</v>
          </cell>
          <cell r="AP276">
            <v>0</v>
          </cell>
          <cell r="AQ276">
            <v>3.87</v>
          </cell>
          <cell r="AR276">
            <v>1.36</v>
          </cell>
          <cell r="AS276">
            <v>1.24</v>
          </cell>
          <cell r="AT276">
            <v>3.09</v>
          </cell>
          <cell r="AU276">
            <v>0</v>
          </cell>
          <cell r="AV276">
            <v>0</v>
          </cell>
          <cell r="AW276">
            <v>0</v>
          </cell>
          <cell r="AX276">
            <v>0</v>
          </cell>
          <cell r="AY276" t="str">
            <v>W100X19.3</v>
          </cell>
          <cell r="AZ276" t="str">
            <v>W100X19.3</v>
          </cell>
          <cell r="BA276">
            <v>19.3</v>
          </cell>
          <cell r="BB276">
            <v>2470</v>
          </cell>
          <cell r="BC276">
            <v>106</v>
          </cell>
          <cell r="BD276">
            <v>0</v>
          </cell>
          <cell r="BE276">
            <v>0</v>
          </cell>
          <cell r="BF276">
            <v>103</v>
          </cell>
          <cell r="BG276">
            <v>0</v>
          </cell>
          <cell r="BH276">
            <v>0</v>
          </cell>
          <cell r="BI276">
            <v>7.11</v>
          </cell>
          <cell r="BJ276">
            <v>8.76</v>
          </cell>
          <cell r="BK276">
            <v>0</v>
          </cell>
          <cell r="BL276">
            <v>0</v>
          </cell>
          <cell r="BM276">
            <v>0</v>
          </cell>
          <cell r="BN276">
            <v>15.1</v>
          </cell>
          <cell r="BO276">
            <v>19.100000000000001</v>
          </cell>
          <cell r="BP276">
            <v>0</v>
          </cell>
          <cell r="BQ276">
            <v>0</v>
          </cell>
          <cell r="BR276">
            <v>0</v>
          </cell>
          <cell r="BS276">
            <v>0</v>
          </cell>
          <cell r="BT276">
            <v>0</v>
          </cell>
          <cell r="BU276">
            <v>19.3</v>
          </cell>
          <cell r="BV276">
            <v>0</v>
          </cell>
          <cell r="BW276">
            <v>0</v>
          </cell>
          <cell r="BX276">
            <v>10.6</v>
          </cell>
          <cell r="BY276">
            <v>0</v>
          </cell>
          <cell r="BZ276">
            <v>4.7</v>
          </cell>
          <cell r="CA276">
            <v>103</v>
          </cell>
          <cell r="CB276">
            <v>89.5</v>
          </cell>
          <cell r="CC276">
            <v>43.7</v>
          </cell>
          <cell r="CD276">
            <v>1.61</v>
          </cell>
          <cell r="CE276">
            <v>47.9</v>
          </cell>
          <cell r="CF276">
            <v>31.1</v>
          </cell>
          <cell r="CG276">
            <v>25.4</v>
          </cell>
          <cell r="CH276">
            <v>0</v>
          </cell>
          <cell r="CI276">
            <v>62.9</v>
          </cell>
          <cell r="CJ276">
            <v>3.76</v>
          </cell>
          <cell r="CK276">
            <v>0</v>
          </cell>
          <cell r="CL276">
            <v>2500</v>
          </cell>
          <cell r="CM276">
            <v>0.56599999999999995</v>
          </cell>
          <cell r="CN276">
            <v>20.3</v>
          </cell>
          <cell r="CO276">
            <v>50.6</v>
          </cell>
          <cell r="CP276">
            <v>0</v>
          </cell>
          <cell r="CQ276">
            <v>0</v>
          </cell>
          <cell r="CR276">
            <v>0</v>
          </cell>
          <cell r="CS276">
            <v>0</v>
          </cell>
        </row>
        <row r="277">
          <cell r="C277" t="str">
            <v>None</v>
          </cell>
          <cell r="D277" t="str">
            <v>F</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t="str">
            <v>W100X19.3</v>
          </cell>
          <cell r="AZ277" t="str">
            <v>None</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row>
      </sheetData>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
      <sheetName val="Database v14.1"/>
      <sheetName val="Table 3-2"/>
    </sheetNames>
    <sheetDataSet>
      <sheetData sheetId="0"/>
      <sheetData sheetId="1"/>
      <sheetData sheetId="2"/>
      <sheetData sheetId="3">
        <row r="1">
          <cell r="B1" t="str">
            <v>EDI_Std_Nomenclature</v>
          </cell>
          <cell r="C1" t="str">
            <v>AISC_Manual_Label</v>
          </cell>
          <cell r="D1" t="str">
            <v>Zx</v>
          </cell>
          <cell r="E1" t="str">
            <v>Mpx/Wb</v>
          </cell>
          <cell r="F1" t="str">
            <v>fbMpx</v>
          </cell>
          <cell r="G1" t="str">
            <v>Mrx/Wb</v>
          </cell>
          <cell r="H1" t="str">
            <v>fbMrx</v>
          </cell>
          <cell r="I1" t="str">
            <v>BF/Wb</v>
          </cell>
          <cell r="J1" t="str">
            <v>fbBF</v>
          </cell>
          <cell r="K1" t="str">
            <v>Lp</v>
          </cell>
          <cell r="L1" t="str">
            <v>Lr</v>
          </cell>
          <cell r="M1" t="str">
            <v>Ix</v>
          </cell>
          <cell r="N1" t="str">
            <v>Vnx/Wv</v>
          </cell>
          <cell r="O1" t="str">
            <v>fvVnx</v>
          </cell>
        </row>
        <row r="2">
          <cell r="B2" t="str">
            <v>W44X335</v>
          </cell>
          <cell r="C2" t="str">
            <v>W44X335</v>
          </cell>
          <cell r="D2">
            <v>1620</v>
          </cell>
          <cell r="E2">
            <v>4040</v>
          </cell>
          <cell r="F2">
            <v>6080</v>
          </cell>
          <cell r="G2">
            <v>2460</v>
          </cell>
          <cell r="H2">
            <v>3700</v>
          </cell>
          <cell r="I2">
            <v>59.4</v>
          </cell>
          <cell r="J2">
            <v>89.5</v>
          </cell>
          <cell r="K2">
            <v>12.3</v>
          </cell>
          <cell r="L2">
            <v>38.9</v>
          </cell>
          <cell r="M2">
            <v>31100</v>
          </cell>
          <cell r="N2">
            <v>906</v>
          </cell>
          <cell r="O2">
            <v>1360</v>
          </cell>
        </row>
        <row r="3">
          <cell r="B3" t="str">
            <v>W44X290</v>
          </cell>
          <cell r="C3" t="str">
            <v>W44X290</v>
          </cell>
          <cell r="D3">
            <v>1410</v>
          </cell>
          <cell r="E3">
            <v>290</v>
          </cell>
          <cell r="F3">
            <v>85.4</v>
          </cell>
          <cell r="G3">
            <v>43.6</v>
          </cell>
          <cell r="H3">
            <v>43.625</v>
          </cell>
          <cell r="I3" t="str">
            <v>–</v>
          </cell>
          <cell r="J3" t="str">
            <v>–</v>
          </cell>
          <cell r="K3" t="str">
            <v>–</v>
          </cell>
          <cell r="L3">
            <v>15.8</v>
          </cell>
          <cell r="M3">
            <v>27000</v>
          </cell>
          <cell r="N3" t="str">
            <v>–</v>
          </cell>
        </row>
        <row r="4">
          <cell r="B4" t="str">
            <v>W44X262</v>
          </cell>
          <cell r="C4" t="str">
            <v>W44X262</v>
          </cell>
          <cell r="D4">
            <v>1270</v>
          </cell>
          <cell r="E4">
            <v>262</v>
          </cell>
          <cell r="F4">
            <v>77.2</v>
          </cell>
          <cell r="G4">
            <v>43.3</v>
          </cell>
          <cell r="H4">
            <v>43.25</v>
          </cell>
          <cell r="I4" t="str">
            <v>–</v>
          </cell>
          <cell r="J4" t="str">
            <v>–</v>
          </cell>
          <cell r="K4" t="str">
            <v>–</v>
          </cell>
          <cell r="L4">
            <v>15.8</v>
          </cell>
          <cell r="M4">
            <v>24100</v>
          </cell>
          <cell r="N4" t="str">
            <v>–</v>
          </cell>
        </row>
        <row r="5">
          <cell r="B5" t="str">
            <v>W44X230</v>
          </cell>
          <cell r="C5" t="str">
            <v>W44X230</v>
          </cell>
          <cell r="D5">
            <v>1100</v>
          </cell>
          <cell r="E5">
            <v>230</v>
          </cell>
          <cell r="F5">
            <v>67.8</v>
          </cell>
          <cell r="G5">
            <v>42.9</v>
          </cell>
          <cell r="H5">
            <v>42.875</v>
          </cell>
          <cell r="I5" t="str">
            <v>–</v>
          </cell>
          <cell r="J5" t="str">
            <v>–</v>
          </cell>
          <cell r="K5" t="str">
            <v>–</v>
          </cell>
          <cell r="L5">
            <v>15.8</v>
          </cell>
          <cell r="M5">
            <v>20800</v>
          </cell>
          <cell r="N5" t="str">
            <v>–</v>
          </cell>
        </row>
        <row r="6">
          <cell r="B6" t="str">
            <v>W40X593</v>
          </cell>
          <cell r="C6" t="str">
            <v>W40X593</v>
          </cell>
          <cell r="D6">
            <v>2760</v>
          </cell>
          <cell r="E6">
            <v>593</v>
          </cell>
          <cell r="F6">
            <v>174</v>
          </cell>
          <cell r="G6">
            <v>43</v>
          </cell>
          <cell r="H6">
            <v>43</v>
          </cell>
          <cell r="I6" t="str">
            <v>–</v>
          </cell>
          <cell r="J6" t="str">
            <v>–</v>
          </cell>
          <cell r="K6" t="str">
            <v>–</v>
          </cell>
          <cell r="L6">
            <v>16.7</v>
          </cell>
          <cell r="M6">
            <v>50400</v>
          </cell>
          <cell r="N6" t="str">
            <v>–</v>
          </cell>
        </row>
        <row r="7">
          <cell r="B7" t="str">
            <v>W40X503</v>
          </cell>
          <cell r="C7" t="str">
            <v>W40X503</v>
          </cell>
          <cell r="D7">
            <v>2320</v>
          </cell>
          <cell r="E7">
            <v>503</v>
          </cell>
          <cell r="F7">
            <v>148</v>
          </cell>
          <cell r="G7">
            <v>42.1</v>
          </cell>
          <cell r="H7">
            <v>42</v>
          </cell>
          <cell r="I7" t="str">
            <v>–</v>
          </cell>
          <cell r="J7" t="str">
            <v>–</v>
          </cell>
          <cell r="K7" t="str">
            <v>–</v>
          </cell>
          <cell r="L7">
            <v>16.399999999999999</v>
          </cell>
          <cell r="M7">
            <v>41600</v>
          </cell>
          <cell r="N7" t="str">
            <v>–</v>
          </cell>
        </row>
        <row r="8">
          <cell r="B8" t="str">
            <v>W40X431</v>
          </cell>
          <cell r="C8" t="str">
            <v>W40X431</v>
          </cell>
          <cell r="D8">
            <v>1960</v>
          </cell>
          <cell r="E8">
            <v>431</v>
          </cell>
          <cell r="F8">
            <v>127</v>
          </cell>
          <cell r="G8">
            <v>41.3</v>
          </cell>
          <cell r="H8">
            <v>41.25</v>
          </cell>
          <cell r="I8" t="str">
            <v>–</v>
          </cell>
          <cell r="J8" t="str">
            <v>–</v>
          </cell>
          <cell r="K8" t="str">
            <v>–</v>
          </cell>
          <cell r="L8">
            <v>16.2</v>
          </cell>
          <cell r="M8">
            <v>34800</v>
          </cell>
          <cell r="N8" t="str">
            <v>–</v>
          </cell>
        </row>
        <row r="9">
          <cell r="B9" t="str">
            <v>W40X397</v>
          </cell>
          <cell r="C9" t="str">
            <v>W40X397</v>
          </cell>
          <cell r="D9">
            <v>1800</v>
          </cell>
          <cell r="E9">
            <v>397</v>
          </cell>
          <cell r="F9">
            <v>117</v>
          </cell>
          <cell r="G9">
            <v>41</v>
          </cell>
          <cell r="H9">
            <v>41</v>
          </cell>
          <cell r="I9" t="str">
            <v>–</v>
          </cell>
          <cell r="J9" t="str">
            <v>–</v>
          </cell>
          <cell r="K9" t="str">
            <v>–</v>
          </cell>
          <cell r="L9">
            <v>16.100000000000001</v>
          </cell>
          <cell r="M9">
            <v>32000</v>
          </cell>
          <cell r="N9" t="str">
            <v>–</v>
          </cell>
        </row>
        <row r="10">
          <cell r="B10" t="str">
            <v>W40X372</v>
          </cell>
          <cell r="C10" t="str">
            <v>W40X372</v>
          </cell>
          <cell r="D10">
            <v>1680</v>
          </cell>
          <cell r="E10">
            <v>372</v>
          </cell>
          <cell r="F10">
            <v>110</v>
          </cell>
          <cell r="G10">
            <v>40.6</v>
          </cell>
          <cell r="H10">
            <v>40.625</v>
          </cell>
          <cell r="I10" t="str">
            <v>–</v>
          </cell>
          <cell r="J10" t="str">
            <v>–</v>
          </cell>
          <cell r="K10" t="str">
            <v>–</v>
          </cell>
          <cell r="L10">
            <v>16.100000000000001</v>
          </cell>
          <cell r="M10">
            <v>29600</v>
          </cell>
          <cell r="N10" t="str">
            <v>–</v>
          </cell>
        </row>
        <row r="11">
          <cell r="B11" t="str">
            <v>W40X362</v>
          </cell>
          <cell r="C11" t="str">
            <v>W40X362</v>
          </cell>
          <cell r="D11">
            <v>1640</v>
          </cell>
          <cell r="E11">
            <v>362</v>
          </cell>
          <cell r="F11">
            <v>106</v>
          </cell>
          <cell r="G11">
            <v>40.6</v>
          </cell>
          <cell r="H11">
            <v>40.5</v>
          </cell>
          <cell r="I11" t="str">
            <v>–</v>
          </cell>
          <cell r="J11" t="str">
            <v>–</v>
          </cell>
          <cell r="K11" t="str">
            <v>–</v>
          </cell>
          <cell r="L11">
            <v>16</v>
          </cell>
          <cell r="M11">
            <v>28900</v>
          </cell>
          <cell r="N11" t="str">
            <v>–</v>
          </cell>
        </row>
        <row r="12">
          <cell r="B12" t="str">
            <v>W40X324</v>
          </cell>
          <cell r="C12" t="str">
            <v>W40X324</v>
          </cell>
          <cell r="D12">
            <v>1460</v>
          </cell>
          <cell r="E12">
            <v>3640</v>
          </cell>
          <cell r="F12">
            <v>5480</v>
          </cell>
          <cell r="G12">
            <v>2240</v>
          </cell>
          <cell r="H12">
            <v>3360</v>
          </cell>
          <cell r="I12">
            <v>49</v>
          </cell>
          <cell r="J12">
            <v>74.099999999999994</v>
          </cell>
          <cell r="K12">
            <v>12.6</v>
          </cell>
          <cell r="L12">
            <v>41.2</v>
          </cell>
          <cell r="M12">
            <v>25600</v>
          </cell>
          <cell r="N12">
            <v>804</v>
          </cell>
          <cell r="O12">
            <v>1210</v>
          </cell>
        </row>
        <row r="13">
          <cell r="B13" t="str">
            <v>W40X297</v>
          </cell>
          <cell r="C13" t="str">
            <v>W40X297</v>
          </cell>
          <cell r="D13">
            <v>1330</v>
          </cell>
          <cell r="E13">
            <v>297</v>
          </cell>
          <cell r="F13">
            <v>87.3</v>
          </cell>
          <cell r="G13">
            <v>39.799999999999997</v>
          </cell>
          <cell r="H13">
            <v>39.875</v>
          </cell>
          <cell r="I13" t="str">
            <v>–</v>
          </cell>
          <cell r="J13" t="str">
            <v>–</v>
          </cell>
          <cell r="K13" t="str">
            <v>–</v>
          </cell>
          <cell r="L13">
            <v>15.8</v>
          </cell>
          <cell r="M13">
            <v>23200</v>
          </cell>
          <cell r="N13" t="str">
            <v>–</v>
          </cell>
        </row>
        <row r="14">
          <cell r="B14" t="str">
            <v>W40X277</v>
          </cell>
          <cell r="C14" t="str">
            <v>W40X277</v>
          </cell>
          <cell r="D14">
            <v>1250</v>
          </cell>
          <cell r="E14">
            <v>277</v>
          </cell>
          <cell r="F14">
            <v>81.5</v>
          </cell>
          <cell r="G14">
            <v>39.700000000000003</v>
          </cell>
          <cell r="H14">
            <v>39.75</v>
          </cell>
          <cell r="I14" t="str">
            <v>–</v>
          </cell>
          <cell r="J14" t="str">
            <v>–</v>
          </cell>
          <cell r="K14" t="str">
            <v>–</v>
          </cell>
          <cell r="L14">
            <v>15.8</v>
          </cell>
          <cell r="M14">
            <v>21900</v>
          </cell>
          <cell r="N14" t="str">
            <v>–</v>
          </cell>
        </row>
        <row r="15">
          <cell r="B15" t="str">
            <v>W40X249</v>
          </cell>
          <cell r="C15" t="str">
            <v>W40X249</v>
          </cell>
          <cell r="D15">
            <v>1120</v>
          </cell>
          <cell r="E15">
            <v>249</v>
          </cell>
          <cell r="F15">
            <v>73.5</v>
          </cell>
          <cell r="G15">
            <v>39.4</v>
          </cell>
          <cell r="H15">
            <v>39.375</v>
          </cell>
          <cell r="I15" t="str">
            <v>–</v>
          </cell>
          <cell r="J15" t="str">
            <v>–</v>
          </cell>
          <cell r="K15" t="str">
            <v>–</v>
          </cell>
          <cell r="L15">
            <v>15.8</v>
          </cell>
          <cell r="M15">
            <v>19600</v>
          </cell>
          <cell r="N15" t="str">
            <v>–</v>
          </cell>
        </row>
        <row r="16">
          <cell r="B16" t="str">
            <v>W40X215</v>
          </cell>
          <cell r="C16" t="str">
            <v>W40X215</v>
          </cell>
          <cell r="D16">
            <v>964</v>
          </cell>
          <cell r="E16">
            <v>215</v>
          </cell>
          <cell r="F16">
            <v>63.5</v>
          </cell>
          <cell r="G16">
            <v>39</v>
          </cell>
          <cell r="H16">
            <v>39</v>
          </cell>
          <cell r="I16" t="str">
            <v>–</v>
          </cell>
          <cell r="J16" t="str">
            <v>–</v>
          </cell>
          <cell r="K16" t="str">
            <v>–</v>
          </cell>
          <cell r="L16">
            <v>15.8</v>
          </cell>
          <cell r="M16">
            <v>16700</v>
          </cell>
          <cell r="N16" t="str">
            <v>–</v>
          </cell>
        </row>
        <row r="17">
          <cell r="B17" t="str">
            <v>W40X199</v>
          </cell>
          <cell r="C17" t="str">
            <v>W40X199</v>
          </cell>
          <cell r="D17">
            <v>869</v>
          </cell>
          <cell r="E17">
            <v>199</v>
          </cell>
          <cell r="F17">
            <v>58.8</v>
          </cell>
          <cell r="G17">
            <v>38.700000000000003</v>
          </cell>
          <cell r="H17">
            <v>38.625</v>
          </cell>
          <cell r="I17" t="str">
            <v>–</v>
          </cell>
          <cell r="J17" t="str">
            <v>–</v>
          </cell>
          <cell r="K17" t="str">
            <v>–</v>
          </cell>
          <cell r="L17">
            <v>15.8</v>
          </cell>
          <cell r="M17">
            <v>14900</v>
          </cell>
          <cell r="N17" t="str">
            <v>–</v>
          </cell>
        </row>
        <row r="18">
          <cell r="B18" t="str">
            <v>W40X392</v>
          </cell>
          <cell r="C18" t="str">
            <v>W40X392</v>
          </cell>
          <cell r="D18">
            <v>1710</v>
          </cell>
          <cell r="E18">
            <v>392</v>
          </cell>
          <cell r="F18">
            <v>116</v>
          </cell>
          <cell r="G18">
            <v>41.6</v>
          </cell>
          <cell r="H18">
            <v>41.625</v>
          </cell>
          <cell r="I18" t="str">
            <v>–</v>
          </cell>
          <cell r="J18" t="str">
            <v>–</v>
          </cell>
          <cell r="K18" t="str">
            <v>–</v>
          </cell>
          <cell r="L18">
            <v>12.4</v>
          </cell>
          <cell r="M18">
            <v>29900</v>
          </cell>
          <cell r="N18" t="str">
            <v>–</v>
          </cell>
        </row>
        <row r="19">
          <cell r="B19" t="str">
            <v>W40X331</v>
          </cell>
          <cell r="C19" t="str">
            <v>W40X331</v>
          </cell>
          <cell r="D19">
            <v>1430</v>
          </cell>
          <cell r="E19">
            <v>331</v>
          </cell>
          <cell r="F19">
            <v>97.7</v>
          </cell>
          <cell r="G19">
            <v>40.799999999999997</v>
          </cell>
          <cell r="H19">
            <v>40.75</v>
          </cell>
          <cell r="I19" t="str">
            <v>–</v>
          </cell>
          <cell r="J19" t="str">
            <v>–</v>
          </cell>
          <cell r="K19" t="str">
            <v>–</v>
          </cell>
          <cell r="L19">
            <v>12.2</v>
          </cell>
          <cell r="M19">
            <v>24700</v>
          </cell>
          <cell r="N19" t="str">
            <v>–</v>
          </cell>
        </row>
        <row r="20">
          <cell r="B20" t="str">
            <v>W40X327</v>
          </cell>
          <cell r="C20" t="str">
            <v>W40X327</v>
          </cell>
          <cell r="D20">
            <v>1410</v>
          </cell>
          <cell r="E20">
            <v>327</v>
          </cell>
          <cell r="F20">
            <v>95.9</v>
          </cell>
          <cell r="G20">
            <v>40.799999999999997</v>
          </cell>
          <cell r="H20">
            <v>40.75</v>
          </cell>
          <cell r="I20" t="str">
            <v>–</v>
          </cell>
          <cell r="J20" t="str">
            <v>–</v>
          </cell>
          <cell r="K20" t="str">
            <v>–</v>
          </cell>
          <cell r="L20">
            <v>12.1</v>
          </cell>
          <cell r="M20">
            <v>24500</v>
          </cell>
          <cell r="N20" t="str">
            <v>–</v>
          </cell>
        </row>
        <row r="21">
          <cell r="B21" t="str">
            <v>W40X294</v>
          </cell>
          <cell r="C21" t="str">
            <v>W40X294</v>
          </cell>
          <cell r="D21">
            <v>1270</v>
          </cell>
          <cell r="E21">
            <v>294</v>
          </cell>
          <cell r="F21">
            <v>86.2</v>
          </cell>
          <cell r="G21">
            <v>40.4</v>
          </cell>
          <cell r="H21">
            <v>40.375</v>
          </cell>
          <cell r="I21" t="str">
            <v>–</v>
          </cell>
          <cell r="J21" t="str">
            <v>–</v>
          </cell>
          <cell r="K21" t="str">
            <v>–</v>
          </cell>
          <cell r="L21">
            <v>12</v>
          </cell>
          <cell r="M21">
            <v>21900</v>
          </cell>
          <cell r="N21" t="str">
            <v>–</v>
          </cell>
        </row>
        <row r="22">
          <cell r="B22" t="str">
            <v>W40X278</v>
          </cell>
          <cell r="C22" t="str">
            <v>W40X278</v>
          </cell>
          <cell r="D22">
            <v>1190</v>
          </cell>
          <cell r="E22">
            <v>278</v>
          </cell>
          <cell r="F22">
            <v>82.3</v>
          </cell>
          <cell r="G22">
            <v>40.200000000000003</v>
          </cell>
          <cell r="H22">
            <v>40.125</v>
          </cell>
          <cell r="I22" t="str">
            <v>–</v>
          </cell>
          <cell r="J22" t="str">
            <v>–</v>
          </cell>
          <cell r="K22" t="str">
            <v>–</v>
          </cell>
          <cell r="L22">
            <v>12</v>
          </cell>
          <cell r="M22">
            <v>20500</v>
          </cell>
          <cell r="N22" t="str">
            <v>–</v>
          </cell>
        </row>
        <row r="23">
          <cell r="B23" t="str">
            <v>W40X264</v>
          </cell>
          <cell r="C23" t="str">
            <v>W40X264</v>
          </cell>
          <cell r="D23">
            <v>1130</v>
          </cell>
          <cell r="E23">
            <v>264</v>
          </cell>
          <cell r="F23">
            <v>77.400000000000006</v>
          </cell>
          <cell r="G23">
            <v>40</v>
          </cell>
          <cell r="H23">
            <v>40</v>
          </cell>
          <cell r="I23" t="str">
            <v>–</v>
          </cell>
          <cell r="J23" t="str">
            <v>–</v>
          </cell>
          <cell r="K23" t="str">
            <v>–</v>
          </cell>
          <cell r="L23">
            <v>11.9</v>
          </cell>
          <cell r="M23">
            <v>19400</v>
          </cell>
          <cell r="N23" t="str">
            <v>–</v>
          </cell>
        </row>
        <row r="24">
          <cell r="B24" t="str">
            <v>W40X235</v>
          </cell>
          <cell r="C24" t="str">
            <v>W40X235</v>
          </cell>
          <cell r="D24">
            <v>1010</v>
          </cell>
          <cell r="E24">
            <v>235</v>
          </cell>
          <cell r="F24">
            <v>69.099999999999994</v>
          </cell>
          <cell r="G24">
            <v>39.700000000000003</v>
          </cell>
          <cell r="H24">
            <v>39.75</v>
          </cell>
          <cell r="I24" t="str">
            <v>–</v>
          </cell>
          <cell r="J24" t="str">
            <v>–</v>
          </cell>
          <cell r="K24" t="str">
            <v>–</v>
          </cell>
          <cell r="L24">
            <v>11.9</v>
          </cell>
          <cell r="M24">
            <v>17400</v>
          </cell>
          <cell r="N24" t="str">
            <v>–</v>
          </cell>
        </row>
        <row r="25">
          <cell r="B25" t="str">
            <v>W40X211</v>
          </cell>
          <cell r="C25" t="str">
            <v>W40X211</v>
          </cell>
          <cell r="D25">
            <v>906</v>
          </cell>
          <cell r="E25">
            <v>211</v>
          </cell>
          <cell r="F25">
            <v>62.1</v>
          </cell>
          <cell r="G25">
            <v>39.4</v>
          </cell>
          <cell r="H25">
            <v>39.375</v>
          </cell>
          <cell r="I25" t="str">
            <v>–</v>
          </cell>
          <cell r="J25" t="str">
            <v>–</v>
          </cell>
          <cell r="K25" t="str">
            <v>–</v>
          </cell>
          <cell r="L25">
            <v>11.8</v>
          </cell>
          <cell r="M25">
            <v>15500</v>
          </cell>
          <cell r="N25" t="str">
            <v>–</v>
          </cell>
        </row>
        <row r="26">
          <cell r="B26" t="str">
            <v>W40X183</v>
          </cell>
          <cell r="C26" t="str">
            <v>W40X183</v>
          </cell>
          <cell r="D26">
            <v>774</v>
          </cell>
          <cell r="E26">
            <v>183</v>
          </cell>
          <cell r="F26">
            <v>53.3</v>
          </cell>
          <cell r="G26">
            <v>39</v>
          </cell>
          <cell r="H26">
            <v>39</v>
          </cell>
          <cell r="I26" t="str">
            <v>–</v>
          </cell>
          <cell r="J26" t="str">
            <v>–</v>
          </cell>
          <cell r="K26" t="str">
            <v>–</v>
          </cell>
          <cell r="L26">
            <v>11.8</v>
          </cell>
          <cell r="M26">
            <v>13200</v>
          </cell>
          <cell r="N26" t="str">
            <v>–</v>
          </cell>
        </row>
        <row r="27">
          <cell r="B27" t="str">
            <v>W40X167</v>
          </cell>
          <cell r="C27" t="str">
            <v>W40X167</v>
          </cell>
          <cell r="D27">
            <v>693</v>
          </cell>
          <cell r="E27">
            <v>167</v>
          </cell>
          <cell r="F27">
            <v>49.3</v>
          </cell>
          <cell r="G27">
            <v>38.6</v>
          </cell>
          <cell r="H27">
            <v>38.625</v>
          </cell>
          <cell r="I27" t="str">
            <v>–</v>
          </cell>
          <cell r="J27" t="str">
            <v>–</v>
          </cell>
          <cell r="K27" t="str">
            <v>–</v>
          </cell>
          <cell r="L27">
            <v>11.8</v>
          </cell>
          <cell r="M27">
            <v>11600</v>
          </cell>
          <cell r="N27" t="str">
            <v>–</v>
          </cell>
        </row>
        <row r="28">
          <cell r="B28" t="str">
            <v>W40X149</v>
          </cell>
          <cell r="C28" t="str">
            <v>W40X149</v>
          </cell>
          <cell r="D28">
            <v>598</v>
          </cell>
          <cell r="E28">
            <v>149</v>
          </cell>
          <cell r="F28">
            <v>43.8</v>
          </cell>
          <cell r="G28">
            <v>38.200000000000003</v>
          </cell>
          <cell r="H28">
            <v>38.25</v>
          </cell>
          <cell r="I28" t="str">
            <v>–</v>
          </cell>
          <cell r="J28" t="str">
            <v>–</v>
          </cell>
          <cell r="K28" t="str">
            <v>–</v>
          </cell>
          <cell r="L28">
            <v>11.8</v>
          </cell>
          <cell r="M28">
            <v>9800</v>
          </cell>
          <cell r="N28" t="str">
            <v>–</v>
          </cell>
        </row>
        <row r="29">
          <cell r="B29" t="str">
            <v>W36X652</v>
          </cell>
          <cell r="C29" t="str">
            <v>W36X652</v>
          </cell>
          <cell r="D29">
            <v>2910</v>
          </cell>
          <cell r="E29">
            <v>652</v>
          </cell>
          <cell r="F29">
            <v>192</v>
          </cell>
          <cell r="G29">
            <v>41.1</v>
          </cell>
          <cell r="H29">
            <v>41</v>
          </cell>
          <cell r="I29" t="str">
            <v>–</v>
          </cell>
          <cell r="J29" t="str">
            <v>–</v>
          </cell>
          <cell r="K29" t="str">
            <v>–</v>
          </cell>
          <cell r="L29">
            <v>17.600000000000001</v>
          </cell>
          <cell r="M29">
            <v>50600</v>
          </cell>
          <cell r="N29" t="str">
            <v>–</v>
          </cell>
        </row>
        <row r="30">
          <cell r="B30" t="str">
            <v>W36X529</v>
          </cell>
          <cell r="C30" t="str">
            <v>W36X529</v>
          </cell>
          <cell r="D30">
            <v>2330</v>
          </cell>
          <cell r="E30">
            <v>529</v>
          </cell>
          <cell r="F30">
            <v>156</v>
          </cell>
          <cell r="G30">
            <v>39.799999999999997</v>
          </cell>
          <cell r="H30">
            <v>39.75</v>
          </cell>
          <cell r="I30" t="str">
            <v>–</v>
          </cell>
          <cell r="J30" t="str">
            <v>–</v>
          </cell>
          <cell r="K30" t="str">
            <v>–</v>
          </cell>
          <cell r="L30">
            <v>17.2</v>
          </cell>
          <cell r="M30">
            <v>39600</v>
          </cell>
          <cell r="N30" t="str">
            <v>–</v>
          </cell>
        </row>
        <row r="31">
          <cell r="B31" t="str">
            <v>W36X487</v>
          </cell>
          <cell r="C31" t="str">
            <v>W36X487</v>
          </cell>
          <cell r="D31">
            <v>2130</v>
          </cell>
          <cell r="E31">
            <v>487</v>
          </cell>
          <cell r="F31">
            <v>143</v>
          </cell>
          <cell r="G31">
            <v>39.299999999999997</v>
          </cell>
          <cell r="H31">
            <v>39.375</v>
          </cell>
          <cell r="I31" t="str">
            <v>–</v>
          </cell>
          <cell r="J31" t="str">
            <v>–</v>
          </cell>
          <cell r="K31" t="str">
            <v>–</v>
          </cell>
          <cell r="L31">
            <v>17.100000000000001</v>
          </cell>
          <cell r="M31">
            <v>36000</v>
          </cell>
          <cell r="N31" t="str">
            <v>–</v>
          </cell>
        </row>
        <row r="32">
          <cell r="B32" t="str">
            <v>W36X441</v>
          </cell>
          <cell r="C32" t="str">
            <v>W36X441</v>
          </cell>
          <cell r="D32">
            <v>1910</v>
          </cell>
          <cell r="E32">
            <v>441</v>
          </cell>
          <cell r="F32">
            <v>130</v>
          </cell>
          <cell r="G32">
            <v>38.9</v>
          </cell>
          <cell r="H32">
            <v>38.875</v>
          </cell>
          <cell r="I32" t="str">
            <v>–</v>
          </cell>
          <cell r="J32" t="str">
            <v>–</v>
          </cell>
          <cell r="K32" t="str">
            <v>–</v>
          </cell>
          <cell r="L32">
            <v>17</v>
          </cell>
          <cell r="M32">
            <v>32100</v>
          </cell>
          <cell r="N32" t="str">
            <v>–</v>
          </cell>
        </row>
        <row r="33">
          <cell r="B33" t="str">
            <v>W36X395</v>
          </cell>
          <cell r="C33" t="str">
            <v>W36X395</v>
          </cell>
          <cell r="D33">
            <v>1710</v>
          </cell>
          <cell r="E33">
            <v>395</v>
          </cell>
          <cell r="F33">
            <v>116</v>
          </cell>
          <cell r="G33">
            <v>38.4</v>
          </cell>
          <cell r="H33">
            <v>38.375</v>
          </cell>
          <cell r="I33" t="str">
            <v>–</v>
          </cell>
          <cell r="J33" t="str">
            <v>–</v>
          </cell>
          <cell r="K33" t="str">
            <v>–</v>
          </cell>
          <cell r="L33">
            <v>16.8</v>
          </cell>
          <cell r="M33">
            <v>28500</v>
          </cell>
          <cell r="N33" t="str">
            <v>–</v>
          </cell>
        </row>
        <row r="34">
          <cell r="B34" t="str">
            <v>W36X361</v>
          </cell>
          <cell r="C34" t="str">
            <v>W36X361</v>
          </cell>
          <cell r="D34">
            <v>1550</v>
          </cell>
          <cell r="E34">
            <v>361</v>
          </cell>
          <cell r="F34">
            <v>106</v>
          </cell>
          <cell r="G34">
            <v>38</v>
          </cell>
          <cell r="H34">
            <v>38</v>
          </cell>
          <cell r="I34" t="str">
            <v>–</v>
          </cell>
          <cell r="J34" t="str">
            <v>–</v>
          </cell>
          <cell r="K34" t="str">
            <v>–</v>
          </cell>
          <cell r="L34">
            <v>16.7</v>
          </cell>
          <cell r="M34">
            <v>25700</v>
          </cell>
          <cell r="N34" t="str">
            <v>–</v>
          </cell>
        </row>
        <row r="35">
          <cell r="B35" t="str">
            <v>W36X330</v>
          </cell>
          <cell r="C35" t="str">
            <v>W36X330</v>
          </cell>
          <cell r="D35">
            <v>1410</v>
          </cell>
          <cell r="E35">
            <v>330</v>
          </cell>
          <cell r="F35">
            <v>96.9</v>
          </cell>
          <cell r="G35">
            <v>37.700000000000003</v>
          </cell>
          <cell r="H35">
            <v>37.625</v>
          </cell>
          <cell r="I35" t="str">
            <v>–</v>
          </cell>
          <cell r="J35" t="str">
            <v>–</v>
          </cell>
          <cell r="K35" t="str">
            <v>–</v>
          </cell>
          <cell r="L35">
            <v>16.600000000000001</v>
          </cell>
          <cell r="M35">
            <v>23300</v>
          </cell>
          <cell r="N35" t="str">
            <v>–</v>
          </cell>
        </row>
        <row r="36">
          <cell r="B36" t="str">
            <v>W36X302</v>
          </cell>
          <cell r="C36" t="str">
            <v>W36X302</v>
          </cell>
          <cell r="D36">
            <v>1280</v>
          </cell>
          <cell r="E36">
            <v>302</v>
          </cell>
          <cell r="F36">
            <v>89</v>
          </cell>
          <cell r="G36">
            <v>37.299999999999997</v>
          </cell>
          <cell r="H36">
            <v>37.375</v>
          </cell>
          <cell r="I36" t="str">
            <v>–</v>
          </cell>
          <cell r="J36" t="str">
            <v>–</v>
          </cell>
          <cell r="K36" t="str">
            <v>–</v>
          </cell>
          <cell r="L36">
            <v>16.7</v>
          </cell>
          <cell r="M36">
            <v>21100</v>
          </cell>
          <cell r="N36" t="str">
            <v>–</v>
          </cell>
        </row>
        <row r="37">
          <cell r="B37" t="str">
            <v>W36X282</v>
          </cell>
          <cell r="C37" t="str">
            <v>W36X282</v>
          </cell>
          <cell r="D37">
            <v>1190</v>
          </cell>
          <cell r="E37">
            <v>282</v>
          </cell>
          <cell r="F37">
            <v>82.9</v>
          </cell>
          <cell r="G37">
            <v>37.1</v>
          </cell>
          <cell r="H37">
            <v>37.125</v>
          </cell>
          <cell r="I37" t="str">
            <v>–</v>
          </cell>
          <cell r="J37" t="str">
            <v>–</v>
          </cell>
          <cell r="K37" t="str">
            <v>–</v>
          </cell>
          <cell r="L37">
            <v>16.600000000000001</v>
          </cell>
          <cell r="M37">
            <v>19600</v>
          </cell>
          <cell r="N37" t="str">
            <v>–</v>
          </cell>
        </row>
        <row r="38">
          <cell r="B38" t="str">
            <v>W36X262</v>
          </cell>
          <cell r="C38" t="str">
            <v>W36X262</v>
          </cell>
          <cell r="D38">
            <v>1100</v>
          </cell>
          <cell r="E38">
            <v>262</v>
          </cell>
          <cell r="F38">
            <v>77.2</v>
          </cell>
          <cell r="G38">
            <v>36.9</v>
          </cell>
          <cell r="H38">
            <v>36.875</v>
          </cell>
          <cell r="I38" t="str">
            <v>–</v>
          </cell>
          <cell r="J38" t="str">
            <v>–</v>
          </cell>
          <cell r="K38" t="str">
            <v>–</v>
          </cell>
          <cell r="L38">
            <v>16.600000000000001</v>
          </cell>
          <cell r="M38">
            <v>17900</v>
          </cell>
          <cell r="N38" t="str">
            <v>–</v>
          </cell>
        </row>
        <row r="39">
          <cell r="B39" t="str">
            <v>W36X247</v>
          </cell>
          <cell r="C39" t="str">
            <v>W36X247</v>
          </cell>
          <cell r="D39">
            <v>1030</v>
          </cell>
          <cell r="E39">
            <v>247</v>
          </cell>
          <cell r="F39">
            <v>72.5</v>
          </cell>
          <cell r="G39">
            <v>36.700000000000003</v>
          </cell>
          <cell r="H39">
            <v>36.625</v>
          </cell>
          <cell r="I39" t="str">
            <v>–</v>
          </cell>
          <cell r="J39" t="str">
            <v>–</v>
          </cell>
          <cell r="K39" t="str">
            <v>–</v>
          </cell>
          <cell r="L39">
            <v>16.5</v>
          </cell>
          <cell r="M39">
            <v>16700</v>
          </cell>
          <cell r="N39" t="str">
            <v>–</v>
          </cell>
        </row>
        <row r="40">
          <cell r="B40" t="str">
            <v>W36X231</v>
          </cell>
          <cell r="C40" t="str">
            <v>W36X231</v>
          </cell>
          <cell r="D40">
            <v>963</v>
          </cell>
          <cell r="E40">
            <v>231</v>
          </cell>
          <cell r="F40">
            <v>68.2</v>
          </cell>
          <cell r="G40">
            <v>36.5</v>
          </cell>
          <cell r="H40">
            <v>36.5</v>
          </cell>
          <cell r="I40" t="str">
            <v>–</v>
          </cell>
          <cell r="J40" t="str">
            <v>–</v>
          </cell>
          <cell r="K40" t="str">
            <v>–</v>
          </cell>
          <cell r="L40">
            <v>16.5</v>
          </cell>
          <cell r="M40">
            <v>15600</v>
          </cell>
          <cell r="N40" t="str">
            <v>–</v>
          </cell>
        </row>
        <row r="41">
          <cell r="B41" t="str">
            <v>W36X256</v>
          </cell>
          <cell r="C41" t="str">
            <v>W36X256</v>
          </cell>
          <cell r="D41">
            <v>1040</v>
          </cell>
          <cell r="E41">
            <v>256</v>
          </cell>
          <cell r="F41">
            <v>75.3</v>
          </cell>
          <cell r="G41">
            <v>37.4</v>
          </cell>
          <cell r="H41">
            <v>37.375</v>
          </cell>
          <cell r="I41" t="str">
            <v>–</v>
          </cell>
          <cell r="J41" t="str">
            <v>–</v>
          </cell>
          <cell r="K41" t="str">
            <v>–</v>
          </cell>
          <cell r="L41">
            <v>12.2</v>
          </cell>
          <cell r="M41">
            <v>16800</v>
          </cell>
          <cell r="N41" t="str">
            <v>–</v>
          </cell>
        </row>
        <row r="42">
          <cell r="B42" t="str">
            <v>W36X232</v>
          </cell>
          <cell r="C42" t="str">
            <v>W36X232</v>
          </cell>
          <cell r="D42">
            <v>936</v>
          </cell>
          <cell r="E42">
            <v>232</v>
          </cell>
          <cell r="F42">
            <v>68</v>
          </cell>
          <cell r="G42">
            <v>37.1</v>
          </cell>
          <cell r="H42">
            <v>37.125</v>
          </cell>
          <cell r="I42" t="str">
            <v>–</v>
          </cell>
          <cell r="J42" t="str">
            <v>–</v>
          </cell>
          <cell r="K42" t="str">
            <v>–</v>
          </cell>
          <cell r="L42">
            <v>12.1</v>
          </cell>
          <cell r="M42">
            <v>15000</v>
          </cell>
          <cell r="N42" t="str">
            <v>–</v>
          </cell>
        </row>
        <row r="43">
          <cell r="B43" t="str">
            <v>W36X210</v>
          </cell>
          <cell r="C43" t="str">
            <v>W36X210</v>
          </cell>
          <cell r="D43">
            <v>833</v>
          </cell>
          <cell r="E43">
            <v>210</v>
          </cell>
          <cell r="F43">
            <v>61.9</v>
          </cell>
          <cell r="G43">
            <v>36.700000000000003</v>
          </cell>
          <cell r="H43">
            <v>36.75</v>
          </cell>
          <cell r="I43" t="str">
            <v>–</v>
          </cell>
          <cell r="J43" t="str">
            <v>–</v>
          </cell>
          <cell r="K43" t="str">
            <v>–</v>
          </cell>
          <cell r="L43">
            <v>12.2</v>
          </cell>
          <cell r="M43">
            <v>13200</v>
          </cell>
          <cell r="N43" t="str">
            <v>–</v>
          </cell>
        </row>
        <row r="44">
          <cell r="B44" t="str">
            <v>W36X194</v>
          </cell>
          <cell r="C44" t="str">
            <v>W36X194</v>
          </cell>
          <cell r="D44">
            <v>767</v>
          </cell>
          <cell r="E44">
            <v>194</v>
          </cell>
          <cell r="F44">
            <v>57</v>
          </cell>
          <cell r="G44">
            <v>36.5</v>
          </cell>
          <cell r="H44">
            <v>36.5</v>
          </cell>
          <cell r="I44" t="str">
            <v>–</v>
          </cell>
          <cell r="J44" t="str">
            <v>–</v>
          </cell>
          <cell r="K44" t="str">
            <v>–</v>
          </cell>
          <cell r="L44">
            <v>12.1</v>
          </cell>
          <cell r="M44">
            <v>12100</v>
          </cell>
          <cell r="N44" t="str">
            <v>–</v>
          </cell>
        </row>
        <row r="45">
          <cell r="B45" t="str">
            <v>W36X182</v>
          </cell>
          <cell r="C45" t="str">
            <v>W36X182</v>
          </cell>
          <cell r="D45">
            <v>718</v>
          </cell>
          <cell r="E45">
            <v>182</v>
          </cell>
          <cell r="F45">
            <v>53.6</v>
          </cell>
          <cell r="G45">
            <v>36.299999999999997</v>
          </cell>
          <cell r="H45">
            <v>36.375</v>
          </cell>
          <cell r="I45" t="str">
            <v>–</v>
          </cell>
          <cell r="J45" t="str">
            <v>–</v>
          </cell>
          <cell r="K45" t="str">
            <v>–</v>
          </cell>
          <cell r="L45">
            <v>12.1</v>
          </cell>
          <cell r="M45">
            <v>11300</v>
          </cell>
          <cell r="N45" t="str">
            <v>–</v>
          </cell>
        </row>
        <row r="46">
          <cell r="B46" t="str">
            <v>W36X170</v>
          </cell>
          <cell r="C46" t="str">
            <v>W36X170</v>
          </cell>
          <cell r="D46">
            <v>668</v>
          </cell>
          <cell r="E46">
            <v>170</v>
          </cell>
          <cell r="F46">
            <v>50</v>
          </cell>
          <cell r="G46">
            <v>36.200000000000003</v>
          </cell>
          <cell r="H46">
            <v>36.125</v>
          </cell>
          <cell r="I46" t="str">
            <v>–</v>
          </cell>
          <cell r="J46" t="str">
            <v>–</v>
          </cell>
          <cell r="K46" t="str">
            <v>–</v>
          </cell>
          <cell r="L46">
            <v>12</v>
          </cell>
          <cell r="M46">
            <v>10500</v>
          </cell>
          <cell r="N46" t="str">
            <v>–</v>
          </cell>
        </row>
        <row r="47">
          <cell r="B47" t="str">
            <v>W36X160</v>
          </cell>
          <cell r="C47" t="str">
            <v>W36X160</v>
          </cell>
          <cell r="D47">
            <v>624</v>
          </cell>
          <cell r="E47">
            <v>160</v>
          </cell>
          <cell r="F47">
            <v>47</v>
          </cell>
          <cell r="G47">
            <v>36</v>
          </cell>
          <cell r="H47">
            <v>36</v>
          </cell>
          <cell r="I47" t="str">
            <v>–</v>
          </cell>
          <cell r="J47" t="str">
            <v>–</v>
          </cell>
          <cell r="K47" t="str">
            <v>–</v>
          </cell>
          <cell r="L47">
            <v>12</v>
          </cell>
          <cell r="M47">
            <v>9760</v>
          </cell>
          <cell r="N47" t="str">
            <v>–</v>
          </cell>
        </row>
        <row r="48">
          <cell r="B48" t="str">
            <v>W36X150</v>
          </cell>
          <cell r="C48" t="str">
            <v>W36X150</v>
          </cell>
          <cell r="D48">
            <v>581</v>
          </cell>
          <cell r="E48">
            <v>150</v>
          </cell>
          <cell r="F48">
            <v>44.3</v>
          </cell>
          <cell r="G48">
            <v>35.9</v>
          </cell>
          <cell r="H48">
            <v>35.875</v>
          </cell>
          <cell r="I48" t="str">
            <v>–</v>
          </cell>
          <cell r="J48" t="str">
            <v>–</v>
          </cell>
          <cell r="K48" t="str">
            <v>–</v>
          </cell>
          <cell r="L48">
            <v>12</v>
          </cell>
          <cell r="M48">
            <v>9040</v>
          </cell>
          <cell r="N48" t="str">
            <v>–</v>
          </cell>
        </row>
        <row r="49">
          <cell r="B49" t="str">
            <v>W36X135</v>
          </cell>
          <cell r="C49" t="str">
            <v>W36X135</v>
          </cell>
          <cell r="D49">
            <v>509</v>
          </cell>
          <cell r="E49">
            <v>135</v>
          </cell>
          <cell r="F49">
            <v>39.9</v>
          </cell>
          <cell r="G49">
            <v>35.6</v>
          </cell>
          <cell r="H49">
            <v>35.5</v>
          </cell>
          <cell r="I49" t="str">
            <v>–</v>
          </cell>
          <cell r="J49" t="str">
            <v>–</v>
          </cell>
          <cell r="K49" t="str">
            <v>–</v>
          </cell>
          <cell r="L49">
            <v>12</v>
          </cell>
          <cell r="M49">
            <v>7800</v>
          </cell>
          <cell r="N49" t="str">
            <v>–</v>
          </cell>
        </row>
        <row r="50">
          <cell r="B50" t="str">
            <v>W33X387</v>
          </cell>
          <cell r="C50" t="str">
            <v>W33X387</v>
          </cell>
          <cell r="D50">
            <v>1560</v>
          </cell>
          <cell r="E50">
            <v>387</v>
          </cell>
          <cell r="F50">
            <v>114</v>
          </cell>
          <cell r="G50">
            <v>36</v>
          </cell>
          <cell r="H50">
            <v>36</v>
          </cell>
          <cell r="I50" t="str">
            <v>–</v>
          </cell>
          <cell r="J50" t="str">
            <v>–</v>
          </cell>
          <cell r="K50" t="str">
            <v>–</v>
          </cell>
          <cell r="L50">
            <v>16.2</v>
          </cell>
          <cell r="M50">
            <v>24300</v>
          </cell>
          <cell r="N50" t="str">
            <v>–</v>
          </cell>
        </row>
        <row r="51">
          <cell r="B51" t="str">
            <v>W33X354</v>
          </cell>
          <cell r="C51" t="str">
            <v>W33X354</v>
          </cell>
          <cell r="D51">
            <v>1420</v>
          </cell>
          <cell r="E51">
            <v>354</v>
          </cell>
          <cell r="F51">
            <v>104</v>
          </cell>
          <cell r="G51">
            <v>35.6</v>
          </cell>
          <cell r="H51">
            <v>35.5</v>
          </cell>
          <cell r="I51" t="str">
            <v>–</v>
          </cell>
          <cell r="J51" t="str">
            <v>–</v>
          </cell>
          <cell r="K51" t="str">
            <v>–</v>
          </cell>
          <cell r="L51">
            <v>16.100000000000001</v>
          </cell>
          <cell r="M51">
            <v>22000</v>
          </cell>
          <cell r="N51" t="str">
            <v>–</v>
          </cell>
        </row>
        <row r="52">
          <cell r="B52" t="str">
            <v>W33X318</v>
          </cell>
          <cell r="C52" t="str">
            <v>W33X318</v>
          </cell>
          <cell r="D52">
            <v>1270</v>
          </cell>
          <cell r="E52">
            <v>318</v>
          </cell>
          <cell r="F52">
            <v>93.7</v>
          </cell>
          <cell r="G52">
            <v>35.200000000000003</v>
          </cell>
          <cell r="H52">
            <v>35.125</v>
          </cell>
          <cell r="I52" t="str">
            <v>–</v>
          </cell>
          <cell r="J52" t="str">
            <v>–</v>
          </cell>
          <cell r="K52" t="str">
            <v>–</v>
          </cell>
          <cell r="L52">
            <v>16</v>
          </cell>
          <cell r="M52">
            <v>19500</v>
          </cell>
          <cell r="N52" t="str">
            <v>–</v>
          </cell>
        </row>
        <row r="53">
          <cell r="B53" t="str">
            <v>W33X291</v>
          </cell>
          <cell r="C53" t="str">
            <v>W33X291</v>
          </cell>
          <cell r="D53">
            <v>1160</v>
          </cell>
          <cell r="E53">
            <v>291</v>
          </cell>
          <cell r="F53">
            <v>85.6</v>
          </cell>
          <cell r="G53">
            <v>34.799999999999997</v>
          </cell>
          <cell r="H53">
            <v>34.875</v>
          </cell>
          <cell r="I53" t="str">
            <v>–</v>
          </cell>
          <cell r="J53" t="str">
            <v>–</v>
          </cell>
          <cell r="K53" t="str">
            <v>–</v>
          </cell>
          <cell r="L53">
            <v>15.9</v>
          </cell>
          <cell r="M53">
            <v>17700</v>
          </cell>
          <cell r="N53" t="str">
            <v>–</v>
          </cell>
        </row>
        <row r="54">
          <cell r="B54" t="str">
            <v>W33X263</v>
          </cell>
          <cell r="C54" t="str">
            <v>W33X263</v>
          </cell>
          <cell r="D54">
            <v>1040</v>
          </cell>
          <cell r="E54">
            <v>263</v>
          </cell>
          <cell r="F54">
            <v>77.400000000000006</v>
          </cell>
          <cell r="G54">
            <v>34.5</v>
          </cell>
          <cell r="H54">
            <v>34.5</v>
          </cell>
          <cell r="I54" t="str">
            <v>–</v>
          </cell>
          <cell r="J54" t="str">
            <v>–</v>
          </cell>
          <cell r="K54" t="str">
            <v>–</v>
          </cell>
          <cell r="L54">
            <v>15.8</v>
          </cell>
          <cell r="M54">
            <v>15900</v>
          </cell>
          <cell r="N54" t="str">
            <v>–</v>
          </cell>
        </row>
        <row r="55">
          <cell r="B55" t="str">
            <v>W33X241</v>
          </cell>
          <cell r="C55" t="str">
            <v>W33X241</v>
          </cell>
          <cell r="D55">
            <v>940</v>
          </cell>
          <cell r="E55">
            <v>241</v>
          </cell>
          <cell r="F55">
            <v>71.099999999999994</v>
          </cell>
          <cell r="G55">
            <v>34.200000000000003</v>
          </cell>
          <cell r="H55">
            <v>34.125</v>
          </cell>
          <cell r="I55" t="str">
            <v>–</v>
          </cell>
          <cell r="J55" t="str">
            <v>–</v>
          </cell>
          <cell r="K55" t="str">
            <v>–</v>
          </cell>
          <cell r="L55">
            <v>15.9</v>
          </cell>
          <cell r="M55">
            <v>14200</v>
          </cell>
          <cell r="N55" t="str">
            <v>–</v>
          </cell>
        </row>
        <row r="56">
          <cell r="B56" t="str">
            <v>W33X221</v>
          </cell>
          <cell r="C56" t="str">
            <v>W33X221</v>
          </cell>
          <cell r="D56">
            <v>857</v>
          </cell>
          <cell r="E56">
            <v>221</v>
          </cell>
          <cell r="F56">
            <v>65.3</v>
          </cell>
          <cell r="G56">
            <v>33.9</v>
          </cell>
          <cell r="H56">
            <v>33.875</v>
          </cell>
          <cell r="I56" t="str">
            <v>–</v>
          </cell>
          <cell r="J56" t="str">
            <v>–</v>
          </cell>
          <cell r="K56" t="str">
            <v>–</v>
          </cell>
          <cell r="L56">
            <v>15.8</v>
          </cell>
          <cell r="M56">
            <v>12900</v>
          </cell>
          <cell r="N56" t="str">
            <v>–</v>
          </cell>
        </row>
        <row r="57">
          <cell r="B57" t="str">
            <v>W33X201</v>
          </cell>
          <cell r="C57" t="str">
            <v>W33X201</v>
          </cell>
          <cell r="D57">
            <v>773</v>
          </cell>
          <cell r="E57">
            <v>201</v>
          </cell>
          <cell r="F57">
            <v>59.1</v>
          </cell>
          <cell r="G57">
            <v>33.700000000000003</v>
          </cell>
          <cell r="H57">
            <v>33.625</v>
          </cell>
          <cell r="I57" t="str">
            <v>–</v>
          </cell>
          <cell r="J57" t="str">
            <v>–</v>
          </cell>
          <cell r="K57" t="str">
            <v>–</v>
          </cell>
          <cell r="L57">
            <v>15.7</v>
          </cell>
          <cell r="M57">
            <v>11600</v>
          </cell>
          <cell r="N57" t="str">
            <v>–</v>
          </cell>
        </row>
        <row r="58">
          <cell r="B58" t="str">
            <v>W33X169</v>
          </cell>
          <cell r="C58" t="str">
            <v>W33X169</v>
          </cell>
          <cell r="D58">
            <v>629</v>
          </cell>
          <cell r="E58">
            <v>169</v>
          </cell>
          <cell r="F58">
            <v>49.5</v>
          </cell>
          <cell r="G58">
            <v>33.799999999999997</v>
          </cell>
          <cell r="H58">
            <v>33.875</v>
          </cell>
          <cell r="I58" t="str">
            <v>–</v>
          </cell>
          <cell r="J58" t="str">
            <v>–</v>
          </cell>
          <cell r="K58" t="str">
            <v>–</v>
          </cell>
          <cell r="L58">
            <v>11.5</v>
          </cell>
          <cell r="M58">
            <v>9290</v>
          </cell>
          <cell r="N58" t="str">
            <v>–</v>
          </cell>
        </row>
        <row r="59">
          <cell r="B59" t="str">
            <v>W33X152</v>
          </cell>
          <cell r="C59" t="str">
            <v>W33X152</v>
          </cell>
          <cell r="D59">
            <v>559</v>
          </cell>
          <cell r="E59">
            <v>152</v>
          </cell>
          <cell r="F59">
            <v>44.9</v>
          </cell>
          <cell r="G59">
            <v>33.5</v>
          </cell>
          <cell r="H59">
            <v>33.5</v>
          </cell>
          <cell r="I59" t="str">
            <v>–</v>
          </cell>
          <cell r="J59" t="str">
            <v>–</v>
          </cell>
          <cell r="K59" t="str">
            <v>–</v>
          </cell>
          <cell r="L59">
            <v>11.6</v>
          </cell>
          <cell r="M59">
            <v>8160</v>
          </cell>
          <cell r="N59" t="str">
            <v>–</v>
          </cell>
        </row>
        <row r="60">
          <cell r="B60" t="str">
            <v>W33X141</v>
          </cell>
          <cell r="C60" t="str">
            <v>W33X141</v>
          </cell>
          <cell r="D60">
            <v>514</v>
          </cell>
          <cell r="E60">
            <v>141</v>
          </cell>
          <cell r="F60">
            <v>41.5</v>
          </cell>
          <cell r="G60">
            <v>33.299999999999997</v>
          </cell>
          <cell r="H60">
            <v>33.25</v>
          </cell>
          <cell r="I60" t="str">
            <v>–</v>
          </cell>
          <cell r="J60" t="str">
            <v>–</v>
          </cell>
          <cell r="K60" t="str">
            <v>–</v>
          </cell>
          <cell r="L60">
            <v>11.5</v>
          </cell>
          <cell r="M60">
            <v>7450</v>
          </cell>
          <cell r="N60" t="str">
            <v>–</v>
          </cell>
        </row>
        <row r="61">
          <cell r="B61" t="str">
            <v>W33X130</v>
          </cell>
          <cell r="C61" t="str">
            <v>W33X130</v>
          </cell>
          <cell r="D61">
            <v>467</v>
          </cell>
          <cell r="E61">
            <v>1170</v>
          </cell>
          <cell r="F61">
            <v>1750</v>
          </cell>
          <cell r="G61">
            <v>709</v>
          </cell>
          <cell r="H61">
            <v>1070</v>
          </cell>
          <cell r="I61">
            <v>29.3</v>
          </cell>
          <cell r="J61">
            <v>43.1</v>
          </cell>
          <cell r="K61">
            <v>8.44</v>
          </cell>
          <cell r="L61">
            <v>24.2</v>
          </cell>
          <cell r="M61">
            <v>6710</v>
          </cell>
          <cell r="N61">
            <v>384</v>
          </cell>
          <cell r="O61">
            <v>576</v>
          </cell>
        </row>
        <row r="62">
          <cell r="B62" t="str">
            <v>W33X118</v>
          </cell>
          <cell r="C62" t="str">
            <v>W33X118</v>
          </cell>
          <cell r="D62">
            <v>415</v>
          </cell>
          <cell r="E62">
            <v>1040</v>
          </cell>
          <cell r="F62">
            <v>1560</v>
          </cell>
          <cell r="G62">
            <v>627</v>
          </cell>
          <cell r="H62">
            <v>942</v>
          </cell>
          <cell r="I62">
            <v>27.2</v>
          </cell>
          <cell r="J62">
            <v>40.6</v>
          </cell>
          <cell r="K62">
            <v>8.19</v>
          </cell>
          <cell r="L62">
            <v>23.4</v>
          </cell>
          <cell r="M62">
            <v>5900</v>
          </cell>
          <cell r="N62">
            <v>325</v>
          </cell>
          <cell r="O62">
            <v>489</v>
          </cell>
        </row>
        <row r="63">
          <cell r="B63" t="str">
            <v>W30X391</v>
          </cell>
          <cell r="C63" t="str">
            <v>W30X391</v>
          </cell>
          <cell r="D63">
            <v>1450</v>
          </cell>
          <cell r="E63">
            <v>391</v>
          </cell>
          <cell r="F63">
            <v>115</v>
          </cell>
          <cell r="G63">
            <v>33.200000000000003</v>
          </cell>
          <cell r="H63">
            <v>33.25</v>
          </cell>
          <cell r="I63" t="str">
            <v>–</v>
          </cell>
          <cell r="J63" t="str">
            <v>–</v>
          </cell>
          <cell r="K63" t="str">
            <v>–</v>
          </cell>
          <cell r="L63">
            <v>15.6</v>
          </cell>
          <cell r="M63">
            <v>20700</v>
          </cell>
          <cell r="N63" t="str">
            <v>–</v>
          </cell>
        </row>
        <row r="64">
          <cell r="B64" t="str">
            <v>W30X357</v>
          </cell>
          <cell r="C64" t="str">
            <v>W30X357</v>
          </cell>
          <cell r="D64">
            <v>1320</v>
          </cell>
          <cell r="E64">
            <v>357</v>
          </cell>
          <cell r="F64">
            <v>105</v>
          </cell>
          <cell r="G64">
            <v>32.799999999999997</v>
          </cell>
          <cell r="H64">
            <v>32.75</v>
          </cell>
          <cell r="I64" t="str">
            <v>–</v>
          </cell>
          <cell r="J64" t="str">
            <v>–</v>
          </cell>
          <cell r="K64" t="str">
            <v>–</v>
          </cell>
          <cell r="L64">
            <v>15.5</v>
          </cell>
          <cell r="M64">
            <v>18700</v>
          </cell>
          <cell r="N64" t="str">
            <v>–</v>
          </cell>
        </row>
        <row r="65">
          <cell r="B65" t="str">
            <v>W30X326</v>
          </cell>
          <cell r="C65" t="str">
            <v>W30X326</v>
          </cell>
          <cell r="D65">
            <v>1190</v>
          </cell>
          <cell r="E65">
            <v>326</v>
          </cell>
          <cell r="F65">
            <v>95.9</v>
          </cell>
          <cell r="G65">
            <v>32.4</v>
          </cell>
          <cell r="H65">
            <v>32.375</v>
          </cell>
          <cell r="I65" t="str">
            <v>–</v>
          </cell>
          <cell r="J65" t="str">
            <v>–</v>
          </cell>
          <cell r="K65" t="str">
            <v>–</v>
          </cell>
          <cell r="L65">
            <v>15.4</v>
          </cell>
          <cell r="M65">
            <v>16800</v>
          </cell>
          <cell r="N65" t="str">
            <v>–</v>
          </cell>
        </row>
        <row r="66">
          <cell r="B66" t="str">
            <v>W30X292</v>
          </cell>
          <cell r="C66" t="str">
            <v>W30X292</v>
          </cell>
          <cell r="D66">
            <v>1060</v>
          </cell>
          <cell r="E66">
            <v>292</v>
          </cell>
          <cell r="F66">
            <v>86</v>
          </cell>
          <cell r="G66">
            <v>32</v>
          </cell>
          <cell r="H66">
            <v>32</v>
          </cell>
          <cell r="I66" t="str">
            <v>–</v>
          </cell>
          <cell r="J66" t="str">
            <v>–</v>
          </cell>
          <cell r="K66" t="str">
            <v>–</v>
          </cell>
          <cell r="L66">
            <v>15.3</v>
          </cell>
          <cell r="M66">
            <v>14900</v>
          </cell>
          <cell r="N66" t="str">
            <v>–</v>
          </cell>
        </row>
        <row r="67">
          <cell r="B67" t="str">
            <v>W30X261</v>
          </cell>
          <cell r="C67" t="str">
            <v>W30X261</v>
          </cell>
          <cell r="D67">
            <v>943</v>
          </cell>
          <cell r="E67">
            <v>261</v>
          </cell>
          <cell r="F67">
            <v>77</v>
          </cell>
          <cell r="G67">
            <v>31.6</v>
          </cell>
          <cell r="H67">
            <v>31.625</v>
          </cell>
          <cell r="I67" t="str">
            <v>–</v>
          </cell>
          <cell r="J67" t="str">
            <v>–</v>
          </cell>
          <cell r="K67" t="str">
            <v>–</v>
          </cell>
          <cell r="L67">
            <v>15.2</v>
          </cell>
          <cell r="M67">
            <v>13100</v>
          </cell>
          <cell r="N67" t="str">
            <v>–</v>
          </cell>
        </row>
        <row r="68">
          <cell r="B68" t="str">
            <v>W30X235</v>
          </cell>
          <cell r="C68" t="str">
            <v>W30X235</v>
          </cell>
          <cell r="D68">
            <v>847</v>
          </cell>
          <cell r="E68">
            <v>235</v>
          </cell>
          <cell r="F68">
            <v>69.3</v>
          </cell>
          <cell r="G68">
            <v>31.3</v>
          </cell>
          <cell r="H68">
            <v>31.25</v>
          </cell>
          <cell r="I68" t="str">
            <v>–</v>
          </cell>
          <cell r="J68" t="str">
            <v>–</v>
          </cell>
          <cell r="K68" t="str">
            <v>–</v>
          </cell>
          <cell r="L68">
            <v>15.1</v>
          </cell>
          <cell r="M68">
            <v>11700</v>
          </cell>
          <cell r="N68" t="str">
            <v>–</v>
          </cell>
        </row>
        <row r="69">
          <cell r="B69" t="str">
            <v>W30X211</v>
          </cell>
          <cell r="C69" t="str">
            <v>W30X211</v>
          </cell>
          <cell r="D69">
            <v>751</v>
          </cell>
          <cell r="E69">
            <v>211</v>
          </cell>
          <cell r="F69">
            <v>62.3</v>
          </cell>
          <cell r="G69">
            <v>30.9</v>
          </cell>
          <cell r="H69">
            <v>31</v>
          </cell>
          <cell r="I69" t="str">
            <v>–</v>
          </cell>
          <cell r="J69" t="str">
            <v>–</v>
          </cell>
          <cell r="K69" t="str">
            <v>–</v>
          </cell>
          <cell r="L69">
            <v>15.1</v>
          </cell>
          <cell r="M69">
            <v>10300</v>
          </cell>
          <cell r="N69" t="str">
            <v>–</v>
          </cell>
        </row>
        <row r="70">
          <cell r="B70" t="str">
            <v>W30X191</v>
          </cell>
          <cell r="C70" t="str">
            <v>W30X191</v>
          </cell>
          <cell r="D70">
            <v>675</v>
          </cell>
          <cell r="E70">
            <v>191</v>
          </cell>
          <cell r="F70">
            <v>56.1</v>
          </cell>
          <cell r="G70">
            <v>30.7</v>
          </cell>
          <cell r="H70">
            <v>30.625</v>
          </cell>
          <cell r="I70" t="str">
            <v>–</v>
          </cell>
          <cell r="J70" t="str">
            <v>–</v>
          </cell>
          <cell r="K70" t="str">
            <v>–</v>
          </cell>
          <cell r="L70">
            <v>15</v>
          </cell>
          <cell r="M70">
            <v>9200</v>
          </cell>
          <cell r="N70" t="str">
            <v>–</v>
          </cell>
        </row>
        <row r="71">
          <cell r="B71" t="str">
            <v>W30X173</v>
          </cell>
          <cell r="C71" t="str">
            <v>W30X173</v>
          </cell>
          <cell r="D71">
            <v>607</v>
          </cell>
          <cell r="E71">
            <v>173</v>
          </cell>
          <cell r="F71">
            <v>50.9</v>
          </cell>
          <cell r="G71">
            <v>30.4</v>
          </cell>
          <cell r="H71">
            <v>30.5</v>
          </cell>
          <cell r="I71" t="str">
            <v>–</v>
          </cell>
          <cell r="J71" t="str">
            <v>–</v>
          </cell>
          <cell r="K71" t="str">
            <v>–</v>
          </cell>
          <cell r="L71">
            <v>15</v>
          </cell>
          <cell r="M71">
            <v>8230</v>
          </cell>
          <cell r="N71" t="str">
            <v>–</v>
          </cell>
        </row>
        <row r="72">
          <cell r="B72" t="str">
            <v>W30X148</v>
          </cell>
          <cell r="C72" t="str">
            <v>W30X148</v>
          </cell>
          <cell r="D72">
            <v>500</v>
          </cell>
          <cell r="E72">
            <v>148</v>
          </cell>
          <cell r="F72">
            <v>43.6</v>
          </cell>
          <cell r="G72">
            <v>30.7</v>
          </cell>
          <cell r="H72">
            <v>30.625</v>
          </cell>
          <cell r="I72" t="str">
            <v>–</v>
          </cell>
          <cell r="J72" t="str">
            <v>–</v>
          </cell>
          <cell r="K72" t="str">
            <v>–</v>
          </cell>
          <cell r="L72">
            <v>10.5</v>
          </cell>
          <cell r="M72">
            <v>6680</v>
          </cell>
          <cell r="N72" t="str">
            <v>–</v>
          </cell>
        </row>
        <row r="73">
          <cell r="B73" t="str">
            <v>W30X132</v>
          </cell>
          <cell r="C73" t="str">
            <v>W30X132</v>
          </cell>
          <cell r="D73">
            <v>437</v>
          </cell>
          <cell r="E73">
            <v>132</v>
          </cell>
          <cell r="F73">
            <v>38.799999999999997</v>
          </cell>
          <cell r="G73">
            <v>30.3</v>
          </cell>
          <cell r="H73">
            <v>30.25</v>
          </cell>
          <cell r="I73" t="str">
            <v>–</v>
          </cell>
          <cell r="J73" t="str">
            <v>–</v>
          </cell>
          <cell r="K73" t="str">
            <v>–</v>
          </cell>
          <cell r="L73">
            <v>10.5</v>
          </cell>
          <cell r="M73">
            <v>5770</v>
          </cell>
          <cell r="N73" t="str">
            <v>–</v>
          </cell>
        </row>
        <row r="74">
          <cell r="B74" t="str">
            <v>W30X124</v>
          </cell>
          <cell r="C74" t="str">
            <v>W30X124</v>
          </cell>
          <cell r="D74">
            <v>408</v>
          </cell>
          <cell r="E74">
            <v>124</v>
          </cell>
          <cell r="F74">
            <v>36.5</v>
          </cell>
          <cell r="G74">
            <v>30.2</v>
          </cell>
          <cell r="H74">
            <v>30.125</v>
          </cell>
          <cell r="I74" t="str">
            <v>–</v>
          </cell>
          <cell r="J74" t="str">
            <v>–</v>
          </cell>
          <cell r="K74" t="str">
            <v>–</v>
          </cell>
          <cell r="L74">
            <v>10.5</v>
          </cell>
          <cell r="M74">
            <v>5360</v>
          </cell>
          <cell r="N74" t="str">
            <v>–</v>
          </cell>
        </row>
        <row r="75">
          <cell r="B75" t="str">
            <v>W30X116</v>
          </cell>
          <cell r="C75" t="str">
            <v>W30X116</v>
          </cell>
          <cell r="D75">
            <v>378</v>
          </cell>
          <cell r="E75">
            <v>116</v>
          </cell>
          <cell r="F75">
            <v>34.200000000000003</v>
          </cell>
          <cell r="G75">
            <v>30</v>
          </cell>
          <cell r="H75">
            <v>30</v>
          </cell>
          <cell r="I75" t="str">
            <v>–</v>
          </cell>
          <cell r="J75" t="str">
            <v>–</v>
          </cell>
          <cell r="K75" t="str">
            <v>–</v>
          </cell>
          <cell r="L75">
            <v>10.5</v>
          </cell>
          <cell r="M75">
            <v>4930</v>
          </cell>
          <cell r="N75" t="str">
            <v>–</v>
          </cell>
        </row>
        <row r="76">
          <cell r="B76" t="str">
            <v>W30X108</v>
          </cell>
          <cell r="C76" t="str">
            <v>W30X108</v>
          </cell>
          <cell r="D76">
            <v>346</v>
          </cell>
          <cell r="E76">
            <v>863</v>
          </cell>
          <cell r="F76">
            <v>1300</v>
          </cell>
          <cell r="G76">
            <v>522</v>
          </cell>
          <cell r="H76">
            <v>785</v>
          </cell>
          <cell r="I76">
            <v>23.5</v>
          </cell>
          <cell r="J76">
            <v>35.5</v>
          </cell>
          <cell r="K76">
            <v>7.59</v>
          </cell>
          <cell r="L76">
            <v>22.1</v>
          </cell>
          <cell r="M76">
            <v>4470</v>
          </cell>
          <cell r="N76">
            <v>325</v>
          </cell>
          <cell r="O76">
            <v>487</v>
          </cell>
        </row>
        <row r="77">
          <cell r="B77" t="str">
            <v>W30X99</v>
          </cell>
          <cell r="C77" t="str">
            <v>W30X99</v>
          </cell>
          <cell r="D77">
            <v>312</v>
          </cell>
          <cell r="E77">
            <v>99</v>
          </cell>
          <cell r="F77">
            <v>29</v>
          </cell>
          <cell r="G77">
            <v>29.7</v>
          </cell>
          <cell r="H77">
            <v>29.625</v>
          </cell>
          <cell r="I77" t="str">
            <v>–</v>
          </cell>
          <cell r="J77" t="str">
            <v>–</v>
          </cell>
          <cell r="K77" t="str">
            <v>–</v>
          </cell>
          <cell r="L77">
            <v>10.5</v>
          </cell>
          <cell r="M77">
            <v>3990</v>
          </cell>
          <cell r="N77" t="str">
            <v>–</v>
          </cell>
        </row>
        <row r="78">
          <cell r="B78" t="str">
            <v>W30X90</v>
          </cell>
          <cell r="C78" t="str">
            <v>W30X90</v>
          </cell>
          <cell r="D78">
            <v>283</v>
          </cell>
          <cell r="E78">
            <v>706</v>
          </cell>
          <cell r="F78">
            <v>1060</v>
          </cell>
          <cell r="G78">
            <v>428</v>
          </cell>
          <cell r="H78">
            <v>643</v>
          </cell>
          <cell r="I78">
            <v>20.6</v>
          </cell>
          <cell r="J78">
            <v>30.8</v>
          </cell>
          <cell r="K78">
            <v>7.38</v>
          </cell>
          <cell r="L78">
            <v>20.9</v>
          </cell>
          <cell r="M78">
            <v>3610</v>
          </cell>
          <cell r="N78">
            <v>249</v>
          </cell>
          <cell r="O78">
            <v>374</v>
          </cell>
        </row>
        <row r="79">
          <cell r="B79" t="str">
            <v>W27X539</v>
          </cell>
          <cell r="C79" t="str">
            <v>W27X539</v>
          </cell>
          <cell r="D79">
            <v>1890</v>
          </cell>
          <cell r="E79">
            <v>539</v>
          </cell>
          <cell r="F79">
            <v>159</v>
          </cell>
          <cell r="G79">
            <v>32.5</v>
          </cell>
          <cell r="H79">
            <v>32.5</v>
          </cell>
          <cell r="I79" t="str">
            <v>–</v>
          </cell>
          <cell r="J79" t="str">
            <v>–</v>
          </cell>
          <cell r="K79" t="str">
            <v>–</v>
          </cell>
          <cell r="L79">
            <v>15.3</v>
          </cell>
          <cell r="M79">
            <v>25600</v>
          </cell>
          <cell r="N79" t="str">
            <v>–</v>
          </cell>
        </row>
        <row r="80">
          <cell r="B80" t="str">
            <v>W27X368</v>
          </cell>
          <cell r="C80" t="str">
            <v>W27X368</v>
          </cell>
          <cell r="D80">
            <v>1240</v>
          </cell>
          <cell r="E80">
            <v>368</v>
          </cell>
          <cell r="F80">
            <v>109</v>
          </cell>
          <cell r="G80">
            <v>30.4</v>
          </cell>
          <cell r="H80">
            <v>30.375</v>
          </cell>
          <cell r="I80" t="str">
            <v>–</v>
          </cell>
          <cell r="J80" t="str">
            <v>–</v>
          </cell>
          <cell r="K80" t="str">
            <v>–</v>
          </cell>
          <cell r="L80">
            <v>14.7</v>
          </cell>
          <cell r="M80">
            <v>16200</v>
          </cell>
          <cell r="N80" t="str">
            <v>–</v>
          </cell>
        </row>
        <row r="81">
          <cell r="B81" t="str">
            <v>W27X336</v>
          </cell>
          <cell r="C81" t="str">
            <v>W27X336</v>
          </cell>
          <cell r="D81">
            <v>1130</v>
          </cell>
          <cell r="E81">
            <v>336</v>
          </cell>
          <cell r="F81">
            <v>99.2</v>
          </cell>
          <cell r="G81">
            <v>30</v>
          </cell>
          <cell r="H81">
            <v>30</v>
          </cell>
          <cell r="I81" t="str">
            <v>–</v>
          </cell>
          <cell r="J81" t="str">
            <v>–</v>
          </cell>
          <cell r="K81" t="str">
            <v>–</v>
          </cell>
          <cell r="L81">
            <v>14.6</v>
          </cell>
          <cell r="M81">
            <v>14600</v>
          </cell>
          <cell r="N81" t="str">
            <v>–</v>
          </cell>
        </row>
        <row r="82">
          <cell r="B82" t="str">
            <v>W27X307</v>
          </cell>
          <cell r="C82" t="str">
            <v>W27X307</v>
          </cell>
          <cell r="D82">
            <v>1030</v>
          </cell>
          <cell r="E82">
            <v>307</v>
          </cell>
          <cell r="F82">
            <v>90.2</v>
          </cell>
          <cell r="G82">
            <v>29.6</v>
          </cell>
          <cell r="H82">
            <v>29.625</v>
          </cell>
          <cell r="I82" t="str">
            <v>–</v>
          </cell>
          <cell r="J82" t="str">
            <v>–</v>
          </cell>
          <cell r="K82" t="str">
            <v>–</v>
          </cell>
          <cell r="L82">
            <v>14.4</v>
          </cell>
          <cell r="M82">
            <v>13100</v>
          </cell>
          <cell r="N82" t="str">
            <v>–</v>
          </cell>
        </row>
        <row r="83">
          <cell r="B83" t="str">
            <v>W27X281</v>
          </cell>
          <cell r="C83" t="str">
            <v>W27X281</v>
          </cell>
          <cell r="D83">
            <v>936</v>
          </cell>
          <cell r="E83">
            <v>281</v>
          </cell>
          <cell r="F83">
            <v>83.1</v>
          </cell>
          <cell r="G83">
            <v>29.3</v>
          </cell>
          <cell r="H83">
            <v>29.25</v>
          </cell>
          <cell r="I83" t="str">
            <v>–</v>
          </cell>
          <cell r="J83" t="str">
            <v>–</v>
          </cell>
          <cell r="K83" t="str">
            <v>–</v>
          </cell>
          <cell r="L83">
            <v>14.4</v>
          </cell>
          <cell r="M83">
            <v>11900</v>
          </cell>
          <cell r="N83" t="str">
            <v>–</v>
          </cell>
        </row>
        <row r="84">
          <cell r="B84" t="str">
            <v>W27X258</v>
          </cell>
          <cell r="C84" t="str">
            <v>W27X258</v>
          </cell>
          <cell r="D84">
            <v>852</v>
          </cell>
          <cell r="E84">
            <v>258</v>
          </cell>
          <cell r="F84">
            <v>76.099999999999994</v>
          </cell>
          <cell r="G84">
            <v>29</v>
          </cell>
          <cell r="H84">
            <v>29</v>
          </cell>
          <cell r="I84" t="str">
            <v>–</v>
          </cell>
          <cell r="J84" t="str">
            <v>–</v>
          </cell>
          <cell r="K84" t="str">
            <v>–</v>
          </cell>
          <cell r="L84">
            <v>14.3</v>
          </cell>
          <cell r="M84">
            <v>10800</v>
          </cell>
          <cell r="N84" t="str">
            <v>–</v>
          </cell>
        </row>
        <row r="85">
          <cell r="B85" t="str">
            <v>W27X235</v>
          </cell>
          <cell r="C85" t="str">
            <v>W27X235</v>
          </cell>
          <cell r="D85">
            <v>772</v>
          </cell>
          <cell r="E85">
            <v>235</v>
          </cell>
          <cell r="F85">
            <v>69.400000000000006</v>
          </cell>
          <cell r="G85">
            <v>28.7</v>
          </cell>
          <cell r="H85">
            <v>28.625</v>
          </cell>
          <cell r="I85" t="str">
            <v>–</v>
          </cell>
          <cell r="J85" t="str">
            <v>–</v>
          </cell>
          <cell r="K85" t="str">
            <v>–</v>
          </cell>
          <cell r="L85">
            <v>14.2</v>
          </cell>
          <cell r="M85">
            <v>9700</v>
          </cell>
          <cell r="N85" t="str">
            <v>–</v>
          </cell>
        </row>
        <row r="86">
          <cell r="B86" t="str">
            <v>W27X217</v>
          </cell>
          <cell r="C86" t="str">
            <v>W27X217</v>
          </cell>
          <cell r="D86">
            <v>711</v>
          </cell>
          <cell r="E86">
            <v>217</v>
          </cell>
          <cell r="F86">
            <v>63.9</v>
          </cell>
          <cell r="G86">
            <v>28.4</v>
          </cell>
          <cell r="H86">
            <v>28.375</v>
          </cell>
          <cell r="I86" t="str">
            <v>–</v>
          </cell>
          <cell r="J86" t="str">
            <v>–</v>
          </cell>
          <cell r="K86" t="str">
            <v>–</v>
          </cell>
          <cell r="L86">
            <v>14.1</v>
          </cell>
          <cell r="M86">
            <v>8910</v>
          </cell>
          <cell r="N86" t="str">
            <v>–</v>
          </cell>
        </row>
        <row r="87">
          <cell r="B87" t="str">
            <v>W27X194</v>
          </cell>
          <cell r="C87" t="str">
            <v>W27X194</v>
          </cell>
          <cell r="D87">
            <v>631</v>
          </cell>
          <cell r="E87">
            <v>194</v>
          </cell>
          <cell r="F87">
            <v>57.1</v>
          </cell>
          <cell r="G87">
            <v>28.1</v>
          </cell>
          <cell r="H87">
            <v>28.125</v>
          </cell>
          <cell r="I87" t="str">
            <v>–</v>
          </cell>
          <cell r="J87" t="str">
            <v>–</v>
          </cell>
          <cell r="K87" t="str">
            <v>–</v>
          </cell>
          <cell r="L87">
            <v>14</v>
          </cell>
          <cell r="M87">
            <v>7860</v>
          </cell>
          <cell r="N87" t="str">
            <v>–</v>
          </cell>
        </row>
        <row r="88">
          <cell r="B88" t="str">
            <v>W27X178</v>
          </cell>
          <cell r="C88" t="str">
            <v>W27X178</v>
          </cell>
          <cell r="D88">
            <v>570</v>
          </cell>
          <cell r="E88">
            <v>178</v>
          </cell>
          <cell r="F88">
            <v>52.5</v>
          </cell>
          <cell r="G88">
            <v>27.8</v>
          </cell>
          <cell r="H88">
            <v>27.75</v>
          </cell>
          <cell r="I88" t="str">
            <v>–</v>
          </cell>
          <cell r="J88" t="str">
            <v>–</v>
          </cell>
          <cell r="K88" t="str">
            <v>–</v>
          </cell>
          <cell r="L88">
            <v>14.1</v>
          </cell>
          <cell r="M88">
            <v>7020</v>
          </cell>
          <cell r="N88" t="str">
            <v>–</v>
          </cell>
        </row>
        <row r="89">
          <cell r="B89" t="str">
            <v>W27X161</v>
          </cell>
          <cell r="C89" t="str">
            <v>W27X161</v>
          </cell>
          <cell r="D89">
            <v>515</v>
          </cell>
          <cell r="E89">
            <v>161</v>
          </cell>
          <cell r="F89">
            <v>47.6</v>
          </cell>
          <cell r="G89">
            <v>27.6</v>
          </cell>
          <cell r="H89">
            <v>27.625</v>
          </cell>
          <cell r="I89" t="str">
            <v>–</v>
          </cell>
          <cell r="J89" t="str">
            <v>–</v>
          </cell>
          <cell r="K89" t="str">
            <v>–</v>
          </cell>
          <cell r="L89">
            <v>14</v>
          </cell>
          <cell r="M89">
            <v>6310</v>
          </cell>
          <cell r="N89" t="str">
            <v>–</v>
          </cell>
        </row>
        <row r="90">
          <cell r="B90" t="str">
            <v>W27X146</v>
          </cell>
          <cell r="C90" t="str">
            <v>W27X146</v>
          </cell>
          <cell r="D90">
            <v>464</v>
          </cell>
          <cell r="E90">
            <v>146</v>
          </cell>
          <cell r="F90">
            <v>43.2</v>
          </cell>
          <cell r="G90">
            <v>27.4</v>
          </cell>
          <cell r="H90">
            <v>27.375</v>
          </cell>
          <cell r="I90" t="str">
            <v>–</v>
          </cell>
          <cell r="J90" t="str">
            <v>–</v>
          </cell>
          <cell r="K90" t="str">
            <v>–</v>
          </cell>
          <cell r="L90">
            <v>14</v>
          </cell>
          <cell r="M90">
            <v>5660</v>
          </cell>
          <cell r="N90" t="str">
            <v>–</v>
          </cell>
        </row>
        <row r="91">
          <cell r="B91" t="str">
            <v>W27X129</v>
          </cell>
          <cell r="C91" t="str">
            <v>W27X129</v>
          </cell>
          <cell r="D91">
            <v>395</v>
          </cell>
          <cell r="E91">
            <v>129</v>
          </cell>
          <cell r="F91">
            <v>37.799999999999997</v>
          </cell>
          <cell r="G91">
            <v>27.6</v>
          </cell>
          <cell r="H91">
            <v>27.625</v>
          </cell>
          <cell r="I91" t="str">
            <v>–</v>
          </cell>
          <cell r="J91" t="str">
            <v>–</v>
          </cell>
          <cell r="K91" t="str">
            <v>–</v>
          </cell>
          <cell r="L91">
            <v>10</v>
          </cell>
          <cell r="M91">
            <v>4760</v>
          </cell>
          <cell r="N91" t="str">
            <v>–</v>
          </cell>
        </row>
        <row r="92">
          <cell r="B92" t="str">
            <v>W27X114</v>
          </cell>
          <cell r="C92" t="str">
            <v>W27X114</v>
          </cell>
          <cell r="D92">
            <v>343</v>
          </cell>
          <cell r="E92">
            <v>114</v>
          </cell>
          <cell r="F92">
            <v>33.6</v>
          </cell>
          <cell r="G92">
            <v>27.3</v>
          </cell>
          <cell r="H92">
            <v>27.25</v>
          </cell>
          <cell r="I92" t="str">
            <v>–</v>
          </cell>
          <cell r="J92" t="str">
            <v>–</v>
          </cell>
          <cell r="K92" t="str">
            <v>–</v>
          </cell>
          <cell r="L92">
            <v>10.1</v>
          </cell>
          <cell r="M92">
            <v>4080</v>
          </cell>
          <cell r="N92" t="str">
            <v>–</v>
          </cell>
        </row>
        <row r="93">
          <cell r="B93" t="str">
            <v>W27X102</v>
          </cell>
          <cell r="C93" t="str">
            <v>W27X102</v>
          </cell>
          <cell r="D93">
            <v>305</v>
          </cell>
          <cell r="E93">
            <v>102</v>
          </cell>
          <cell r="F93">
            <v>30</v>
          </cell>
          <cell r="G93">
            <v>27.1</v>
          </cell>
          <cell r="H93">
            <v>27.125</v>
          </cell>
          <cell r="I93" t="str">
            <v>–</v>
          </cell>
          <cell r="J93" t="str">
            <v>–</v>
          </cell>
          <cell r="K93" t="str">
            <v>–</v>
          </cell>
          <cell r="L93">
            <v>10</v>
          </cell>
          <cell r="M93">
            <v>3620</v>
          </cell>
          <cell r="N93" t="str">
            <v>–</v>
          </cell>
        </row>
        <row r="94">
          <cell r="B94" t="str">
            <v>W27X94</v>
          </cell>
          <cell r="C94" t="str">
            <v>W27X94</v>
          </cell>
          <cell r="D94">
            <v>278</v>
          </cell>
          <cell r="E94">
            <v>94</v>
          </cell>
          <cell r="F94">
            <v>27.6</v>
          </cell>
          <cell r="G94">
            <v>26.9</v>
          </cell>
          <cell r="H94">
            <v>26.875</v>
          </cell>
          <cell r="I94" t="str">
            <v>–</v>
          </cell>
          <cell r="J94" t="str">
            <v>–</v>
          </cell>
          <cell r="K94" t="str">
            <v>–</v>
          </cell>
          <cell r="L94">
            <v>10</v>
          </cell>
          <cell r="M94">
            <v>3270</v>
          </cell>
          <cell r="N94" t="str">
            <v>–</v>
          </cell>
        </row>
        <row r="95">
          <cell r="B95" t="str">
            <v>W27X84</v>
          </cell>
          <cell r="C95" t="str">
            <v>W27X84</v>
          </cell>
          <cell r="D95">
            <v>244</v>
          </cell>
          <cell r="E95">
            <v>609</v>
          </cell>
          <cell r="F95">
            <v>915</v>
          </cell>
          <cell r="G95">
            <v>372</v>
          </cell>
          <cell r="H95">
            <v>559</v>
          </cell>
          <cell r="I95">
            <v>17.600000000000001</v>
          </cell>
          <cell r="J95">
            <v>26.4</v>
          </cell>
          <cell r="K95">
            <v>7.31</v>
          </cell>
          <cell r="L95">
            <v>20.8</v>
          </cell>
          <cell r="M95">
            <v>2850</v>
          </cell>
          <cell r="N95">
            <v>246</v>
          </cell>
          <cell r="O95">
            <v>368</v>
          </cell>
        </row>
        <row r="96">
          <cell r="B96" t="str">
            <v>W24X370</v>
          </cell>
          <cell r="C96" t="str">
            <v>W24X370</v>
          </cell>
          <cell r="D96">
            <v>1130</v>
          </cell>
          <cell r="E96">
            <v>370</v>
          </cell>
          <cell r="F96">
            <v>109</v>
          </cell>
          <cell r="G96">
            <v>28</v>
          </cell>
          <cell r="H96">
            <v>28</v>
          </cell>
          <cell r="I96" t="str">
            <v>–</v>
          </cell>
          <cell r="J96" t="str">
            <v>–</v>
          </cell>
          <cell r="K96" t="str">
            <v>–</v>
          </cell>
          <cell r="L96">
            <v>13.7</v>
          </cell>
          <cell r="M96">
            <v>13400</v>
          </cell>
          <cell r="N96" t="str">
            <v>–</v>
          </cell>
        </row>
        <row r="97">
          <cell r="B97" t="str">
            <v>W24X335</v>
          </cell>
          <cell r="C97" t="str">
            <v>W24X335</v>
          </cell>
          <cell r="D97">
            <v>1020</v>
          </cell>
          <cell r="E97">
            <v>335</v>
          </cell>
          <cell r="F97">
            <v>98.3</v>
          </cell>
          <cell r="G97">
            <v>27.5</v>
          </cell>
          <cell r="H97">
            <v>27.5</v>
          </cell>
          <cell r="I97" t="str">
            <v>–</v>
          </cell>
          <cell r="J97" t="str">
            <v>–</v>
          </cell>
          <cell r="K97" t="str">
            <v>–</v>
          </cell>
          <cell r="L97">
            <v>13.5</v>
          </cell>
          <cell r="M97">
            <v>11900</v>
          </cell>
          <cell r="N97" t="str">
            <v>–</v>
          </cell>
        </row>
        <row r="98">
          <cell r="B98" t="str">
            <v>W24X306</v>
          </cell>
          <cell r="C98" t="str">
            <v>W24X306</v>
          </cell>
          <cell r="D98">
            <v>922</v>
          </cell>
          <cell r="E98">
            <v>306</v>
          </cell>
          <cell r="F98">
            <v>89.7</v>
          </cell>
          <cell r="G98">
            <v>27.1</v>
          </cell>
          <cell r="H98">
            <v>27.125</v>
          </cell>
          <cell r="I98" t="str">
            <v>–</v>
          </cell>
          <cell r="J98" t="str">
            <v>–</v>
          </cell>
          <cell r="K98" t="str">
            <v>–</v>
          </cell>
          <cell r="L98">
            <v>13.4</v>
          </cell>
          <cell r="M98">
            <v>10700</v>
          </cell>
          <cell r="N98" t="str">
            <v>–</v>
          </cell>
        </row>
        <row r="99">
          <cell r="B99" t="str">
            <v>W24X279</v>
          </cell>
          <cell r="C99" t="str">
            <v>W24X279</v>
          </cell>
          <cell r="D99">
            <v>835</v>
          </cell>
          <cell r="E99">
            <v>279</v>
          </cell>
          <cell r="F99">
            <v>81.900000000000006</v>
          </cell>
          <cell r="G99">
            <v>26.7</v>
          </cell>
          <cell r="H99">
            <v>26.75</v>
          </cell>
          <cell r="I99" t="str">
            <v>–</v>
          </cell>
          <cell r="J99" t="str">
            <v>–</v>
          </cell>
          <cell r="K99" t="str">
            <v>–</v>
          </cell>
          <cell r="L99">
            <v>13.3</v>
          </cell>
          <cell r="M99">
            <v>9600</v>
          </cell>
          <cell r="N99" t="str">
            <v>–</v>
          </cell>
        </row>
        <row r="100">
          <cell r="B100" t="str">
            <v>W24X250</v>
          </cell>
          <cell r="C100" t="str">
            <v>W24X250</v>
          </cell>
          <cell r="D100">
            <v>744</v>
          </cell>
          <cell r="E100">
            <v>250</v>
          </cell>
          <cell r="F100">
            <v>73.5</v>
          </cell>
          <cell r="G100">
            <v>26.3</v>
          </cell>
          <cell r="H100">
            <v>26.375</v>
          </cell>
          <cell r="I100" t="str">
            <v>–</v>
          </cell>
          <cell r="J100" t="str">
            <v>–</v>
          </cell>
          <cell r="K100" t="str">
            <v>–</v>
          </cell>
          <cell r="L100">
            <v>13.2</v>
          </cell>
          <cell r="M100">
            <v>8490</v>
          </cell>
          <cell r="N100" t="str">
            <v>–</v>
          </cell>
        </row>
        <row r="101">
          <cell r="B101" t="str">
            <v>W24X229</v>
          </cell>
          <cell r="C101" t="str">
            <v>W24X229</v>
          </cell>
          <cell r="D101">
            <v>675</v>
          </cell>
          <cell r="E101">
            <v>229</v>
          </cell>
          <cell r="F101">
            <v>67.2</v>
          </cell>
          <cell r="G101">
            <v>26</v>
          </cell>
          <cell r="H101">
            <v>26</v>
          </cell>
          <cell r="I101" t="str">
            <v>–</v>
          </cell>
          <cell r="J101" t="str">
            <v>–</v>
          </cell>
          <cell r="K101" t="str">
            <v>–</v>
          </cell>
          <cell r="L101">
            <v>13.1</v>
          </cell>
          <cell r="M101">
            <v>7650</v>
          </cell>
          <cell r="N101" t="str">
            <v>–</v>
          </cell>
        </row>
        <row r="102">
          <cell r="B102" t="str">
            <v>W24X207</v>
          </cell>
          <cell r="C102" t="str">
            <v>W24X207</v>
          </cell>
          <cell r="D102">
            <v>606</v>
          </cell>
          <cell r="E102">
            <v>207</v>
          </cell>
          <cell r="F102">
            <v>60.7</v>
          </cell>
          <cell r="G102">
            <v>25.7</v>
          </cell>
          <cell r="H102">
            <v>25.75</v>
          </cell>
          <cell r="I102" t="str">
            <v>–</v>
          </cell>
          <cell r="J102" t="str">
            <v>–</v>
          </cell>
          <cell r="K102" t="str">
            <v>–</v>
          </cell>
          <cell r="L102">
            <v>13</v>
          </cell>
          <cell r="M102">
            <v>6820</v>
          </cell>
          <cell r="N102" t="str">
            <v>–</v>
          </cell>
        </row>
        <row r="103">
          <cell r="B103" t="str">
            <v>W24X192</v>
          </cell>
          <cell r="C103" t="str">
            <v>W24X192</v>
          </cell>
          <cell r="D103">
            <v>559</v>
          </cell>
          <cell r="E103">
            <v>192</v>
          </cell>
          <cell r="F103">
            <v>56.5</v>
          </cell>
          <cell r="G103">
            <v>25.5</v>
          </cell>
          <cell r="H103">
            <v>25.5</v>
          </cell>
          <cell r="I103" t="str">
            <v>–</v>
          </cell>
          <cell r="J103" t="str">
            <v>–</v>
          </cell>
          <cell r="K103" t="str">
            <v>–</v>
          </cell>
          <cell r="L103">
            <v>13</v>
          </cell>
          <cell r="M103">
            <v>6260</v>
          </cell>
          <cell r="N103" t="str">
            <v>–</v>
          </cell>
        </row>
        <row r="104">
          <cell r="B104" t="str">
            <v>W24X176</v>
          </cell>
          <cell r="C104" t="str">
            <v>W24X176</v>
          </cell>
          <cell r="D104">
            <v>511</v>
          </cell>
          <cell r="E104">
            <v>176</v>
          </cell>
          <cell r="F104">
            <v>51.7</v>
          </cell>
          <cell r="G104">
            <v>25.2</v>
          </cell>
          <cell r="H104">
            <v>25.25</v>
          </cell>
          <cell r="I104" t="str">
            <v>–</v>
          </cell>
          <cell r="J104" t="str">
            <v>–</v>
          </cell>
          <cell r="K104" t="str">
            <v>–</v>
          </cell>
          <cell r="L104">
            <v>12.9</v>
          </cell>
          <cell r="M104">
            <v>5680</v>
          </cell>
          <cell r="N104" t="str">
            <v>–</v>
          </cell>
        </row>
        <row r="105">
          <cell r="B105" t="str">
            <v>W24X162</v>
          </cell>
          <cell r="C105" t="str">
            <v>W24X162</v>
          </cell>
          <cell r="D105">
            <v>468</v>
          </cell>
          <cell r="E105">
            <v>162</v>
          </cell>
          <cell r="F105">
            <v>47.8</v>
          </cell>
          <cell r="G105">
            <v>25</v>
          </cell>
          <cell r="H105">
            <v>25</v>
          </cell>
          <cell r="I105" t="str">
            <v>–</v>
          </cell>
          <cell r="J105" t="str">
            <v>–</v>
          </cell>
          <cell r="K105" t="str">
            <v>–</v>
          </cell>
          <cell r="L105">
            <v>13</v>
          </cell>
          <cell r="M105">
            <v>5170</v>
          </cell>
          <cell r="N105" t="str">
            <v>–</v>
          </cell>
        </row>
        <row r="106">
          <cell r="B106" t="str">
            <v>W24X146</v>
          </cell>
          <cell r="C106" t="str">
            <v>W24X146</v>
          </cell>
          <cell r="D106">
            <v>418</v>
          </cell>
          <cell r="E106">
            <v>146</v>
          </cell>
          <cell r="F106">
            <v>43</v>
          </cell>
          <cell r="G106">
            <v>24.7</v>
          </cell>
          <cell r="H106">
            <v>24.75</v>
          </cell>
          <cell r="I106" t="str">
            <v>–</v>
          </cell>
          <cell r="J106" t="str">
            <v>–</v>
          </cell>
          <cell r="K106" t="str">
            <v>–</v>
          </cell>
          <cell r="L106">
            <v>12.9</v>
          </cell>
          <cell r="M106">
            <v>4580</v>
          </cell>
          <cell r="N106" t="str">
            <v>–</v>
          </cell>
        </row>
        <row r="107">
          <cell r="B107" t="str">
            <v>W24X131</v>
          </cell>
          <cell r="C107" t="str">
            <v>W24X131</v>
          </cell>
          <cell r="D107">
            <v>370</v>
          </cell>
          <cell r="E107">
            <v>131</v>
          </cell>
          <cell r="F107">
            <v>38.6</v>
          </cell>
          <cell r="G107">
            <v>24.5</v>
          </cell>
          <cell r="H107">
            <v>24.5</v>
          </cell>
          <cell r="I107" t="str">
            <v>–</v>
          </cell>
          <cell r="J107" t="str">
            <v>–</v>
          </cell>
          <cell r="K107" t="str">
            <v>–</v>
          </cell>
          <cell r="L107">
            <v>12.9</v>
          </cell>
          <cell r="M107">
            <v>4020</v>
          </cell>
          <cell r="N107" t="str">
            <v>–</v>
          </cell>
        </row>
        <row r="108">
          <cell r="B108" t="str">
            <v>W24X117</v>
          </cell>
          <cell r="C108" t="str">
            <v>W24X117</v>
          </cell>
          <cell r="D108">
            <v>327</v>
          </cell>
          <cell r="E108">
            <v>117</v>
          </cell>
          <cell r="F108">
            <v>34.4</v>
          </cell>
          <cell r="G108">
            <v>24.3</v>
          </cell>
          <cell r="H108">
            <v>24.25</v>
          </cell>
          <cell r="I108" t="str">
            <v>–</v>
          </cell>
          <cell r="J108" t="str">
            <v>–</v>
          </cell>
          <cell r="K108" t="str">
            <v>–</v>
          </cell>
          <cell r="L108">
            <v>12.8</v>
          </cell>
          <cell r="M108">
            <v>3540</v>
          </cell>
          <cell r="N108" t="str">
            <v>–</v>
          </cell>
        </row>
        <row r="109">
          <cell r="B109" t="str">
            <v>W24X104</v>
          </cell>
          <cell r="C109" t="str">
            <v>W24X104</v>
          </cell>
          <cell r="D109">
            <v>289</v>
          </cell>
          <cell r="E109">
            <v>104</v>
          </cell>
          <cell r="F109">
            <v>30.7</v>
          </cell>
          <cell r="G109">
            <v>24.1</v>
          </cell>
          <cell r="H109">
            <v>24</v>
          </cell>
          <cell r="I109" t="str">
            <v>–</v>
          </cell>
          <cell r="J109" t="str">
            <v>–</v>
          </cell>
          <cell r="K109" t="str">
            <v>–</v>
          </cell>
          <cell r="L109">
            <v>12.8</v>
          </cell>
          <cell r="M109">
            <v>3100</v>
          </cell>
          <cell r="N109" t="str">
            <v>–</v>
          </cell>
        </row>
        <row r="110">
          <cell r="B110" t="str">
            <v>W24X103</v>
          </cell>
          <cell r="C110" t="str">
            <v>W24X103</v>
          </cell>
          <cell r="D110">
            <v>280</v>
          </cell>
          <cell r="E110">
            <v>103</v>
          </cell>
          <cell r="F110">
            <v>30.3</v>
          </cell>
          <cell r="G110">
            <v>24.5</v>
          </cell>
          <cell r="H110">
            <v>24.5</v>
          </cell>
          <cell r="I110" t="str">
            <v>–</v>
          </cell>
          <cell r="J110" t="str">
            <v>–</v>
          </cell>
          <cell r="K110" t="str">
            <v>–</v>
          </cell>
          <cell r="L110">
            <v>9</v>
          </cell>
          <cell r="M110">
            <v>3000</v>
          </cell>
          <cell r="N110" t="str">
            <v>–</v>
          </cell>
        </row>
        <row r="111">
          <cell r="B111" t="str">
            <v>W24X94</v>
          </cell>
          <cell r="C111" t="str">
            <v>W24X94</v>
          </cell>
          <cell r="D111">
            <v>254</v>
          </cell>
          <cell r="E111">
            <v>94</v>
          </cell>
          <cell r="F111">
            <v>27.7</v>
          </cell>
          <cell r="G111">
            <v>24.3</v>
          </cell>
          <cell r="H111">
            <v>24.25</v>
          </cell>
          <cell r="I111" t="str">
            <v>–</v>
          </cell>
          <cell r="J111" t="str">
            <v>–</v>
          </cell>
          <cell r="K111" t="str">
            <v>–</v>
          </cell>
          <cell r="L111">
            <v>9.07</v>
          </cell>
          <cell r="M111">
            <v>2700</v>
          </cell>
          <cell r="N111" t="str">
            <v>–</v>
          </cell>
        </row>
        <row r="112">
          <cell r="B112" t="str">
            <v>W24X84</v>
          </cell>
          <cell r="C112" t="str">
            <v>W24X84</v>
          </cell>
          <cell r="D112">
            <v>224</v>
          </cell>
          <cell r="E112">
            <v>84</v>
          </cell>
          <cell r="F112">
            <v>24.7</v>
          </cell>
          <cell r="G112">
            <v>24.1</v>
          </cell>
          <cell r="H112">
            <v>24.125</v>
          </cell>
          <cell r="I112" t="str">
            <v>–</v>
          </cell>
          <cell r="J112" t="str">
            <v>–</v>
          </cell>
          <cell r="K112" t="str">
            <v>–</v>
          </cell>
          <cell r="L112">
            <v>9.02</v>
          </cell>
          <cell r="M112">
            <v>2370</v>
          </cell>
          <cell r="N112" t="str">
            <v>–</v>
          </cell>
        </row>
        <row r="113">
          <cell r="B113" t="str">
            <v>W24X76</v>
          </cell>
          <cell r="C113" t="str">
            <v>W24X76</v>
          </cell>
          <cell r="D113">
            <v>200</v>
          </cell>
          <cell r="E113">
            <v>76</v>
          </cell>
          <cell r="F113">
            <v>22.4</v>
          </cell>
          <cell r="G113">
            <v>23.9</v>
          </cell>
          <cell r="H113">
            <v>23.875</v>
          </cell>
          <cell r="I113" t="str">
            <v>–</v>
          </cell>
          <cell r="J113" t="str">
            <v>–</v>
          </cell>
          <cell r="K113" t="str">
            <v>–</v>
          </cell>
          <cell r="L113">
            <v>8.99</v>
          </cell>
          <cell r="M113">
            <v>2100</v>
          </cell>
          <cell r="N113" t="str">
            <v>–</v>
          </cell>
        </row>
        <row r="114">
          <cell r="B114" t="str">
            <v>W24X68</v>
          </cell>
          <cell r="C114" t="str">
            <v>W24X68</v>
          </cell>
          <cell r="D114">
            <v>177</v>
          </cell>
          <cell r="E114">
            <v>68</v>
          </cell>
          <cell r="F114">
            <v>20.100000000000001</v>
          </cell>
          <cell r="G114">
            <v>23.7</v>
          </cell>
          <cell r="H114">
            <v>23.75</v>
          </cell>
          <cell r="I114" t="str">
            <v>–</v>
          </cell>
          <cell r="J114" t="str">
            <v>–</v>
          </cell>
          <cell r="K114" t="str">
            <v>–</v>
          </cell>
          <cell r="L114">
            <v>8.9700000000000006</v>
          </cell>
          <cell r="M114">
            <v>1830</v>
          </cell>
          <cell r="N114" t="str">
            <v>–</v>
          </cell>
        </row>
        <row r="115">
          <cell r="B115" t="str">
            <v>W24X62</v>
          </cell>
          <cell r="C115" t="str">
            <v>W24X62</v>
          </cell>
          <cell r="D115">
            <v>153</v>
          </cell>
          <cell r="E115">
            <v>62</v>
          </cell>
          <cell r="F115">
            <v>18.2</v>
          </cell>
          <cell r="G115">
            <v>23.7</v>
          </cell>
          <cell r="H115">
            <v>23.75</v>
          </cell>
          <cell r="I115" t="str">
            <v>–</v>
          </cell>
          <cell r="J115" t="str">
            <v>–</v>
          </cell>
          <cell r="K115" t="str">
            <v>–</v>
          </cell>
          <cell r="L115">
            <v>7.04</v>
          </cell>
          <cell r="M115">
            <v>1550</v>
          </cell>
          <cell r="N115" t="str">
            <v>–</v>
          </cell>
        </row>
        <row r="116">
          <cell r="B116" t="str">
            <v>W24X55</v>
          </cell>
          <cell r="C116" t="str">
            <v>W24X55</v>
          </cell>
          <cell r="D116">
            <v>134</v>
          </cell>
          <cell r="E116">
            <v>334</v>
          </cell>
          <cell r="F116">
            <v>503</v>
          </cell>
          <cell r="G116">
            <v>199</v>
          </cell>
          <cell r="H116">
            <v>299</v>
          </cell>
          <cell r="I116">
            <v>14.7</v>
          </cell>
          <cell r="J116">
            <v>22.2</v>
          </cell>
          <cell r="K116">
            <v>4.7300000000000004</v>
          </cell>
          <cell r="L116">
            <v>13.9</v>
          </cell>
          <cell r="M116">
            <v>1350</v>
          </cell>
          <cell r="N116">
            <v>167</v>
          </cell>
          <cell r="O116">
            <v>252</v>
          </cell>
        </row>
        <row r="117">
          <cell r="B117" t="str">
            <v>W21X201</v>
          </cell>
          <cell r="C117" t="str">
            <v>W21X201</v>
          </cell>
          <cell r="D117">
            <v>530</v>
          </cell>
          <cell r="E117">
            <v>201</v>
          </cell>
          <cell r="F117">
            <v>59.3</v>
          </cell>
          <cell r="G117">
            <v>23</v>
          </cell>
          <cell r="H117">
            <v>23</v>
          </cell>
          <cell r="I117" t="str">
            <v>–</v>
          </cell>
          <cell r="J117" t="str">
            <v>–</v>
          </cell>
          <cell r="K117" t="str">
            <v>–</v>
          </cell>
          <cell r="L117">
            <v>12.6</v>
          </cell>
          <cell r="M117">
            <v>5310</v>
          </cell>
          <cell r="N117" t="str">
            <v>–</v>
          </cell>
        </row>
        <row r="118">
          <cell r="B118" t="str">
            <v>W21X182</v>
          </cell>
          <cell r="C118" t="str">
            <v>W21X182</v>
          </cell>
          <cell r="D118">
            <v>476</v>
          </cell>
          <cell r="E118">
            <v>182</v>
          </cell>
          <cell r="F118">
            <v>53.6</v>
          </cell>
          <cell r="G118">
            <v>22.7</v>
          </cell>
          <cell r="H118">
            <v>22.75</v>
          </cell>
          <cell r="I118" t="str">
            <v>–</v>
          </cell>
          <cell r="J118" t="str">
            <v>–</v>
          </cell>
          <cell r="K118" t="str">
            <v>–</v>
          </cell>
          <cell r="L118">
            <v>12.5</v>
          </cell>
          <cell r="M118">
            <v>4730</v>
          </cell>
          <cell r="N118" t="str">
            <v>–</v>
          </cell>
        </row>
        <row r="119">
          <cell r="B119" t="str">
            <v>W21X166</v>
          </cell>
          <cell r="C119" t="str">
            <v>W21X166</v>
          </cell>
          <cell r="D119">
            <v>432</v>
          </cell>
          <cell r="E119">
            <v>166</v>
          </cell>
          <cell r="F119">
            <v>48.8</v>
          </cell>
          <cell r="G119">
            <v>22.5</v>
          </cell>
          <cell r="H119">
            <v>22.5</v>
          </cell>
          <cell r="I119" t="str">
            <v>–</v>
          </cell>
          <cell r="J119" t="str">
            <v>–</v>
          </cell>
          <cell r="K119" t="str">
            <v>–</v>
          </cell>
          <cell r="L119">
            <v>12.4</v>
          </cell>
          <cell r="M119">
            <v>4280</v>
          </cell>
          <cell r="N119" t="str">
            <v>–</v>
          </cell>
        </row>
        <row r="120">
          <cell r="B120" t="str">
            <v>W21X147</v>
          </cell>
          <cell r="C120" t="str">
            <v>W21X147</v>
          </cell>
          <cell r="D120">
            <v>373</v>
          </cell>
          <cell r="E120">
            <v>147</v>
          </cell>
          <cell r="F120">
            <v>43.2</v>
          </cell>
          <cell r="G120">
            <v>22.1</v>
          </cell>
          <cell r="H120">
            <v>22</v>
          </cell>
          <cell r="I120" t="str">
            <v>–</v>
          </cell>
          <cell r="J120" t="str">
            <v>–</v>
          </cell>
          <cell r="K120" t="str">
            <v>–</v>
          </cell>
          <cell r="L120">
            <v>12.5</v>
          </cell>
          <cell r="M120">
            <v>3630</v>
          </cell>
          <cell r="N120" t="str">
            <v>–</v>
          </cell>
        </row>
        <row r="121">
          <cell r="B121" t="str">
            <v>W21X132</v>
          </cell>
          <cell r="C121" t="str">
            <v>W21X132</v>
          </cell>
          <cell r="D121">
            <v>333</v>
          </cell>
          <cell r="E121">
            <v>132</v>
          </cell>
          <cell r="F121">
            <v>38.799999999999997</v>
          </cell>
          <cell r="G121">
            <v>21.8</v>
          </cell>
          <cell r="H121">
            <v>21.875</v>
          </cell>
          <cell r="I121" t="str">
            <v>–</v>
          </cell>
          <cell r="J121" t="str">
            <v>–</v>
          </cell>
          <cell r="K121" t="str">
            <v>–</v>
          </cell>
          <cell r="L121">
            <v>12.4</v>
          </cell>
          <cell r="M121">
            <v>3220</v>
          </cell>
          <cell r="N121" t="str">
            <v>–</v>
          </cell>
        </row>
        <row r="122">
          <cell r="B122" t="str">
            <v>W21X122</v>
          </cell>
          <cell r="C122" t="str">
            <v>W21X122</v>
          </cell>
          <cell r="D122">
            <v>307</v>
          </cell>
          <cell r="E122">
            <v>122</v>
          </cell>
          <cell r="F122">
            <v>35.9</v>
          </cell>
          <cell r="G122">
            <v>21.7</v>
          </cell>
          <cell r="H122">
            <v>21.625</v>
          </cell>
          <cell r="I122" t="str">
            <v>–</v>
          </cell>
          <cell r="J122" t="str">
            <v>–</v>
          </cell>
          <cell r="K122" t="str">
            <v>–</v>
          </cell>
          <cell r="L122">
            <v>12.4</v>
          </cell>
          <cell r="M122">
            <v>2960</v>
          </cell>
          <cell r="N122" t="str">
            <v>–</v>
          </cell>
        </row>
        <row r="123">
          <cell r="B123" t="str">
            <v>W21X111</v>
          </cell>
          <cell r="C123" t="str">
            <v>W21X111</v>
          </cell>
          <cell r="D123">
            <v>279</v>
          </cell>
          <cell r="E123">
            <v>111</v>
          </cell>
          <cell r="F123">
            <v>32.6</v>
          </cell>
          <cell r="G123">
            <v>21.5</v>
          </cell>
          <cell r="H123">
            <v>21.5</v>
          </cell>
          <cell r="I123" t="str">
            <v>–</v>
          </cell>
          <cell r="J123" t="str">
            <v>–</v>
          </cell>
          <cell r="K123" t="str">
            <v>–</v>
          </cell>
          <cell r="L123">
            <v>12.3</v>
          </cell>
          <cell r="M123">
            <v>2670</v>
          </cell>
          <cell r="N123" t="str">
            <v>–</v>
          </cell>
        </row>
        <row r="124">
          <cell r="B124" t="str">
            <v>W21X101</v>
          </cell>
          <cell r="C124" t="str">
            <v>W21X101</v>
          </cell>
          <cell r="D124">
            <v>253</v>
          </cell>
          <cell r="E124">
            <v>101</v>
          </cell>
          <cell r="F124">
            <v>29.8</v>
          </cell>
          <cell r="G124">
            <v>21.4</v>
          </cell>
          <cell r="H124">
            <v>21.375</v>
          </cell>
          <cell r="I124" t="str">
            <v>–</v>
          </cell>
          <cell r="J124" t="str">
            <v>–</v>
          </cell>
          <cell r="K124" t="str">
            <v>–</v>
          </cell>
          <cell r="L124">
            <v>12.3</v>
          </cell>
          <cell r="M124">
            <v>2420</v>
          </cell>
          <cell r="N124" t="str">
            <v>–</v>
          </cell>
        </row>
        <row r="125">
          <cell r="B125" t="str">
            <v>W21X93</v>
          </cell>
          <cell r="C125" t="str">
            <v>W21X93</v>
          </cell>
          <cell r="D125">
            <v>221</v>
          </cell>
          <cell r="E125">
            <v>93</v>
          </cell>
          <cell r="F125">
            <v>27.3</v>
          </cell>
          <cell r="G125">
            <v>21.6</v>
          </cell>
          <cell r="H125">
            <v>21.625</v>
          </cell>
          <cell r="I125" t="str">
            <v>–</v>
          </cell>
          <cell r="J125" t="str">
            <v>–</v>
          </cell>
          <cell r="K125" t="str">
            <v>–</v>
          </cell>
          <cell r="L125">
            <v>8.42</v>
          </cell>
          <cell r="M125">
            <v>2070</v>
          </cell>
          <cell r="N125" t="str">
            <v>–</v>
          </cell>
        </row>
        <row r="126">
          <cell r="B126" t="str">
            <v>W21X83</v>
          </cell>
          <cell r="C126" t="str">
            <v>W21X83</v>
          </cell>
          <cell r="D126">
            <v>196</v>
          </cell>
          <cell r="E126">
            <v>83</v>
          </cell>
          <cell r="F126">
            <v>24.4</v>
          </cell>
          <cell r="G126">
            <v>21.4</v>
          </cell>
          <cell r="H126">
            <v>21.375</v>
          </cell>
          <cell r="I126" t="str">
            <v>–</v>
          </cell>
          <cell r="J126" t="str">
            <v>–</v>
          </cell>
          <cell r="K126" t="str">
            <v>–</v>
          </cell>
          <cell r="L126">
            <v>8.36</v>
          </cell>
          <cell r="M126">
            <v>1830</v>
          </cell>
          <cell r="N126" t="str">
            <v>–</v>
          </cell>
        </row>
        <row r="127">
          <cell r="B127" t="str">
            <v>W21X73</v>
          </cell>
          <cell r="C127" t="str">
            <v>W21X73</v>
          </cell>
          <cell r="D127">
            <v>172</v>
          </cell>
          <cell r="E127">
            <v>73</v>
          </cell>
          <cell r="F127">
            <v>21.5</v>
          </cell>
          <cell r="G127">
            <v>21.2</v>
          </cell>
          <cell r="H127">
            <v>21.25</v>
          </cell>
          <cell r="I127" t="str">
            <v>–</v>
          </cell>
          <cell r="J127" t="str">
            <v>–</v>
          </cell>
          <cell r="K127" t="str">
            <v>–</v>
          </cell>
          <cell r="L127">
            <v>8.3000000000000007</v>
          </cell>
          <cell r="M127">
            <v>1600</v>
          </cell>
          <cell r="N127" t="str">
            <v>–</v>
          </cell>
        </row>
        <row r="128">
          <cell r="B128" t="str">
            <v>W21X68</v>
          </cell>
          <cell r="C128" t="str">
            <v>W21X68</v>
          </cell>
          <cell r="D128">
            <v>160</v>
          </cell>
          <cell r="E128">
            <v>399</v>
          </cell>
          <cell r="F128">
            <v>600</v>
          </cell>
          <cell r="G128">
            <v>245</v>
          </cell>
          <cell r="H128">
            <v>368</v>
          </cell>
          <cell r="I128">
            <v>12.5</v>
          </cell>
          <cell r="J128">
            <v>18.8</v>
          </cell>
          <cell r="K128">
            <v>6.36</v>
          </cell>
          <cell r="L128">
            <v>18.7</v>
          </cell>
          <cell r="M128">
            <v>1480</v>
          </cell>
          <cell r="N128">
            <v>181</v>
          </cell>
          <cell r="O128">
            <v>272</v>
          </cell>
        </row>
        <row r="129">
          <cell r="B129" t="str">
            <v>W21X62</v>
          </cell>
          <cell r="C129" t="str">
            <v>W21X62</v>
          </cell>
          <cell r="D129">
            <v>144</v>
          </cell>
          <cell r="E129">
            <v>359</v>
          </cell>
          <cell r="F129">
            <v>540</v>
          </cell>
          <cell r="G129">
            <v>222</v>
          </cell>
          <cell r="H129">
            <v>333</v>
          </cell>
          <cell r="I129">
            <v>11.6</v>
          </cell>
          <cell r="J129">
            <v>17.5</v>
          </cell>
          <cell r="K129">
            <v>6.25</v>
          </cell>
          <cell r="L129">
            <v>18.100000000000001</v>
          </cell>
          <cell r="M129">
            <v>1330</v>
          </cell>
          <cell r="N129">
            <v>168</v>
          </cell>
          <cell r="O129">
            <v>252</v>
          </cell>
        </row>
        <row r="130">
          <cell r="B130" t="str">
            <v>W21X55</v>
          </cell>
          <cell r="C130" t="str">
            <v>W21X55</v>
          </cell>
          <cell r="D130">
            <v>126</v>
          </cell>
          <cell r="E130">
            <v>314</v>
          </cell>
          <cell r="F130">
            <v>473</v>
          </cell>
          <cell r="G130">
            <v>192</v>
          </cell>
          <cell r="H130">
            <v>289</v>
          </cell>
          <cell r="I130">
            <v>10.8</v>
          </cell>
          <cell r="J130">
            <v>16.3</v>
          </cell>
          <cell r="K130">
            <v>6.11</v>
          </cell>
          <cell r="L130">
            <v>17.399999999999999</v>
          </cell>
          <cell r="M130">
            <v>1140</v>
          </cell>
          <cell r="N130">
            <v>156</v>
          </cell>
          <cell r="O130">
            <v>234</v>
          </cell>
        </row>
        <row r="131">
          <cell r="B131" t="str">
            <v>W21X48</v>
          </cell>
          <cell r="C131" t="str">
            <v>W21X48</v>
          </cell>
          <cell r="D131">
            <v>107</v>
          </cell>
          <cell r="E131">
            <v>48</v>
          </cell>
          <cell r="F131">
            <v>14.1</v>
          </cell>
          <cell r="G131">
            <v>20.6</v>
          </cell>
          <cell r="H131">
            <v>20.625</v>
          </cell>
          <cell r="I131" t="str">
            <v>–</v>
          </cell>
          <cell r="J131" t="str">
            <v>–</v>
          </cell>
          <cell r="K131" t="str">
            <v>–</v>
          </cell>
          <cell r="L131">
            <v>8.14</v>
          </cell>
          <cell r="M131">
            <v>959</v>
          </cell>
          <cell r="N131" t="str">
            <v>–</v>
          </cell>
        </row>
        <row r="132">
          <cell r="B132" t="str">
            <v>W21X57</v>
          </cell>
          <cell r="C132" t="str">
            <v>W21X57</v>
          </cell>
          <cell r="D132">
            <v>129</v>
          </cell>
          <cell r="E132">
            <v>57</v>
          </cell>
          <cell r="F132">
            <v>16.7</v>
          </cell>
          <cell r="G132">
            <v>21.1</v>
          </cell>
          <cell r="H132">
            <v>21</v>
          </cell>
          <cell r="I132" t="str">
            <v>–</v>
          </cell>
          <cell r="J132" t="str">
            <v>–</v>
          </cell>
          <cell r="K132" t="str">
            <v>–</v>
          </cell>
          <cell r="L132">
            <v>6.56</v>
          </cell>
          <cell r="M132">
            <v>1170</v>
          </cell>
          <cell r="N132" t="str">
            <v>–</v>
          </cell>
        </row>
        <row r="133">
          <cell r="B133" t="str">
            <v>W21X50</v>
          </cell>
          <cell r="C133" t="str">
            <v>W21X50</v>
          </cell>
          <cell r="D133">
            <v>110</v>
          </cell>
          <cell r="E133">
            <v>50</v>
          </cell>
          <cell r="F133">
            <v>14.7</v>
          </cell>
          <cell r="G133">
            <v>20.8</v>
          </cell>
          <cell r="H133">
            <v>20.875</v>
          </cell>
          <cell r="I133" t="str">
            <v>–</v>
          </cell>
          <cell r="J133" t="str">
            <v>–</v>
          </cell>
          <cell r="K133" t="str">
            <v>–</v>
          </cell>
          <cell r="L133">
            <v>6.53</v>
          </cell>
          <cell r="M133">
            <v>984</v>
          </cell>
          <cell r="N133" t="str">
            <v>–</v>
          </cell>
        </row>
        <row r="134">
          <cell r="B134" t="str">
            <v>W21X44</v>
          </cell>
          <cell r="C134" t="str">
            <v>W21X44</v>
          </cell>
          <cell r="D134">
            <v>95.4</v>
          </cell>
          <cell r="E134">
            <v>238</v>
          </cell>
          <cell r="F134">
            <v>358</v>
          </cell>
          <cell r="G134">
            <v>143</v>
          </cell>
          <cell r="H134">
            <v>214</v>
          </cell>
          <cell r="I134">
            <v>11.1</v>
          </cell>
          <cell r="J134">
            <v>16.8</v>
          </cell>
          <cell r="K134">
            <v>4.45</v>
          </cell>
          <cell r="L134">
            <v>13</v>
          </cell>
          <cell r="M134">
            <v>843</v>
          </cell>
          <cell r="N134">
            <v>145</v>
          </cell>
          <cell r="O134">
            <v>217</v>
          </cell>
        </row>
        <row r="135">
          <cell r="B135" t="str">
            <v>W18X311</v>
          </cell>
          <cell r="C135" t="str">
            <v>W18X311</v>
          </cell>
          <cell r="D135">
            <v>754</v>
          </cell>
          <cell r="E135">
            <v>311</v>
          </cell>
          <cell r="F135">
            <v>91.6</v>
          </cell>
          <cell r="G135">
            <v>22.3</v>
          </cell>
          <cell r="H135">
            <v>22.375</v>
          </cell>
          <cell r="I135" t="str">
            <v>–</v>
          </cell>
          <cell r="J135" t="str">
            <v>–</v>
          </cell>
          <cell r="K135" t="str">
            <v>–</v>
          </cell>
          <cell r="L135">
            <v>12</v>
          </cell>
          <cell r="M135">
            <v>6970</v>
          </cell>
          <cell r="N135" t="str">
            <v>–</v>
          </cell>
        </row>
        <row r="136">
          <cell r="B136" t="str">
            <v>W18X283</v>
          </cell>
          <cell r="C136" t="str">
            <v>W18X283</v>
          </cell>
          <cell r="D136">
            <v>676</v>
          </cell>
          <cell r="E136">
            <v>283</v>
          </cell>
          <cell r="F136">
            <v>83.3</v>
          </cell>
          <cell r="G136">
            <v>21.9</v>
          </cell>
          <cell r="H136">
            <v>21.875</v>
          </cell>
          <cell r="I136" t="str">
            <v>–</v>
          </cell>
          <cell r="J136" t="str">
            <v>–</v>
          </cell>
          <cell r="K136" t="str">
            <v>–</v>
          </cell>
          <cell r="L136">
            <v>11.9</v>
          </cell>
          <cell r="M136">
            <v>6170</v>
          </cell>
          <cell r="N136" t="str">
            <v>–</v>
          </cell>
        </row>
        <row r="137">
          <cell r="B137" t="str">
            <v>W18X258</v>
          </cell>
          <cell r="C137" t="str">
            <v>W18X258</v>
          </cell>
          <cell r="D137">
            <v>611</v>
          </cell>
          <cell r="E137">
            <v>258</v>
          </cell>
          <cell r="F137">
            <v>76</v>
          </cell>
          <cell r="G137">
            <v>21.5</v>
          </cell>
          <cell r="H137">
            <v>21.5</v>
          </cell>
          <cell r="I137" t="str">
            <v>–</v>
          </cell>
          <cell r="J137" t="str">
            <v>–</v>
          </cell>
          <cell r="K137" t="str">
            <v>–</v>
          </cell>
          <cell r="L137">
            <v>11.8</v>
          </cell>
          <cell r="M137">
            <v>5510</v>
          </cell>
          <cell r="N137" t="str">
            <v>–</v>
          </cell>
        </row>
        <row r="138">
          <cell r="B138" t="str">
            <v>W18X234</v>
          </cell>
          <cell r="C138" t="str">
            <v>W18X234</v>
          </cell>
          <cell r="D138">
            <v>549</v>
          </cell>
          <cell r="E138">
            <v>234</v>
          </cell>
          <cell r="F138">
            <v>68.599999999999994</v>
          </cell>
          <cell r="G138">
            <v>21.1</v>
          </cell>
          <cell r="H138">
            <v>21</v>
          </cell>
          <cell r="I138" t="str">
            <v>–</v>
          </cell>
          <cell r="J138" t="str">
            <v>–</v>
          </cell>
          <cell r="K138" t="str">
            <v>–</v>
          </cell>
          <cell r="L138">
            <v>11.7</v>
          </cell>
          <cell r="M138">
            <v>4900</v>
          </cell>
          <cell r="N138" t="str">
            <v>–</v>
          </cell>
        </row>
        <row r="139">
          <cell r="B139" t="str">
            <v>W18X211</v>
          </cell>
          <cell r="C139" t="str">
            <v>W18X211</v>
          </cell>
          <cell r="D139">
            <v>490</v>
          </cell>
          <cell r="E139">
            <v>211</v>
          </cell>
          <cell r="F139">
            <v>62.3</v>
          </cell>
          <cell r="G139">
            <v>20.7</v>
          </cell>
          <cell r="H139">
            <v>20.625</v>
          </cell>
          <cell r="I139" t="str">
            <v>–</v>
          </cell>
          <cell r="J139" t="str">
            <v>–</v>
          </cell>
          <cell r="K139" t="str">
            <v>–</v>
          </cell>
          <cell r="L139">
            <v>11.6</v>
          </cell>
          <cell r="M139">
            <v>4330</v>
          </cell>
          <cell r="N139" t="str">
            <v>–</v>
          </cell>
        </row>
        <row r="140">
          <cell r="B140" t="str">
            <v>W18X192</v>
          </cell>
          <cell r="C140" t="str">
            <v>W18X192</v>
          </cell>
          <cell r="D140">
            <v>442</v>
          </cell>
          <cell r="E140">
            <v>192</v>
          </cell>
          <cell r="F140">
            <v>56.2</v>
          </cell>
          <cell r="G140">
            <v>20.399999999999999</v>
          </cell>
          <cell r="H140">
            <v>20.375</v>
          </cell>
          <cell r="I140" t="str">
            <v>–</v>
          </cell>
          <cell r="J140" t="str">
            <v>–</v>
          </cell>
          <cell r="K140" t="str">
            <v>–</v>
          </cell>
          <cell r="L140">
            <v>11.5</v>
          </cell>
          <cell r="M140">
            <v>3870</v>
          </cell>
          <cell r="N140" t="str">
            <v>–</v>
          </cell>
        </row>
        <row r="141">
          <cell r="B141" t="str">
            <v>W18X175</v>
          </cell>
          <cell r="C141" t="str">
            <v>W18X175</v>
          </cell>
          <cell r="D141">
            <v>398</v>
          </cell>
          <cell r="E141">
            <v>175</v>
          </cell>
          <cell r="F141">
            <v>51.4</v>
          </cell>
          <cell r="G141">
            <v>20</v>
          </cell>
          <cell r="H141">
            <v>20</v>
          </cell>
          <cell r="I141" t="str">
            <v>–</v>
          </cell>
          <cell r="J141" t="str">
            <v>–</v>
          </cell>
          <cell r="K141" t="str">
            <v>–</v>
          </cell>
          <cell r="L141">
            <v>11.4</v>
          </cell>
          <cell r="M141">
            <v>3450</v>
          </cell>
          <cell r="N141" t="str">
            <v>–</v>
          </cell>
        </row>
        <row r="142">
          <cell r="B142" t="str">
            <v>W18X158</v>
          </cell>
          <cell r="C142" t="str">
            <v>W18X158</v>
          </cell>
          <cell r="D142">
            <v>356</v>
          </cell>
          <cell r="E142">
            <v>158</v>
          </cell>
          <cell r="F142">
            <v>46.3</v>
          </cell>
          <cell r="G142">
            <v>19.7</v>
          </cell>
          <cell r="H142">
            <v>19.75</v>
          </cell>
          <cell r="I142" t="str">
            <v>–</v>
          </cell>
          <cell r="J142" t="str">
            <v>–</v>
          </cell>
          <cell r="K142" t="str">
            <v>–</v>
          </cell>
          <cell r="L142">
            <v>11.3</v>
          </cell>
          <cell r="M142">
            <v>3060</v>
          </cell>
          <cell r="N142" t="str">
            <v>–</v>
          </cell>
        </row>
        <row r="143">
          <cell r="B143" t="str">
            <v>W18X143</v>
          </cell>
          <cell r="C143" t="str">
            <v>W18X143</v>
          </cell>
          <cell r="D143">
            <v>322</v>
          </cell>
          <cell r="E143">
            <v>143</v>
          </cell>
          <cell r="F143">
            <v>42</v>
          </cell>
          <cell r="G143">
            <v>19.5</v>
          </cell>
          <cell r="H143">
            <v>19.5</v>
          </cell>
          <cell r="I143" t="str">
            <v>–</v>
          </cell>
          <cell r="J143" t="str">
            <v>–</v>
          </cell>
          <cell r="K143" t="str">
            <v>–</v>
          </cell>
          <cell r="L143">
            <v>11.2</v>
          </cell>
          <cell r="M143">
            <v>2750</v>
          </cell>
          <cell r="N143" t="str">
            <v>–</v>
          </cell>
        </row>
        <row r="144">
          <cell r="B144" t="str">
            <v>W18X130</v>
          </cell>
          <cell r="C144" t="str">
            <v>W18X130</v>
          </cell>
          <cell r="D144">
            <v>290</v>
          </cell>
          <cell r="E144">
            <v>130</v>
          </cell>
          <cell r="F144">
            <v>38.299999999999997</v>
          </cell>
          <cell r="G144">
            <v>19.3</v>
          </cell>
          <cell r="H144">
            <v>19.25</v>
          </cell>
          <cell r="I144" t="str">
            <v>–</v>
          </cell>
          <cell r="J144" t="str">
            <v>–</v>
          </cell>
          <cell r="K144" t="str">
            <v>–</v>
          </cell>
          <cell r="L144">
            <v>11.2</v>
          </cell>
          <cell r="M144">
            <v>2460</v>
          </cell>
          <cell r="N144" t="str">
            <v>–</v>
          </cell>
        </row>
        <row r="145">
          <cell r="B145" t="str">
            <v>W18X119</v>
          </cell>
          <cell r="C145" t="str">
            <v>W18X119</v>
          </cell>
          <cell r="D145">
            <v>262</v>
          </cell>
          <cell r="E145">
            <v>119</v>
          </cell>
          <cell r="F145">
            <v>35.1</v>
          </cell>
          <cell r="G145">
            <v>19</v>
          </cell>
          <cell r="H145">
            <v>19</v>
          </cell>
          <cell r="I145" t="str">
            <v>–</v>
          </cell>
          <cell r="J145" t="str">
            <v>–</v>
          </cell>
          <cell r="K145" t="str">
            <v>–</v>
          </cell>
          <cell r="L145">
            <v>11.3</v>
          </cell>
          <cell r="M145">
            <v>2190</v>
          </cell>
          <cell r="N145" t="str">
            <v>–</v>
          </cell>
        </row>
        <row r="146">
          <cell r="B146" t="str">
            <v>W18X106</v>
          </cell>
          <cell r="C146" t="str">
            <v>W18X106</v>
          </cell>
          <cell r="D146">
            <v>230</v>
          </cell>
          <cell r="E146">
            <v>106</v>
          </cell>
          <cell r="F146">
            <v>31.1</v>
          </cell>
          <cell r="G146">
            <v>18.7</v>
          </cell>
          <cell r="H146">
            <v>18.75</v>
          </cell>
          <cell r="I146" t="str">
            <v>–</v>
          </cell>
          <cell r="J146" t="str">
            <v>–</v>
          </cell>
          <cell r="K146" t="str">
            <v>–</v>
          </cell>
          <cell r="L146">
            <v>11.2</v>
          </cell>
          <cell r="M146">
            <v>1910</v>
          </cell>
          <cell r="N146" t="str">
            <v>–</v>
          </cell>
        </row>
        <row r="147">
          <cell r="B147" t="str">
            <v>W18X97</v>
          </cell>
          <cell r="C147" t="str">
            <v>W18X97</v>
          </cell>
          <cell r="D147">
            <v>211</v>
          </cell>
          <cell r="E147">
            <v>97</v>
          </cell>
          <cell r="F147">
            <v>28.5</v>
          </cell>
          <cell r="G147">
            <v>18.600000000000001</v>
          </cell>
          <cell r="H147">
            <v>18.625</v>
          </cell>
          <cell r="I147" t="str">
            <v>–</v>
          </cell>
          <cell r="J147" t="str">
            <v>–</v>
          </cell>
          <cell r="K147" t="str">
            <v>–</v>
          </cell>
          <cell r="L147">
            <v>11.1</v>
          </cell>
          <cell r="M147">
            <v>1750</v>
          </cell>
          <cell r="N147" t="str">
            <v>–</v>
          </cell>
        </row>
        <row r="148">
          <cell r="B148" t="str">
            <v>W18X86</v>
          </cell>
          <cell r="C148" t="str">
            <v>W18X86</v>
          </cell>
          <cell r="D148">
            <v>186</v>
          </cell>
          <cell r="E148">
            <v>86</v>
          </cell>
          <cell r="F148">
            <v>25.3</v>
          </cell>
          <cell r="G148">
            <v>18.399999999999999</v>
          </cell>
          <cell r="H148">
            <v>18.375</v>
          </cell>
          <cell r="I148" t="str">
            <v>–</v>
          </cell>
          <cell r="J148" t="str">
            <v>–</v>
          </cell>
          <cell r="K148" t="str">
            <v>–</v>
          </cell>
          <cell r="L148">
            <v>11.1</v>
          </cell>
          <cell r="M148">
            <v>1530</v>
          </cell>
          <cell r="N148" t="str">
            <v>–</v>
          </cell>
        </row>
        <row r="149">
          <cell r="B149" t="str">
            <v>W18X76</v>
          </cell>
          <cell r="C149" t="str">
            <v>W18X76</v>
          </cell>
          <cell r="D149">
            <v>163</v>
          </cell>
          <cell r="E149">
            <v>76</v>
          </cell>
          <cell r="F149">
            <v>22.3</v>
          </cell>
          <cell r="G149">
            <v>18.2</v>
          </cell>
          <cell r="H149">
            <v>18.25</v>
          </cell>
          <cell r="I149" t="str">
            <v>–</v>
          </cell>
          <cell r="J149" t="str">
            <v>–</v>
          </cell>
          <cell r="K149" t="str">
            <v>–</v>
          </cell>
          <cell r="L149">
            <v>11</v>
          </cell>
          <cell r="M149">
            <v>1330</v>
          </cell>
          <cell r="N149" t="str">
            <v>–</v>
          </cell>
        </row>
        <row r="150">
          <cell r="B150" t="str">
            <v>W18X71</v>
          </cell>
          <cell r="C150" t="str">
            <v>W18X71</v>
          </cell>
          <cell r="D150">
            <v>146</v>
          </cell>
          <cell r="E150">
            <v>71</v>
          </cell>
          <cell r="F150">
            <v>20.9</v>
          </cell>
          <cell r="G150">
            <v>18.5</v>
          </cell>
          <cell r="H150">
            <v>18.5</v>
          </cell>
          <cell r="I150" t="str">
            <v>–</v>
          </cell>
          <cell r="J150" t="str">
            <v>–</v>
          </cell>
          <cell r="K150" t="str">
            <v>–</v>
          </cell>
          <cell r="L150">
            <v>7.64</v>
          </cell>
          <cell r="M150">
            <v>1170</v>
          </cell>
          <cell r="N150" t="str">
            <v>–</v>
          </cell>
        </row>
        <row r="151">
          <cell r="B151" t="str">
            <v>W18X65</v>
          </cell>
          <cell r="C151" t="str">
            <v>W18X65</v>
          </cell>
          <cell r="D151">
            <v>133</v>
          </cell>
          <cell r="E151">
            <v>65</v>
          </cell>
          <cell r="F151">
            <v>19.100000000000001</v>
          </cell>
          <cell r="G151">
            <v>18.399999999999999</v>
          </cell>
          <cell r="H151">
            <v>18.375</v>
          </cell>
          <cell r="I151" t="str">
            <v>–</v>
          </cell>
          <cell r="J151" t="str">
            <v>–</v>
          </cell>
          <cell r="K151" t="str">
            <v>–</v>
          </cell>
          <cell r="L151">
            <v>7.59</v>
          </cell>
          <cell r="M151">
            <v>1070</v>
          </cell>
          <cell r="N151" t="str">
            <v>–</v>
          </cell>
        </row>
        <row r="152">
          <cell r="B152" t="str">
            <v>W18X60</v>
          </cell>
          <cell r="C152" t="str">
            <v>W18X60</v>
          </cell>
          <cell r="D152">
            <v>123</v>
          </cell>
          <cell r="E152">
            <v>60</v>
          </cell>
          <cell r="F152">
            <v>17.600000000000001</v>
          </cell>
          <cell r="G152">
            <v>18.2</v>
          </cell>
          <cell r="H152">
            <v>18.25</v>
          </cell>
          <cell r="I152" t="str">
            <v>–</v>
          </cell>
          <cell r="J152" t="str">
            <v>–</v>
          </cell>
          <cell r="K152" t="str">
            <v>–</v>
          </cell>
          <cell r="L152">
            <v>7.56</v>
          </cell>
          <cell r="M152">
            <v>984</v>
          </cell>
          <cell r="N152" t="str">
            <v>–</v>
          </cell>
        </row>
        <row r="153">
          <cell r="B153" t="str">
            <v>W18X55</v>
          </cell>
          <cell r="C153" t="str">
            <v>W18X55</v>
          </cell>
          <cell r="D153">
            <v>112</v>
          </cell>
          <cell r="E153">
            <v>55</v>
          </cell>
          <cell r="F153">
            <v>16.2</v>
          </cell>
          <cell r="G153">
            <v>18.100000000000001</v>
          </cell>
          <cell r="H153">
            <v>18.125</v>
          </cell>
          <cell r="I153" t="str">
            <v>–</v>
          </cell>
          <cell r="J153" t="str">
            <v>–</v>
          </cell>
          <cell r="K153" t="str">
            <v>–</v>
          </cell>
          <cell r="L153">
            <v>7.53</v>
          </cell>
          <cell r="M153">
            <v>890</v>
          </cell>
          <cell r="N153" t="str">
            <v>–</v>
          </cell>
        </row>
        <row r="154">
          <cell r="B154" t="str">
            <v>W18X50</v>
          </cell>
          <cell r="C154" t="str">
            <v>W18X50</v>
          </cell>
          <cell r="D154">
            <v>101</v>
          </cell>
          <cell r="E154">
            <v>50</v>
          </cell>
          <cell r="F154">
            <v>14.7</v>
          </cell>
          <cell r="G154">
            <v>18</v>
          </cell>
          <cell r="H154">
            <v>18</v>
          </cell>
          <cell r="I154" t="str">
            <v>–</v>
          </cell>
          <cell r="J154" t="str">
            <v>–</v>
          </cell>
          <cell r="K154" t="str">
            <v>–</v>
          </cell>
          <cell r="L154">
            <v>7.5</v>
          </cell>
          <cell r="M154">
            <v>800</v>
          </cell>
          <cell r="N154" t="str">
            <v>–</v>
          </cell>
        </row>
        <row r="155">
          <cell r="B155" t="str">
            <v>W18X46</v>
          </cell>
          <cell r="C155" t="str">
            <v>W18X46</v>
          </cell>
          <cell r="D155">
            <v>90.7</v>
          </cell>
          <cell r="E155">
            <v>46</v>
          </cell>
          <cell r="F155">
            <v>13.5</v>
          </cell>
          <cell r="G155">
            <v>18.100000000000001</v>
          </cell>
          <cell r="H155">
            <v>18</v>
          </cell>
          <cell r="I155" t="str">
            <v>–</v>
          </cell>
          <cell r="J155" t="str">
            <v>–</v>
          </cell>
          <cell r="K155" t="str">
            <v>–</v>
          </cell>
          <cell r="L155">
            <v>6.06</v>
          </cell>
          <cell r="M155">
            <v>712</v>
          </cell>
          <cell r="N155" t="str">
            <v>–</v>
          </cell>
        </row>
        <row r="156">
          <cell r="B156" t="str">
            <v>W18X40</v>
          </cell>
          <cell r="C156" t="str">
            <v>W18X40</v>
          </cell>
          <cell r="D156">
            <v>78.400000000000006</v>
          </cell>
          <cell r="E156">
            <v>40</v>
          </cell>
          <cell r="F156">
            <v>11.8</v>
          </cell>
          <cell r="G156">
            <v>17.899999999999999</v>
          </cell>
          <cell r="H156">
            <v>17.875</v>
          </cell>
          <cell r="I156" t="str">
            <v>–</v>
          </cell>
          <cell r="J156" t="str">
            <v>–</v>
          </cell>
          <cell r="K156" t="str">
            <v>–</v>
          </cell>
          <cell r="L156">
            <v>6.02</v>
          </cell>
          <cell r="M156">
            <v>612</v>
          </cell>
          <cell r="N156" t="str">
            <v>–</v>
          </cell>
        </row>
        <row r="157">
          <cell r="B157" t="str">
            <v>W18X35</v>
          </cell>
          <cell r="C157" t="str">
            <v>W18X35</v>
          </cell>
          <cell r="D157">
            <v>66.5</v>
          </cell>
          <cell r="E157">
            <v>166</v>
          </cell>
          <cell r="F157">
            <v>249</v>
          </cell>
          <cell r="G157">
            <v>101</v>
          </cell>
          <cell r="H157">
            <v>151</v>
          </cell>
          <cell r="I157">
            <v>8.14</v>
          </cell>
          <cell r="J157">
            <v>12.3</v>
          </cell>
          <cell r="K157">
            <v>4.3099999999999996</v>
          </cell>
          <cell r="L157">
            <v>12.3</v>
          </cell>
          <cell r="M157">
            <v>510</v>
          </cell>
          <cell r="N157">
            <v>106</v>
          </cell>
          <cell r="O157">
            <v>159</v>
          </cell>
        </row>
        <row r="158">
          <cell r="B158" t="str">
            <v>W16X100</v>
          </cell>
          <cell r="C158" t="str">
            <v>W16X100</v>
          </cell>
          <cell r="D158">
            <v>198</v>
          </cell>
          <cell r="E158">
            <v>100</v>
          </cell>
          <cell r="F158">
            <v>29.4</v>
          </cell>
          <cell r="G158">
            <v>17</v>
          </cell>
          <cell r="H158">
            <v>17</v>
          </cell>
          <cell r="I158" t="str">
            <v>–</v>
          </cell>
          <cell r="J158" t="str">
            <v>–</v>
          </cell>
          <cell r="K158" t="str">
            <v>–</v>
          </cell>
          <cell r="L158">
            <v>10.4</v>
          </cell>
          <cell r="M158">
            <v>1490</v>
          </cell>
          <cell r="N158" t="str">
            <v>–</v>
          </cell>
        </row>
        <row r="159">
          <cell r="B159" t="str">
            <v>W16X89</v>
          </cell>
          <cell r="C159" t="str">
            <v>W16X89</v>
          </cell>
          <cell r="D159">
            <v>175</v>
          </cell>
          <cell r="E159">
            <v>89</v>
          </cell>
          <cell r="F159">
            <v>26.2</v>
          </cell>
          <cell r="G159">
            <v>16.8</v>
          </cell>
          <cell r="H159">
            <v>16.75</v>
          </cell>
          <cell r="I159" t="str">
            <v>–</v>
          </cell>
          <cell r="J159" t="str">
            <v>–</v>
          </cell>
          <cell r="K159" t="str">
            <v>–</v>
          </cell>
          <cell r="L159">
            <v>10.4</v>
          </cell>
          <cell r="M159">
            <v>1300</v>
          </cell>
          <cell r="N159" t="str">
            <v>–</v>
          </cell>
        </row>
        <row r="160">
          <cell r="B160" t="str">
            <v>W16X77</v>
          </cell>
          <cell r="C160" t="str">
            <v>W16X77</v>
          </cell>
          <cell r="D160">
            <v>150</v>
          </cell>
          <cell r="E160">
            <v>77</v>
          </cell>
          <cell r="F160">
            <v>22.6</v>
          </cell>
          <cell r="G160">
            <v>16.5</v>
          </cell>
          <cell r="H160">
            <v>16.5</v>
          </cell>
          <cell r="I160" t="str">
            <v>–</v>
          </cell>
          <cell r="J160" t="str">
            <v>–</v>
          </cell>
          <cell r="K160" t="str">
            <v>–</v>
          </cell>
          <cell r="L160">
            <v>10.3</v>
          </cell>
          <cell r="M160">
            <v>1110</v>
          </cell>
          <cell r="N160" t="str">
            <v>–</v>
          </cell>
        </row>
        <row r="161">
          <cell r="B161" t="str">
            <v>W16X67</v>
          </cell>
          <cell r="C161" t="str">
            <v>W16X67</v>
          </cell>
          <cell r="D161">
            <v>130</v>
          </cell>
          <cell r="E161">
            <v>67</v>
          </cell>
          <cell r="F161">
            <v>19.600000000000001</v>
          </cell>
          <cell r="G161">
            <v>16.3</v>
          </cell>
          <cell r="H161">
            <v>16.375</v>
          </cell>
          <cell r="I161" t="str">
            <v>–</v>
          </cell>
          <cell r="J161" t="str">
            <v>–</v>
          </cell>
          <cell r="K161" t="str">
            <v>–</v>
          </cell>
          <cell r="L161">
            <v>10.199999999999999</v>
          </cell>
          <cell r="M161">
            <v>954</v>
          </cell>
          <cell r="N161" t="str">
            <v>–</v>
          </cell>
        </row>
        <row r="162">
          <cell r="B162" t="str">
            <v>W16X57</v>
          </cell>
          <cell r="C162" t="str">
            <v>W16X57</v>
          </cell>
          <cell r="D162">
            <v>105</v>
          </cell>
          <cell r="E162">
            <v>57</v>
          </cell>
          <cell r="F162">
            <v>16.8</v>
          </cell>
          <cell r="G162">
            <v>16.399999999999999</v>
          </cell>
          <cell r="H162">
            <v>16.375</v>
          </cell>
          <cell r="I162" t="str">
            <v>–</v>
          </cell>
          <cell r="J162" t="str">
            <v>–</v>
          </cell>
          <cell r="K162" t="str">
            <v>–</v>
          </cell>
          <cell r="L162">
            <v>7.12</v>
          </cell>
          <cell r="M162">
            <v>758</v>
          </cell>
          <cell r="N162" t="str">
            <v>–</v>
          </cell>
        </row>
        <row r="163">
          <cell r="B163" t="str">
            <v>W16X50</v>
          </cell>
          <cell r="C163" t="str">
            <v>W16X50</v>
          </cell>
          <cell r="D163">
            <v>92</v>
          </cell>
          <cell r="E163">
            <v>50</v>
          </cell>
          <cell r="F163">
            <v>14.7</v>
          </cell>
          <cell r="G163">
            <v>16.3</v>
          </cell>
          <cell r="H163">
            <v>16.25</v>
          </cell>
          <cell r="I163" t="str">
            <v>–</v>
          </cell>
          <cell r="J163" t="str">
            <v>–</v>
          </cell>
          <cell r="K163" t="str">
            <v>–</v>
          </cell>
          <cell r="L163">
            <v>7.07</v>
          </cell>
          <cell r="M163">
            <v>659</v>
          </cell>
          <cell r="N163" t="str">
            <v>–</v>
          </cell>
        </row>
        <row r="164">
          <cell r="B164" t="str">
            <v>W16X45</v>
          </cell>
          <cell r="C164" t="str">
            <v>W16X45</v>
          </cell>
          <cell r="D164">
            <v>82.3</v>
          </cell>
          <cell r="E164">
            <v>45</v>
          </cell>
          <cell r="F164">
            <v>13.3</v>
          </cell>
          <cell r="G164">
            <v>16.100000000000001</v>
          </cell>
          <cell r="H164">
            <v>16.125</v>
          </cell>
          <cell r="I164" t="str">
            <v>–</v>
          </cell>
          <cell r="J164" t="str">
            <v>–</v>
          </cell>
          <cell r="K164" t="str">
            <v>–</v>
          </cell>
          <cell r="L164">
            <v>7.04</v>
          </cell>
          <cell r="M164">
            <v>586</v>
          </cell>
          <cell r="N164" t="str">
            <v>–</v>
          </cell>
        </row>
        <row r="165">
          <cell r="B165" t="str">
            <v>W16X40</v>
          </cell>
          <cell r="C165" t="str">
            <v>W16X40</v>
          </cell>
          <cell r="D165">
            <v>73</v>
          </cell>
          <cell r="E165">
            <v>40</v>
          </cell>
          <cell r="F165">
            <v>11.8</v>
          </cell>
          <cell r="G165">
            <v>16</v>
          </cell>
          <cell r="H165">
            <v>16</v>
          </cell>
          <cell r="I165" t="str">
            <v>–</v>
          </cell>
          <cell r="J165" t="str">
            <v>–</v>
          </cell>
          <cell r="K165" t="str">
            <v>–</v>
          </cell>
          <cell r="L165">
            <v>7</v>
          </cell>
          <cell r="M165">
            <v>518</v>
          </cell>
          <cell r="N165" t="str">
            <v>–</v>
          </cell>
        </row>
        <row r="166">
          <cell r="B166" t="str">
            <v>W16X36</v>
          </cell>
          <cell r="C166" t="str">
            <v>W16X36</v>
          </cell>
          <cell r="D166">
            <v>64</v>
          </cell>
          <cell r="E166">
            <v>36</v>
          </cell>
          <cell r="F166">
            <v>10.6</v>
          </cell>
          <cell r="G166">
            <v>15.9</v>
          </cell>
          <cell r="H166">
            <v>15.875</v>
          </cell>
          <cell r="I166" t="str">
            <v>–</v>
          </cell>
          <cell r="J166" t="str">
            <v>–</v>
          </cell>
          <cell r="K166" t="str">
            <v>–</v>
          </cell>
          <cell r="L166">
            <v>6.99</v>
          </cell>
          <cell r="M166">
            <v>448</v>
          </cell>
          <cell r="N166" t="str">
            <v>–</v>
          </cell>
        </row>
        <row r="167">
          <cell r="B167" t="str">
            <v>W16X31</v>
          </cell>
          <cell r="C167" t="str">
            <v>W16X31</v>
          </cell>
          <cell r="D167">
            <v>54</v>
          </cell>
          <cell r="E167">
            <v>31</v>
          </cell>
          <cell r="F167">
            <v>9.1300000000000008</v>
          </cell>
          <cell r="G167">
            <v>15.9</v>
          </cell>
          <cell r="H167">
            <v>15.875</v>
          </cell>
          <cell r="I167" t="str">
            <v>–</v>
          </cell>
          <cell r="J167" t="str">
            <v>–</v>
          </cell>
          <cell r="K167" t="str">
            <v>–</v>
          </cell>
          <cell r="L167">
            <v>5.53</v>
          </cell>
          <cell r="M167">
            <v>375</v>
          </cell>
          <cell r="N167" t="str">
            <v>–</v>
          </cell>
        </row>
        <row r="168">
          <cell r="B168" t="str">
            <v>W16X26</v>
          </cell>
          <cell r="C168" t="str">
            <v>W16X26</v>
          </cell>
          <cell r="D168">
            <v>44.2</v>
          </cell>
          <cell r="E168">
            <v>110</v>
          </cell>
          <cell r="F168">
            <v>166</v>
          </cell>
          <cell r="G168">
            <v>67.099999999999994</v>
          </cell>
          <cell r="H168">
            <v>101</v>
          </cell>
          <cell r="I168">
            <v>5.93</v>
          </cell>
          <cell r="J168">
            <v>8.98</v>
          </cell>
          <cell r="K168">
            <v>3.96</v>
          </cell>
          <cell r="L168">
            <v>11.2</v>
          </cell>
          <cell r="M168">
            <v>301</v>
          </cell>
          <cell r="N168">
            <v>70.5</v>
          </cell>
          <cell r="O168">
            <v>106</v>
          </cell>
        </row>
        <row r="169">
          <cell r="B169" t="str">
            <v>W14X730</v>
          </cell>
          <cell r="C169" t="str">
            <v>W14X730</v>
          </cell>
          <cell r="D169">
            <v>1660</v>
          </cell>
          <cell r="E169">
            <v>730</v>
          </cell>
          <cell r="F169">
            <v>215</v>
          </cell>
          <cell r="G169">
            <v>22.4</v>
          </cell>
          <cell r="H169">
            <v>22.375</v>
          </cell>
          <cell r="I169" t="str">
            <v>–</v>
          </cell>
          <cell r="J169" t="str">
            <v>–</v>
          </cell>
          <cell r="K169" t="str">
            <v>–</v>
          </cell>
          <cell r="L169">
            <v>17.899999999999999</v>
          </cell>
          <cell r="M169">
            <v>14300</v>
          </cell>
          <cell r="N169" t="str">
            <v>–</v>
          </cell>
        </row>
        <row r="170">
          <cell r="B170" t="str">
            <v>W14X665</v>
          </cell>
          <cell r="C170" t="str">
            <v>W14X665</v>
          </cell>
          <cell r="D170">
            <v>1480</v>
          </cell>
          <cell r="E170">
            <v>665</v>
          </cell>
          <cell r="F170">
            <v>196</v>
          </cell>
          <cell r="G170">
            <v>21.6</v>
          </cell>
          <cell r="H170">
            <v>21.625</v>
          </cell>
          <cell r="I170" t="str">
            <v>–</v>
          </cell>
          <cell r="J170" t="str">
            <v>–</v>
          </cell>
          <cell r="K170" t="str">
            <v>–</v>
          </cell>
          <cell r="L170">
            <v>17.7</v>
          </cell>
          <cell r="M170">
            <v>12400</v>
          </cell>
          <cell r="N170" t="str">
            <v>–</v>
          </cell>
        </row>
        <row r="171">
          <cell r="B171" t="str">
            <v>W14X605</v>
          </cell>
          <cell r="C171" t="str">
            <v>W14X605</v>
          </cell>
          <cell r="D171">
            <v>1320</v>
          </cell>
          <cell r="E171">
            <v>605</v>
          </cell>
          <cell r="F171">
            <v>178</v>
          </cell>
          <cell r="G171">
            <v>20.9</v>
          </cell>
          <cell r="H171">
            <v>20.875</v>
          </cell>
          <cell r="I171" t="str">
            <v>–</v>
          </cell>
          <cell r="J171" t="str">
            <v>–</v>
          </cell>
          <cell r="K171" t="str">
            <v>–</v>
          </cell>
          <cell r="L171">
            <v>17.399999999999999</v>
          </cell>
          <cell r="M171">
            <v>10800</v>
          </cell>
          <cell r="N171" t="str">
            <v>–</v>
          </cell>
        </row>
        <row r="172">
          <cell r="B172" t="str">
            <v>W14X550</v>
          </cell>
          <cell r="C172" t="str">
            <v>W14X550</v>
          </cell>
          <cell r="D172">
            <v>1180</v>
          </cell>
          <cell r="E172">
            <v>550</v>
          </cell>
          <cell r="F172">
            <v>162</v>
          </cell>
          <cell r="G172">
            <v>20.2</v>
          </cell>
          <cell r="H172">
            <v>20.25</v>
          </cell>
          <cell r="I172" t="str">
            <v>–</v>
          </cell>
          <cell r="J172" t="str">
            <v>–</v>
          </cell>
          <cell r="K172" t="str">
            <v>–</v>
          </cell>
          <cell r="L172">
            <v>17.2</v>
          </cell>
          <cell r="M172">
            <v>9430</v>
          </cell>
          <cell r="N172" t="str">
            <v>–</v>
          </cell>
        </row>
        <row r="173">
          <cell r="B173" t="str">
            <v>W14X500</v>
          </cell>
          <cell r="C173" t="str">
            <v>W14X500</v>
          </cell>
          <cell r="D173">
            <v>1050</v>
          </cell>
          <cell r="E173">
            <v>500</v>
          </cell>
          <cell r="F173">
            <v>147</v>
          </cell>
          <cell r="G173">
            <v>19.600000000000001</v>
          </cell>
          <cell r="H173">
            <v>19.625</v>
          </cell>
          <cell r="I173" t="str">
            <v>–</v>
          </cell>
          <cell r="J173" t="str">
            <v>–</v>
          </cell>
          <cell r="K173" t="str">
            <v>–</v>
          </cell>
          <cell r="L173">
            <v>17</v>
          </cell>
          <cell r="M173">
            <v>8210</v>
          </cell>
          <cell r="N173" t="str">
            <v>–</v>
          </cell>
        </row>
        <row r="174">
          <cell r="B174" t="str">
            <v>W14X455</v>
          </cell>
          <cell r="C174" t="str">
            <v>W14X455</v>
          </cell>
          <cell r="D174">
            <v>936</v>
          </cell>
          <cell r="E174">
            <v>455</v>
          </cell>
          <cell r="F174">
            <v>134</v>
          </cell>
          <cell r="G174">
            <v>19</v>
          </cell>
          <cell r="H174">
            <v>19</v>
          </cell>
          <cell r="I174" t="str">
            <v>–</v>
          </cell>
          <cell r="J174" t="str">
            <v>–</v>
          </cell>
          <cell r="K174" t="str">
            <v>–</v>
          </cell>
          <cell r="L174">
            <v>16.8</v>
          </cell>
          <cell r="M174">
            <v>7190</v>
          </cell>
          <cell r="N174" t="str">
            <v>–</v>
          </cell>
        </row>
        <row r="175">
          <cell r="B175" t="str">
            <v>W14X426</v>
          </cell>
          <cell r="C175" t="str">
            <v>W14X426</v>
          </cell>
          <cell r="D175">
            <v>869</v>
          </cell>
          <cell r="E175">
            <v>426</v>
          </cell>
          <cell r="F175">
            <v>125</v>
          </cell>
          <cell r="G175">
            <v>18.7</v>
          </cell>
          <cell r="H175">
            <v>18.625</v>
          </cell>
          <cell r="I175" t="str">
            <v>–</v>
          </cell>
          <cell r="J175" t="str">
            <v>–</v>
          </cell>
          <cell r="K175" t="str">
            <v>–</v>
          </cell>
          <cell r="L175">
            <v>16.7</v>
          </cell>
          <cell r="M175">
            <v>6600</v>
          </cell>
          <cell r="N175" t="str">
            <v>–</v>
          </cell>
        </row>
        <row r="176">
          <cell r="B176" t="str">
            <v>W14X398</v>
          </cell>
          <cell r="C176" t="str">
            <v>W14X398</v>
          </cell>
          <cell r="D176">
            <v>801</v>
          </cell>
          <cell r="E176">
            <v>398</v>
          </cell>
          <cell r="F176">
            <v>117</v>
          </cell>
          <cell r="G176">
            <v>18.3</v>
          </cell>
          <cell r="H176">
            <v>18.25</v>
          </cell>
          <cell r="I176" t="str">
            <v>–</v>
          </cell>
          <cell r="J176" t="str">
            <v>–</v>
          </cell>
          <cell r="K176" t="str">
            <v>–</v>
          </cell>
          <cell r="L176">
            <v>16.600000000000001</v>
          </cell>
          <cell r="M176">
            <v>6000</v>
          </cell>
          <cell r="N176" t="str">
            <v>–</v>
          </cell>
        </row>
        <row r="177">
          <cell r="B177" t="str">
            <v>W14X370</v>
          </cell>
          <cell r="C177" t="str">
            <v>W14X370</v>
          </cell>
          <cell r="D177">
            <v>736</v>
          </cell>
          <cell r="E177">
            <v>370</v>
          </cell>
          <cell r="F177">
            <v>109</v>
          </cell>
          <cell r="G177">
            <v>17.899999999999999</v>
          </cell>
          <cell r="H177">
            <v>17.875</v>
          </cell>
          <cell r="I177" t="str">
            <v>–</v>
          </cell>
          <cell r="J177" t="str">
            <v>–</v>
          </cell>
          <cell r="K177" t="str">
            <v>–</v>
          </cell>
          <cell r="L177">
            <v>16.5</v>
          </cell>
          <cell r="M177">
            <v>5440</v>
          </cell>
          <cell r="N177" t="str">
            <v>–</v>
          </cell>
        </row>
        <row r="178">
          <cell r="B178" t="str">
            <v>W14X342</v>
          </cell>
          <cell r="C178" t="str">
            <v>W14X342</v>
          </cell>
          <cell r="D178">
            <v>672</v>
          </cell>
          <cell r="E178">
            <v>342</v>
          </cell>
          <cell r="F178">
            <v>101</v>
          </cell>
          <cell r="G178">
            <v>17.5</v>
          </cell>
          <cell r="H178">
            <v>17.5</v>
          </cell>
          <cell r="I178" t="str">
            <v>–</v>
          </cell>
          <cell r="J178" t="str">
            <v>–</v>
          </cell>
          <cell r="K178" t="str">
            <v>–</v>
          </cell>
          <cell r="L178">
            <v>16.399999999999999</v>
          </cell>
          <cell r="M178">
            <v>4900</v>
          </cell>
          <cell r="N178" t="str">
            <v>–</v>
          </cell>
        </row>
        <row r="179">
          <cell r="B179" t="str">
            <v>W14X311</v>
          </cell>
          <cell r="C179" t="str">
            <v>W14X311</v>
          </cell>
          <cell r="D179">
            <v>603</v>
          </cell>
          <cell r="E179">
            <v>311</v>
          </cell>
          <cell r="F179">
            <v>91.4</v>
          </cell>
          <cell r="G179">
            <v>17.100000000000001</v>
          </cell>
          <cell r="H179">
            <v>17.125</v>
          </cell>
          <cell r="I179" t="str">
            <v>–</v>
          </cell>
          <cell r="J179" t="str">
            <v>–</v>
          </cell>
          <cell r="K179" t="str">
            <v>–</v>
          </cell>
          <cell r="L179">
            <v>16.2</v>
          </cell>
          <cell r="M179">
            <v>4330</v>
          </cell>
          <cell r="N179" t="str">
            <v>–</v>
          </cell>
        </row>
        <row r="180">
          <cell r="B180" t="str">
            <v>W14X283</v>
          </cell>
          <cell r="C180" t="str">
            <v>W14X283</v>
          </cell>
          <cell r="D180">
            <v>542</v>
          </cell>
          <cell r="E180">
            <v>283</v>
          </cell>
          <cell r="F180">
            <v>83.3</v>
          </cell>
          <cell r="G180">
            <v>16.7</v>
          </cell>
          <cell r="H180">
            <v>16.75</v>
          </cell>
          <cell r="I180" t="str">
            <v>–</v>
          </cell>
          <cell r="J180" t="str">
            <v>–</v>
          </cell>
          <cell r="K180" t="str">
            <v>–</v>
          </cell>
          <cell r="L180">
            <v>16.100000000000001</v>
          </cell>
          <cell r="M180">
            <v>3840</v>
          </cell>
          <cell r="N180" t="str">
            <v>–</v>
          </cell>
        </row>
        <row r="181">
          <cell r="B181" t="str">
            <v>W14X257</v>
          </cell>
          <cell r="C181" t="str">
            <v>W14X257</v>
          </cell>
          <cell r="D181">
            <v>487</v>
          </cell>
          <cell r="E181">
            <v>257</v>
          </cell>
          <cell r="F181">
            <v>75.599999999999994</v>
          </cell>
          <cell r="G181">
            <v>16.399999999999999</v>
          </cell>
          <cell r="H181">
            <v>16.375</v>
          </cell>
          <cell r="I181" t="str">
            <v>–</v>
          </cell>
          <cell r="J181" t="str">
            <v>–</v>
          </cell>
          <cell r="K181" t="str">
            <v>–</v>
          </cell>
          <cell r="L181">
            <v>16</v>
          </cell>
          <cell r="M181">
            <v>3400</v>
          </cell>
          <cell r="N181" t="str">
            <v>–</v>
          </cell>
        </row>
        <row r="182">
          <cell r="B182" t="str">
            <v>W14X233</v>
          </cell>
          <cell r="C182" t="str">
            <v>W14X233</v>
          </cell>
          <cell r="D182">
            <v>436</v>
          </cell>
          <cell r="E182">
            <v>233</v>
          </cell>
          <cell r="F182">
            <v>68.5</v>
          </cell>
          <cell r="G182">
            <v>16</v>
          </cell>
          <cell r="H182">
            <v>16</v>
          </cell>
          <cell r="I182" t="str">
            <v>–</v>
          </cell>
          <cell r="J182" t="str">
            <v>–</v>
          </cell>
          <cell r="K182" t="str">
            <v>–</v>
          </cell>
          <cell r="L182">
            <v>15.9</v>
          </cell>
          <cell r="M182">
            <v>3010</v>
          </cell>
          <cell r="N182" t="str">
            <v>–</v>
          </cell>
        </row>
        <row r="183">
          <cell r="B183" t="str">
            <v>W14X211</v>
          </cell>
          <cell r="C183" t="str">
            <v>W14X211</v>
          </cell>
          <cell r="D183">
            <v>390</v>
          </cell>
          <cell r="E183">
            <v>211</v>
          </cell>
          <cell r="F183">
            <v>62</v>
          </cell>
          <cell r="G183">
            <v>15.7</v>
          </cell>
          <cell r="H183">
            <v>15.75</v>
          </cell>
          <cell r="I183" t="str">
            <v>–</v>
          </cell>
          <cell r="J183" t="str">
            <v>–</v>
          </cell>
          <cell r="K183" t="str">
            <v>–</v>
          </cell>
          <cell r="L183">
            <v>15.8</v>
          </cell>
          <cell r="M183">
            <v>2660</v>
          </cell>
          <cell r="N183" t="str">
            <v>–</v>
          </cell>
        </row>
        <row r="184">
          <cell r="B184" t="str">
            <v>W14X193</v>
          </cell>
          <cell r="C184" t="str">
            <v>W14X193</v>
          </cell>
          <cell r="D184">
            <v>355</v>
          </cell>
          <cell r="E184">
            <v>193</v>
          </cell>
          <cell r="F184">
            <v>56.8</v>
          </cell>
          <cell r="G184">
            <v>15.5</v>
          </cell>
          <cell r="H184">
            <v>15.5</v>
          </cell>
          <cell r="I184" t="str">
            <v>–</v>
          </cell>
          <cell r="J184" t="str">
            <v>–</v>
          </cell>
          <cell r="K184" t="str">
            <v>–</v>
          </cell>
          <cell r="L184">
            <v>15.7</v>
          </cell>
          <cell r="M184">
            <v>2400</v>
          </cell>
          <cell r="N184" t="str">
            <v>–</v>
          </cell>
        </row>
        <row r="185">
          <cell r="B185" t="str">
            <v>W14X176</v>
          </cell>
          <cell r="C185" t="str">
            <v>W14X176</v>
          </cell>
          <cell r="D185">
            <v>320</v>
          </cell>
          <cell r="E185">
            <v>176</v>
          </cell>
          <cell r="F185">
            <v>51.8</v>
          </cell>
          <cell r="G185">
            <v>15.2</v>
          </cell>
          <cell r="H185">
            <v>15.25</v>
          </cell>
          <cell r="I185" t="str">
            <v>–</v>
          </cell>
          <cell r="J185" t="str">
            <v>–</v>
          </cell>
          <cell r="K185" t="str">
            <v>–</v>
          </cell>
          <cell r="L185">
            <v>15.7</v>
          </cell>
          <cell r="M185">
            <v>2140</v>
          </cell>
          <cell r="N185" t="str">
            <v>–</v>
          </cell>
        </row>
        <row r="186">
          <cell r="B186" t="str">
            <v>W14X159</v>
          </cell>
          <cell r="C186" t="str">
            <v>W14X159</v>
          </cell>
          <cell r="D186">
            <v>287</v>
          </cell>
          <cell r="E186">
            <v>159</v>
          </cell>
          <cell r="F186">
            <v>46.7</v>
          </cell>
          <cell r="G186">
            <v>15</v>
          </cell>
          <cell r="H186">
            <v>15</v>
          </cell>
          <cell r="I186" t="str">
            <v>–</v>
          </cell>
          <cell r="J186" t="str">
            <v>–</v>
          </cell>
          <cell r="K186" t="str">
            <v>–</v>
          </cell>
          <cell r="L186">
            <v>15.6</v>
          </cell>
          <cell r="M186">
            <v>1900</v>
          </cell>
          <cell r="N186" t="str">
            <v>–</v>
          </cell>
        </row>
        <row r="187">
          <cell r="B187" t="str">
            <v>W14X145</v>
          </cell>
          <cell r="C187" t="str">
            <v>W14X145</v>
          </cell>
          <cell r="D187">
            <v>260</v>
          </cell>
          <cell r="E187">
            <v>145</v>
          </cell>
          <cell r="F187">
            <v>42.7</v>
          </cell>
          <cell r="G187">
            <v>14.8</v>
          </cell>
          <cell r="H187">
            <v>14.75</v>
          </cell>
          <cell r="I187" t="str">
            <v>–</v>
          </cell>
          <cell r="J187" t="str">
            <v>–</v>
          </cell>
          <cell r="K187" t="str">
            <v>–</v>
          </cell>
          <cell r="L187">
            <v>15.5</v>
          </cell>
          <cell r="M187">
            <v>1710</v>
          </cell>
          <cell r="N187" t="str">
            <v>–</v>
          </cell>
        </row>
        <row r="188">
          <cell r="B188" t="str">
            <v>W14X132</v>
          </cell>
          <cell r="C188" t="str">
            <v>W14X132</v>
          </cell>
          <cell r="D188">
            <v>234</v>
          </cell>
          <cell r="E188">
            <v>132</v>
          </cell>
          <cell r="F188">
            <v>38.799999999999997</v>
          </cell>
          <cell r="G188">
            <v>14.7</v>
          </cell>
          <cell r="H188">
            <v>14.625</v>
          </cell>
          <cell r="I188" t="str">
            <v>–</v>
          </cell>
          <cell r="J188" t="str">
            <v>–</v>
          </cell>
          <cell r="K188" t="str">
            <v>–</v>
          </cell>
          <cell r="L188">
            <v>14.7</v>
          </cell>
          <cell r="M188">
            <v>1530</v>
          </cell>
          <cell r="N188" t="str">
            <v>–</v>
          </cell>
        </row>
        <row r="189">
          <cell r="B189" t="str">
            <v>W14X120</v>
          </cell>
          <cell r="C189" t="str">
            <v>W14X120</v>
          </cell>
          <cell r="D189">
            <v>212</v>
          </cell>
          <cell r="E189">
            <v>120</v>
          </cell>
          <cell r="F189">
            <v>35.299999999999997</v>
          </cell>
          <cell r="G189">
            <v>14.5</v>
          </cell>
          <cell r="H189">
            <v>14.5</v>
          </cell>
          <cell r="I189" t="str">
            <v>–</v>
          </cell>
          <cell r="J189" t="str">
            <v>–</v>
          </cell>
          <cell r="K189" t="str">
            <v>–</v>
          </cell>
          <cell r="L189">
            <v>14.7</v>
          </cell>
          <cell r="M189">
            <v>1380</v>
          </cell>
          <cell r="N189" t="str">
            <v>–</v>
          </cell>
        </row>
        <row r="190">
          <cell r="B190" t="str">
            <v>W14X109</v>
          </cell>
          <cell r="C190" t="str">
            <v>W14X109</v>
          </cell>
          <cell r="D190">
            <v>192</v>
          </cell>
          <cell r="E190">
            <v>109</v>
          </cell>
          <cell r="F190">
            <v>32</v>
          </cell>
          <cell r="G190">
            <v>14.3</v>
          </cell>
          <cell r="H190">
            <v>14.375</v>
          </cell>
          <cell r="I190" t="str">
            <v>–</v>
          </cell>
          <cell r="J190" t="str">
            <v>–</v>
          </cell>
          <cell r="K190" t="str">
            <v>–</v>
          </cell>
          <cell r="L190">
            <v>14.6</v>
          </cell>
          <cell r="M190">
            <v>1240</v>
          </cell>
          <cell r="N190" t="str">
            <v>–</v>
          </cell>
        </row>
        <row r="191">
          <cell r="B191" t="str">
            <v>W14X99</v>
          </cell>
          <cell r="C191" t="str">
            <v>W14X99</v>
          </cell>
          <cell r="D191">
            <v>173</v>
          </cell>
          <cell r="E191">
            <v>99</v>
          </cell>
          <cell r="F191">
            <v>29.1</v>
          </cell>
          <cell r="G191">
            <v>14.2</v>
          </cell>
          <cell r="H191">
            <v>14.125</v>
          </cell>
          <cell r="I191" t="str">
            <v>–</v>
          </cell>
          <cell r="J191" t="str">
            <v>–</v>
          </cell>
          <cell r="K191" t="str">
            <v>–</v>
          </cell>
          <cell r="L191">
            <v>14.6</v>
          </cell>
          <cell r="M191">
            <v>1110</v>
          </cell>
          <cell r="N191" t="str">
            <v>–</v>
          </cell>
        </row>
        <row r="192">
          <cell r="B192" t="str">
            <v>W14X90</v>
          </cell>
          <cell r="C192" t="str">
            <v>W14X90</v>
          </cell>
          <cell r="D192">
            <v>157</v>
          </cell>
          <cell r="E192">
            <v>90</v>
          </cell>
          <cell r="F192">
            <v>26.5</v>
          </cell>
          <cell r="G192">
            <v>14</v>
          </cell>
          <cell r="H192">
            <v>14</v>
          </cell>
          <cell r="I192" t="str">
            <v>–</v>
          </cell>
          <cell r="J192" t="str">
            <v>–</v>
          </cell>
          <cell r="K192" t="str">
            <v>–</v>
          </cell>
          <cell r="L192">
            <v>14.5</v>
          </cell>
          <cell r="M192">
            <v>999</v>
          </cell>
          <cell r="N192" t="str">
            <v>–</v>
          </cell>
        </row>
        <row r="193">
          <cell r="B193" t="str">
            <v>W14X82</v>
          </cell>
          <cell r="C193" t="str">
            <v>W14X82</v>
          </cell>
          <cell r="D193">
            <v>139</v>
          </cell>
          <cell r="E193">
            <v>82</v>
          </cell>
          <cell r="F193">
            <v>24</v>
          </cell>
          <cell r="G193">
            <v>14.3</v>
          </cell>
          <cell r="H193">
            <v>14.25</v>
          </cell>
          <cell r="I193" t="str">
            <v>–</v>
          </cell>
          <cell r="J193" t="str">
            <v>–</v>
          </cell>
          <cell r="K193" t="str">
            <v>–</v>
          </cell>
          <cell r="L193">
            <v>10.1</v>
          </cell>
          <cell r="M193">
            <v>881</v>
          </cell>
          <cell r="N193" t="str">
            <v>–</v>
          </cell>
        </row>
        <row r="194">
          <cell r="B194" t="str">
            <v>W14X74</v>
          </cell>
          <cell r="C194" t="str">
            <v>W14X74</v>
          </cell>
          <cell r="D194">
            <v>126</v>
          </cell>
          <cell r="E194">
            <v>74</v>
          </cell>
          <cell r="F194">
            <v>21.8</v>
          </cell>
          <cell r="G194">
            <v>14.2</v>
          </cell>
          <cell r="H194">
            <v>14.125</v>
          </cell>
          <cell r="I194" t="str">
            <v>–</v>
          </cell>
          <cell r="J194" t="str">
            <v>–</v>
          </cell>
          <cell r="K194" t="str">
            <v>–</v>
          </cell>
          <cell r="L194">
            <v>10.1</v>
          </cell>
          <cell r="M194">
            <v>795</v>
          </cell>
          <cell r="N194" t="str">
            <v>–</v>
          </cell>
        </row>
        <row r="195">
          <cell r="B195" t="str">
            <v>W14X68</v>
          </cell>
          <cell r="C195" t="str">
            <v>W14X68</v>
          </cell>
          <cell r="D195">
            <v>115</v>
          </cell>
          <cell r="E195">
            <v>68</v>
          </cell>
          <cell r="F195">
            <v>20</v>
          </cell>
          <cell r="G195">
            <v>14</v>
          </cell>
          <cell r="H195">
            <v>14</v>
          </cell>
          <cell r="I195" t="str">
            <v>–</v>
          </cell>
          <cell r="J195" t="str">
            <v>–</v>
          </cell>
          <cell r="K195" t="str">
            <v>–</v>
          </cell>
          <cell r="L195">
            <v>10</v>
          </cell>
          <cell r="M195">
            <v>722</v>
          </cell>
          <cell r="N195" t="str">
            <v>–</v>
          </cell>
        </row>
        <row r="196">
          <cell r="B196" t="str">
            <v>W14X61</v>
          </cell>
          <cell r="C196" t="str">
            <v>W14X61</v>
          </cell>
          <cell r="D196">
            <v>102</v>
          </cell>
          <cell r="E196">
            <v>61</v>
          </cell>
          <cell r="F196">
            <v>17.899999999999999</v>
          </cell>
          <cell r="G196">
            <v>13.9</v>
          </cell>
          <cell r="H196">
            <v>13.875</v>
          </cell>
          <cell r="I196" t="str">
            <v>–</v>
          </cell>
          <cell r="J196" t="str">
            <v>–</v>
          </cell>
          <cell r="K196" t="str">
            <v>–</v>
          </cell>
          <cell r="L196">
            <v>10</v>
          </cell>
          <cell r="M196">
            <v>640</v>
          </cell>
          <cell r="N196" t="str">
            <v>–</v>
          </cell>
        </row>
        <row r="197">
          <cell r="B197" t="str">
            <v>W14X53</v>
          </cell>
          <cell r="C197" t="str">
            <v>W14X53</v>
          </cell>
          <cell r="D197">
            <v>87.1</v>
          </cell>
          <cell r="E197">
            <v>53</v>
          </cell>
          <cell r="F197">
            <v>15.6</v>
          </cell>
          <cell r="G197">
            <v>13.9</v>
          </cell>
          <cell r="H197">
            <v>13.875</v>
          </cell>
          <cell r="I197" t="str">
            <v>–</v>
          </cell>
          <cell r="J197" t="str">
            <v>–</v>
          </cell>
          <cell r="K197" t="str">
            <v>–</v>
          </cell>
          <cell r="L197">
            <v>8.06</v>
          </cell>
          <cell r="M197">
            <v>541</v>
          </cell>
          <cell r="N197" t="str">
            <v>–</v>
          </cell>
        </row>
        <row r="198">
          <cell r="B198" t="str">
            <v>W14X48</v>
          </cell>
          <cell r="C198" t="str">
            <v>W14X48</v>
          </cell>
          <cell r="D198">
            <v>78.400000000000006</v>
          </cell>
          <cell r="E198">
            <v>48</v>
          </cell>
          <cell r="F198">
            <v>14.1</v>
          </cell>
          <cell r="G198">
            <v>13.8</v>
          </cell>
          <cell r="H198">
            <v>13.75</v>
          </cell>
          <cell r="I198" t="str">
            <v>–</v>
          </cell>
          <cell r="J198" t="str">
            <v>–</v>
          </cell>
          <cell r="K198" t="str">
            <v>–</v>
          </cell>
          <cell r="L198">
            <v>8.0299999999999994</v>
          </cell>
          <cell r="M198">
            <v>484</v>
          </cell>
          <cell r="N198" t="str">
            <v>–</v>
          </cell>
        </row>
        <row r="199">
          <cell r="B199" t="str">
            <v>W14X43</v>
          </cell>
          <cell r="C199" t="str">
            <v>W14X43</v>
          </cell>
          <cell r="D199">
            <v>69.599999999999994</v>
          </cell>
          <cell r="E199">
            <v>43</v>
          </cell>
          <cell r="F199">
            <v>12.6</v>
          </cell>
          <cell r="G199">
            <v>13.7</v>
          </cell>
          <cell r="H199">
            <v>13.625</v>
          </cell>
          <cell r="I199" t="str">
            <v>–</v>
          </cell>
          <cell r="J199" t="str">
            <v>–</v>
          </cell>
          <cell r="K199" t="str">
            <v>–</v>
          </cell>
          <cell r="L199">
            <v>8</v>
          </cell>
          <cell r="M199">
            <v>428</v>
          </cell>
          <cell r="N199" t="str">
            <v>–</v>
          </cell>
        </row>
        <row r="200">
          <cell r="B200" t="str">
            <v>W14X38</v>
          </cell>
          <cell r="C200" t="str">
            <v>W14X38</v>
          </cell>
          <cell r="D200">
            <v>61.5</v>
          </cell>
          <cell r="E200">
            <v>38</v>
          </cell>
          <cell r="F200">
            <v>11.2</v>
          </cell>
          <cell r="G200">
            <v>14.1</v>
          </cell>
          <cell r="H200">
            <v>14.125</v>
          </cell>
          <cell r="I200" t="str">
            <v>–</v>
          </cell>
          <cell r="J200" t="str">
            <v>–</v>
          </cell>
          <cell r="K200" t="str">
            <v>–</v>
          </cell>
          <cell r="L200">
            <v>6.77</v>
          </cell>
          <cell r="M200">
            <v>385</v>
          </cell>
          <cell r="N200" t="str">
            <v>–</v>
          </cell>
        </row>
        <row r="201">
          <cell r="B201" t="str">
            <v>W14X34</v>
          </cell>
          <cell r="C201" t="str">
            <v>W14X34</v>
          </cell>
          <cell r="D201">
            <v>54.6</v>
          </cell>
          <cell r="E201">
            <v>136</v>
          </cell>
          <cell r="F201">
            <v>205</v>
          </cell>
          <cell r="G201">
            <v>84.9</v>
          </cell>
          <cell r="H201">
            <v>128</v>
          </cell>
          <cell r="I201">
            <v>5.01</v>
          </cell>
          <cell r="J201">
            <v>7.55</v>
          </cell>
          <cell r="K201">
            <v>5.4</v>
          </cell>
          <cell r="L201">
            <v>15.6</v>
          </cell>
          <cell r="M201">
            <v>340</v>
          </cell>
          <cell r="N201">
            <v>79.8</v>
          </cell>
          <cell r="O201">
            <v>120</v>
          </cell>
        </row>
        <row r="202">
          <cell r="B202" t="str">
            <v>W14X30</v>
          </cell>
          <cell r="C202" t="str">
            <v>W14X30</v>
          </cell>
          <cell r="D202">
            <v>47.3</v>
          </cell>
          <cell r="E202">
            <v>118</v>
          </cell>
          <cell r="F202">
            <v>177</v>
          </cell>
          <cell r="G202">
            <v>73.400000000000006</v>
          </cell>
          <cell r="H202">
            <v>110</v>
          </cell>
          <cell r="I202">
            <v>4.63</v>
          </cell>
          <cell r="J202">
            <v>6.95</v>
          </cell>
          <cell r="K202">
            <v>5.26</v>
          </cell>
          <cell r="L202">
            <v>14.9</v>
          </cell>
          <cell r="M202">
            <v>291</v>
          </cell>
          <cell r="N202">
            <v>74.5</v>
          </cell>
          <cell r="O202">
            <v>112</v>
          </cell>
        </row>
        <row r="203">
          <cell r="B203" t="str">
            <v>W14X26</v>
          </cell>
          <cell r="C203" t="str">
            <v>W14X26</v>
          </cell>
          <cell r="D203">
            <v>40.200000000000003</v>
          </cell>
          <cell r="E203">
            <v>26</v>
          </cell>
          <cell r="F203">
            <v>7.69</v>
          </cell>
          <cell r="G203">
            <v>13.9</v>
          </cell>
          <cell r="H203">
            <v>13.875</v>
          </cell>
          <cell r="I203" t="str">
            <v>–</v>
          </cell>
          <cell r="J203" t="str">
            <v>–</v>
          </cell>
          <cell r="K203" t="str">
            <v>–</v>
          </cell>
          <cell r="L203">
            <v>5.03</v>
          </cell>
          <cell r="M203">
            <v>245</v>
          </cell>
          <cell r="N203" t="str">
            <v>–</v>
          </cell>
        </row>
        <row r="204">
          <cell r="B204" t="str">
            <v>W14X22</v>
          </cell>
          <cell r="C204" t="str">
            <v>W14X22</v>
          </cell>
          <cell r="D204">
            <v>33.200000000000003</v>
          </cell>
          <cell r="E204">
            <v>82.8</v>
          </cell>
          <cell r="F204">
            <v>125</v>
          </cell>
          <cell r="G204">
            <v>50.6</v>
          </cell>
          <cell r="H204">
            <v>76.099999999999994</v>
          </cell>
          <cell r="I204">
            <v>4.78</v>
          </cell>
          <cell r="J204">
            <v>7.27</v>
          </cell>
          <cell r="K204">
            <v>3.67</v>
          </cell>
          <cell r="L204">
            <v>10.4</v>
          </cell>
          <cell r="M204">
            <v>199</v>
          </cell>
          <cell r="N204">
            <v>63</v>
          </cell>
          <cell r="O204">
            <v>94.5</v>
          </cell>
        </row>
        <row r="205">
          <cell r="B205" t="str">
            <v>W12X336</v>
          </cell>
          <cell r="C205" t="str">
            <v>W12X336</v>
          </cell>
          <cell r="D205">
            <v>603</v>
          </cell>
          <cell r="E205">
            <v>336</v>
          </cell>
          <cell r="F205">
            <v>98.9</v>
          </cell>
          <cell r="G205">
            <v>16.8</v>
          </cell>
          <cell r="H205">
            <v>16.875</v>
          </cell>
          <cell r="I205" t="str">
            <v>–</v>
          </cell>
          <cell r="J205" t="str">
            <v>–</v>
          </cell>
          <cell r="K205" t="str">
            <v>–</v>
          </cell>
          <cell r="L205">
            <v>13.4</v>
          </cell>
          <cell r="M205">
            <v>4060</v>
          </cell>
          <cell r="N205" t="str">
            <v>–</v>
          </cell>
        </row>
        <row r="206">
          <cell r="B206" t="str">
            <v>W12X305</v>
          </cell>
          <cell r="C206" t="str">
            <v>W12X305</v>
          </cell>
          <cell r="D206">
            <v>537</v>
          </cell>
          <cell r="E206">
            <v>305</v>
          </cell>
          <cell r="F206">
            <v>89.5</v>
          </cell>
          <cell r="G206">
            <v>16.3</v>
          </cell>
          <cell r="H206">
            <v>16.375</v>
          </cell>
          <cell r="I206" t="str">
            <v>–</v>
          </cell>
          <cell r="J206" t="str">
            <v>–</v>
          </cell>
          <cell r="K206" t="str">
            <v>–</v>
          </cell>
          <cell r="L206">
            <v>13.2</v>
          </cell>
          <cell r="M206">
            <v>3550</v>
          </cell>
          <cell r="N206" t="str">
            <v>–</v>
          </cell>
        </row>
        <row r="207">
          <cell r="B207" t="str">
            <v>W12X279</v>
          </cell>
          <cell r="C207" t="str">
            <v>W12X279</v>
          </cell>
          <cell r="D207">
            <v>481</v>
          </cell>
          <cell r="E207">
            <v>279</v>
          </cell>
          <cell r="F207">
            <v>81.900000000000006</v>
          </cell>
          <cell r="G207">
            <v>15.9</v>
          </cell>
          <cell r="H207">
            <v>15.875</v>
          </cell>
          <cell r="I207" t="str">
            <v>–</v>
          </cell>
          <cell r="J207" t="str">
            <v>–</v>
          </cell>
          <cell r="K207" t="str">
            <v>–</v>
          </cell>
          <cell r="L207">
            <v>13.1</v>
          </cell>
          <cell r="M207">
            <v>3110</v>
          </cell>
          <cell r="N207" t="str">
            <v>–</v>
          </cell>
        </row>
        <row r="208">
          <cell r="B208" t="str">
            <v>W12X252</v>
          </cell>
          <cell r="C208" t="str">
            <v>W12X252</v>
          </cell>
          <cell r="D208">
            <v>428</v>
          </cell>
          <cell r="E208">
            <v>252</v>
          </cell>
          <cell r="F208">
            <v>74.099999999999994</v>
          </cell>
          <cell r="G208">
            <v>15.4</v>
          </cell>
          <cell r="H208">
            <v>15.375</v>
          </cell>
          <cell r="I208" t="str">
            <v>–</v>
          </cell>
          <cell r="J208" t="str">
            <v>–</v>
          </cell>
          <cell r="K208" t="str">
            <v>–</v>
          </cell>
          <cell r="L208">
            <v>13</v>
          </cell>
          <cell r="M208">
            <v>2720</v>
          </cell>
          <cell r="N208" t="str">
            <v>–</v>
          </cell>
        </row>
        <row r="209">
          <cell r="B209" t="str">
            <v>W12X230</v>
          </cell>
          <cell r="C209" t="str">
            <v>W12X230</v>
          </cell>
          <cell r="D209">
            <v>386</v>
          </cell>
          <cell r="E209">
            <v>230</v>
          </cell>
          <cell r="F209">
            <v>67.7</v>
          </cell>
          <cell r="G209">
            <v>15.1</v>
          </cell>
          <cell r="H209">
            <v>15</v>
          </cell>
          <cell r="I209" t="str">
            <v>–</v>
          </cell>
          <cell r="J209" t="str">
            <v>–</v>
          </cell>
          <cell r="K209" t="str">
            <v>–</v>
          </cell>
          <cell r="L209">
            <v>12.9</v>
          </cell>
          <cell r="M209">
            <v>2420</v>
          </cell>
          <cell r="N209" t="str">
            <v>–</v>
          </cell>
        </row>
        <row r="210">
          <cell r="B210" t="str">
            <v>W12X210</v>
          </cell>
          <cell r="C210" t="str">
            <v>W12X210</v>
          </cell>
          <cell r="D210">
            <v>348</v>
          </cell>
          <cell r="E210">
            <v>210</v>
          </cell>
          <cell r="F210">
            <v>61.8</v>
          </cell>
          <cell r="G210">
            <v>14.7</v>
          </cell>
          <cell r="H210">
            <v>14.75</v>
          </cell>
          <cell r="I210" t="str">
            <v>–</v>
          </cell>
          <cell r="J210" t="str">
            <v>–</v>
          </cell>
          <cell r="K210" t="str">
            <v>–</v>
          </cell>
          <cell r="L210">
            <v>12.8</v>
          </cell>
          <cell r="M210">
            <v>2140</v>
          </cell>
          <cell r="N210" t="str">
            <v>–</v>
          </cell>
        </row>
        <row r="211">
          <cell r="B211" t="str">
            <v>W12X190</v>
          </cell>
          <cell r="C211" t="str">
            <v>W12X190</v>
          </cell>
          <cell r="D211">
            <v>311</v>
          </cell>
          <cell r="E211">
            <v>190</v>
          </cell>
          <cell r="F211">
            <v>56</v>
          </cell>
          <cell r="G211">
            <v>14.4</v>
          </cell>
          <cell r="H211">
            <v>14.375</v>
          </cell>
          <cell r="I211" t="str">
            <v>–</v>
          </cell>
          <cell r="J211" t="str">
            <v>–</v>
          </cell>
          <cell r="K211" t="str">
            <v>–</v>
          </cell>
          <cell r="L211">
            <v>12.7</v>
          </cell>
          <cell r="M211">
            <v>1890</v>
          </cell>
          <cell r="N211" t="str">
            <v>–</v>
          </cell>
        </row>
        <row r="212">
          <cell r="B212" t="str">
            <v>W12X170</v>
          </cell>
          <cell r="C212" t="str">
            <v>W12X170</v>
          </cell>
          <cell r="D212">
            <v>275</v>
          </cell>
          <cell r="E212">
            <v>170</v>
          </cell>
          <cell r="F212">
            <v>50</v>
          </cell>
          <cell r="G212">
            <v>14</v>
          </cell>
          <cell r="H212">
            <v>14</v>
          </cell>
          <cell r="I212" t="str">
            <v>–</v>
          </cell>
          <cell r="J212" t="str">
            <v>–</v>
          </cell>
          <cell r="K212" t="str">
            <v>–</v>
          </cell>
          <cell r="L212">
            <v>12.6</v>
          </cell>
          <cell r="M212">
            <v>1650</v>
          </cell>
          <cell r="N212" t="str">
            <v>–</v>
          </cell>
        </row>
        <row r="213">
          <cell r="B213" t="str">
            <v>W12X152</v>
          </cell>
          <cell r="C213" t="str">
            <v>W12X152</v>
          </cell>
          <cell r="D213">
            <v>243</v>
          </cell>
          <cell r="E213">
            <v>152</v>
          </cell>
          <cell r="F213">
            <v>44.7</v>
          </cell>
          <cell r="G213">
            <v>13.7</v>
          </cell>
          <cell r="H213">
            <v>13.75</v>
          </cell>
          <cell r="I213" t="str">
            <v>–</v>
          </cell>
          <cell r="J213" t="str">
            <v>–</v>
          </cell>
          <cell r="K213" t="str">
            <v>–</v>
          </cell>
          <cell r="L213">
            <v>12.5</v>
          </cell>
          <cell r="M213">
            <v>1430</v>
          </cell>
          <cell r="N213" t="str">
            <v>–</v>
          </cell>
        </row>
        <row r="214">
          <cell r="B214" t="str">
            <v>W12X136</v>
          </cell>
          <cell r="C214" t="str">
            <v>W12X136</v>
          </cell>
          <cell r="D214">
            <v>214</v>
          </cell>
          <cell r="E214">
            <v>136</v>
          </cell>
          <cell r="F214">
            <v>39.9</v>
          </cell>
          <cell r="G214">
            <v>13.4</v>
          </cell>
          <cell r="H214">
            <v>13.375</v>
          </cell>
          <cell r="I214" t="str">
            <v>–</v>
          </cell>
          <cell r="J214" t="str">
            <v>–</v>
          </cell>
          <cell r="K214" t="str">
            <v>–</v>
          </cell>
          <cell r="L214">
            <v>12.4</v>
          </cell>
          <cell r="M214">
            <v>1240</v>
          </cell>
          <cell r="N214" t="str">
            <v>–</v>
          </cell>
        </row>
        <row r="215">
          <cell r="B215" t="str">
            <v>W12X120</v>
          </cell>
          <cell r="C215" t="str">
            <v>W12X120</v>
          </cell>
          <cell r="D215">
            <v>186</v>
          </cell>
          <cell r="E215">
            <v>120</v>
          </cell>
          <cell r="F215">
            <v>35.200000000000003</v>
          </cell>
          <cell r="G215">
            <v>13.1</v>
          </cell>
          <cell r="H215">
            <v>13.125</v>
          </cell>
          <cell r="I215" t="str">
            <v>–</v>
          </cell>
          <cell r="J215" t="str">
            <v>–</v>
          </cell>
          <cell r="K215" t="str">
            <v>–</v>
          </cell>
          <cell r="L215">
            <v>12.3</v>
          </cell>
          <cell r="M215">
            <v>1070</v>
          </cell>
          <cell r="N215" t="str">
            <v>–</v>
          </cell>
        </row>
        <row r="216">
          <cell r="B216" t="str">
            <v>W12X106</v>
          </cell>
          <cell r="C216" t="str">
            <v>W12X106</v>
          </cell>
          <cell r="D216">
            <v>164</v>
          </cell>
          <cell r="E216">
            <v>106</v>
          </cell>
          <cell r="F216">
            <v>31.2</v>
          </cell>
          <cell r="G216">
            <v>12.9</v>
          </cell>
          <cell r="H216">
            <v>12.875</v>
          </cell>
          <cell r="I216" t="str">
            <v>–</v>
          </cell>
          <cell r="J216" t="str">
            <v>–</v>
          </cell>
          <cell r="K216" t="str">
            <v>–</v>
          </cell>
          <cell r="L216">
            <v>12.2</v>
          </cell>
          <cell r="M216">
            <v>933</v>
          </cell>
          <cell r="N216" t="str">
            <v>–</v>
          </cell>
        </row>
        <row r="217">
          <cell r="B217" t="str">
            <v>W12X96</v>
          </cell>
          <cell r="C217" t="str">
            <v>W12X96</v>
          </cell>
          <cell r="D217">
            <v>147</v>
          </cell>
          <cell r="E217">
            <v>96</v>
          </cell>
          <cell r="F217">
            <v>28.2</v>
          </cell>
          <cell r="G217">
            <v>12.7</v>
          </cell>
          <cell r="H217">
            <v>12.75</v>
          </cell>
          <cell r="I217" t="str">
            <v>–</v>
          </cell>
          <cell r="J217" t="str">
            <v>–</v>
          </cell>
          <cell r="K217" t="str">
            <v>–</v>
          </cell>
          <cell r="L217">
            <v>12.2</v>
          </cell>
          <cell r="M217">
            <v>833</v>
          </cell>
          <cell r="N217" t="str">
            <v>–</v>
          </cell>
        </row>
        <row r="218">
          <cell r="B218" t="str">
            <v>W12X87</v>
          </cell>
          <cell r="C218" t="str">
            <v>W12X87</v>
          </cell>
          <cell r="D218">
            <v>132</v>
          </cell>
          <cell r="E218">
            <v>87</v>
          </cell>
          <cell r="F218">
            <v>25.6</v>
          </cell>
          <cell r="G218">
            <v>12.5</v>
          </cell>
          <cell r="H218">
            <v>12.5</v>
          </cell>
          <cell r="I218" t="str">
            <v>–</v>
          </cell>
          <cell r="J218" t="str">
            <v>–</v>
          </cell>
          <cell r="K218" t="str">
            <v>–</v>
          </cell>
          <cell r="L218">
            <v>12.1</v>
          </cell>
          <cell r="M218">
            <v>740</v>
          </cell>
          <cell r="N218" t="str">
            <v>–</v>
          </cell>
        </row>
        <row r="219">
          <cell r="B219" t="str">
            <v>W12X79</v>
          </cell>
          <cell r="C219" t="str">
            <v>W12X79</v>
          </cell>
          <cell r="D219">
            <v>119</v>
          </cell>
          <cell r="E219">
            <v>79</v>
          </cell>
          <cell r="F219">
            <v>23.2</v>
          </cell>
          <cell r="G219">
            <v>12.4</v>
          </cell>
          <cell r="H219">
            <v>12.375</v>
          </cell>
          <cell r="I219" t="str">
            <v>–</v>
          </cell>
          <cell r="J219" t="str">
            <v>–</v>
          </cell>
          <cell r="K219" t="str">
            <v>–</v>
          </cell>
          <cell r="L219">
            <v>12.1</v>
          </cell>
          <cell r="M219">
            <v>662</v>
          </cell>
          <cell r="N219" t="str">
            <v>–</v>
          </cell>
        </row>
        <row r="220">
          <cell r="B220" t="str">
            <v>W12X72</v>
          </cell>
          <cell r="C220" t="str">
            <v>W12X72</v>
          </cell>
          <cell r="D220">
            <v>108</v>
          </cell>
          <cell r="E220">
            <v>72</v>
          </cell>
          <cell r="F220">
            <v>21.1</v>
          </cell>
          <cell r="G220">
            <v>12.3</v>
          </cell>
          <cell r="H220">
            <v>12.25</v>
          </cell>
          <cell r="I220" t="str">
            <v>–</v>
          </cell>
          <cell r="J220" t="str">
            <v>–</v>
          </cell>
          <cell r="K220" t="str">
            <v>–</v>
          </cell>
          <cell r="L220">
            <v>12</v>
          </cell>
          <cell r="M220">
            <v>597</v>
          </cell>
          <cell r="N220" t="str">
            <v>–</v>
          </cell>
        </row>
        <row r="221">
          <cell r="B221" t="str">
            <v>W12X65</v>
          </cell>
          <cell r="C221" t="str">
            <v>W12X65</v>
          </cell>
          <cell r="D221">
            <v>96.8</v>
          </cell>
          <cell r="E221">
            <v>65</v>
          </cell>
          <cell r="F221">
            <v>19.100000000000001</v>
          </cell>
          <cell r="G221">
            <v>12.1</v>
          </cell>
          <cell r="H221">
            <v>12.125</v>
          </cell>
          <cell r="I221" t="str">
            <v>–</v>
          </cell>
          <cell r="J221" t="str">
            <v>–</v>
          </cell>
          <cell r="K221" t="str">
            <v>–</v>
          </cell>
          <cell r="L221">
            <v>12</v>
          </cell>
          <cell r="M221">
            <v>533</v>
          </cell>
          <cell r="N221" t="str">
            <v>–</v>
          </cell>
        </row>
        <row r="222">
          <cell r="B222" t="str">
            <v>W12X58</v>
          </cell>
          <cell r="C222" t="str">
            <v>W12X58</v>
          </cell>
          <cell r="D222">
            <v>86.4</v>
          </cell>
          <cell r="E222">
            <v>58</v>
          </cell>
          <cell r="F222">
            <v>17</v>
          </cell>
          <cell r="G222">
            <v>12.2</v>
          </cell>
          <cell r="H222">
            <v>12.25</v>
          </cell>
          <cell r="I222" t="str">
            <v>–</v>
          </cell>
          <cell r="J222" t="str">
            <v>–</v>
          </cell>
          <cell r="K222" t="str">
            <v>–</v>
          </cell>
          <cell r="L222">
            <v>10</v>
          </cell>
          <cell r="M222">
            <v>475</v>
          </cell>
          <cell r="N222" t="str">
            <v>–</v>
          </cell>
        </row>
        <row r="223">
          <cell r="B223" t="str">
            <v>W12X53</v>
          </cell>
          <cell r="C223" t="str">
            <v>W12X53</v>
          </cell>
          <cell r="D223">
            <v>77.900000000000006</v>
          </cell>
          <cell r="E223">
            <v>53</v>
          </cell>
          <cell r="F223">
            <v>15.6</v>
          </cell>
          <cell r="G223">
            <v>12.1</v>
          </cell>
          <cell r="H223">
            <v>12</v>
          </cell>
          <cell r="I223" t="str">
            <v>–</v>
          </cell>
          <cell r="J223" t="str">
            <v>–</v>
          </cell>
          <cell r="K223" t="str">
            <v>–</v>
          </cell>
          <cell r="L223">
            <v>10</v>
          </cell>
          <cell r="M223">
            <v>425</v>
          </cell>
          <cell r="N223" t="str">
            <v>–</v>
          </cell>
        </row>
        <row r="224">
          <cell r="B224" t="str">
            <v>W12X50</v>
          </cell>
          <cell r="C224" t="str">
            <v>W12X50</v>
          </cell>
          <cell r="D224">
            <v>71.900000000000006</v>
          </cell>
          <cell r="E224">
            <v>50</v>
          </cell>
          <cell r="F224">
            <v>14.6</v>
          </cell>
          <cell r="G224">
            <v>12.2</v>
          </cell>
          <cell r="H224">
            <v>12.25</v>
          </cell>
          <cell r="I224" t="str">
            <v>–</v>
          </cell>
          <cell r="J224" t="str">
            <v>–</v>
          </cell>
          <cell r="K224" t="str">
            <v>–</v>
          </cell>
          <cell r="L224">
            <v>8.08</v>
          </cell>
          <cell r="M224">
            <v>391</v>
          </cell>
          <cell r="N224" t="str">
            <v>–</v>
          </cell>
        </row>
        <row r="225">
          <cell r="B225" t="str">
            <v>W12X45</v>
          </cell>
          <cell r="C225" t="str">
            <v>W12X45</v>
          </cell>
          <cell r="D225">
            <v>64.2</v>
          </cell>
          <cell r="E225">
            <v>45</v>
          </cell>
          <cell r="F225">
            <v>13.1</v>
          </cell>
          <cell r="G225">
            <v>12.1</v>
          </cell>
          <cell r="H225">
            <v>12</v>
          </cell>
          <cell r="I225" t="str">
            <v>–</v>
          </cell>
          <cell r="J225" t="str">
            <v>–</v>
          </cell>
          <cell r="K225" t="str">
            <v>–</v>
          </cell>
          <cell r="L225">
            <v>8.0500000000000007</v>
          </cell>
          <cell r="M225">
            <v>348</v>
          </cell>
          <cell r="N225" t="str">
            <v>–</v>
          </cell>
        </row>
        <row r="226">
          <cell r="B226" t="str">
            <v>W12X40</v>
          </cell>
          <cell r="C226" t="str">
            <v>W12X40</v>
          </cell>
          <cell r="D226">
            <v>57</v>
          </cell>
          <cell r="E226">
            <v>40</v>
          </cell>
          <cell r="F226">
            <v>11.7</v>
          </cell>
          <cell r="G226">
            <v>11.9</v>
          </cell>
          <cell r="H226">
            <v>12</v>
          </cell>
          <cell r="I226" t="str">
            <v>–</v>
          </cell>
          <cell r="J226" t="str">
            <v>–</v>
          </cell>
          <cell r="K226" t="str">
            <v>–</v>
          </cell>
          <cell r="L226">
            <v>8.01</v>
          </cell>
          <cell r="M226">
            <v>307</v>
          </cell>
          <cell r="N226" t="str">
            <v>–</v>
          </cell>
        </row>
        <row r="227">
          <cell r="B227" t="str">
            <v>W12X35</v>
          </cell>
          <cell r="C227" t="str">
            <v>W12X35</v>
          </cell>
          <cell r="D227">
            <v>51.2</v>
          </cell>
          <cell r="E227">
            <v>35</v>
          </cell>
          <cell r="F227">
            <v>10.3</v>
          </cell>
          <cell r="G227">
            <v>12.5</v>
          </cell>
          <cell r="H227">
            <v>12.5</v>
          </cell>
          <cell r="I227" t="str">
            <v>–</v>
          </cell>
          <cell r="J227" t="str">
            <v>–</v>
          </cell>
          <cell r="K227" t="str">
            <v>–</v>
          </cell>
          <cell r="L227">
            <v>6.56</v>
          </cell>
          <cell r="M227">
            <v>285</v>
          </cell>
          <cell r="N227" t="str">
            <v>–</v>
          </cell>
        </row>
        <row r="228">
          <cell r="B228" t="str">
            <v>W12X30</v>
          </cell>
          <cell r="C228" t="str">
            <v>W12X30</v>
          </cell>
          <cell r="D228">
            <v>43.1</v>
          </cell>
          <cell r="E228">
            <v>30</v>
          </cell>
          <cell r="F228">
            <v>8.7899999999999991</v>
          </cell>
          <cell r="G228">
            <v>12.3</v>
          </cell>
          <cell r="H228">
            <v>12.375</v>
          </cell>
          <cell r="I228" t="str">
            <v>–</v>
          </cell>
          <cell r="J228" t="str">
            <v>–</v>
          </cell>
          <cell r="K228" t="str">
            <v>–</v>
          </cell>
          <cell r="L228">
            <v>6.52</v>
          </cell>
          <cell r="M228">
            <v>238</v>
          </cell>
          <cell r="N228" t="str">
            <v>–</v>
          </cell>
        </row>
        <row r="229">
          <cell r="B229" t="str">
            <v>W12X26</v>
          </cell>
          <cell r="C229" t="str">
            <v>W12X26</v>
          </cell>
          <cell r="D229">
            <v>37.200000000000003</v>
          </cell>
          <cell r="E229">
            <v>26</v>
          </cell>
          <cell r="F229">
            <v>7.65</v>
          </cell>
          <cell r="G229">
            <v>12.2</v>
          </cell>
          <cell r="H229">
            <v>12.25</v>
          </cell>
          <cell r="I229" t="str">
            <v>–</v>
          </cell>
          <cell r="J229" t="str">
            <v>–</v>
          </cell>
          <cell r="K229" t="str">
            <v>–</v>
          </cell>
          <cell r="L229">
            <v>6.49</v>
          </cell>
          <cell r="M229">
            <v>204</v>
          </cell>
          <cell r="N229" t="str">
            <v>–</v>
          </cell>
        </row>
        <row r="230">
          <cell r="B230" t="str">
            <v>W12X22</v>
          </cell>
          <cell r="C230" t="str">
            <v>W12X22</v>
          </cell>
          <cell r="D230">
            <v>29.3</v>
          </cell>
          <cell r="E230">
            <v>22</v>
          </cell>
          <cell r="F230">
            <v>6.48</v>
          </cell>
          <cell r="G230">
            <v>12.3</v>
          </cell>
          <cell r="H230">
            <v>12.25</v>
          </cell>
          <cell r="I230" t="str">
            <v>–</v>
          </cell>
          <cell r="J230" t="str">
            <v>–</v>
          </cell>
          <cell r="K230" t="str">
            <v>–</v>
          </cell>
          <cell r="L230">
            <v>4.03</v>
          </cell>
          <cell r="M230">
            <v>156</v>
          </cell>
          <cell r="N230" t="str">
            <v>–</v>
          </cell>
        </row>
        <row r="231">
          <cell r="B231" t="str">
            <v>W12X19</v>
          </cell>
          <cell r="C231" t="str">
            <v>W12X19</v>
          </cell>
          <cell r="D231">
            <v>24.7</v>
          </cell>
          <cell r="E231">
            <v>19</v>
          </cell>
          <cell r="F231">
            <v>5.57</v>
          </cell>
          <cell r="G231">
            <v>12.2</v>
          </cell>
          <cell r="H231">
            <v>12.125</v>
          </cell>
          <cell r="I231" t="str">
            <v>–</v>
          </cell>
          <cell r="J231" t="str">
            <v>–</v>
          </cell>
          <cell r="K231" t="str">
            <v>–</v>
          </cell>
          <cell r="L231">
            <v>4.01</v>
          </cell>
          <cell r="M231">
            <v>130</v>
          </cell>
          <cell r="N231" t="str">
            <v>–</v>
          </cell>
        </row>
        <row r="232">
          <cell r="B232" t="str">
            <v>W12X16</v>
          </cell>
          <cell r="C232" t="str">
            <v>W12X16</v>
          </cell>
          <cell r="D232">
            <v>20.100000000000001</v>
          </cell>
          <cell r="E232">
            <v>16</v>
          </cell>
          <cell r="F232">
            <v>4.71</v>
          </cell>
          <cell r="G232">
            <v>12</v>
          </cell>
          <cell r="H232">
            <v>12</v>
          </cell>
          <cell r="I232" t="str">
            <v>–</v>
          </cell>
          <cell r="J232" t="str">
            <v>–</v>
          </cell>
          <cell r="K232" t="str">
            <v>–</v>
          </cell>
          <cell r="L232">
            <v>3.99</v>
          </cell>
          <cell r="M232">
            <v>103</v>
          </cell>
          <cell r="N232" t="str">
            <v>–</v>
          </cell>
        </row>
        <row r="233">
          <cell r="B233" t="str">
            <v>W12X14</v>
          </cell>
          <cell r="C233" t="str">
            <v>W12X14</v>
          </cell>
          <cell r="D233">
            <v>17.399999999999999</v>
          </cell>
          <cell r="E233">
            <v>14</v>
          </cell>
          <cell r="F233">
            <v>4.16</v>
          </cell>
          <cell r="G233">
            <v>11.9</v>
          </cell>
          <cell r="H233">
            <v>11.875</v>
          </cell>
          <cell r="I233" t="str">
            <v>–</v>
          </cell>
          <cell r="J233" t="str">
            <v>–</v>
          </cell>
          <cell r="K233" t="str">
            <v>–</v>
          </cell>
          <cell r="L233">
            <v>3.97</v>
          </cell>
          <cell r="M233">
            <v>88.6</v>
          </cell>
          <cell r="N233" t="str">
            <v>–</v>
          </cell>
        </row>
        <row r="234">
          <cell r="B234" t="str">
            <v>W10X112</v>
          </cell>
          <cell r="C234" t="str">
            <v>W10X112</v>
          </cell>
          <cell r="D234">
            <v>147</v>
          </cell>
          <cell r="E234">
            <v>112</v>
          </cell>
          <cell r="F234">
            <v>32.9</v>
          </cell>
          <cell r="G234">
            <v>11.4</v>
          </cell>
          <cell r="H234">
            <v>11.375</v>
          </cell>
          <cell r="I234" t="str">
            <v>–</v>
          </cell>
          <cell r="J234" t="str">
            <v>–</v>
          </cell>
          <cell r="K234" t="str">
            <v>–</v>
          </cell>
          <cell r="L234">
            <v>10.4</v>
          </cell>
          <cell r="M234">
            <v>716</v>
          </cell>
          <cell r="N234" t="str">
            <v>–</v>
          </cell>
        </row>
        <row r="235">
          <cell r="B235" t="str">
            <v>W10X100</v>
          </cell>
          <cell r="C235" t="str">
            <v>W10X100</v>
          </cell>
          <cell r="D235">
            <v>130</v>
          </cell>
          <cell r="E235">
            <v>100</v>
          </cell>
          <cell r="F235">
            <v>29.3</v>
          </cell>
          <cell r="G235">
            <v>11.1</v>
          </cell>
          <cell r="H235">
            <v>11.125</v>
          </cell>
          <cell r="I235" t="str">
            <v>–</v>
          </cell>
          <cell r="J235" t="str">
            <v>–</v>
          </cell>
          <cell r="K235" t="str">
            <v>–</v>
          </cell>
          <cell r="L235">
            <v>10.3</v>
          </cell>
          <cell r="M235">
            <v>623</v>
          </cell>
          <cell r="N235" t="str">
            <v>–</v>
          </cell>
        </row>
        <row r="236">
          <cell r="B236" t="str">
            <v>W10X88</v>
          </cell>
          <cell r="C236" t="str">
            <v>W10X88</v>
          </cell>
          <cell r="D236">
            <v>113</v>
          </cell>
          <cell r="E236">
            <v>88</v>
          </cell>
          <cell r="F236">
            <v>26</v>
          </cell>
          <cell r="G236">
            <v>10.8</v>
          </cell>
          <cell r="H236">
            <v>10.875</v>
          </cell>
          <cell r="I236" t="str">
            <v>–</v>
          </cell>
          <cell r="J236" t="str">
            <v>–</v>
          </cell>
          <cell r="K236" t="str">
            <v>–</v>
          </cell>
          <cell r="L236">
            <v>10.3</v>
          </cell>
          <cell r="M236">
            <v>534</v>
          </cell>
          <cell r="N236" t="str">
            <v>–</v>
          </cell>
        </row>
        <row r="237">
          <cell r="B237" t="str">
            <v>W10X77</v>
          </cell>
          <cell r="C237" t="str">
            <v>W10X77</v>
          </cell>
          <cell r="D237">
            <v>97.6</v>
          </cell>
          <cell r="E237">
            <v>77</v>
          </cell>
          <cell r="F237">
            <v>22.7</v>
          </cell>
          <cell r="G237">
            <v>10.6</v>
          </cell>
          <cell r="H237">
            <v>10.625</v>
          </cell>
          <cell r="I237" t="str">
            <v>–</v>
          </cell>
          <cell r="J237" t="str">
            <v>–</v>
          </cell>
          <cell r="K237" t="str">
            <v>–</v>
          </cell>
          <cell r="L237">
            <v>10.199999999999999</v>
          </cell>
          <cell r="M237">
            <v>455</v>
          </cell>
          <cell r="N237" t="str">
            <v>–</v>
          </cell>
        </row>
        <row r="238">
          <cell r="B238" t="str">
            <v>W10X68</v>
          </cell>
          <cell r="C238" t="str">
            <v>W10X68</v>
          </cell>
          <cell r="D238">
            <v>85.3</v>
          </cell>
          <cell r="E238">
            <v>68</v>
          </cell>
          <cell r="F238">
            <v>19.899999999999999</v>
          </cell>
          <cell r="G238">
            <v>10.4</v>
          </cell>
          <cell r="H238">
            <v>10.375</v>
          </cell>
          <cell r="I238" t="str">
            <v>–</v>
          </cell>
          <cell r="J238" t="str">
            <v>–</v>
          </cell>
          <cell r="K238" t="str">
            <v>–</v>
          </cell>
          <cell r="L238">
            <v>10.1</v>
          </cell>
          <cell r="M238">
            <v>394</v>
          </cell>
          <cell r="N238" t="str">
            <v>–</v>
          </cell>
        </row>
        <row r="239">
          <cell r="B239" t="str">
            <v>W10X60</v>
          </cell>
          <cell r="C239" t="str">
            <v>W10X60</v>
          </cell>
          <cell r="D239">
            <v>74.599999999999994</v>
          </cell>
          <cell r="E239">
            <v>60</v>
          </cell>
          <cell r="F239">
            <v>17.7</v>
          </cell>
          <cell r="G239">
            <v>10.199999999999999</v>
          </cell>
          <cell r="H239">
            <v>10.25</v>
          </cell>
          <cell r="I239" t="str">
            <v>–</v>
          </cell>
          <cell r="J239" t="str">
            <v>–</v>
          </cell>
          <cell r="K239" t="str">
            <v>–</v>
          </cell>
          <cell r="L239">
            <v>10.1</v>
          </cell>
          <cell r="M239">
            <v>341</v>
          </cell>
          <cell r="N239" t="str">
            <v>–</v>
          </cell>
        </row>
        <row r="240">
          <cell r="B240" t="str">
            <v>W10X54</v>
          </cell>
          <cell r="C240" t="str">
            <v>W10X54</v>
          </cell>
          <cell r="D240">
            <v>66.599999999999994</v>
          </cell>
          <cell r="E240">
            <v>54</v>
          </cell>
          <cell r="F240">
            <v>15.8</v>
          </cell>
          <cell r="G240">
            <v>10.1</v>
          </cell>
          <cell r="H240">
            <v>10.125</v>
          </cell>
          <cell r="I240" t="str">
            <v>–</v>
          </cell>
          <cell r="J240" t="str">
            <v>–</v>
          </cell>
          <cell r="K240" t="str">
            <v>–</v>
          </cell>
          <cell r="L240">
            <v>10</v>
          </cell>
          <cell r="M240">
            <v>303</v>
          </cell>
          <cell r="N240" t="str">
            <v>–</v>
          </cell>
        </row>
        <row r="241">
          <cell r="B241" t="str">
            <v>W10X49</v>
          </cell>
          <cell r="C241" t="str">
            <v>W10X49</v>
          </cell>
          <cell r="D241">
            <v>60.4</v>
          </cell>
          <cell r="E241">
            <v>49</v>
          </cell>
          <cell r="F241">
            <v>14.4</v>
          </cell>
          <cell r="G241">
            <v>10</v>
          </cell>
          <cell r="H241">
            <v>10</v>
          </cell>
          <cell r="I241" t="str">
            <v>–</v>
          </cell>
          <cell r="J241" t="str">
            <v>–</v>
          </cell>
          <cell r="K241" t="str">
            <v>–</v>
          </cell>
          <cell r="L241">
            <v>10</v>
          </cell>
          <cell r="M241">
            <v>272</v>
          </cell>
          <cell r="N241" t="str">
            <v>–</v>
          </cell>
        </row>
        <row r="242">
          <cell r="B242" t="str">
            <v>W10X45</v>
          </cell>
          <cell r="C242" t="str">
            <v>W10X45</v>
          </cell>
          <cell r="D242">
            <v>54.9</v>
          </cell>
          <cell r="E242">
            <v>45</v>
          </cell>
          <cell r="F242">
            <v>13.3</v>
          </cell>
          <cell r="G242">
            <v>10.1</v>
          </cell>
          <cell r="H242">
            <v>10.125</v>
          </cell>
          <cell r="I242" t="str">
            <v>–</v>
          </cell>
          <cell r="J242" t="str">
            <v>–</v>
          </cell>
          <cell r="K242" t="str">
            <v>–</v>
          </cell>
          <cell r="L242">
            <v>8.02</v>
          </cell>
          <cell r="M242">
            <v>248</v>
          </cell>
          <cell r="N242" t="str">
            <v>–</v>
          </cell>
        </row>
        <row r="243">
          <cell r="B243" t="str">
            <v>W10X39</v>
          </cell>
          <cell r="C243" t="str">
            <v>W10X39</v>
          </cell>
          <cell r="D243">
            <v>46.8</v>
          </cell>
          <cell r="E243">
            <v>39</v>
          </cell>
          <cell r="F243">
            <v>11.5</v>
          </cell>
          <cell r="G243">
            <v>9.92</v>
          </cell>
          <cell r="H243">
            <v>9.875</v>
          </cell>
          <cell r="I243" t="str">
            <v>–</v>
          </cell>
          <cell r="J243" t="str">
            <v>–</v>
          </cell>
          <cell r="K243" t="str">
            <v>–</v>
          </cell>
          <cell r="L243">
            <v>7.99</v>
          </cell>
          <cell r="M243">
            <v>209</v>
          </cell>
          <cell r="N243" t="str">
            <v>–</v>
          </cell>
        </row>
        <row r="244">
          <cell r="B244" t="str">
            <v>W10X33</v>
          </cell>
          <cell r="C244" t="str">
            <v>W10X33</v>
          </cell>
          <cell r="D244">
            <v>38.799999999999997</v>
          </cell>
          <cell r="E244">
            <v>33</v>
          </cell>
          <cell r="F244">
            <v>9.7100000000000009</v>
          </cell>
          <cell r="G244">
            <v>9.73</v>
          </cell>
          <cell r="H244">
            <v>9.75</v>
          </cell>
          <cell r="I244" t="str">
            <v>–</v>
          </cell>
          <cell r="J244" t="str">
            <v>–</v>
          </cell>
          <cell r="K244" t="str">
            <v>–</v>
          </cell>
          <cell r="L244">
            <v>7.96</v>
          </cell>
          <cell r="M244">
            <v>171</v>
          </cell>
          <cell r="N244" t="str">
            <v>–</v>
          </cell>
        </row>
        <row r="245">
          <cell r="B245" t="str">
            <v>W10X30</v>
          </cell>
          <cell r="C245" t="str">
            <v>W10X30</v>
          </cell>
          <cell r="D245">
            <v>36.6</v>
          </cell>
          <cell r="E245">
            <v>30</v>
          </cell>
          <cell r="F245">
            <v>8.84</v>
          </cell>
          <cell r="G245">
            <v>10.5</v>
          </cell>
          <cell r="H245">
            <v>10.5</v>
          </cell>
          <cell r="I245" t="str">
            <v>–</v>
          </cell>
          <cell r="J245" t="str">
            <v>–</v>
          </cell>
          <cell r="K245" t="str">
            <v>–</v>
          </cell>
          <cell r="L245">
            <v>5.81</v>
          </cell>
          <cell r="M245">
            <v>170</v>
          </cell>
          <cell r="N245" t="str">
            <v>–</v>
          </cell>
        </row>
        <row r="246">
          <cell r="B246" t="str">
            <v>W10X26</v>
          </cell>
          <cell r="C246" t="str">
            <v>W10X26</v>
          </cell>
          <cell r="D246">
            <v>31.3</v>
          </cell>
          <cell r="E246">
            <v>78.099999999999994</v>
          </cell>
          <cell r="F246">
            <v>117</v>
          </cell>
          <cell r="G246">
            <v>48.7</v>
          </cell>
          <cell r="H246">
            <v>73.2</v>
          </cell>
          <cell r="I246">
            <v>2.91</v>
          </cell>
          <cell r="J246">
            <v>4.34</v>
          </cell>
          <cell r="K246">
            <v>4.8</v>
          </cell>
          <cell r="L246">
            <v>14.9</v>
          </cell>
          <cell r="M246">
            <v>144</v>
          </cell>
          <cell r="N246">
            <v>53.6</v>
          </cell>
          <cell r="O246">
            <v>80.3</v>
          </cell>
        </row>
        <row r="247">
          <cell r="B247" t="str">
            <v>W10X22</v>
          </cell>
          <cell r="C247" t="str">
            <v>W10X22</v>
          </cell>
          <cell r="D247">
            <v>26</v>
          </cell>
          <cell r="E247">
            <v>64.900000000000006</v>
          </cell>
          <cell r="F247">
            <v>97.5</v>
          </cell>
          <cell r="G247">
            <v>40.5</v>
          </cell>
          <cell r="H247">
            <v>60.9</v>
          </cell>
          <cell r="I247">
            <v>2.68</v>
          </cell>
          <cell r="J247">
            <v>4.0199999999999996</v>
          </cell>
          <cell r="K247">
            <v>4.7</v>
          </cell>
          <cell r="L247">
            <v>13.8</v>
          </cell>
          <cell r="M247">
            <v>118</v>
          </cell>
          <cell r="N247">
            <v>49</v>
          </cell>
          <cell r="O247">
            <v>73.400000000000006</v>
          </cell>
        </row>
        <row r="248">
          <cell r="B248" t="str">
            <v>W10X19</v>
          </cell>
          <cell r="C248" t="str">
            <v>W10X19</v>
          </cell>
          <cell r="D248">
            <v>21.6</v>
          </cell>
          <cell r="E248">
            <v>19</v>
          </cell>
          <cell r="F248">
            <v>5.62</v>
          </cell>
          <cell r="G248">
            <v>10.199999999999999</v>
          </cell>
          <cell r="H248">
            <v>10.25</v>
          </cell>
          <cell r="I248" t="str">
            <v>–</v>
          </cell>
          <cell r="J248" t="str">
            <v>–</v>
          </cell>
          <cell r="K248" t="str">
            <v>–</v>
          </cell>
          <cell r="L248">
            <v>4.0199999999999996</v>
          </cell>
          <cell r="M248">
            <v>96.3</v>
          </cell>
          <cell r="N248" t="str">
            <v>–</v>
          </cell>
        </row>
        <row r="249">
          <cell r="B249" t="str">
            <v>W10X17</v>
          </cell>
          <cell r="C249" t="str">
            <v>W10X17</v>
          </cell>
          <cell r="D249">
            <v>18.7</v>
          </cell>
          <cell r="E249">
            <v>17</v>
          </cell>
          <cell r="F249">
            <v>4.99</v>
          </cell>
          <cell r="G249">
            <v>10.1</v>
          </cell>
          <cell r="H249">
            <v>10.125</v>
          </cell>
          <cell r="I249" t="str">
            <v>–</v>
          </cell>
          <cell r="J249" t="str">
            <v>–</v>
          </cell>
          <cell r="K249" t="str">
            <v>–</v>
          </cell>
          <cell r="L249">
            <v>4.01</v>
          </cell>
          <cell r="M249">
            <v>81.900000000000006</v>
          </cell>
          <cell r="N249" t="str">
            <v>–</v>
          </cell>
        </row>
        <row r="250">
          <cell r="B250" t="str">
            <v>W10X15</v>
          </cell>
          <cell r="C250" t="str">
            <v>W10X15</v>
          </cell>
          <cell r="D250">
            <v>16</v>
          </cell>
          <cell r="E250">
            <v>15</v>
          </cell>
          <cell r="F250">
            <v>4.41</v>
          </cell>
          <cell r="G250">
            <v>9.99</v>
          </cell>
          <cell r="H250">
            <v>10</v>
          </cell>
          <cell r="I250" t="str">
            <v>–</v>
          </cell>
          <cell r="J250" t="str">
            <v>–</v>
          </cell>
          <cell r="K250" t="str">
            <v>–</v>
          </cell>
          <cell r="L250">
            <v>4</v>
          </cell>
          <cell r="M250">
            <v>68.900000000000006</v>
          </cell>
          <cell r="N250" t="str">
            <v>–</v>
          </cell>
        </row>
        <row r="251">
          <cell r="B251" t="str">
            <v>W10X12</v>
          </cell>
          <cell r="C251" t="str">
            <v>W10X12</v>
          </cell>
          <cell r="D251">
            <v>12.6</v>
          </cell>
          <cell r="E251">
            <v>12</v>
          </cell>
          <cell r="F251">
            <v>3.54</v>
          </cell>
          <cell r="G251">
            <v>9.8699999999999992</v>
          </cell>
          <cell r="H251">
            <v>9.875</v>
          </cell>
          <cell r="I251" t="str">
            <v>–</v>
          </cell>
          <cell r="J251" t="str">
            <v>–</v>
          </cell>
          <cell r="K251" t="str">
            <v>–</v>
          </cell>
          <cell r="L251">
            <v>3.96</v>
          </cell>
          <cell r="M251">
            <v>53.8</v>
          </cell>
          <cell r="N251" t="str">
            <v>–</v>
          </cell>
        </row>
        <row r="252">
          <cell r="B252" t="str">
            <v>W8X67</v>
          </cell>
          <cell r="C252" t="str">
            <v>W8X67</v>
          </cell>
          <cell r="D252">
            <v>70.099999999999994</v>
          </cell>
          <cell r="E252">
            <v>67</v>
          </cell>
          <cell r="F252">
            <v>19.7</v>
          </cell>
          <cell r="G252">
            <v>9</v>
          </cell>
          <cell r="H252">
            <v>9</v>
          </cell>
          <cell r="I252" t="str">
            <v>–</v>
          </cell>
          <cell r="J252" t="str">
            <v>–</v>
          </cell>
          <cell r="K252" t="str">
            <v>–</v>
          </cell>
          <cell r="L252">
            <v>8.2799999999999994</v>
          </cell>
          <cell r="M252">
            <v>272</v>
          </cell>
          <cell r="N252" t="str">
            <v>–</v>
          </cell>
        </row>
        <row r="253">
          <cell r="B253" t="str">
            <v>W8X58</v>
          </cell>
          <cell r="C253" t="str">
            <v>W8X58</v>
          </cell>
          <cell r="D253">
            <v>59.8</v>
          </cell>
          <cell r="E253">
            <v>58</v>
          </cell>
          <cell r="F253">
            <v>17.100000000000001</v>
          </cell>
          <cell r="G253">
            <v>8.75</v>
          </cell>
          <cell r="H253">
            <v>8.75</v>
          </cell>
          <cell r="I253" t="str">
            <v>–</v>
          </cell>
          <cell r="J253" t="str">
            <v>–</v>
          </cell>
          <cell r="K253" t="str">
            <v>–</v>
          </cell>
          <cell r="L253">
            <v>8.2200000000000006</v>
          </cell>
          <cell r="M253">
            <v>228</v>
          </cell>
          <cell r="N253" t="str">
            <v>–</v>
          </cell>
        </row>
        <row r="254">
          <cell r="B254" t="str">
            <v>W8X48</v>
          </cell>
          <cell r="C254" t="str">
            <v>W8X48</v>
          </cell>
          <cell r="D254">
            <v>49</v>
          </cell>
          <cell r="E254">
            <v>48</v>
          </cell>
          <cell r="F254">
            <v>14.1</v>
          </cell>
          <cell r="G254">
            <v>8.5</v>
          </cell>
          <cell r="H254">
            <v>8.5</v>
          </cell>
          <cell r="I254" t="str">
            <v>–</v>
          </cell>
          <cell r="J254" t="str">
            <v>–</v>
          </cell>
          <cell r="K254" t="str">
            <v>–</v>
          </cell>
          <cell r="L254">
            <v>8.11</v>
          </cell>
          <cell r="M254">
            <v>184</v>
          </cell>
          <cell r="N254" t="str">
            <v>–</v>
          </cell>
        </row>
        <row r="255">
          <cell r="B255" t="str">
            <v>W8X40</v>
          </cell>
          <cell r="C255" t="str">
            <v>W8X40</v>
          </cell>
          <cell r="D255">
            <v>39.799999999999997</v>
          </cell>
          <cell r="E255">
            <v>99.3</v>
          </cell>
          <cell r="F255">
            <v>149</v>
          </cell>
          <cell r="G255">
            <v>62</v>
          </cell>
          <cell r="H255">
            <v>93.2</v>
          </cell>
          <cell r="I255">
            <v>1.64</v>
          </cell>
          <cell r="J255">
            <v>2.46</v>
          </cell>
          <cell r="K255">
            <v>7.2</v>
          </cell>
          <cell r="L255">
            <v>29.9</v>
          </cell>
          <cell r="M255">
            <v>146</v>
          </cell>
          <cell r="N255">
            <v>59.4</v>
          </cell>
          <cell r="O255">
            <v>89.1</v>
          </cell>
        </row>
        <row r="256">
          <cell r="B256" t="str">
            <v>W8X35</v>
          </cell>
          <cell r="C256" t="str">
            <v>W8X35</v>
          </cell>
          <cell r="D256">
            <v>34.700000000000003</v>
          </cell>
          <cell r="E256">
            <v>35</v>
          </cell>
          <cell r="F256">
            <v>10.3</v>
          </cell>
          <cell r="G256">
            <v>8.1199999999999992</v>
          </cell>
          <cell r="H256">
            <v>8.125</v>
          </cell>
          <cell r="I256" t="str">
            <v>–</v>
          </cell>
          <cell r="J256" t="str">
            <v>–</v>
          </cell>
          <cell r="K256" t="str">
            <v>–</v>
          </cell>
          <cell r="L256">
            <v>8.02</v>
          </cell>
          <cell r="M256">
            <v>127</v>
          </cell>
          <cell r="N256" t="str">
            <v>–</v>
          </cell>
        </row>
        <row r="257">
          <cell r="B257" t="str">
            <v>W8X31</v>
          </cell>
          <cell r="C257" t="str">
            <v>W8X31</v>
          </cell>
          <cell r="D257">
            <v>30.4</v>
          </cell>
          <cell r="E257">
            <v>31</v>
          </cell>
          <cell r="F257">
            <v>9.1300000000000008</v>
          </cell>
          <cell r="G257">
            <v>8</v>
          </cell>
          <cell r="H257">
            <v>8</v>
          </cell>
          <cell r="I257" t="str">
            <v>–</v>
          </cell>
          <cell r="J257" t="str">
            <v>–</v>
          </cell>
          <cell r="K257" t="str">
            <v>–</v>
          </cell>
          <cell r="L257">
            <v>8</v>
          </cell>
          <cell r="M257">
            <v>110</v>
          </cell>
          <cell r="N257" t="str">
            <v>–</v>
          </cell>
        </row>
        <row r="258">
          <cell r="B258" t="str">
            <v>W8X28</v>
          </cell>
          <cell r="C258" t="str">
            <v>W8X28</v>
          </cell>
          <cell r="D258">
            <v>27.2</v>
          </cell>
          <cell r="E258">
            <v>28</v>
          </cell>
          <cell r="F258">
            <v>8.25</v>
          </cell>
          <cell r="G258">
            <v>8.06</v>
          </cell>
          <cell r="H258">
            <v>8</v>
          </cell>
          <cell r="I258" t="str">
            <v>–</v>
          </cell>
          <cell r="J258" t="str">
            <v>–</v>
          </cell>
          <cell r="K258" t="str">
            <v>–</v>
          </cell>
          <cell r="L258">
            <v>6.54</v>
          </cell>
          <cell r="M258">
            <v>98</v>
          </cell>
          <cell r="N258" t="str">
            <v>–</v>
          </cell>
        </row>
        <row r="259">
          <cell r="B259" t="str">
            <v>W8X24</v>
          </cell>
          <cell r="C259" t="str">
            <v>W8X24</v>
          </cell>
          <cell r="D259">
            <v>23.1</v>
          </cell>
          <cell r="E259">
            <v>24</v>
          </cell>
          <cell r="F259">
            <v>7.08</v>
          </cell>
          <cell r="G259">
            <v>7.93</v>
          </cell>
          <cell r="H259">
            <v>7.875</v>
          </cell>
          <cell r="I259" t="str">
            <v>–</v>
          </cell>
          <cell r="J259" t="str">
            <v>–</v>
          </cell>
          <cell r="K259" t="str">
            <v>–</v>
          </cell>
          <cell r="L259">
            <v>6.5</v>
          </cell>
          <cell r="M259">
            <v>82.7</v>
          </cell>
          <cell r="N259" t="str">
            <v>–</v>
          </cell>
        </row>
        <row r="260">
          <cell r="B260" t="str">
            <v>W8X21</v>
          </cell>
          <cell r="C260" t="str">
            <v>W8X21</v>
          </cell>
          <cell r="D260">
            <v>20.399999999999999</v>
          </cell>
          <cell r="E260">
            <v>21</v>
          </cell>
          <cell r="F260">
            <v>6.16</v>
          </cell>
          <cell r="G260">
            <v>8.2799999999999994</v>
          </cell>
          <cell r="H260">
            <v>8.25</v>
          </cell>
          <cell r="I260" t="str">
            <v>–</v>
          </cell>
          <cell r="J260" t="str">
            <v>–</v>
          </cell>
          <cell r="K260" t="str">
            <v>–</v>
          </cell>
          <cell r="L260">
            <v>5.27</v>
          </cell>
          <cell r="M260">
            <v>75.3</v>
          </cell>
          <cell r="N260" t="str">
            <v>–</v>
          </cell>
        </row>
        <row r="261">
          <cell r="B261" t="str">
            <v>W8X18</v>
          </cell>
          <cell r="C261" t="str">
            <v>W8X18</v>
          </cell>
          <cell r="D261">
            <v>17</v>
          </cell>
          <cell r="E261">
            <v>18</v>
          </cell>
          <cell r="F261">
            <v>5.26</v>
          </cell>
          <cell r="G261">
            <v>8.14</v>
          </cell>
          <cell r="H261">
            <v>8.125</v>
          </cell>
          <cell r="I261" t="str">
            <v>–</v>
          </cell>
          <cell r="J261" t="str">
            <v>–</v>
          </cell>
          <cell r="K261" t="str">
            <v>–</v>
          </cell>
          <cell r="L261">
            <v>5.25</v>
          </cell>
          <cell r="M261">
            <v>61.9</v>
          </cell>
          <cell r="N261" t="str">
            <v>–</v>
          </cell>
        </row>
        <row r="262">
          <cell r="B262" t="str">
            <v>W8X15</v>
          </cell>
          <cell r="C262" t="str">
            <v>W8X15</v>
          </cell>
          <cell r="D262">
            <v>13.6</v>
          </cell>
          <cell r="E262">
            <v>15</v>
          </cell>
          <cell r="F262">
            <v>4.4400000000000004</v>
          </cell>
          <cell r="G262">
            <v>8.11</v>
          </cell>
          <cell r="H262">
            <v>8.125</v>
          </cell>
          <cell r="I262" t="str">
            <v>–</v>
          </cell>
          <cell r="J262" t="str">
            <v>–</v>
          </cell>
          <cell r="K262" t="str">
            <v>–</v>
          </cell>
          <cell r="L262">
            <v>4.0149999999999997</v>
          </cell>
          <cell r="M262">
            <v>48</v>
          </cell>
          <cell r="N262" t="str">
            <v>–</v>
          </cell>
        </row>
        <row r="263">
          <cell r="B263" t="str">
            <v>W8X13</v>
          </cell>
          <cell r="C263" t="str">
            <v>W8X13</v>
          </cell>
          <cell r="D263">
            <v>11.4</v>
          </cell>
          <cell r="E263">
            <v>13</v>
          </cell>
          <cell r="F263">
            <v>3.84</v>
          </cell>
          <cell r="G263">
            <v>7.99</v>
          </cell>
          <cell r="H263">
            <v>8</v>
          </cell>
          <cell r="I263" t="str">
            <v>–</v>
          </cell>
          <cell r="J263" t="str">
            <v>–</v>
          </cell>
          <cell r="K263" t="str">
            <v>–</v>
          </cell>
          <cell r="L263">
            <v>4</v>
          </cell>
          <cell r="M263">
            <v>39.6</v>
          </cell>
          <cell r="N263" t="str">
            <v>–</v>
          </cell>
        </row>
        <row r="264">
          <cell r="B264" t="str">
            <v>W8X10</v>
          </cell>
          <cell r="C264" t="str">
            <v>W8X10</v>
          </cell>
          <cell r="D264">
            <v>8.8699999999999992</v>
          </cell>
          <cell r="E264">
            <v>10</v>
          </cell>
          <cell r="F264">
            <v>2.96</v>
          </cell>
          <cell r="G264">
            <v>7.89</v>
          </cell>
          <cell r="H264">
            <v>7.875</v>
          </cell>
          <cell r="I264" t="str">
            <v>–</v>
          </cell>
          <cell r="J264" t="str">
            <v>–</v>
          </cell>
          <cell r="K264" t="str">
            <v>–</v>
          </cell>
          <cell r="L264">
            <v>3.94</v>
          </cell>
          <cell r="M264">
            <v>30.8</v>
          </cell>
          <cell r="N264" t="str">
            <v>–</v>
          </cell>
        </row>
        <row r="265">
          <cell r="B265" t="str">
            <v>W6X25</v>
          </cell>
          <cell r="C265" t="str">
            <v>W6X25</v>
          </cell>
          <cell r="D265">
            <v>18.899999999999999</v>
          </cell>
          <cell r="E265">
            <v>25</v>
          </cell>
          <cell r="F265">
            <v>7.34</v>
          </cell>
          <cell r="G265">
            <v>6.38</v>
          </cell>
          <cell r="H265">
            <v>6.375</v>
          </cell>
          <cell r="I265" t="str">
            <v>–</v>
          </cell>
          <cell r="J265" t="str">
            <v>–</v>
          </cell>
          <cell r="K265" t="str">
            <v>–</v>
          </cell>
          <cell r="L265">
            <v>6.08</v>
          </cell>
          <cell r="M265">
            <v>53.4</v>
          </cell>
          <cell r="N265" t="str">
            <v>–</v>
          </cell>
        </row>
        <row r="266">
          <cell r="B266" t="str">
            <v>W6X20</v>
          </cell>
          <cell r="C266" t="str">
            <v>W6X20</v>
          </cell>
          <cell r="D266">
            <v>15</v>
          </cell>
          <cell r="E266">
            <v>20</v>
          </cell>
          <cell r="F266">
            <v>5.87</v>
          </cell>
          <cell r="G266">
            <v>6.2</v>
          </cell>
          <cell r="H266">
            <v>6.25</v>
          </cell>
          <cell r="I266" t="str">
            <v>–</v>
          </cell>
          <cell r="J266" t="str">
            <v>–</v>
          </cell>
          <cell r="K266" t="str">
            <v>–</v>
          </cell>
          <cell r="L266">
            <v>6.02</v>
          </cell>
          <cell r="M266">
            <v>41.4</v>
          </cell>
          <cell r="N266" t="str">
            <v>–</v>
          </cell>
        </row>
        <row r="267">
          <cell r="B267" t="str">
            <v>W6X15</v>
          </cell>
          <cell r="C267" t="str">
            <v>W6X15</v>
          </cell>
          <cell r="D267">
            <v>10.8</v>
          </cell>
          <cell r="E267">
            <v>15</v>
          </cell>
          <cell r="F267">
            <v>4.43</v>
          </cell>
          <cell r="G267">
            <v>5.99</v>
          </cell>
          <cell r="H267">
            <v>6</v>
          </cell>
          <cell r="I267" t="str">
            <v>–</v>
          </cell>
          <cell r="J267" t="str">
            <v>–</v>
          </cell>
          <cell r="K267" t="str">
            <v>–</v>
          </cell>
          <cell r="L267">
            <v>5.99</v>
          </cell>
          <cell r="M267">
            <v>29.1</v>
          </cell>
          <cell r="N267" t="str">
            <v>–</v>
          </cell>
        </row>
        <row r="268">
          <cell r="B268" t="str">
            <v>W6X16</v>
          </cell>
          <cell r="C268" t="str">
            <v>W6X16</v>
          </cell>
          <cell r="D268">
            <v>11.7</v>
          </cell>
          <cell r="E268">
            <v>16</v>
          </cell>
          <cell r="F268">
            <v>4.74</v>
          </cell>
          <cell r="G268">
            <v>6.28</v>
          </cell>
          <cell r="H268">
            <v>6.25</v>
          </cell>
          <cell r="I268" t="str">
            <v>–</v>
          </cell>
          <cell r="J268" t="str">
            <v>–</v>
          </cell>
          <cell r="K268" t="str">
            <v>–</v>
          </cell>
          <cell r="L268">
            <v>4.03</v>
          </cell>
          <cell r="M268">
            <v>32.1</v>
          </cell>
          <cell r="N268" t="str">
            <v>–</v>
          </cell>
        </row>
        <row r="269">
          <cell r="B269" t="str">
            <v>W6X12</v>
          </cell>
          <cell r="C269" t="str">
            <v>W6X12</v>
          </cell>
          <cell r="D269">
            <v>8.3000000000000007</v>
          </cell>
          <cell r="E269">
            <v>12</v>
          </cell>
          <cell r="F269">
            <v>3.55</v>
          </cell>
          <cell r="G269">
            <v>6.03</v>
          </cell>
          <cell r="H269">
            <v>6</v>
          </cell>
          <cell r="I269" t="str">
            <v>–</v>
          </cell>
          <cell r="J269" t="str">
            <v>–</v>
          </cell>
          <cell r="K269" t="str">
            <v>–</v>
          </cell>
          <cell r="L269">
            <v>4</v>
          </cell>
          <cell r="M269">
            <v>22.1</v>
          </cell>
          <cell r="N269" t="str">
            <v>–</v>
          </cell>
        </row>
        <row r="270">
          <cell r="B270" t="str">
            <v>W6X9</v>
          </cell>
          <cell r="C270" t="str">
            <v>W6X9</v>
          </cell>
          <cell r="D270">
            <v>6.23</v>
          </cell>
          <cell r="E270">
            <v>9</v>
          </cell>
          <cell r="F270">
            <v>2.68</v>
          </cell>
          <cell r="G270">
            <v>5.9</v>
          </cell>
          <cell r="H270">
            <v>5.875</v>
          </cell>
          <cell r="I270" t="str">
            <v>–</v>
          </cell>
          <cell r="J270" t="str">
            <v>–</v>
          </cell>
          <cell r="K270" t="str">
            <v>–</v>
          </cell>
          <cell r="L270">
            <v>3.94</v>
          </cell>
          <cell r="M270">
            <v>16.399999999999999</v>
          </cell>
          <cell r="N270" t="str">
            <v>–</v>
          </cell>
        </row>
        <row r="271">
          <cell r="B271" t="str">
            <v>W6X8.5</v>
          </cell>
          <cell r="C271" t="str">
            <v>W6X8.5</v>
          </cell>
          <cell r="D271">
            <v>5.73</v>
          </cell>
          <cell r="E271">
            <v>8.5</v>
          </cell>
          <cell r="F271">
            <v>2.52</v>
          </cell>
          <cell r="G271">
            <v>5.83</v>
          </cell>
          <cell r="H271">
            <v>5.875</v>
          </cell>
          <cell r="I271" t="str">
            <v>–</v>
          </cell>
          <cell r="J271" t="str">
            <v>–</v>
          </cell>
          <cell r="K271" t="str">
            <v>–</v>
          </cell>
          <cell r="L271">
            <v>3.94</v>
          </cell>
          <cell r="M271">
            <v>14.9</v>
          </cell>
          <cell r="N271" t="str">
            <v>–</v>
          </cell>
        </row>
        <row r="272">
          <cell r="B272" t="str">
            <v>W5X19</v>
          </cell>
          <cell r="C272" t="str">
            <v>W5X19</v>
          </cell>
          <cell r="D272">
            <v>11.6</v>
          </cell>
          <cell r="E272">
            <v>19</v>
          </cell>
          <cell r="F272">
            <v>5.56</v>
          </cell>
          <cell r="G272">
            <v>5.15</v>
          </cell>
          <cell r="H272">
            <v>5.125</v>
          </cell>
          <cell r="I272" t="str">
            <v>–</v>
          </cell>
          <cell r="J272" t="str">
            <v>–</v>
          </cell>
          <cell r="K272" t="str">
            <v>–</v>
          </cell>
          <cell r="L272">
            <v>5.03</v>
          </cell>
          <cell r="M272">
            <v>26.3</v>
          </cell>
          <cell r="N272" t="str">
            <v>–</v>
          </cell>
        </row>
        <row r="273">
          <cell r="B273" t="str">
            <v>W5X16</v>
          </cell>
          <cell r="C273" t="str">
            <v>W5X16</v>
          </cell>
          <cell r="D273">
            <v>9.6300000000000008</v>
          </cell>
          <cell r="E273">
            <v>16</v>
          </cell>
          <cell r="F273">
            <v>4.71</v>
          </cell>
          <cell r="G273">
            <v>5.01</v>
          </cell>
          <cell r="H273">
            <v>5</v>
          </cell>
          <cell r="I273" t="str">
            <v>–</v>
          </cell>
          <cell r="J273" t="str">
            <v>–</v>
          </cell>
          <cell r="K273" t="str">
            <v>–</v>
          </cell>
          <cell r="L273">
            <v>5</v>
          </cell>
          <cell r="M273">
            <v>21.4</v>
          </cell>
          <cell r="N273" t="str">
            <v>–</v>
          </cell>
        </row>
        <row r="274">
          <cell r="B274" t="str">
            <v>W4X13</v>
          </cell>
          <cell r="C274" t="str">
            <v>W4X13</v>
          </cell>
          <cell r="D274">
            <v>6.28</v>
          </cell>
          <cell r="E274">
            <v>13</v>
          </cell>
          <cell r="F274">
            <v>3.83</v>
          </cell>
          <cell r="G274">
            <v>4.16</v>
          </cell>
          <cell r="H274">
            <v>4.125</v>
          </cell>
          <cell r="I274" t="str">
            <v>–</v>
          </cell>
          <cell r="J274" t="str">
            <v>–</v>
          </cell>
          <cell r="K274" t="str">
            <v>–</v>
          </cell>
          <cell r="L274">
            <v>4.0599999999999996</v>
          </cell>
          <cell r="M274">
            <v>11.3</v>
          </cell>
          <cell r="N274"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28"/>
  <sheetViews>
    <sheetView tabSelected="1" view="pageLayout" topLeftCell="A968" zoomScale="85" zoomScalePageLayoutView="85" workbookViewId="0">
      <selection activeCell="H1006" sqref="H1006"/>
    </sheetView>
  </sheetViews>
  <sheetFormatPr defaultColWidth="8.85546875" defaultRowHeight="15" x14ac:dyDescent="0.25"/>
  <cols>
    <col min="1" max="1" width="1" customWidth="1"/>
    <col min="2" max="2" width="6.42578125" customWidth="1"/>
    <col min="3" max="3" width="11.85546875" customWidth="1"/>
    <col min="4" max="4" width="8.42578125" customWidth="1"/>
    <col min="5" max="5" width="10.7109375" customWidth="1"/>
    <col min="6" max="6" width="4.85546875" customWidth="1"/>
    <col min="7" max="7" width="4.42578125" style="43" customWidth="1"/>
    <col min="8" max="8" width="5.85546875" customWidth="1"/>
    <col min="9" max="9" width="6.28515625" customWidth="1"/>
    <col min="10" max="10" width="5.5703125" customWidth="1"/>
    <col min="11" max="11" width="7.5703125" customWidth="1"/>
    <col min="12" max="12" width="4.5703125" customWidth="1"/>
    <col min="13" max="13" width="1.140625" customWidth="1"/>
    <col min="14" max="14" width="6.42578125" customWidth="1"/>
    <col min="15" max="15" width="1.140625" style="41" customWidth="1"/>
    <col min="16" max="17" width="5.42578125" customWidth="1"/>
    <col min="18" max="18" width="1.28515625" customWidth="1"/>
    <col min="19" max="19" width="3.7109375" customWidth="1"/>
  </cols>
  <sheetData>
    <row r="1" spans="1:17" ht="15.75" thickBot="1" x14ac:dyDescent="0.3">
      <c r="A1" s="124"/>
      <c r="B1" s="151">
        <v>9.25</v>
      </c>
      <c r="C1" s="70" t="s">
        <v>290</v>
      </c>
      <c r="D1" s="70"/>
      <c r="E1" s="36"/>
      <c r="F1" s="36"/>
      <c r="G1" s="37"/>
      <c r="H1" s="36"/>
      <c r="I1" s="36"/>
      <c r="J1" s="36"/>
      <c r="K1" s="36"/>
      <c r="L1" s="36"/>
      <c r="M1" s="36"/>
      <c r="N1" s="36"/>
      <c r="O1" s="36"/>
    </row>
    <row r="2" spans="1:17" ht="15.75" thickTop="1" x14ac:dyDescent="0.25">
      <c r="B2" s="73"/>
      <c r="C2" s="73"/>
      <c r="D2" s="74"/>
      <c r="E2" s="39"/>
      <c r="F2" s="39"/>
      <c r="G2" s="40"/>
      <c r="H2" s="39"/>
      <c r="I2" s="39"/>
      <c r="J2" s="39"/>
      <c r="K2" s="39"/>
    </row>
    <row r="3" spans="1:17" x14ac:dyDescent="0.25">
      <c r="B3" s="236" t="s">
        <v>152</v>
      </c>
      <c r="C3" s="74"/>
      <c r="D3" s="76" t="s">
        <v>153</v>
      </c>
      <c r="E3" s="42">
        <v>29000</v>
      </c>
      <c r="F3" s="43" t="s">
        <v>34</v>
      </c>
      <c r="H3" s="39"/>
      <c r="I3" s="39"/>
      <c r="J3" s="39"/>
      <c r="K3" s="39"/>
    </row>
    <row r="4" spans="1:17" x14ac:dyDescent="0.25">
      <c r="B4" s="236" t="s">
        <v>1011</v>
      </c>
      <c r="C4" s="74"/>
      <c r="D4" s="76" t="s">
        <v>154</v>
      </c>
      <c r="E4" s="42">
        <v>11200</v>
      </c>
      <c r="F4" s="43" t="s">
        <v>34</v>
      </c>
      <c r="H4" s="39"/>
      <c r="I4" s="39"/>
      <c r="J4" s="39"/>
      <c r="K4" s="39"/>
    </row>
    <row r="5" spans="1:17" ht="18" x14ac:dyDescent="0.35">
      <c r="B5" s="47" t="s">
        <v>32</v>
      </c>
      <c r="C5" s="47"/>
      <c r="D5" s="78" t="s">
        <v>155</v>
      </c>
      <c r="E5" s="45">
        <v>50</v>
      </c>
      <c r="F5" s="46" t="s">
        <v>34</v>
      </c>
      <c r="H5" s="39"/>
      <c r="I5" s="39"/>
      <c r="J5" s="39"/>
      <c r="K5" s="39"/>
    </row>
    <row r="6" spans="1:17" ht="18" x14ac:dyDescent="0.35">
      <c r="B6" s="47" t="s">
        <v>1012</v>
      </c>
      <c r="C6" s="47"/>
      <c r="D6" s="78" t="s">
        <v>156</v>
      </c>
      <c r="E6" s="45">
        <v>70</v>
      </c>
      <c r="F6" s="43" t="s">
        <v>34</v>
      </c>
      <c r="G6" s="46"/>
      <c r="H6" s="39"/>
      <c r="I6" s="39"/>
      <c r="J6" s="39"/>
      <c r="K6" s="39"/>
      <c r="N6" s="59" t="s">
        <v>164</v>
      </c>
      <c r="O6" s="81"/>
      <c r="Q6" s="149" t="s">
        <v>165</v>
      </c>
    </row>
    <row r="7" spans="1:17" x14ac:dyDescent="0.25">
      <c r="B7" s="38"/>
      <c r="C7" s="38"/>
      <c r="D7" s="39"/>
      <c r="E7" s="39"/>
      <c r="F7" s="39"/>
      <c r="G7" s="40"/>
      <c r="H7" s="39"/>
      <c r="I7" s="39"/>
      <c r="J7" s="39"/>
      <c r="K7" s="39"/>
      <c r="N7" s="147" t="s">
        <v>166</v>
      </c>
      <c r="O7" s="147"/>
      <c r="P7" s="225" t="s">
        <v>183</v>
      </c>
      <c r="Q7" s="225"/>
    </row>
    <row r="8" spans="1:17" ht="15.75" thickBot="1" x14ac:dyDescent="0.3">
      <c r="A8" s="36"/>
      <c r="B8" s="35" t="s">
        <v>289</v>
      </c>
      <c r="C8" s="36"/>
      <c r="D8" s="150">
        <f>B1</f>
        <v>9.25</v>
      </c>
      <c r="E8" s="36"/>
      <c r="F8" s="37"/>
      <c r="G8" s="37"/>
      <c r="H8" s="37"/>
      <c r="I8" s="37"/>
      <c r="J8" s="37"/>
      <c r="K8" s="37"/>
      <c r="L8" s="37"/>
      <c r="M8" s="36"/>
      <c r="N8" s="56" t="s">
        <v>204</v>
      </c>
      <c r="O8"/>
    </row>
    <row r="9" spans="1:17" ht="15.75" thickTop="1" x14ac:dyDescent="0.25">
      <c r="B9" s="38"/>
      <c r="C9" s="38"/>
      <c r="D9" s="39"/>
      <c r="E9" s="39"/>
      <c r="F9" s="40"/>
      <c r="G9" s="39"/>
      <c r="H9" s="39"/>
    </row>
    <row r="10" spans="1:17" x14ac:dyDescent="0.25">
      <c r="B10" s="38"/>
      <c r="C10" s="38"/>
      <c r="D10" s="39"/>
      <c r="E10" s="39"/>
      <c r="F10" s="40"/>
      <c r="G10" s="39"/>
      <c r="H10" s="39"/>
    </row>
    <row r="11" spans="1:17" x14ac:dyDescent="0.25">
      <c r="B11" s="38"/>
      <c r="C11" s="38"/>
      <c r="D11" s="39"/>
      <c r="E11" s="39"/>
      <c r="F11" s="40"/>
      <c r="G11" s="39"/>
      <c r="H11" s="39"/>
    </row>
    <row r="12" spans="1:17" x14ac:dyDescent="0.25">
      <c r="B12" s="38"/>
      <c r="C12" s="38"/>
      <c r="D12" s="39"/>
      <c r="E12" s="39"/>
      <c r="F12" s="40"/>
      <c r="G12" s="39"/>
      <c r="H12" s="39"/>
    </row>
    <row r="13" spans="1:17" x14ac:dyDescent="0.25">
      <c r="B13" s="38"/>
      <c r="C13" s="38"/>
      <c r="D13" s="39"/>
      <c r="E13" s="39"/>
      <c r="F13" s="40"/>
      <c r="G13" s="39"/>
      <c r="H13" s="39"/>
    </row>
    <row r="14" spans="1:17" x14ac:dyDescent="0.25">
      <c r="B14" s="38"/>
      <c r="C14" s="38"/>
      <c r="D14" s="39"/>
      <c r="E14" s="39"/>
      <c r="F14" s="40"/>
      <c r="G14" s="39"/>
      <c r="H14" s="39"/>
    </row>
    <row r="15" spans="1:17" x14ac:dyDescent="0.25">
      <c r="B15" s="38"/>
      <c r="C15" s="38"/>
      <c r="D15" s="39"/>
      <c r="E15" s="39"/>
      <c r="F15" s="40"/>
      <c r="G15" s="39"/>
      <c r="H15" s="39"/>
    </row>
    <row r="16" spans="1:17" x14ac:dyDescent="0.25">
      <c r="B16" s="38"/>
      <c r="C16" s="38"/>
      <c r="D16" s="39"/>
      <c r="E16" s="39"/>
      <c r="F16" s="40"/>
      <c r="G16" s="39"/>
      <c r="H16" s="39"/>
    </row>
    <row r="17" spans="2:11" x14ac:dyDescent="0.25">
      <c r="B17" s="38"/>
      <c r="C17" s="38"/>
      <c r="D17" s="39"/>
      <c r="E17" s="39"/>
      <c r="F17" s="40"/>
      <c r="G17" s="39"/>
      <c r="H17" s="39"/>
    </row>
    <row r="18" spans="2:11" x14ac:dyDescent="0.25">
      <c r="B18" s="38"/>
      <c r="C18" s="38"/>
      <c r="D18" s="39"/>
      <c r="E18" s="39"/>
      <c r="F18" s="40"/>
      <c r="G18" s="39"/>
      <c r="H18" s="39"/>
    </row>
    <row r="19" spans="2:11" x14ac:dyDescent="0.25">
      <c r="B19" s="38"/>
      <c r="C19" s="38"/>
      <c r="D19" s="39"/>
      <c r="E19" s="39"/>
      <c r="F19" s="40"/>
      <c r="G19" s="39"/>
      <c r="H19" s="39"/>
    </row>
    <row r="20" spans="2:11" x14ac:dyDescent="0.25">
      <c r="B20" s="38"/>
      <c r="C20" s="38"/>
      <c r="D20" s="39"/>
      <c r="E20" s="39"/>
      <c r="F20" s="40"/>
      <c r="G20" s="39"/>
      <c r="H20" s="39"/>
    </row>
    <row r="21" spans="2:11" x14ac:dyDescent="0.25">
      <c r="B21" s="38"/>
      <c r="C21" s="38"/>
      <c r="D21" s="39"/>
      <c r="E21" s="39"/>
      <c r="F21" s="40"/>
      <c r="G21" s="39"/>
      <c r="H21" s="39"/>
    </row>
    <row r="22" spans="2:11" x14ac:dyDescent="0.25">
      <c r="B22" s="1" t="s">
        <v>1</v>
      </c>
      <c r="D22" s="39"/>
      <c r="E22" s="39"/>
      <c r="F22" s="39"/>
      <c r="G22" s="40"/>
      <c r="H22" s="39"/>
      <c r="I22" s="39"/>
      <c r="J22" s="39"/>
      <c r="K22" s="39"/>
    </row>
    <row r="23" spans="2:11" x14ac:dyDescent="0.25">
      <c r="B23" s="4" t="s">
        <v>95</v>
      </c>
      <c r="C23" t="s">
        <v>205</v>
      </c>
      <c r="G23"/>
    </row>
    <row r="24" spans="2:11" x14ac:dyDescent="0.25">
      <c r="G24"/>
    </row>
    <row r="25" spans="2:11" x14ac:dyDescent="0.25">
      <c r="B25" s="1" t="s">
        <v>2</v>
      </c>
      <c r="G25"/>
    </row>
    <row r="26" spans="2:11" x14ac:dyDescent="0.25">
      <c r="B26" s="4" t="s">
        <v>97</v>
      </c>
      <c r="C26" t="s">
        <v>209</v>
      </c>
      <c r="G26"/>
    </row>
    <row r="27" spans="2:11" x14ac:dyDescent="0.25">
      <c r="B27" s="4" t="s">
        <v>99</v>
      </c>
      <c r="C27" t="s">
        <v>207</v>
      </c>
      <c r="G27"/>
    </row>
    <row r="28" spans="2:11" x14ac:dyDescent="0.25">
      <c r="B28" s="4" t="s">
        <v>101</v>
      </c>
      <c r="C28" t="s">
        <v>206</v>
      </c>
      <c r="G28"/>
    </row>
    <row r="29" spans="2:11" x14ac:dyDescent="0.25">
      <c r="B29" s="4" t="s">
        <v>210</v>
      </c>
      <c r="C29" t="s">
        <v>208</v>
      </c>
      <c r="G29"/>
    </row>
    <row r="30" spans="2:11" x14ac:dyDescent="0.25">
      <c r="B30" s="4"/>
      <c r="G30"/>
      <c r="H30" s="41"/>
    </row>
    <row r="31" spans="2:11" x14ac:dyDescent="0.25">
      <c r="B31" s="1" t="s">
        <v>3</v>
      </c>
      <c r="G31"/>
      <c r="H31" s="41"/>
    </row>
    <row r="32" spans="2:11" x14ac:dyDescent="0.25">
      <c r="B32" s="1"/>
      <c r="G32"/>
      <c r="H32" s="41"/>
    </row>
    <row r="33" spans="2:17" x14ac:dyDescent="0.25">
      <c r="B33" s="1" t="s">
        <v>157</v>
      </c>
      <c r="D33" s="4" t="s">
        <v>158</v>
      </c>
      <c r="E33" s="42">
        <v>38</v>
      </c>
      <c r="F33" t="s">
        <v>43</v>
      </c>
      <c r="G33"/>
      <c r="H33" s="41"/>
      <c r="J33" s="4" t="s">
        <v>158</v>
      </c>
      <c r="K33" s="42">
        <f>E33</f>
        <v>38</v>
      </c>
      <c r="L33" t="s">
        <v>43</v>
      </c>
    </row>
    <row r="34" spans="2:17" x14ac:dyDescent="0.25">
      <c r="B34" s="1" t="s">
        <v>213</v>
      </c>
      <c r="D34" s="4"/>
      <c r="E34" s="42">
        <v>5</v>
      </c>
      <c r="G34"/>
      <c r="H34" s="41"/>
      <c r="J34" s="4"/>
      <c r="K34" s="42">
        <f>E34</f>
        <v>5</v>
      </c>
    </row>
    <row r="35" spans="2:17" x14ac:dyDescent="0.25">
      <c r="B35" s="1" t="s">
        <v>214</v>
      </c>
      <c r="D35" s="4"/>
      <c r="E35" s="42">
        <v>2</v>
      </c>
      <c r="G35"/>
      <c r="H35" s="41"/>
      <c r="J35" s="4"/>
      <c r="K35" s="42">
        <f>E35</f>
        <v>2</v>
      </c>
    </row>
    <row r="36" spans="2:17" x14ac:dyDescent="0.25">
      <c r="B36" s="41" t="s">
        <v>159</v>
      </c>
      <c r="D36" s="4" t="s">
        <v>20</v>
      </c>
      <c r="E36" s="42">
        <v>8.5</v>
      </c>
      <c r="F36" t="s">
        <v>21</v>
      </c>
      <c r="G36"/>
      <c r="H36" s="41"/>
      <c r="J36" s="4" t="s">
        <v>20</v>
      </c>
      <c r="K36" s="42">
        <f>E36</f>
        <v>8.5</v>
      </c>
      <c r="L36" t="s">
        <v>21</v>
      </c>
      <c r="M36" s="48"/>
    </row>
    <row r="37" spans="2:17" x14ac:dyDescent="0.25">
      <c r="B37" s="41" t="s">
        <v>160</v>
      </c>
      <c r="D37" s="4" t="s">
        <v>24</v>
      </c>
      <c r="E37" s="42">
        <v>6</v>
      </c>
      <c r="F37" t="s">
        <v>21</v>
      </c>
      <c r="G37"/>
      <c r="H37" s="41"/>
      <c r="J37" s="4" t="s">
        <v>24</v>
      </c>
      <c r="K37" s="42">
        <f>E37</f>
        <v>6</v>
      </c>
      <c r="L37" t="s">
        <v>21</v>
      </c>
      <c r="M37" s="48"/>
    </row>
    <row r="38" spans="2:17" ht="18" x14ac:dyDescent="0.35">
      <c r="B38" s="41" t="s">
        <v>161</v>
      </c>
      <c r="D38" s="49" t="s">
        <v>81</v>
      </c>
      <c r="E38" s="50">
        <v>0.9</v>
      </c>
      <c r="F38" s="39"/>
      <c r="G38"/>
      <c r="H38" s="41"/>
      <c r="J38" s="49" t="s">
        <v>162</v>
      </c>
      <c r="K38" s="50">
        <v>1.5</v>
      </c>
      <c r="N38" s="48"/>
    </row>
    <row r="39" spans="2:17" ht="18" x14ac:dyDescent="0.35">
      <c r="B39" s="41"/>
      <c r="D39" s="51" t="s">
        <v>163</v>
      </c>
      <c r="E39" s="52">
        <v>0.75</v>
      </c>
      <c r="F39" s="39"/>
      <c r="G39" s="48"/>
      <c r="H39" s="41"/>
      <c r="J39" s="49" t="s">
        <v>162</v>
      </c>
      <c r="K39" s="50">
        <v>2</v>
      </c>
      <c r="N39" s="48"/>
    </row>
    <row r="40" spans="2:17" ht="18" x14ac:dyDescent="0.35">
      <c r="B40" s="41" t="s">
        <v>241</v>
      </c>
      <c r="D40" s="44" t="s">
        <v>242</v>
      </c>
      <c r="E40" s="53">
        <v>8</v>
      </c>
      <c r="F40" s="43" t="s">
        <v>43</v>
      </c>
      <c r="G40" s="48"/>
      <c r="H40" s="41"/>
      <c r="J40" s="44" t="s">
        <v>242</v>
      </c>
      <c r="K40" s="53">
        <f>E40</f>
        <v>8</v>
      </c>
      <c r="L40" s="43" t="s">
        <v>43</v>
      </c>
      <c r="N40" s="59" t="s">
        <v>164</v>
      </c>
      <c r="O40" s="81"/>
      <c r="Q40" s="149" t="s">
        <v>165</v>
      </c>
    </row>
    <row r="41" spans="2:17" x14ac:dyDescent="0.25">
      <c r="B41" s="1"/>
      <c r="C41" s="39"/>
      <c r="D41" s="39"/>
      <c r="E41" s="39"/>
      <c r="F41" s="39"/>
      <c r="H41" s="39"/>
      <c r="I41" s="39"/>
      <c r="K41" s="39"/>
      <c r="N41" s="147" t="s">
        <v>166</v>
      </c>
      <c r="O41" s="147"/>
      <c r="P41" s="225" t="s">
        <v>183</v>
      </c>
      <c r="Q41" s="225"/>
    </row>
    <row r="42" spans="2:17" ht="15.75" thickBot="1" x14ac:dyDescent="0.3">
      <c r="C42" s="56" t="s">
        <v>167</v>
      </c>
      <c r="D42" s="36"/>
      <c r="E42" s="36"/>
      <c r="F42" s="39"/>
      <c r="H42" s="56" t="s">
        <v>168</v>
      </c>
      <c r="I42" s="36"/>
      <c r="J42" s="36"/>
      <c r="K42" s="36"/>
      <c r="L42" s="36"/>
      <c r="M42" s="36"/>
      <c r="N42" s="56" t="s">
        <v>204</v>
      </c>
      <c r="O42"/>
    </row>
    <row r="43" spans="2:17" ht="15.75" thickTop="1" x14ac:dyDescent="0.25">
      <c r="B43" s="1"/>
      <c r="C43" s="39"/>
      <c r="D43" s="39"/>
      <c r="E43" s="39"/>
      <c r="F43" s="39"/>
      <c r="H43" s="39"/>
      <c r="I43" s="39"/>
      <c r="K43" s="39"/>
    </row>
    <row r="44" spans="2:17" ht="15.75" thickBot="1" x14ac:dyDescent="0.3">
      <c r="B44" s="57" t="s">
        <v>169</v>
      </c>
      <c r="C44" s="38" t="s">
        <v>170</v>
      </c>
      <c r="D44" s="39"/>
      <c r="E44" s="39"/>
      <c r="F44" s="39"/>
      <c r="G44" s="59"/>
      <c r="J44" s="38" t="s">
        <v>170</v>
      </c>
      <c r="N44" s="58"/>
      <c r="O44" s="59"/>
    </row>
    <row r="45" spans="2:17" ht="15.75" thickBot="1" x14ac:dyDescent="0.3">
      <c r="B45" s="3" t="s">
        <v>171</v>
      </c>
      <c r="D45" s="60" t="s">
        <v>103</v>
      </c>
      <c r="E45" s="25">
        <f>1.2*E36+1.6*E37</f>
        <v>19.8</v>
      </c>
      <c r="F45" s="61" t="str">
        <f>F36</f>
        <v>kip</v>
      </c>
      <c r="G45" s="41"/>
      <c r="J45" s="60" t="s">
        <v>172</v>
      </c>
      <c r="K45" s="25">
        <f>K36+K37</f>
        <v>14.5</v>
      </c>
      <c r="L45" s="61">
        <f>H45</f>
        <v>0</v>
      </c>
      <c r="M45" s="59"/>
    </row>
    <row r="46" spans="2:17" x14ac:dyDescent="0.25">
      <c r="B46" s="3"/>
      <c r="D46" s="49"/>
      <c r="E46" s="50"/>
      <c r="F46" s="59"/>
      <c r="H46" s="49"/>
      <c r="I46" s="50"/>
      <c r="J46" s="50"/>
      <c r="K46" s="50"/>
      <c r="L46" s="59"/>
      <c r="M46" s="59"/>
    </row>
    <row r="47" spans="2:17" x14ac:dyDescent="0.25">
      <c r="B47" s="3" t="s">
        <v>211</v>
      </c>
      <c r="D47" s="49" t="s">
        <v>212</v>
      </c>
      <c r="E47" s="50">
        <f>E45*E34/E35</f>
        <v>49.5</v>
      </c>
      <c r="F47" s="59" t="str">
        <f>F45</f>
        <v>kip</v>
      </c>
      <c r="H47" s="3" t="s">
        <v>211</v>
      </c>
      <c r="J47" s="49" t="s">
        <v>212</v>
      </c>
      <c r="K47" s="50">
        <f>K45*K34/K35</f>
        <v>36.25</v>
      </c>
      <c r="L47" s="59">
        <f>L45</f>
        <v>0</v>
      </c>
      <c r="M47" s="59"/>
    </row>
    <row r="48" spans="2:17" x14ac:dyDescent="0.25">
      <c r="B48" s="3"/>
      <c r="D48" s="49" t="s">
        <v>215</v>
      </c>
      <c r="E48" s="50">
        <v>0</v>
      </c>
      <c r="F48" s="59" t="str">
        <f>F45</f>
        <v>kip</v>
      </c>
      <c r="H48" s="3"/>
      <c r="J48" s="49" t="s">
        <v>215</v>
      </c>
      <c r="K48" s="50">
        <v>0</v>
      </c>
      <c r="L48" s="59">
        <f>L45</f>
        <v>0</v>
      </c>
      <c r="M48" s="59"/>
    </row>
    <row r="49" spans="2:13" x14ac:dyDescent="0.25">
      <c r="B49" s="3"/>
      <c r="D49" s="49"/>
      <c r="E49" s="50"/>
      <c r="F49" s="59"/>
      <c r="H49" s="3"/>
      <c r="J49" s="49"/>
      <c r="K49" s="50"/>
      <c r="L49" s="59"/>
      <c r="M49" s="59"/>
    </row>
    <row r="50" spans="2:13" x14ac:dyDescent="0.25">
      <c r="B50" s="96" t="s">
        <v>216</v>
      </c>
      <c r="D50" s="49"/>
      <c r="E50" s="50"/>
      <c r="F50" s="59"/>
      <c r="H50" s="96" t="s">
        <v>216</v>
      </c>
      <c r="J50" s="49"/>
      <c r="K50" s="50"/>
      <c r="L50" s="59"/>
      <c r="M50" s="59"/>
    </row>
    <row r="51" spans="2:13" x14ac:dyDescent="0.25">
      <c r="B51" s="3"/>
      <c r="D51" s="49"/>
      <c r="E51" s="50"/>
      <c r="F51" s="59"/>
      <c r="H51" s="3"/>
      <c r="J51" s="49"/>
      <c r="K51" s="50"/>
      <c r="L51" s="59"/>
      <c r="M51" s="59"/>
    </row>
    <row r="52" spans="2:13" ht="30" x14ac:dyDescent="0.25">
      <c r="B52" s="113" t="s">
        <v>171</v>
      </c>
      <c r="C52" s="114" t="s">
        <v>218</v>
      </c>
      <c r="D52" s="115" t="s">
        <v>217</v>
      </c>
      <c r="E52" s="116" t="s">
        <v>221</v>
      </c>
      <c r="F52" s="59"/>
      <c r="H52" s="113" t="s">
        <v>171</v>
      </c>
      <c r="I52" s="141" t="s">
        <v>218</v>
      </c>
      <c r="J52" s="115" t="s">
        <v>258</v>
      </c>
      <c r="K52" s="116" t="s">
        <v>221</v>
      </c>
      <c r="L52" s="59"/>
      <c r="M52" s="59"/>
    </row>
    <row r="53" spans="2:13" ht="11.25" customHeight="1" thickBot="1" x14ac:dyDescent="0.3">
      <c r="B53" s="117" t="s">
        <v>190</v>
      </c>
      <c r="C53" s="118" t="s">
        <v>223</v>
      </c>
      <c r="D53" s="118" t="s">
        <v>186</v>
      </c>
      <c r="E53" s="119" t="s">
        <v>223</v>
      </c>
      <c r="F53" s="59"/>
      <c r="H53" s="117" t="s">
        <v>190</v>
      </c>
      <c r="I53" s="118" t="s">
        <v>223</v>
      </c>
      <c r="J53" s="118" t="s">
        <v>186</v>
      </c>
      <c r="K53" s="119" t="s">
        <v>223</v>
      </c>
      <c r="L53" s="59"/>
      <c r="M53" s="59"/>
    </row>
    <row r="54" spans="2:13" ht="15.75" thickTop="1" x14ac:dyDescent="0.25">
      <c r="B54" s="120">
        <v>1</v>
      </c>
      <c r="C54" s="102">
        <f>-E45</f>
        <v>-19.8</v>
      </c>
      <c r="D54" s="103">
        <v>0</v>
      </c>
      <c r="E54" s="104">
        <f>C54</f>
        <v>-19.8</v>
      </c>
      <c r="F54" s="59"/>
      <c r="H54" s="120">
        <v>1</v>
      </c>
      <c r="I54" s="102">
        <f>-K45</f>
        <v>-14.5</v>
      </c>
      <c r="J54" s="103">
        <v>0</v>
      </c>
      <c r="K54" s="104">
        <f>I54</f>
        <v>-14.5</v>
      </c>
      <c r="L54" s="59"/>
      <c r="M54" s="59"/>
    </row>
    <row r="55" spans="2:13" ht="5.25" customHeight="1" x14ac:dyDescent="0.25">
      <c r="B55" s="120"/>
      <c r="C55" s="105"/>
      <c r="D55" s="100">
        <v>8</v>
      </c>
      <c r="E55" s="106">
        <f>E54</f>
        <v>-19.8</v>
      </c>
      <c r="F55" s="59"/>
      <c r="H55" s="120"/>
      <c r="I55" s="105"/>
      <c r="J55" s="100">
        <v>8</v>
      </c>
      <c r="K55" s="106">
        <f>K54</f>
        <v>-14.5</v>
      </c>
      <c r="L55" s="59"/>
      <c r="M55" s="59"/>
    </row>
    <row r="56" spans="2:13" x14ac:dyDescent="0.25">
      <c r="B56" s="120" t="s">
        <v>219</v>
      </c>
      <c r="C56" s="107">
        <f>E47</f>
        <v>49.5</v>
      </c>
      <c r="D56" s="99">
        <f>D55+D54</f>
        <v>8</v>
      </c>
      <c r="E56" s="108">
        <f>E54+C56</f>
        <v>29.7</v>
      </c>
      <c r="F56" s="59"/>
      <c r="H56" s="120" t="s">
        <v>219</v>
      </c>
      <c r="I56" s="107">
        <f>K47</f>
        <v>36.25</v>
      </c>
      <c r="J56" s="99">
        <f>J55+J54</f>
        <v>8</v>
      </c>
      <c r="K56" s="108">
        <f>K54+I56</f>
        <v>21.75</v>
      </c>
      <c r="L56" s="59"/>
      <c r="M56" s="59"/>
    </row>
    <row r="57" spans="2:13" ht="6" customHeight="1" x14ac:dyDescent="0.25">
      <c r="B57" s="120"/>
      <c r="C57" s="105"/>
      <c r="D57" s="100">
        <v>16</v>
      </c>
      <c r="E57" s="106">
        <f>E56</f>
        <v>29.7</v>
      </c>
      <c r="F57" s="59"/>
      <c r="H57" s="120"/>
      <c r="I57" s="105"/>
      <c r="J57" s="100">
        <v>16</v>
      </c>
      <c r="K57" s="106">
        <f>K56</f>
        <v>21.75</v>
      </c>
      <c r="L57" s="59"/>
      <c r="M57" s="59"/>
    </row>
    <row r="58" spans="2:13" x14ac:dyDescent="0.25">
      <c r="B58" s="120">
        <v>2</v>
      </c>
      <c r="C58" s="107">
        <f>-E45</f>
        <v>-19.8</v>
      </c>
      <c r="D58" s="99">
        <f>D57</f>
        <v>16</v>
      </c>
      <c r="E58" s="108">
        <f>E56+C58</f>
        <v>9.8999999999999986</v>
      </c>
      <c r="F58" s="59"/>
      <c r="H58" s="120">
        <v>2</v>
      </c>
      <c r="I58" s="107">
        <f>-K45</f>
        <v>-14.5</v>
      </c>
      <c r="J58" s="99">
        <f>J57</f>
        <v>16</v>
      </c>
      <c r="K58" s="108">
        <f>K56+I58</f>
        <v>7.25</v>
      </c>
      <c r="L58" s="59"/>
      <c r="M58" s="59"/>
    </row>
    <row r="59" spans="2:13" ht="8.25" customHeight="1" x14ac:dyDescent="0.25">
      <c r="B59" s="120"/>
      <c r="C59" s="105"/>
      <c r="D59" s="100">
        <f>D58+$D$55</f>
        <v>24</v>
      </c>
      <c r="E59" s="106">
        <f>E58</f>
        <v>9.8999999999999986</v>
      </c>
      <c r="F59" s="59"/>
      <c r="H59" s="120"/>
      <c r="I59" s="105"/>
      <c r="J59" s="100">
        <f>J58+$D$55</f>
        <v>24</v>
      </c>
      <c r="K59" s="106">
        <f>K58</f>
        <v>7.25</v>
      </c>
      <c r="L59" s="59"/>
      <c r="M59" s="59"/>
    </row>
    <row r="60" spans="2:13" x14ac:dyDescent="0.25">
      <c r="B60" s="120">
        <v>3</v>
      </c>
      <c r="C60" s="107">
        <f>-E45</f>
        <v>-19.8</v>
      </c>
      <c r="D60" s="99">
        <f>D59</f>
        <v>24</v>
      </c>
      <c r="E60" s="108">
        <f>E58+C60</f>
        <v>-9.9000000000000021</v>
      </c>
      <c r="F60" s="59"/>
      <c r="H60" s="120">
        <v>3</v>
      </c>
      <c r="I60" s="107">
        <f>-K45</f>
        <v>-14.5</v>
      </c>
      <c r="J60" s="99">
        <f>J59</f>
        <v>24</v>
      </c>
      <c r="K60" s="108">
        <f>K58+I60</f>
        <v>-7.25</v>
      </c>
      <c r="L60" s="59"/>
      <c r="M60" s="59"/>
    </row>
    <row r="61" spans="2:13" ht="6.75" customHeight="1" x14ac:dyDescent="0.25">
      <c r="B61" s="120"/>
      <c r="C61" s="107"/>
      <c r="D61" s="100">
        <f>D59+D55</f>
        <v>32</v>
      </c>
      <c r="E61" s="106">
        <f>E60</f>
        <v>-9.9000000000000021</v>
      </c>
      <c r="F61" s="59"/>
      <c r="H61" s="120"/>
      <c r="I61" s="107"/>
      <c r="J61" s="100">
        <f>J59+J55</f>
        <v>32</v>
      </c>
      <c r="K61" s="106">
        <f>K60</f>
        <v>-7.25</v>
      </c>
      <c r="L61" s="59"/>
      <c r="M61" s="59"/>
    </row>
    <row r="62" spans="2:13" x14ac:dyDescent="0.25">
      <c r="B62" s="120">
        <v>4</v>
      </c>
      <c r="C62" s="107">
        <f>-E45</f>
        <v>-19.8</v>
      </c>
      <c r="D62" s="99">
        <f>D61</f>
        <v>32</v>
      </c>
      <c r="E62" s="108">
        <f>E60+C62</f>
        <v>-29.700000000000003</v>
      </c>
      <c r="F62" s="59"/>
      <c r="H62" s="120">
        <v>4</v>
      </c>
      <c r="I62" s="107">
        <f>-K45</f>
        <v>-14.5</v>
      </c>
      <c r="J62" s="99">
        <f>J61</f>
        <v>32</v>
      </c>
      <c r="K62" s="108">
        <f>K60+I62</f>
        <v>-21.75</v>
      </c>
      <c r="L62" s="59"/>
      <c r="M62" s="59"/>
    </row>
    <row r="63" spans="2:13" ht="6" customHeight="1" x14ac:dyDescent="0.25">
      <c r="B63" s="120"/>
      <c r="C63" s="107"/>
      <c r="D63" s="100">
        <f>D62+D55</f>
        <v>40</v>
      </c>
      <c r="E63" s="106">
        <f>E62</f>
        <v>-29.700000000000003</v>
      </c>
      <c r="F63" s="59"/>
      <c r="H63" s="120"/>
      <c r="I63" s="107"/>
      <c r="J63" s="100">
        <f>J62+J55</f>
        <v>40</v>
      </c>
      <c r="K63" s="106">
        <f>K62</f>
        <v>-21.75</v>
      </c>
      <c r="L63" s="59"/>
      <c r="M63" s="59"/>
    </row>
    <row r="64" spans="2:13" x14ac:dyDescent="0.25">
      <c r="B64" s="120" t="s">
        <v>220</v>
      </c>
      <c r="C64" s="107">
        <f>E47</f>
        <v>49.5</v>
      </c>
      <c r="D64" s="99">
        <f>D63</f>
        <v>40</v>
      </c>
      <c r="E64" s="108">
        <f>E62+C64</f>
        <v>19.799999999999997</v>
      </c>
      <c r="F64" s="59"/>
      <c r="H64" s="120" t="s">
        <v>220</v>
      </c>
      <c r="I64" s="107">
        <f>K47</f>
        <v>36.25</v>
      </c>
      <c r="J64" s="99">
        <f>J63</f>
        <v>40</v>
      </c>
      <c r="K64" s="108">
        <f>K62+I64</f>
        <v>14.5</v>
      </c>
      <c r="L64" s="59"/>
      <c r="M64" s="59"/>
    </row>
    <row r="65" spans="2:13" ht="6" customHeight="1" x14ac:dyDescent="0.25">
      <c r="B65" s="120"/>
      <c r="C65" s="107"/>
      <c r="D65" s="100">
        <f>D64+D55</f>
        <v>48</v>
      </c>
      <c r="E65" s="106">
        <f>E64</f>
        <v>19.799999999999997</v>
      </c>
      <c r="F65" s="59"/>
      <c r="H65" s="120"/>
      <c r="I65" s="107"/>
      <c r="J65" s="100">
        <f>J64+J55</f>
        <v>48</v>
      </c>
      <c r="K65" s="106">
        <f>K64</f>
        <v>14.5</v>
      </c>
      <c r="L65" s="59"/>
      <c r="M65" s="59"/>
    </row>
    <row r="66" spans="2:13" ht="15.75" thickBot="1" x14ac:dyDescent="0.3">
      <c r="B66" s="121">
        <v>5</v>
      </c>
      <c r="C66" s="109">
        <f>-E45</f>
        <v>-19.8</v>
      </c>
      <c r="D66" s="110">
        <f>D65</f>
        <v>48</v>
      </c>
      <c r="E66" s="111">
        <f>E64+C66</f>
        <v>0</v>
      </c>
      <c r="F66" s="59"/>
      <c r="H66" s="121">
        <v>5</v>
      </c>
      <c r="I66" s="109">
        <f>-K45</f>
        <v>-14.5</v>
      </c>
      <c r="J66" s="110">
        <f>J65</f>
        <v>48</v>
      </c>
      <c r="K66" s="111">
        <f>K64+I66</f>
        <v>0</v>
      </c>
      <c r="L66" s="59"/>
      <c r="M66" s="59"/>
    </row>
    <row r="67" spans="2:13" ht="15.75" thickTop="1" x14ac:dyDescent="0.25">
      <c r="B67" s="3"/>
      <c r="D67" s="49"/>
      <c r="E67" s="50"/>
      <c r="F67" s="59"/>
      <c r="H67" s="3"/>
      <c r="J67" s="49"/>
      <c r="K67" s="50"/>
      <c r="L67" s="59"/>
      <c r="M67" s="59"/>
    </row>
    <row r="68" spans="2:13" x14ac:dyDescent="0.25">
      <c r="B68" s="3"/>
      <c r="D68" s="49"/>
      <c r="E68" s="50"/>
      <c r="F68" s="59"/>
      <c r="H68" s="3"/>
      <c r="J68" s="49"/>
      <c r="K68" s="50"/>
      <c r="L68" s="59"/>
      <c r="M68" s="59"/>
    </row>
    <row r="69" spans="2:13" x14ac:dyDescent="0.25">
      <c r="B69" s="3"/>
      <c r="D69" s="49"/>
      <c r="E69" s="50"/>
      <c r="F69" s="59"/>
      <c r="H69" s="3"/>
      <c r="J69" s="49"/>
      <c r="K69" s="50"/>
      <c r="L69" s="59"/>
      <c r="M69" s="59"/>
    </row>
    <row r="70" spans="2:13" x14ac:dyDescent="0.25">
      <c r="B70" s="3"/>
      <c r="D70" s="49"/>
      <c r="E70" s="50"/>
      <c r="F70" s="59"/>
      <c r="H70" s="3"/>
      <c r="J70" s="49"/>
      <c r="K70" s="50"/>
      <c r="L70" s="59"/>
      <c r="M70" s="59"/>
    </row>
    <row r="71" spans="2:13" x14ac:dyDescent="0.25">
      <c r="B71" s="3"/>
      <c r="D71" s="49"/>
      <c r="E71" s="50"/>
      <c r="F71" s="59"/>
      <c r="H71" s="3"/>
      <c r="J71" s="49"/>
      <c r="K71" s="50"/>
      <c r="L71" s="59"/>
      <c r="M71" s="59"/>
    </row>
    <row r="72" spans="2:13" x14ac:dyDescent="0.25">
      <c r="B72" s="3"/>
      <c r="D72" s="49"/>
      <c r="E72" s="50"/>
      <c r="F72" s="59"/>
      <c r="H72" s="3"/>
      <c r="J72" s="49"/>
      <c r="K72" s="50"/>
      <c r="L72" s="59"/>
      <c r="M72" s="59"/>
    </row>
    <row r="73" spans="2:13" x14ac:dyDescent="0.25">
      <c r="B73" s="3"/>
      <c r="D73" s="49"/>
      <c r="E73" s="50"/>
      <c r="F73" s="59"/>
      <c r="H73" s="3"/>
      <c r="J73" s="49"/>
      <c r="K73" s="50"/>
      <c r="L73" s="59"/>
      <c r="M73" s="59"/>
    </row>
    <row r="74" spans="2:13" x14ac:dyDescent="0.25">
      <c r="B74" s="3"/>
      <c r="D74" s="49"/>
      <c r="E74" s="50"/>
      <c r="F74" s="59"/>
      <c r="H74" s="3"/>
      <c r="J74" s="49"/>
      <c r="K74" s="50"/>
      <c r="L74" s="59"/>
      <c r="M74" s="59"/>
    </row>
    <row r="75" spans="2:13" x14ac:dyDescent="0.25">
      <c r="B75" s="3"/>
      <c r="D75" s="49"/>
      <c r="E75" s="50"/>
      <c r="F75" s="59"/>
      <c r="H75" s="3"/>
      <c r="J75" s="49"/>
      <c r="K75" s="50"/>
      <c r="L75" s="59"/>
      <c r="M75" s="59"/>
    </row>
    <row r="76" spans="2:13" x14ac:dyDescent="0.25">
      <c r="B76" s="3"/>
      <c r="D76" s="49"/>
      <c r="E76" s="50"/>
      <c r="F76" s="59"/>
      <c r="H76" s="3"/>
      <c r="J76" s="49"/>
      <c r="K76" s="50"/>
      <c r="L76" s="59"/>
      <c r="M76" s="59"/>
    </row>
    <row r="77" spans="2:13" x14ac:dyDescent="0.25">
      <c r="B77" s="3"/>
      <c r="D77" s="49"/>
      <c r="E77" s="50"/>
      <c r="F77" s="59"/>
      <c r="H77" s="3"/>
      <c r="J77" s="49"/>
      <c r="K77" s="50"/>
      <c r="L77" s="59"/>
      <c r="M77" s="59"/>
    </row>
    <row r="78" spans="2:13" x14ac:dyDescent="0.25">
      <c r="B78" s="3"/>
      <c r="D78" s="49"/>
      <c r="E78" s="50"/>
      <c r="F78" s="59"/>
      <c r="H78" s="3"/>
      <c r="J78" s="49"/>
      <c r="K78" s="50"/>
      <c r="L78" s="59"/>
      <c r="M78" s="59"/>
    </row>
    <row r="79" spans="2:13" x14ac:dyDescent="0.25">
      <c r="B79" s="96" t="s">
        <v>224</v>
      </c>
      <c r="D79" s="49"/>
      <c r="E79" s="50"/>
      <c r="F79" s="59"/>
      <c r="H79" s="96" t="s">
        <v>224</v>
      </c>
      <c r="J79" s="49"/>
      <c r="K79" s="50"/>
      <c r="L79" s="59"/>
      <c r="M79" s="59"/>
    </row>
    <row r="80" spans="2:13" x14ac:dyDescent="0.25">
      <c r="B80" s="96"/>
      <c r="D80" s="49"/>
      <c r="E80" s="50"/>
      <c r="F80" s="59"/>
      <c r="H80" s="96"/>
      <c r="J80" s="49"/>
      <c r="K80" s="50"/>
      <c r="L80" s="59"/>
      <c r="M80" s="59"/>
    </row>
    <row r="81" spans="2:13" ht="25.5" x14ac:dyDescent="0.25">
      <c r="B81" s="113" t="s">
        <v>171</v>
      </c>
      <c r="C81" s="114" t="s">
        <v>221</v>
      </c>
      <c r="D81" s="115" t="s">
        <v>217</v>
      </c>
      <c r="E81" s="116" t="s">
        <v>202</v>
      </c>
      <c r="F81" s="59"/>
      <c r="H81" s="113" t="s">
        <v>171</v>
      </c>
      <c r="I81" s="114" t="s">
        <v>221</v>
      </c>
      <c r="J81" s="115" t="s">
        <v>217</v>
      </c>
      <c r="K81" s="116" t="s">
        <v>202</v>
      </c>
      <c r="L81" s="59"/>
      <c r="M81" s="59"/>
    </row>
    <row r="82" spans="2:13" ht="10.5" customHeight="1" thickBot="1" x14ac:dyDescent="0.3">
      <c r="B82" s="117" t="s">
        <v>190</v>
      </c>
      <c r="C82" s="118" t="s">
        <v>223</v>
      </c>
      <c r="D82" s="118" t="s">
        <v>186</v>
      </c>
      <c r="E82" s="119" t="s">
        <v>187</v>
      </c>
      <c r="F82" s="59"/>
      <c r="H82" s="117" t="s">
        <v>190</v>
      </c>
      <c r="I82" s="118" t="s">
        <v>223</v>
      </c>
      <c r="J82" s="118" t="s">
        <v>186</v>
      </c>
      <c r="K82" s="119" t="s">
        <v>187</v>
      </c>
      <c r="L82" s="59"/>
      <c r="M82" s="59"/>
    </row>
    <row r="83" spans="2:13" ht="15.75" thickTop="1" x14ac:dyDescent="0.25">
      <c r="B83" s="120">
        <v>1</v>
      </c>
      <c r="C83" s="102">
        <f t="shared" ref="C83:C95" si="0">E54</f>
        <v>-19.8</v>
      </c>
      <c r="D83" s="103">
        <f t="shared" ref="D83:D95" si="1">D54</f>
        <v>0</v>
      </c>
      <c r="E83" s="104">
        <f>C83*D83</f>
        <v>0</v>
      </c>
      <c r="F83" s="59"/>
      <c r="G83" s="50"/>
      <c r="H83" s="120">
        <v>1</v>
      </c>
      <c r="I83" s="102">
        <f t="shared" ref="I83:I95" si="2">K54</f>
        <v>-14.5</v>
      </c>
      <c r="J83" s="103">
        <f t="shared" ref="J83:J95" si="3">J54</f>
        <v>0</v>
      </c>
      <c r="K83" s="104">
        <f>I83*J83</f>
        <v>0</v>
      </c>
      <c r="L83" s="59"/>
      <c r="M83" s="41"/>
    </row>
    <row r="84" spans="2:13" ht="6" customHeight="1" x14ac:dyDescent="0.25">
      <c r="B84" s="120"/>
      <c r="C84" s="105">
        <f t="shared" si="0"/>
        <v>-19.8</v>
      </c>
      <c r="D84" s="100">
        <f t="shared" si="1"/>
        <v>8</v>
      </c>
      <c r="E84" s="106">
        <f>E83+C84*(D84-D83)</f>
        <v>-158.4</v>
      </c>
      <c r="F84" s="59"/>
      <c r="G84" s="50"/>
      <c r="H84" s="120"/>
      <c r="I84" s="105">
        <f t="shared" si="2"/>
        <v>-14.5</v>
      </c>
      <c r="J84" s="100">
        <f t="shared" si="3"/>
        <v>8</v>
      </c>
      <c r="K84" s="106">
        <f>K83+I84*(J84-J83)</f>
        <v>-116</v>
      </c>
      <c r="L84" s="59"/>
      <c r="M84" s="41"/>
    </row>
    <row r="85" spans="2:13" x14ac:dyDescent="0.25">
      <c r="B85" s="120" t="s">
        <v>219</v>
      </c>
      <c r="C85" s="107">
        <f t="shared" si="0"/>
        <v>29.7</v>
      </c>
      <c r="D85" s="99">
        <f t="shared" si="1"/>
        <v>8</v>
      </c>
      <c r="E85" s="112">
        <f>E84</f>
        <v>-158.4</v>
      </c>
      <c r="F85" s="59"/>
      <c r="G85" s="50"/>
      <c r="H85" s="120" t="s">
        <v>219</v>
      </c>
      <c r="I85" s="107">
        <f t="shared" si="2"/>
        <v>21.75</v>
      </c>
      <c r="J85" s="99">
        <f t="shared" si="3"/>
        <v>8</v>
      </c>
      <c r="K85" s="112">
        <f>K84</f>
        <v>-116</v>
      </c>
      <c r="L85" s="59"/>
      <c r="M85" s="41"/>
    </row>
    <row r="86" spans="2:13" ht="7.5" customHeight="1" x14ac:dyDescent="0.25">
      <c r="B86" s="122"/>
      <c r="C86" s="105">
        <f t="shared" si="0"/>
        <v>29.7</v>
      </c>
      <c r="D86" s="100">
        <f t="shared" si="1"/>
        <v>16</v>
      </c>
      <c r="E86" s="106">
        <f>E85+C86*(D86-D85)</f>
        <v>79.199999999999989</v>
      </c>
      <c r="F86" s="59"/>
      <c r="G86" s="50"/>
      <c r="H86" s="122"/>
      <c r="I86" s="105">
        <f t="shared" si="2"/>
        <v>21.75</v>
      </c>
      <c r="J86" s="100">
        <f t="shared" si="3"/>
        <v>16</v>
      </c>
      <c r="K86" s="106">
        <f>K85+I86*(J86-J85)</f>
        <v>58</v>
      </c>
      <c r="L86" s="59"/>
      <c r="M86" s="41"/>
    </row>
    <row r="87" spans="2:13" x14ac:dyDescent="0.25">
      <c r="B87" s="120">
        <v>2</v>
      </c>
      <c r="C87" s="107">
        <f t="shared" si="0"/>
        <v>9.8999999999999986</v>
      </c>
      <c r="D87" s="99">
        <f t="shared" si="1"/>
        <v>16</v>
      </c>
      <c r="E87" s="108">
        <f>E86</f>
        <v>79.199999999999989</v>
      </c>
      <c r="F87" s="59"/>
      <c r="G87" s="50"/>
      <c r="H87" s="120">
        <v>2</v>
      </c>
      <c r="I87" s="107">
        <f t="shared" si="2"/>
        <v>7.25</v>
      </c>
      <c r="J87" s="99">
        <f t="shared" si="3"/>
        <v>16</v>
      </c>
      <c r="K87" s="108">
        <f>K86</f>
        <v>58</v>
      </c>
      <c r="L87" s="59"/>
      <c r="M87" s="41"/>
    </row>
    <row r="88" spans="2:13" ht="6" customHeight="1" x14ac:dyDescent="0.25">
      <c r="B88" s="122"/>
      <c r="C88" s="105">
        <f t="shared" si="0"/>
        <v>9.8999999999999986</v>
      </c>
      <c r="D88" s="100">
        <f t="shared" si="1"/>
        <v>24</v>
      </c>
      <c r="E88" s="106">
        <f>E87+C88*(D88-D87)</f>
        <v>158.39999999999998</v>
      </c>
      <c r="F88" s="59"/>
      <c r="G88" s="50"/>
      <c r="H88" s="122"/>
      <c r="I88" s="105">
        <f t="shared" si="2"/>
        <v>7.25</v>
      </c>
      <c r="J88" s="100">
        <f t="shared" si="3"/>
        <v>24</v>
      </c>
      <c r="K88" s="106">
        <f>K87+I88*(J88-J87)</f>
        <v>116</v>
      </c>
      <c r="L88" s="59"/>
      <c r="M88" s="41"/>
    </row>
    <row r="89" spans="2:13" x14ac:dyDescent="0.25">
      <c r="B89" s="120">
        <v>3</v>
      </c>
      <c r="C89" s="107">
        <f t="shared" si="0"/>
        <v>-9.9000000000000021</v>
      </c>
      <c r="D89" s="99">
        <f t="shared" si="1"/>
        <v>24</v>
      </c>
      <c r="E89" s="108">
        <f>E88</f>
        <v>158.39999999999998</v>
      </c>
      <c r="F89" s="59"/>
      <c r="G89" s="50"/>
      <c r="H89" s="120">
        <v>3</v>
      </c>
      <c r="I89" s="107">
        <f t="shared" si="2"/>
        <v>-7.25</v>
      </c>
      <c r="J89" s="99">
        <f t="shared" si="3"/>
        <v>24</v>
      </c>
      <c r="K89" s="108">
        <f>K88</f>
        <v>116</v>
      </c>
      <c r="L89" s="59"/>
      <c r="M89" s="41"/>
    </row>
    <row r="90" spans="2:13" ht="6" customHeight="1" x14ac:dyDescent="0.25">
      <c r="B90" s="122"/>
      <c r="C90" s="105">
        <f t="shared" si="0"/>
        <v>-9.9000000000000021</v>
      </c>
      <c r="D90" s="100">
        <f t="shared" si="1"/>
        <v>32</v>
      </c>
      <c r="E90" s="106">
        <f>E89+C90*(D90-D89)</f>
        <v>79.19999999999996</v>
      </c>
      <c r="F90" s="59"/>
      <c r="G90" s="50"/>
      <c r="H90" s="122"/>
      <c r="I90" s="105">
        <f t="shared" si="2"/>
        <v>-7.25</v>
      </c>
      <c r="J90" s="100">
        <f t="shared" si="3"/>
        <v>32</v>
      </c>
      <c r="K90" s="106">
        <f>K89+I90*(J90-J89)</f>
        <v>58</v>
      </c>
      <c r="L90" s="59"/>
      <c r="M90" s="41"/>
    </row>
    <row r="91" spans="2:13" x14ac:dyDescent="0.25">
      <c r="B91" s="120">
        <v>4</v>
      </c>
      <c r="C91" s="107">
        <f t="shared" si="0"/>
        <v>-29.700000000000003</v>
      </c>
      <c r="D91" s="99">
        <f t="shared" si="1"/>
        <v>32</v>
      </c>
      <c r="E91" s="108">
        <f>E90</f>
        <v>79.19999999999996</v>
      </c>
      <c r="F91" s="59"/>
      <c r="G91" s="50"/>
      <c r="H91" s="120">
        <v>4</v>
      </c>
      <c r="I91" s="107">
        <f t="shared" si="2"/>
        <v>-21.75</v>
      </c>
      <c r="J91" s="99">
        <f t="shared" si="3"/>
        <v>32</v>
      </c>
      <c r="K91" s="108">
        <f>K90</f>
        <v>58</v>
      </c>
      <c r="L91" s="59"/>
      <c r="M91" s="41"/>
    </row>
    <row r="92" spans="2:13" ht="8.25" customHeight="1" x14ac:dyDescent="0.25">
      <c r="B92" s="122"/>
      <c r="C92" s="105">
        <f t="shared" si="0"/>
        <v>-29.700000000000003</v>
      </c>
      <c r="D92" s="100">
        <f t="shared" si="1"/>
        <v>40</v>
      </c>
      <c r="E92" s="106">
        <f>E91+C92*(D92-D91)</f>
        <v>-158.40000000000006</v>
      </c>
      <c r="F92" s="59"/>
      <c r="G92" s="50"/>
      <c r="H92" s="122"/>
      <c r="I92" s="105">
        <f t="shared" si="2"/>
        <v>-21.75</v>
      </c>
      <c r="J92" s="100">
        <f t="shared" si="3"/>
        <v>40</v>
      </c>
      <c r="K92" s="106">
        <f>K91+I92*(J92-J91)</f>
        <v>-116</v>
      </c>
      <c r="L92" s="59"/>
      <c r="M92" s="41"/>
    </row>
    <row r="93" spans="2:13" x14ac:dyDescent="0.25">
      <c r="B93" s="120" t="s">
        <v>220</v>
      </c>
      <c r="C93" s="107">
        <f t="shared" si="0"/>
        <v>19.799999999999997</v>
      </c>
      <c r="D93" s="99">
        <f t="shared" si="1"/>
        <v>40</v>
      </c>
      <c r="E93" s="108">
        <f>E92</f>
        <v>-158.40000000000006</v>
      </c>
      <c r="F93" s="59"/>
      <c r="H93" s="120" t="s">
        <v>220</v>
      </c>
      <c r="I93" s="107">
        <f t="shared" si="2"/>
        <v>14.5</v>
      </c>
      <c r="J93" s="99">
        <f t="shared" si="3"/>
        <v>40</v>
      </c>
      <c r="K93" s="108">
        <f>K92</f>
        <v>-116</v>
      </c>
      <c r="L93" s="59"/>
      <c r="M93" s="59"/>
    </row>
    <row r="94" spans="2:13" ht="6.75" customHeight="1" x14ac:dyDescent="0.25">
      <c r="B94" s="120"/>
      <c r="C94" s="105">
        <f t="shared" si="0"/>
        <v>19.799999999999997</v>
      </c>
      <c r="D94" s="100">
        <f t="shared" si="1"/>
        <v>48</v>
      </c>
      <c r="E94" s="106">
        <f>E93+C94*(D94-D93)</f>
        <v>0</v>
      </c>
      <c r="F94" s="59"/>
      <c r="H94" s="120"/>
      <c r="I94" s="105">
        <f t="shared" si="2"/>
        <v>14.5</v>
      </c>
      <c r="J94" s="100">
        <f t="shared" si="3"/>
        <v>48</v>
      </c>
      <c r="K94" s="106">
        <f>K93+I94*(J94-J93)</f>
        <v>0</v>
      </c>
      <c r="L94" s="59"/>
      <c r="M94" s="59"/>
    </row>
    <row r="95" spans="2:13" ht="15.75" thickBot="1" x14ac:dyDescent="0.3">
      <c r="B95" s="121">
        <v>5</v>
      </c>
      <c r="C95" s="109">
        <f t="shared" si="0"/>
        <v>0</v>
      </c>
      <c r="D95" s="110">
        <f t="shared" si="1"/>
        <v>48</v>
      </c>
      <c r="E95" s="111">
        <f>E94</f>
        <v>0</v>
      </c>
      <c r="F95" s="59"/>
      <c r="H95" s="121">
        <v>5</v>
      </c>
      <c r="I95" s="109">
        <f t="shared" si="2"/>
        <v>0</v>
      </c>
      <c r="J95" s="110">
        <f t="shared" si="3"/>
        <v>48</v>
      </c>
      <c r="K95" s="111">
        <f>K94</f>
        <v>0</v>
      </c>
      <c r="L95" s="59"/>
      <c r="M95" s="59"/>
    </row>
    <row r="96" spans="2:13" ht="15.75" thickTop="1" x14ac:dyDescent="0.25">
      <c r="B96" s="84"/>
      <c r="C96" s="84"/>
      <c r="D96" s="99"/>
      <c r="E96" s="99"/>
      <c r="F96" s="59"/>
      <c r="H96" s="84"/>
      <c r="I96" s="84"/>
      <c r="J96" s="99"/>
      <c r="K96" s="99"/>
      <c r="L96" s="59"/>
      <c r="M96" s="59"/>
    </row>
    <row r="97" spans="1:13" x14ac:dyDescent="0.25">
      <c r="B97" s="84"/>
      <c r="C97" s="84"/>
      <c r="D97" s="99"/>
      <c r="E97" s="99"/>
      <c r="F97" s="59"/>
      <c r="H97" s="84"/>
      <c r="I97" s="84"/>
      <c r="J97" s="99"/>
      <c r="K97" s="99"/>
      <c r="L97" s="59"/>
      <c r="M97" s="59"/>
    </row>
    <row r="98" spans="1:13" x14ac:dyDescent="0.25">
      <c r="B98" s="84"/>
      <c r="C98" s="84"/>
      <c r="D98" s="99"/>
      <c r="E98" s="99"/>
      <c r="F98" s="59"/>
      <c r="H98" s="84"/>
      <c r="I98" s="84"/>
      <c r="J98" s="99"/>
      <c r="K98" s="99"/>
      <c r="L98" s="59"/>
      <c r="M98" s="59"/>
    </row>
    <row r="99" spans="1:13" x14ac:dyDescent="0.25">
      <c r="B99" s="84"/>
      <c r="C99" s="84"/>
      <c r="D99" s="99"/>
      <c r="E99" s="99"/>
      <c r="F99" s="59"/>
      <c r="H99" s="84"/>
      <c r="I99" s="84"/>
      <c r="J99" s="99"/>
      <c r="K99" s="99"/>
      <c r="L99" s="59"/>
      <c r="M99" s="59"/>
    </row>
    <row r="100" spans="1:13" x14ac:dyDescent="0.25">
      <c r="B100" s="84"/>
      <c r="C100" s="84"/>
      <c r="D100" s="99"/>
      <c r="E100" s="99"/>
      <c r="F100" s="59"/>
      <c r="H100" s="84"/>
      <c r="I100" s="84"/>
      <c r="J100" s="99"/>
      <c r="K100" s="99"/>
      <c r="L100" s="59"/>
      <c r="M100" s="59"/>
    </row>
    <row r="101" spans="1:13" x14ac:dyDescent="0.25">
      <c r="B101" s="84"/>
      <c r="C101" s="84"/>
      <c r="D101" s="99"/>
      <c r="E101" s="99"/>
      <c r="F101" s="59"/>
      <c r="H101" s="84"/>
      <c r="I101" s="84"/>
      <c r="J101" s="99"/>
      <c r="K101" s="99"/>
      <c r="L101" s="59"/>
      <c r="M101" s="59"/>
    </row>
    <row r="102" spans="1:13" x14ac:dyDescent="0.25">
      <c r="B102" s="84"/>
      <c r="C102" s="84"/>
      <c r="D102" s="99"/>
      <c r="E102" s="99"/>
      <c r="F102" s="59"/>
      <c r="H102" s="84"/>
      <c r="I102" s="84"/>
      <c r="J102" s="99"/>
      <c r="K102" s="99"/>
      <c r="L102" s="59"/>
      <c r="M102" s="59"/>
    </row>
    <row r="103" spans="1:13" x14ac:dyDescent="0.25">
      <c r="B103" s="84"/>
      <c r="C103" s="84"/>
      <c r="D103" s="99"/>
      <c r="E103" s="99"/>
      <c r="F103" s="59"/>
      <c r="H103" s="84"/>
      <c r="I103" s="84"/>
      <c r="J103" s="99"/>
      <c r="K103" s="99"/>
      <c r="L103" s="59"/>
      <c r="M103" s="59"/>
    </row>
    <row r="104" spans="1:13" x14ac:dyDescent="0.25">
      <c r="B104" s="84"/>
      <c r="C104" s="84"/>
      <c r="D104" s="99"/>
      <c r="E104" s="99"/>
      <c r="F104" s="59"/>
      <c r="H104" s="84"/>
      <c r="I104" s="84"/>
      <c r="J104" s="99"/>
      <c r="K104" s="99"/>
      <c r="L104" s="59"/>
      <c r="M104" s="59"/>
    </row>
    <row r="105" spans="1:13" x14ac:dyDescent="0.25">
      <c r="B105" s="84"/>
      <c r="C105" s="84"/>
      <c r="D105" s="99"/>
      <c r="E105" s="99"/>
      <c r="F105" s="59"/>
      <c r="H105" s="84"/>
      <c r="I105" s="84"/>
      <c r="J105" s="99"/>
      <c r="K105" s="99"/>
      <c r="L105" s="59"/>
      <c r="M105" s="59"/>
    </row>
    <row r="106" spans="1:13" x14ac:dyDescent="0.25">
      <c r="B106" s="84"/>
      <c r="C106" s="84"/>
      <c r="D106" s="99"/>
      <c r="E106" s="99"/>
      <c r="F106" s="59"/>
      <c r="H106" s="84"/>
      <c r="I106" s="84"/>
      <c r="J106" s="99"/>
      <c r="K106" s="99"/>
      <c r="L106" s="59"/>
      <c r="M106" s="59"/>
    </row>
    <row r="107" spans="1:13" x14ac:dyDescent="0.25">
      <c r="A107" s="57"/>
      <c r="B107" s="128" t="s">
        <v>99</v>
      </c>
      <c r="C107" s="1" t="s">
        <v>206</v>
      </c>
      <c r="D107" s="99"/>
      <c r="E107" s="99"/>
      <c r="F107" s="59"/>
      <c r="H107" s="128" t="s">
        <v>99</v>
      </c>
      <c r="I107" s="1" t="s">
        <v>206</v>
      </c>
      <c r="J107" s="99"/>
      <c r="K107" s="99"/>
      <c r="L107" s="59"/>
      <c r="M107" s="59"/>
    </row>
    <row r="108" spans="1:13" x14ac:dyDescent="0.25">
      <c r="B108" s="84"/>
      <c r="C108" s="84"/>
      <c r="D108" s="99"/>
      <c r="E108" s="99"/>
      <c r="F108" s="59"/>
      <c r="H108" s="84"/>
      <c r="I108" s="84"/>
      <c r="J108" s="99"/>
      <c r="K108" s="99"/>
      <c r="L108" s="59"/>
      <c r="M108" s="59"/>
    </row>
    <row r="109" spans="1:13" ht="15.75" x14ac:dyDescent="0.25">
      <c r="B109" s="91" t="s">
        <v>225</v>
      </c>
      <c r="C109" s="91" t="s">
        <v>226</v>
      </c>
      <c r="D109" s="91" t="s">
        <v>227</v>
      </c>
      <c r="E109" s="91" t="s">
        <v>228</v>
      </c>
      <c r="F109" s="123" t="s">
        <v>40</v>
      </c>
      <c r="H109" s="91" t="s">
        <v>225</v>
      </c>
      <c r="I109" s="91" t="s">
        <v>226</v>
      </c>
      <c r="J109" s="91" t="s">
        <v>227</v>
      </c>
      <c r="K109" s="91" t="s">
        <v>228</v>
      </c>
      <c r="L109" s="123" t="s">
        <v>40</v>
      </c>
      <c r="M109" s="59"/>
    </row>
    <row r="110" spans="1:13" x14ac:dyDescent="0.25">
      <c r="B110" s="92" t="s">
        <v>187</v>
      </c>
      <c r="C110" s="92" t="s">
        <v>187</v>
      </c>
      <c r="D110" s="92" t="s">
        <v>187</v>
      </c>
      <c r="E110" s="92" t="s">
        <v>187</v>
      </c>
      <c r="F110" s="124"/>
      <c r="H110" s="92" t="s">
        <v>187</v>
      </c>
      <c r="I110" s="92" t="s">
        <v>187</v>
      </c>
      <c r="J110" s="92" t="s">
        <v>187</v>
      </c>
      <c r="K110" s="92" t="s">
        <v>187</v>
      </c>
      <c r="L110" s="124"/>
      <c r="M110" s="59"/>
    </row>
    <row r="111" spans="1:13" x14ac:dyDescent="0.25">
      <c r="B111" s="6">
        <f>-E85</f>
        <v>158.4</v>
      </c>
      <c r="C111" s="6">
        <f>ABS($E83+$C84*($D84-$D83)/4)</f>
        <v>39.6</v>
      </c>
      <c r="D111" s="6">
        <f>ABS($E83+$C84*($D84-$D83)/2)</f>
        <v>79.2</v>
      </c>
      <c r="E111" s="6">
        <f>ABS($E83+$C84*($D84-$D83)*3/4)</f>
        <v>118.80000000000001</v>
      </c>
      <c r="F111" s="125">
        <f>(12.5*B111)/(2.5*B111+3*(C111)+4*(D111)+3*(E111))</f>
        <v>1.6666666666666667</v>
      </c>
      <c r="H111" s="6">
        <f>-K85</f>
        <v>116</v>
      </c>
      <c r="I111" s="6">
        <f>ABS($K83+$I84*($J84-$J83)/4)</f>
        <v>29</v>
      </c>
      <c r="J111" s="6">
        <f>ABS($K83+$I84*($J84-$J83)/2)</f>
        <v>58</v>
      </c>
      <c r="K111" s="6">
        <f>ABS($K83+$I84*($J84-$J83)*3/4)</f>
        <v>87</v>
      </c>
      <c r="L111" s="125">
        <f>(12.5*H111)/(2.5*H111+3*(I111)+4*(J111)+3*(K111))</f>
        <v>1.6666666666666667</v>
      </c>
      <c r="M111" s="59"/>
    </row>
    <row r="112" spans="1:13" x14ac:dyDescent="0.25">
      <c r="B112" s="84">
        <f>-E85</f>
        <v>158.4</v>
      </c>
      <c r="C112" s="84">
        <f>ABS($E85+$C86*($D86-$D85)/4)</f>
        <v>99</v>
      </c>
      <c r="D112" s="84">
        <f>ABS($E85+$C86*($D86-$D85)/2)</f>
        <v>39.600000000000009</v>
      </c>
      <c r="E112" s="84">
        <f>ABS($E85+$C86*($D86-$D85)*3/4)</f>
        <v>19.799999999999983</v>
      </c>
      <c r="F112" s="125">
        <f>(12.5*B112)/(2.5*B112+3*(C112)+4*(D112)+3*(E112))</f>
        <v>2.1739130434782608</v>
      </c>
      <c r="H112" s="84">
        <f>-K85</f>
        <v>116</v>
      </c>
      <c r="I112" s="84">
        <f>ABS($K85+$I86*($J86-$J85)/4)</f>
        <v>72.5</v>
      </c>
      <c r="J112" s="84">
        <f>ABS($K85+$I86*($J86-$J85)/2)</f>
        <v>29</v>
      </c>
      <c r="K112" s="84">
        <f>ABS($K85+$I86*($J86-$J85)*3/4)</f>
        <v>14.5</v>
      </c>
      <c r="L112" s="125">
        <f>(12.5*H112)/(2.5*H112+3*(I112)+4*(J112)+3*(K112))</f>
        <v>2.1739130434782608</v>
      </c>
      <c r="M112" s="59"/>
    </row>
    <row r="113" spans="2:17" x14ac:dyDescent="0.25">
      <c r="B113" s="126">
        <f>E89</f>
        <v>158.39999999999998</v>
      </c>
      <c r="C113" s="99">
        <f>ABS(E87+C88*(D88-D87)/4)</f>
        <v>98.999999999999986</v>
      </c>
      <c r="D113" s="99">
        <f>ABS(E87+C88*(D88-D87)/2)</f>
        <v>118.79999999999998</v>
      </c>
      <c r="E113" s="99">
        <f>ABS(E87+C88*(D88-D87)*3/4)</f>
        <v>138.59999999999997</v>
      </c>
      <c r="F113" s="125">
        <f>(12.5*B113)/(2.5*B113+3*(C113)+4*(D113)+3*(E113))</f>
        <v>1.25</v>
      </c>
      <c r="H113" s="142">
        <f>K89</f>
        <v>116</v>
      </c>
      <c r="I113" s="99">
        <f>ABS(K87+I88*(J88-J87)/4)</f>
        <v>72.5</v>
      </c>
      <c r="J113" s="99">
        <f>ABS(K87+I88*(J88-J87)/2)</f>
        <v>87</v>
      </c>
      <c r="K113" s="99">
        <f>ABS(K87+I88*(J88-J87)*3/4)</f>
        <v>101.5</v>
      </c>
      <c r="L113" s="125">
        <f>(12.5*H113)/(2.5*H113+3*(I113)+4*(J113)+3*(K113))</f>
        <v>1.25</v>
      </c>
      <c r="M113" s="59"/>
    </row>
    <row r="114" spans="2:17" x14ac:dyDescent="0.25">
      <c r="B114" s="84">
        <f>E89</f>
        <v>158.39999999999998</v>
      </c>
      <c r="C114" s="84">
        <f>$E91+$C92*($D92-$D91)/4</f>
        <v>19.799999999999955</v>
      </c>
      <c r="D114" s="84">
        <f>ABS($E91+$C92*($D92-$D91)/2)</f>
        <v>39.600000000000051</v>
      </c>
      <c r="E114" s="84">
        <f>ABS($E91+$C92*($D92-$D91)*3/4)</f>
        <v>99.000000000000057</v>
      </c>
      <c r="F114" s="125">
        <f>(12.5*B114)/(2.5*B114+3*(C114)+4*(D114)+3*(E114))</f>
        <v>2.1739130434782603</v>
      </c>
      <c r="H114" s="84">
        <f>K89</f>
        <v>116</v>
      </c>
      <c r="I114" s="84">
        <f>$K91+$I92*($J92-$J91)/4</f>
        <v>14.5</v>
      </c>
      <c r="J114" s="84">
        <f>ABS($K91+$I92*($J92-$J91)/2)</f>
        <v>29</v>
      </c>
      <c r="K114" s="84">
        <f>ABS($K91+$I92*($J92-$J91)*3/4)</f>
        <v>72.5</v>
      </c>
      <c r="L114" s="125">
        <f>(12.5*H114)/(2.5*H114+3*(I114)+4*(J114)+3*(K114))</f>
        <v>2.1739130434782608</v>
      </c>
      <c r="M114" s="59"/>
    </row>
    <row r="115" spans="2:17" x14ac:dyDescent="0.25">
      <c r="B115" s="84">
        <f>ABS(E93)</f>
        <v>158.40000000000006</v>
      </c>
      <c r="C115" s="84">
        <f>ABS($E93+$C94*($D94-$D93)/4)</f>
        <v>118.80000000000007</v>
      </c>
      <c r="D115" s="84">
        <f>ABS($E93+$C94*($D94-$D93)/2)</f>
        <v>79.200000000000074</v>
      </c>
      <c r="E115" s="84">
        <f>ABS($E93+$C94*($D94-$D93)*3/4)</f>
        <v>39.60000000000008</v>
      </c>
      <c r="F115" s="125">
        <f>(12.5*B115)/(2.5*B115+3*(C115)+4*(D115)+3*(E115))</f>
        <v>1.6666666666666661</v>
      </c>
      <c r="H115" s="84">
        <f>ABS(K93)</f>
        <v>116</v>
      </c>
      <c r="I115" s="84">
        <f>ABS($K93+$I94*($J94-$J93)/4)</f>
        <v>87</v>
      </c>
      <c r="J115" s="84">
        <f>ABS($K93+$I94*($J94-$J93)/2)</f>
        <v>58</v>
      </c>
      <c r="K115" s="84">
        <f>ABS($K93+$I94*($J94-$J93)*3/4)</f>
        <v>29</v>
      </c>
      <c r="L115" s="125">
        <f>(12.5*H115)/(2.5*H115+3*(I115)+4*(J115)+3*(K115))</f>
        <v>1.6666666666666667</v>
      </c>
      <c r="M115" s="59"/>
    </row>
    <row r="116" spans="2:17" ht="15.75" thickBot="1" x14ac:dyDescent="0.3">
      <c r="B116" s="84"/>
      <c r="C116" s="84"/>
      <c r="D116" s="99"/>
      <c r="E116" s="99"/>
      <c r="F116" s="59"/>
      <c r="H116" s="84"/>
      <c r="I116" s="84"/>
      <c r="J116" s="99"/>
      <c r="K116" s="99"/>
      <c r="L116" s="59"/>
      <c r="M116" s="59"/>
    </row>
    <row r="117" spans="2:17" ht="16.5" thickBot="1" x14ac:dyDescent="0.3">
      <c r="B117" s="101" t="s">
        <v>229</v>
      </c>
      <c r="C117" s="84"/>
      <c r="D117" s="130" t="s">
        <v>230</v>
      </c>
      <c r="E117" s="131">
        <f>MIN(F111:F115)</f>
        <v>1.25</v>
      </c>
      <c r="H117" s="101"/>
      <c r="I117" s="84"/>
      <c r="J117" s="130" t="s">
        <v>230</v>
      </c>
      <c r="K117" s="131">
        <f>MIN(L111:L115)</f>
        <v>1.25</v>
      </c>
      <c r="M117" s="59"/>
      <c r="N117" s="1" t="s">
        <v>181</v>
      </c>
    </row>
    <row r="118" spans="2:17" x14ac:dyDescent="0.25">
      <c r="B118" s="101"/>
      <c r="C118" s="84"/>
      <c r="D118" s="129"/>
      <c r="E118" s="127"/>
      <c r="H118" s="101"/>
      <c r="I118" s="84"/>
      <c r="J118" s="129"/>
      <c r="K118" s="127"/>
      <c r="M118" s="59"/>
      <c r="N118" s="1"/>
    </row>
    <row r="119" spans="2:17" ht="15.75" x14ac:dyDescent="0.25">
      <c r="B119" s="132" t="s">
        <v>250</v>
      </c>
      <c r="C119" s="84"/>
      <c r="D119" s="129" t="s">
        <v>251</v>
      </c>
      <c r="E119" s="99">
        <f>MAX(E82:E94)</f>
        <v>158.39999999999998</v>
      </c>
      <c r="F119" s="59" t="s">
        <v>239</v>
      </c>
      <c r="H119" s="49"/>
      <c r="I119" s="84"/>
      <c r="J119" s="129" t="s">
        <v>251</v>
      </c>
      <c r="K119" s="99">
        <f>MAX(K82:K94)</f>
        <v>116</v>
      </c>
      <c r="L119" s="59" t="s">
        <v>239</v>
      </c>
      <c r="M119" s="59"/>
    </row>
    <row r="120" spans="2:17" ht="15.75" x14ac:dyDescent="0.25">
      <c r="B120" s="132" t="s">
        <v>231</v>
      </c>
      <c r="C120" s="84"/>
      <c r="D120" s="129" t="s">
        <v>240</v>
      </c>
      <c r="E120" s="99">
        <f>E119/E117</f>
        <v>126.71999999999998</v>
      </c>
      <c r="F120" s="59" t="s">
        <v>239</v>
      </c>
      <c r="H120" s="49"/>
      <c r="I120" s="84"/>
      <c r="J120" s="129" t="s">
        <v>240</v>
      </c>
      <c r="K120" s="99">
        <f>K119/K117</f>
        <v>92.8</v>
      </c>
      <c r="L120" s="59" t="s">
        <v>239</v>
      </c>
      <c r="M120" s="59"/>
    </row>
    <row r="121" spans="2:17" ht="18" x14ac:dyDescent="0.35">
      <c r="B121" s="132" t="s">
        <v>241</v>
      </c>
      <c r="C121" s="84"/>
      <c r="D121" s="44" t="s">
        <v>242</v>
      </c>
      <c r="E121" s="99">
        <f>E40</f>
        <v>8</v>
      </c>
      <c r="F121" s="137" t="str">
        <f>F40</f>
        <v>ft</v>
      </c>
      <c r="H121" s="49"/>
      <c r="I121" s="84"/>
      <c r="J121" s="44" t="s">
        <v>242</v>
      </c>
      <c r="K121" s="99">
        <f>K40</f>
        <v>8</v>
      </c>
      <c r="L121" s="137" t="str">
        <f>L40</f>
        <v>ft</v>
      </c>
      <c r="M121" s="59"/>
    </row>
    <row r="122" spans="2:17" x14ac:dyDescent="0.25">
      <c r="B122" s="3"/>
      <c r="C122" s="84"/>
      <c r="D122" s="99"/>
      <c r="E122" s="99"/>
      <c r="F122" s="59"/>
      <c r="H122" s="49"/>
      <c r="I122" s="50"/>
      <c r="J122" s="50"/>
      <c r="K122" s="50"/>
      <c r="L122" s="59"/>
      <c r="M122" s="59"/>
    </row>
    <row r="123" spans="2:17" x14ac:dyDescent="0.25">
      <c r="B123" s="140" t="s">
        <v>243</v>
      </c>
      <c r="C123" s="84"/>
      <c r="D123" s="99"/>
      <c r="E123" s="16" t="s">
        <v>245</v>
      </c>
      <c r="F123" s="59"/>
      <c r="H123" s="49"/>
      <c r="J123" s="50"/>
      <c r="K123" s="16" t="s">
        <v>246</v>
      </c>
      <c r="L123" s="59"/>
      <c r="M123" s="59"/>
      <c r="P123" s="81" t="s">
        <v>175</v>
      </c>
      <c r="Q123" s="155" t="s">
        <v>252</v>
      </c>
    </row>
    <row r="124" spans="2:17" x14ac:dyDescent="0.25">
      <c r="B124" s="132"/>
      <c r="C124" s="84"/>
      <c r="D124" s="99"/>
      <c r="F124" s="43"/>
      <c r="H124" s="49"/>
      <c r="J124" s="50"/>
      <c r="K124" s="50"/>
      <c r="L124" s="59"/>
      <c r="M124" s="59"/>
      <c r="P124" s="81"/>
      <c r="Q124" s="81"/>
    </row>
    <row r="125" spans="2:17" ht="18" x14ac:dyDescent="0.35">
      <c r="B125" s="138" t="s">
        <v>232</v>
      </c>
      <c r="C125" s="11"/>
      <c r="D125" s="44" t="s">
        <v>233</v>
      </c>
      <c r="E125" s="133">
        <f>VLOOKUP(E123, '[4]Table 3-2'!$B$1:$O$274, 10, FALSE)</f>
        <v>3.96</v>
      </c>
      <c r="F125" s="134" t="s">
        <v>43</v>
      </c>
      <c r="H125" s="49"/>
      <c r="I125" s="50"/>
      <c r="J125" s="44" t="s">
        <v>233</v>
      </c>
      <c r="K125" s="133">
        <f>VLOOKUP(K123, '[4]Table 3-2'!$B$1:$O$274, 10, FALSE)</f>
        <v>5.26</v>
      </c>
      <c r="L125" s="134" t="s">
        <v>43</v>
      </c>
      <c r="M125" s="59"/>
      <c r="P125" s="81" t="s">
        <v>175</v>
      </c>
      <c r="Q125" s="155" t="s">
        <v>252</v>
      </c>
    </row>
    <row r="126" spans="2:17" ht="18" x14ac:dyDescent="0.35">
      <c r="B126" s="138" t="s">
        <v>234</v>
      </c>
      <c r="C126" s="11"/>
      <c r="D126" s="44" t="s">
        <v>235</v>
      </c>
      <c r="E126" s="133">
        <f>VLOOKUP(E123, '[4]Table 3-2'!$B$1:$O$274, 11, FALSE)</f>
        <v>11.2</v>
      </c>
      <c r="F126" s="134" t="s">
        <v>43</v>
      </c>
      <c r="H126" s="49"/>
      <c r="I126" s="50"/>
      <c r="J126" s="44" t="s">
        <v>235</v>
      </c>
      <c r="K126" s="133">
        <f>VLOOKUP(K123, '[4]Table 3-2'!$B$1:$O$274, 11, FALSE)</f>
        <v>14.9</v>
      </c>
      <c r="L126" s="134" t="s">
        <v>43</v>
      </c>
      <c r="M126" s="59"/>
      <c r="P126" s="81" t="s">
        <v>175</v>
      </c>
      <c r="Q126" s="155" t="s">
        <v>253</v>
      </c>
    </row>
    <row r="127" spans="2:17" ht="18" x14ac:dyDescent="0.35">
      <c r="D127" s="44" t="s">
        <v>236</v>
      </c>
      <c r="E127" s="133">
        <f>VLOOKUP(E123, '[4]Table 3-2'!$B$1:$O$274, 9, FALSE)</f>
        <v>8.98</v>
      </c>
      <c r="F127" s="134" t="s">
        <v>237</v>
      </c>
      <c r="H127" s="49"/>
      <c r="I127" s="50"/>
      <c r="J127" s="44" t="s">
        <v>236</v>
      </c>
      <c r="K127" s="133">
        <f>VLOOKUP(K123, '[4]Table 3-2'!$B$1:$O$274, 8, FALSE)</f>
        <v>4.63</v>
      </c>
      <c r="L127" s="134" t="s">
        <v>237</v>
      </c>
      <c r="M127" s="59"/>
      <c r="P127" s="81" t="s">
        <v>175</v>
      </c>
      <c r="Q127" s="155" t="s">
        <v>254</v>
      </c>
    </row>
    <row r="128" spans="2:17" ht="18" x14ac:dyDescent="0.35">
      <c r="B128" s="10"/>
      <c r="C128" s="10"/>
      <c r="D128" s="44" t="s">
        <v>238</v>
      </c>
      <c r="E128" s="133">
        <f>VLOOKUP(E123, '[4]Table 3-2'!$B$1:$O$274, 5, FALSE)</f>
        <v>166</v>
      </c>
      <c r="F128" s="134" t="s">
        <v>239</v>
      </c>
      <c r="H128" s="49"/>
      <c r="I128" s="50"/>
      <c r="J128" s="44" t="s">
        <v>238</v>
      </c>
      <c r="K128" s="133">
        <f>VLOOKUP(K123, '[4]Table 3-2'!$B$1:$O$274, 4, FALSE)</f>
        <v>118</v>
      </c>
      <c r="L128" s="134" t="s">
        <v>239</v>
      </c>
      <c r="M128" s="59"/>
      <c r="P128" s="81" t="s">
        <v>175</v>
      </c>
      <c r="Q128" s="155" t="s">
        <v>255</v>
      </c>
    </row>
    <row r="129" spans="1:28" x14ac:dyDescent="0.25">
      <c r="B129" s="84"/>
      <c r="C129" s="84"/>
      <c r="D129" s="135" t="s">
        <v>244</v>
      </c>
      <c r="E129" s="136">
        <f>IF(E121&gt;E125,IF(E121&lt;E126,2,3),1)</f>
        <v>2</v>
      </c>
      <c r="F129" s="59"/>
      <c r="H129" s="49"/>
      <c r="I129" s="50"/>
      <c r="J129" s="135" t="s">
        <v>244</v>
      </c>
      <c r="K129" s="136">
        <f>IF(K121&gt;K125,IF(K121&lt;K126,2,3),1)</f>
        <v>2</v>
      </c>
      <c r="L129" s="59"/>
      <c r="M129" s="59"/>
      <c r="P129" s="81" t="s">
        <v>175</v>
      </c>
      <c r="Q129" s="155" t="s">
        <v>256</v>
      </c>
    </row>
    <row r="130" spans="1:28" x14ac:dyDescent="0.25">
      <c r="B130" s="84"/>
      <c r="C130" s="84"/>
      <c r="D130" s="99"/>
      <c r="E130" s="99"/>
      <c r="F130" s="59"/>
      <c r="H130" s="49"/>
      <c r="I130" s="50"/>
      <c r="J130" s="99"/>
      <c r="K130" s="99"/>
      <c r="L130" s="59"/>
      <c r="M130" s="59"/>
    </row>
    <row r="131" spans="1:28" ht="18" x14ac:dyDescent="0.35">
      <c r="B131" s="84"/>
      <c r="C131" s="84"/>
      <c r="D131" s="44" t="s">
        <v>247</v>
      </c>
      <c r="E131" s="139">
        <f>E117*(E128-E127*(E121-E125))</f>
        <v>162.15100000000001</v>
      </c>
      <c r="F131" s="59"/>
      <c r="H131" s="49"/>
      <c r="I131" s="50"/>
      <c r="J131" s="44" t="s">
        <v>259</v>
      </c>
      <c r="K131" s="139">
        <f>K117*(K128-K127*(K121-K125))</f>
        <v>131.64224999999999</v>
      </c>
      <c r="L131" s="59"/>
      <c r="M131" s="59"/>
      <c r="N131" s="85" t="s">
        <v>257</v>
      </c>
    </row>
    <row r="132" spans="1:28" ht="18" x14ac:dyDescent="0.35">
      <c r="B132" s="101" t="s">
        <v>222</v>
      </c>
      <c r="C132" s="84"/>
      <c r="D132" s="44" t="s">
        <v>248</v>
      </c>
      <c r="E132" s="99" t="str">
        <f>IF(E131&lt;E128, "OK", "N.G")</f>
        <v>OK</v>
      </c>
      <c r="F132" s="59"/>
      <c r="H132" s="49"/>
      <c r="I132" s="50"/>
      <c r="J132" s="44" t="s">
        <v>936</v>
      </c>
      <c r="K132" s="99" t="str">
        <f>IF(K131&lt;K128, "OK", "N.G")</f>
        <v>N.G</v>
      </c>
      <c r="L132" s="59"/>
      <c r="M132" s="59"/>
      <c r="N132" s="85" t="s">
        <v>260</v>
      </c>
    </row>
    <row r="133" spans="1:28" ht="18" x14ac:dyDescent="0.35">
      <c r="B133" s="84"/>
      <c r="C133" s="84"/>
      <c r="D133" s="44" t="s">
        <v>249</v>
      </c>
      <c r="E133" s="99" t="str">
        <f>IF(MIN(E131,E128)&gt;E119, "OK", "N.G")</f>
        <v>OK</v>
      </c>
      <c r="F133" s="59"/>
      <c r="H133" s="49"/>
      <c r="I133" s="50"/>
      <c r="J133" s="44" t="s">
        <v>935</v>
      </c>
      <c r="K133" s="99" t="str">
        <f>IF(MIN(K131,K128)&gt;K119, "OK", "N.G")</f>
        <v>OK</v>
      </c>
      <c r="L133" s="59"/>
      <c r="M133" s="59"/>
      <c r="N133" s="85" t="s">
        <v>222</v>
      </c>
    </row>
    <row r="134" spans="1:28" ht="15.75" thickBot="1" x14ac:dyDescent="0.3">
      <c r="B134" s="84"/>
      <c r="C134" s="84"/>
      <c r="D134" s="99"/>
      <c r="E134" s="99"/>
      <c r="F134" s="59"/>
      <c r="H134" s="49"/>
      <c r="I134" s="50"/>
      <c r="J134" s="129"/>
      <c r="K134" s="50"/>
      <c r="L134" s="59"/>
      <c r="M134" s="59"/>
    </row>
    <row r="135" spans="1:28" ht="15.75" thickBot="1" x14ac:dyDescent="0.3">
      <c r="B135" s="101" t="s">
        <v>229</v>
      </c>
      <c r="D135" s="64" t="s">
        <v>179</v>
      </c>
      <c r="E135" s="65" t="str">
        <f>E123</f>
        <v>W16X26</v>
      </c>
      <c r="F135" s="66"/>
      <c r="G135" s="39"/>
      <c r="J135" s="67" t="s">
        <v>180</v>
      </c>
      <c r="K135" s="65" t="str">
        <f>E135</f>
        <v>W16X26</v>
      </c>
      <c r="L135" s="66"/>
      <c r="M135" s="59"/>
      <c r="N135" s="73" t="s">
        <v>181</v>
      </c>
    </row>
    <row r="136" spans="1:28" x14ac:dyDescent="0.25">
      <c r="B136" s="101"/>
      <c r="D136" s="68"/>
      <c r="E136" s="62"/>
      <c r="F136" s="50"/>
      <c r="G136" s="39"/>
      <c r="J136" s="69"/>
      <c r="K136" s="62"/>
      <c r="L136" s="50"/>
      <c r="M136" s="59"/>
      <c r="N136" s="73"/>
    </row>
    <row r="137" spans="1:28" x14ac:dyDescent="0.25">
      <c r="B137" s="84"/>
      <c r="C137" s="84"/>
      <c r="D137" s="99"/>
      <c r="E137" s="99"/>
      <c r="F137" s="59"/>
      <c r="H137" s="49"/>
      <c r="I137" s="50"/>
      <c r="J137" s="50"/>
      <c r="K137" s="50"/>
      <c r="L137" s="59"/>
      <c r="M137" s="59"/>
      <c r="N137" s="50"/>
      <c r="O137" s="50"/>
      <c r="P137" s="50"/>
      <c r="Q137" s="50"/>
      <c r="R137" s="59"/>
    </row>
    <row r="138" spans="1:28" s="41" customFormat="1" x14ac:dyDescent="0.25">
      <c r="A138"/>
      <c r="B138" s="62"/>
      <c r="C138" s="68"/>
      <c r="D138" s="62"/>
      <c r="E138" s="50"/>
      <c r="F138" s="39"/>
      <c r="G138" s="69"/>
      <c r="H138" s="62"/>
      <c r="I138" s="50"/>
      <c r="J138" s="50"/>
      <c r="K138" s="50"/>
      <c r="L138" s="39"/>
      <c r="M138" s="39"/>
      <c r="N138" s="50"/>
      <c r="O138" s="50"/>
      <c r="P138" s="50"/>
      <c r="Q138" s="50"/>
      <c r="R138" s="39"/>
      <c r="S138"/>
      <c r="T138"/>
      <c r="U138"/>
      <c r="V138"/>
      <c r="W138"/>
      <c r="X138"/>
      <c r="Y138"/>
      <c r="Z138"/>
      <c r="AA138"/>
      <c r="AB138"/>
    </row>
    <row r="139" spans="1:28" ht="15.75" thickBot="1" x14ac:dyDescent="0.3">
      <c r="A139" s="124"/>
      <c r="B139" s="151">
        <v>9.32</v>
      </c>
      <c r="C139" s="70" t="s">
        <v>290</v>
      </c>
      <c r="D139" s="70"/>
      <c r="E139" s="71"/>
      <c r="F139" s="71"/>
      <c r="G139" s="72"/>
      <c r="H139" s="71"/>
      <c r="I139" s="71"/>
      <c r="J139" s="71"/>
      <c r="K139" s="71"/>
      <c r="L139" s="71"/>
      <c r="M139" s="71"/>
      <c r="N139" s="71"/>
      <c r="O139" s="71"/>
      <c r="P139" s="71"/>
      <c r="Q139" s="71"/>
    </row>
    <row r="140" spans="1:28" ht="15.75" thickTop="1" x14ac:dyDescent="0.25">
      <c r="B140" s="73"/>
      <c r="C140" s="73"/>
      <c r="D140" s="74"/>
      <c r="E140" s="74"/>
      <c r="F140" s="74"/>
      <c r="G140" s="75"/>
      <c r="H140" s="74"/>
      <c r="I140" s="74"/>
      <c r="J140" s="74"/>
      <c r="K140" s="74"/>
      <c r="L140" s="74"/>
      <c r="M140" s="74"/>
      <c r="N140" s="74"/>
      <c r="O140" s="74"/>
    </row>
    <row r="141" spans="1:28" x14ac:dyDescent="0.25">
      <c r="B141" s="236" t="s">
        <v>152</v>
      </c>
      <c r="C141" s="74"/>
      <c r="D141" s="76" t="s">
        <v>153</v>
      </c>
      <c r="E141" s="77">
        <v>29000</v>
      </c>
      <c r="F141" s="75" t="s">
        <v>34</v>
      </c>
      <c r="G141" s="75"/>
      <c r="H141" s="74"/>
      <c r="I141" s="74"/>
      <c r="K141" s="74"/>
      <c r="L141" s="74"/>
      <c r="M141" s="74"/>
      <c r="N141" s="74"/>
      <c r="O141" s="74"/>
    </row>
    <row r="142" spans="1:28" x14ac:dyDescent="0.25">
      <c r="B142" s="236" t="s">
        <v>1011</v>
      </c>
      <c r="C142" s="74"/>
      <c r="D142" s="76" t="s">
        <v>154</v>
      </c>
      <c r="E142" s="77">
        <v>11200</v>
      </c>
      <c r="F142" s="75" t="s">
        <v>34</v>
      </c>
      <c r="G142" s="75"/>
      <c r="H142" s="74"/>
      <c r="I142" s="74"/>
      <c r="K142" s="74"/>
      <c r="L142" s="74"/>
      <c r="M142" s="74"/>
      <c r="N142" s="74"/>
      <c r="O142" s="74"/>
    </row>
    <row r="143" spans="1:28" ht="18" x14ac:dyDescent="0.35">
      <c r="B143" s="47" t="s">
        <v>32</v>
      </c>
      <c r="C143" s="47"/>
      <c r="D143" s="78" t="s">
        <v>155</v>
      </c>
      <c r="E143" s="79">
        <v>50</v>
      </c>
      <c r="F143" s="80" t="s">
        <v>34</v>
      </c>
      <c r="G143" s="75"/>
      <c r="H143" s="74"/>
      <c r="I143" s="74"/>
      <c r="K143" s="74"/>
      <c r="L143" s="74"/>
      <c r="M143" s="74"/>
      <c r="N143" s="74"/>
      <c r="O143" s="74"/>
    </row>
    <row r="144" spans="1:28" ht="18" x14ac:dyDescent="0.35">
      <c r="B144" s="47" t="s">
        <v>1012</v>
      </c>
      <c r="C144" s="47"/>
      <c r="D144" s="78" t="s">
        <v>156</v>
      </c>
      <c r="E144" s="79">
        <v>70</v>
      </c>
      <c r="F144" s="75" t="s">
        <v>34</v>
      </c>
      <c r="G144" s="80"/>
      <c r="H144" s="74"/>
      <c r="I144" s="74"/>
      <c r="K144" s="74"/>
      <c r="L144" s="74"/>
      <c r="M144" s="74"/>
      <c r="N144" s="59" t="s">
        <v>164</v>
      </c>
      <c r="O144" s="81"/>
      <c r="Q144" s="149" t="s">
        <v>165</v>
      </c>
    </row>
    <row r="145" spans="1:17" x14ac:dyDescent="0.25">
      <c r="B145" s="38"/>
      <c r="C145" s="38"/>
      <c r="D145" s="39"/>
      <c r="E145" s="74"/>
      <c r="F145" s="75"/>
      <c r="G145" s="80"/>
      <c r="H145" s="74"/>
      <c r="I145" s="74"/>
      <c r="J145" s="74"/>
      <c r="K145" s="74"/>
      <c r="L145" s="74"/>
      <c r="M145" s="74"/>
      <c r="N145" s="147" t="s">
        <v>166</v>
      </c>
      <c r="O145" s="147"/>
      <c r="P145" s="225" t="s">
        <v>183</v>
      </c>
      <c r="Q145" s="225"/>
    </row>
    <row r="146" spans="1:17" ht="15.75" thickBot="1" x14ac:dyDescent="0.3">
      <c r="A146" s="36"/>
      <c r="B146" s="35" t="s">
        <v>289</v>
      </c>
      <c r="C146" s="36"/>
      <c r="D146" s="150">
        <f>B139</f>
        <v>9.32</v>
      </c>
      <c r="E146" s="36"/>
      <c r="F146" s="36"/>
      <c r="G146" s="37"/>
      <c r="H146" s="36"/>
      <c r="I146" s="36"/>
      <c r="J146" s="36"/>
      <c r="K146" s="36"/>
      <c r="L146" s="36"/>
      <c r="M146" s="36"/>
      <c r="N146" s="56" t="s">
        <v>204</v>
      </c>
      <c r="O146"/>
    </row>
    <row r="147" spans="1:17" ht="15.75" thickTop="1" x14ac:dyDescent="0.25">
      <c r="B147" s="38"/>
      <c r="C147" s="38"/>
      <c r="D147" s="39"/>
      <c r="E147" s="39"/>
      <c r="F147" s="39"/>
      <c r="G147" s="40"/>
      <c r="H147" s="39"/>
      <c r="I147" s="39"/>
      <c r="J147" s="39"/>
      <c r="K147" s="39"/>
    </row>
    <row r="148" spans="1:17" x14ac:dyDescent="0.25">
      <c r="B148" s="38"/>
      <c r="C148" s="38"/>
      <c r="D148" s="39"/>
      <c r="E148" s="39"/>
      <c r="F148" s="39"/>
      <c r="G148" s="40"/>
      <c r="H148" s="39"/>
      <c r="I148" s="39"/>
      <c r="J148" s="39"/>
      <c r="K148" s="39"/>
    </row>
    <row r="149" spans="1:17" x14ac:dyDescent="0.25">
      <c r="B149" s="38"/>
      <c r="C149" s="38"/>
      <c r="D149" s="39"/>
      <c r="E149" s="39"/>
      <c r="F149" s="39"/>
      <c r="G149" s="40"/>
      <c r="H149" s="39"/>
      <c r="I149" s="39"/>
      <c r="J149" s="39"/>
      <c r="K149" s="39"/>
    </row>
    <row r="150" spans="1:17" x14ac:dyDescent="0.25">
      <c r="B150" s="38"/>
      <c r="C150" s="38"/>
      <c r="D150" s="39"/>
      <c r="E150" s="39"/>
      <c r="F150" s="39"/>
      <c r="G150" s="40"/>
      <c r="H150" s="39"/>
      <c r="I150" s="39"/>
      <c r="J150" s="39"/>
      <c r="K150" s="39"/>
    </row>
    <row r="151" spans="1:17" x14ac:dyDescent="0.25">
      <c r="B151" s="38"/>
      <c r="C151" s="38"/>
      <c r="D151" s="39"/>
      <c r="E151" s="39"/>
      <c r="F151" s="39"/>
      <c r="G151" s="40"/>
      <c r="H151" s="39"/>
      <c r="I151" s="39"/>
      <c r="J151" s="39"/>
      <c r="K151" s="39"/>
    </row>
    <row r="152" spans="1:17" x14ac:dyDescent="0.25">
      <c r="B152" s="38"/>
      <c r="C152" s="38"/>
      <c r="D152" s="39"/>
      <c r="E152" s="39"/>
      <c r="F152" s="39"/>
      <c r="G152" s="40"/>
      <c r="H152" s="39"/>
      <c r="I152" s="39"/>
      <c r="J152" s="39"/>
      <c r="K152" s="39"/>
    </row>
    <row r="153" spans="1:17" x14ac:dyDescent="0.25">
      <c r="B153" s="38"/>
      <c r="C153" s="38"/>
      <c r="D153" s="39"/>
      <c r="E153" s="39"/>
      <c r="F153" s="39"/>
      <c r="G153" s="40"/>
      <c r="H153" s="39"/>
      <c r="I153" s="39"/>
      <c r="J153" s="39"/>
      <c r="K153" s="39"/>
    </row>
    <row r="154" spans="1:17" x14ac:dyDescent="0.25">
      <c r="B154" s="1" t="s">
        <v>1</v>
      </c>
    </row>
    <row r="155" spans="1:17" x14ac:dyDescent="0.25">
      <c r="B155" s="4" t="s">
        <v>95</v>
      </c>
      <c r="C155" t="s">
        <v>261</v>
      </c>
      <c r="G155"/>
    </row>
    <row r="156" spans="1:17" x14ac:dyDescent="0.25">
      <c r="B156" s="1" t="s">
        <v>2</v>
      </c>
    </row>
    <row r="157" spans="1:17" x14ac:dyDescent="0.25">
      <c r="B157" s="4" t="s">
        <v>97</v>
      </c>
      <c r="C157" t="s">
        <v>262</v>
      </c>
      <c r="G157"/>
    </row>
    <row r="158" spans="1:17" x14ac:dyDescent="0.25">
      <c r="B158" s="4" t="s">
        <v>99</v>
      </c>
      <c r="C158" t="s">
        <v>263</v>
      </c>
      <c r="G158"/>
    </row>
    <row r="159" spans="1:17" x14ac:dyDescent="0.25">
      <c r="B159" s="4" t="s">
        <v>101</v>
      </c>
      <c r="C159" t="s">
        <v>264</v>
      </c>
      <c r="G159"/>
    </row>
    <row r="160" spans="1:17" x14ac:dyDescent="0.25">
      <c r="G160"/>
    </row>
    <row r="161" spans="2:16" x14ac:dyDescent="0.25">
      <c r="I161" s="4"/>
      <c r="J161" s="4"/>
      <c r="K161" s="4"/>
      <c r="N161" s="39" t="s">
        <v>164</v>
      </c>
      <c r="O161"/>
      <c r="P161" s="54" t="s">
        <v>165</v>
      </c>
    </row>
    <row r="162" spans="2:16" x14ac:dyDescent="0.25">
      <c r="B162" s="41"/>
      <c r="E162" s="43"/>
      <c r="F162" s="43"/>
      <c r="I162" s="4"/>
      <c r="J162" s="4"/>
      <c r="K162" s="4"/>
      <c r="N162" s="55" t="s">
        <v>166</v>
      </c>
      <c r="P162" s="82" t="s">
        <v>183</v>
      </c>
    </row>
    <row r="163" spans="2:16" ht="15.75" thickBot="1" x14ac:dyDescent="0.3">
      <c r="B163" s="35" t="s">
        <v>3</v>
      </c>
      <c r="C163" s="36"/>
      <c r="D163" s="36"/>
      <c r="E163" s="37"/>
      <c r="F163" s="37"/>
      <c r="G163" s="37"/>
      <c r="H163" s="36"/>
      <c r="I163" s="83"/>
      <c r="J163" s="83"/>
      <c r="K163" s="83"/>
      <c r="L163" s="36"/>
      <c r="M163" s="36"/>
      <c r="N163" s="36" t="s">
        <v>36</v>
      </c>
    </row>
    <row r="164" spans="2:16" ht="15.75" thickTop="1" x14ac:dyDescent="0.25">
      <c r="B164" s="1"/>
      <c r="C164" s="39"/>
      <c r="D164" s="39"/>
      <c r="E164" s="39"/>
      <c r="F164" s="39"/>
      <c r="H164" s="39"/>
      <c r="I164" s="39"/>
      <c r="J164" s="39"/>
      <c r="K164" s="39"/>
    </row>
    <row r="165" spans="2:16" ht="15.75" thickBot="1" x14ac:dyDescent="0.3">
      <c r="C165" s="56" t="s">
        <v>167</v>
      </c>
      <c r="D165" s="36"/>
      <c r="E165" s="36"/>
      <c r="F165" s="39"/>
      <c r="H165" s="56" t="s">
        <v>168</v>
      </c>
      <c r="I165" s="36"/>
      <c r="J165" s="36"/>
      <c r="K165" s="36"/>
      <c r="L165" s="36"/>
      <c r="M165" s="36"/>
      <c r="N165" s="56"/>
      <c r="O165"/>
    </row>
    <row r="166" spans="2:16" ht="15.75" thickTop="1" x14ac:dyDescent="0.25">
      <c r="B166" s="1"/>
      <c r="C166" s="39"/>
      <c r="D166" s="39"/>
      <c r="E166" s="39"/>
      <c r="F166" s="39"/>
      <c r="H166" s="39"/>
      <c r="I166" s="39"/>
      <c r="J166" s="39"/>
      <c r="K166" s="39"/>
    </row>
    <row r="167" spans="2:16" x14ac:dyDescent="0.25">
      <c r="B167" s="57" t="s">
        <v>169</v>
      </c>
      <c r="C167" s="38" t="s">
        <v>170</v>
      </c>
      <c r="D167" s="39"/>
      <c r="E167" s="39"/>
      <c r="F167" s="39"/>
      <c r="H167" s="38" t="s">
        <v>170</v>
      </c>
      <c r="N167" s="58"/>
      <c r="O167" s="59"/>
    </row>
    <row r="168" spans="2:16" x14ac:dyDescent="0.25">
      <c r="B168" s="96" t="s">
        <v>269</v>
      </c>
      <c r="C168" s="38"/>
      <c r="D168" s="39"/>
      <c r="E168" s="16" t="s">
        <v>265</v>
      </c>
      <c r="F168" s="39"/>
      <c r="H168" s="38"/>
      <c r="J168" s="39"/>
      <c r="K168" s="16" t="s">
        <v>265</v>
      </c>
      <c r="L168" s="39"/>
      <c r="N168" s="58"/>
      <c r="O168" s="59"/>
    </row>
    <row r="169" spans="2:16" ht="15.75" x14ac:dyDescent="0.25">
      <c r="B169" s="3" t="s">
        <v>144</v>
      </c>
      <c r="D169" s="44" t="s">
        <v>268</v>
      </c>
      <c r="E169" s="50">
        <f>VLOOKUP(E168, W_PROP, 30, FALSE)</f>
        <v>221</v>
      </c>
      <c r="F169" s="46" t="s">
        <v>267</v>
      </c>
      <c r="G169" s="40"/>
      <c r="H169" s="49"/>
      <c r="I169" s="50"/>
      <c r="J169" s="44" t="s">
        <v>268</v>
      </c>
      <c r="K169" s="50">
        <f>VLOOKUP(K168, W_PROP, 30, FALSE)</f>
        <v>221</v>
      </c>
      <c r="L169" s="46" t="s">
        <v>267</v>
      </c>
      <c r="M169" s="59"/>
    </row>
    <row r="170" spans="2:16" x14ac:dyDescent="0.25">
      <c r="B170" s="3"/>
      <c r="D170" s="44"/>
      <c r="E170" s="50"/>
      <c r="F170" s="46"/>
      <c r="G170" s="40"/>
      <c r="H170" s="49"/>
      <c r="I170" s="50"/>
      <c r="J170" s="44"/>
      <c r="K170" s="50"/>
      <c r="L170" s="46"/>
      <c r="M170" s="59"/>
    </row>
    <row r="171" spans="2:16" x14ac:dyDescent="0.25">
      <c r="B171" s="96" t="s">
        <v>270</v>
      </c>
      <c r="D171" s="44"/>
      <c r="E171" s="16" t="s">
        <v>266</v>
      </c>
      <c r="F171" s="46"/>
      <c r="G171" s="40"/>
      <c r="H171" s="49"/>
      <c r="I171" s="50"/>
      <c r="J171" s="44"/>
      <c r="K171" s="16" t="s">
        <v>266</v>
      </c>
      <c r="L171" s="46"/>
      <c r="M171" s="59"/>
    </row>
    <row r="172" spans="2:16" ht="15.75" x14ac:dyDescent="0.25">
      <c r="B172" s="3" t="s">
        <v>144</v>
      </c>
      <c r="D172" s="44" t="s">
        <v>268</v>
      </c>
      <c r="E172" s="50">
        <f>VLOOKUP(E171, W_PROP, 30, FALSE)</f>
        <v>172</v>
      </c>
      <c r="F172" s="46" t="s">
        <v>267</v>
      </c>
      <c r="G172" s="40"/>
      <c r="H172" s="49"/>
      <c r="I172" s="50"/>
      <c r="J172" s="44" t="s">
        <v>268</v>
      </c>
      <c r="K172" s="50">
        <f>VLOOKUP(K171, W_PROP, 30, FALSE)</f>
        <v>172</v>
      </c>
      <c r="L172" s="46" t="s">
        <v>267</v>
      </c>
      <c r="M172" s="59"/>
    </row>
    <row r="173" spans="2:16" x14ac:dyDescent="0.25">
      <c r="B173" s="3" t="s">
        <v>117</v>
      </c>
      <c r="D173" s="44" t="s">
        <v>277</v>
      </c>
      <c r="E173" s="50">
        <f>VLOOKUP(E171, W_PROP, 5, FALSE)</f>
        <v>21.2</v>
      </c>
      <c r="F173" s="46" t="s">
        <v>51</v>
      </c>
      <c r="G173" s="40"/>
      <c r="H173" s="49"/>
      <c r="I173" s="50"/>
      <c r="J173" s="44" t="s">
        <v>277</v>
      </c>
      <c r="K173" s="50">
        <f>VLOOKUP(K171, W_PROP, 5, FALSE)</f>
        <v>21.2</v>
      </c>
      <c r="L173" s="46" t="s">
        <v>51</v>
      </c>
      <c r="M173" s="59"/>
    </row>
    <row r="174" spans="2:16" x14ac:dyDescent="0.25">
      <c r="B174" s="3"/>
      <c r="D174" s="44"/>
      <c r="E174" s="50"/>
      <c r="F174" s="46"/>
      <c r="G174" s="40"/>
      <c r="H174" s="49"/>
      <c r="I174" s="50"/>
      <c r="J174" s="44"/>
      <c r="K174" s="50"/>
      <c r="L174" s="46"/>
      <c r="M174" s="59"/>
    </row>
    <row r="175" spans="2:16" x14ac:dyDescent="0.25">
      <c r="B175" s="96" t="s">
        <v>271</v>
      </c>
      <c r="D175" s="44"/>
      <c r="E175" s="143" t="s">
        <v>272</v>
      </c>
      <c r="F175" s="46"/>
      <c r="G175" s="40"/>
      <c r="H175" s="49"/>
      <c r="I175" s="50"/>
      <c r="J175" s="44"/>
      <c r="K175" s="143" t="s">
        <v>272</v>
      </c>
      <c r="L175" s="46"/>
      <c r="M175" s="59"/>
    </row>
    <row r="176" spans="2:16" x14ac:dyDescent="0.25">
      <c r="B176" s="41" t="s">
        <v>274</v>
      </c>
      <c r="E176" s="6">
        <v>2</v>
      </c>
      <c r="F176" s="46"/>
      <c r="G176" s="40"/>
      <c r="H176" s="49"/>
      <c r="I176" s="50"/>
      <c r="K176" s="6">
        <v>2</v>
      </c>
      <c r="L176" s="46"/>
      <c r="M176" s="59"/>
    </row>
    <row r="177" spans="1:16" x14ac:dyDescent="0.25">
      <c r="B177" s="3" t="s">
        <v>273</v>
      </c>
      <c r="D177" s="44" t="s">
        <v>184</v>
      </c>
      <c r="E177" s="87">
        <v>0.5</v>
      </c>
      <c r="F177" s="46" t="str">
        <f>F173</f>
        <v>in</v>
      </c>
      <c r="G177" s="40"/>
      <c r="H177" s="49"/>
      <c r="I177" s="50"/>
      <c r="J177" s="44" t="s">
        <v>184</v>
      </c>
      <c r="K177" s="87">
        <v>0.5</v>
      </c>
      <c r="L177" s="46" t="str">
        <f>L173</f>
        <v>in</v>
      </c>
      <c r="M177" s="59"/>
    </row>
    <row r="178" spans="1:16" ht="18" x14ac:dyDescent="0.35">
      <c r="B178" s="3" t="s">
        <v>185</v>
      </c>
      <c r="D178" s="44" t="s">
        <v>276</v>
      </c>
      <c r="E178" s="58">
        <f>(E169-E172)/(E176*E177*((E173+E177)/2))</f>
        <v>4.5161290322580649</v>
      </c>
      <c r="F178" s="46" t="str">
        <f>F173</f>
        <v>in</v>
      </c>
      <c r="G178" s="40"/>
      <c r="H178" s="49"/>
      <c r="I178" s="50"/>
      <c r="J178" s="44" t="s">
        <v>276</v>
      </c>
      <c r="K178" s="58">
        <f>(K169-K172)/(K176*K177*((K173+K177)/2))</f>
        <v>4.5161290322580649</v>
      </c>
      <c r="L178" s="46" t="str">
        <f>L173</f>
        <v>in</v>
      </c>
      <c r="M178" s="59"/>
    </row>
    <row r="179" spans="1:16" x14ac:dyDescent="0.25">
      <c r="B179" s="96" t="s">
        <v>229</v>
      </c>
      <c r="D179" s="44" t="s">
        <v>275</v>
      </c>
      <c r="E179" s="58">
        <f>ROUNDUP(E178,0)</f>
        <v>5</v>
      </c>
      <c r="F179" s="46" t="str">
        <f>F173</f>
        <v>in</v>
      </c>
      <c r="G179" s="40"/>
      <c r="H179" s="49"/>
      <c r="I179" s="50"/>
      <c r="J179" s="44" t="s">
        <v>275</v>
      </c>
      <c r="K179" s="58">
        <f>ROUNDUP(K178,0)</f>
        <v>5</v>
      </c>
      <c r="L179" s="46" t="str">
        <f>L173</f>
        <v>in</v>
      </c>
      <c r="M179" s="59"/>
    </row>
    <row r="180" spans="1:16" ht="15.75" thickBot="1" x14ac:dyDescent="0.3">
      <c r="B180" s="3"/>
      <c r="D180" s="44"/>
      <c r="E180" s="50"/>
      <c r="F180" s="46"/>
      <c r="G180" s="40"/>
      <c r="H180" s="49"/>
      <c r="I180" s="50"/>
      <c r="J180" s="50"/>
      <c r="K180" s="50"/>
      <c r="L180" s="59"/>
      <c r="M180" s="59"/>
    </row>
    <row r="181" spans="1:16" ht="15.75" thickBot="1" x14ac:dyDescent="0.3">
      <c r="B181" s="101" t="s">
        <v>229</v>
      </c>
      <c r="C181" s="146" t="str">
        <f>E175</f>
        <v>Plates</v>
      </c>
      <c r="D181" s="88">
        <f>E177</f>
        <v>0.5</v>
      </c>
      <c r="E181" s="144">
        <f>E179</f>
        <v>5</v>
      </c>
      <c r="F181" s="145" t="str">
        <f>F179</f>
        <v>in</v>
      </c>
      <c r="G181" s="39"/>
      <c r="I181" s="146" t="str">
        <f>K175</f>
        <v>Plates</v>
      </c>
      <c r="J181" s="88">
        <f>K177</f>
        <v>0.5</v>
      </c>
      <c r="K181" s="144">
        <f>K179</f>
        <v>5</v>
      </c>
      <c r="L181" s="145" t="str">
        <f>L179</f>
        <v>in</v>
      </c>
      <c r="M181" s="59"/>
      <c r="N181" s="73" t="s">
        <v>181</v>
      </c>
    </row>
    <row r="182" spans="1:16" x14ac:dyDescent="0.25">
      <c r="B182" s="3"/>
      <c r="D182" s="44"/>
      <c r="E182" s="50"/>
      <c r="F182" s="46"/>
      <c r="G182" s="40"/>
      <c r="H182" s="49"/>
      <c r="I182" s="50"/>
      <c r="J182" s="50"/>
      <c r="K182" s="50"/>
      <c r="L182" s="59"/>
      <c r="M182" s="59"/>
    </row>
    <row r="183" spans="1:16" ht="15.75" thickBot="1" x14ac:dyDescent="0.3">
      <c r="A183" s="124"/>
      <c r="B183" s="151">
        <v>10.09</v>
      </c>
      <c r="C183" s="70" t="s">
        <v>290</v>
      </c>
      <c r="D183" s="70"/>
      <c r="E183" s="71"/>
      <c r="F183" s="71"/>
      <c r="G183" s="72"/>
      <c r="H183" s="71"/>
      <c r="I183" s="71"/>
      <c r="J183" s="71"/>
      <c r="K183" s="71"/>
      <c r="L183" s="71"/>
      <c r="M183" s="71"/>
      <c r="N183" s="71"/>
      <c r="O183" s="71"/>
    </row>
    <row r="184" spans="1:16" ht="15.75" thickTop="1" x14ac:dyDescent="0.25">
      <c r="B184" s="73"/>
      <c r="C184" s="73"/>
      <c r="D184" s="74"/>
      <c r="E184" s="74"/>
      <c r="F184" s="74"/>
      <c r="G184" s="75"/>
      <c r="H184" s="74"/>
      <c r="I184" s="74"/>
      <c r="J184" s="74"/>
      <c r="K184" s="74"/>
      <c r="L184" s="74"/>
      <c r="M184" s="74"/>
      <c r="N184" s="74"/>
      <c r="O184" s="74"/>
    </row>
    <row r="185" spans="1:16" x14ac:dyDescent="0.25">
      <c r="B185" s="236" t="s">
        <v>152</v>
      </c>
      <c r="C185" s="74"/>
      <c r="D185" s="76" t="s">
        <v>153</v>
      </c>
      <c r="E185" s="77">
        <v>29000</v>
      </c>
      <c r="F185" s="75" t="s">
        <v>34</v>
      </c>
      <c r="G185" s="75"/>
      <c r="H185" s="74"/>
      <c r="I185" s="74"/>
      <c r="J185" s="74"/>
      <c r="K185" s="74"/>
      <c r="L185" s="74"/>
      <c r="M185" s="74"/>
      <c r="N185" s="74"/>
      <c r="O185" s="74"/>
    </row>
    <row r="186" spans="1:16" ht="14.1" customHeight="1" x14ac:dyDescent="0.25">
      <c r="B186" s="236" t="s">
        <v>1011</v>
      </c>
      <c r="C186" s="74"/>
      <c r="D186" s="76" t="s">
        <v>154</v>
      </c>
      <c r="E186" s="77">
        <v>11200</v>
      </c>
      <c r="F186" s="75" t="s">
        <v>34</v>
      </c>
      <c r="G186" s="75"/>
      <c r="H186" s="74"/>
      <c r="I186" s="74"/>
      <c r="J186" s="74"/>
      <c r="K186" s="74"/>
      <c r="L186" s="74"/>
      <c r="M186" s="74"/>
      <c r="N186" s="74"/>
      <c r="O186" s="74"/>
    </row>
    <row r="187" spans="1:16" ht="18" x14ac:dyDescent="0.35">
      <c r="B187" s="47" t="s">
        <v>32</v>
      </c>
      <c r="C187" s="47"/>
      <c r="D187" s="78" t="s">
        <v>155</v>
      </c>
      <c r="E187" s="79">
        <v>50</v>
      </c>
      <c r="F187" s="80" t="s">
        <v>34</v>
      </c>
      <c r="G187" s="75"/>
      <c r="H187" s="74"/>
      <c r="I187" s="74"/>
      <c r="J187" s="74"/>
      <c r="K187" s="74"/>
      <c r="L187" s="74"/>
      <c r="M187" s="74"/>
      <c r="N187" s="74"/>
      <c r="O187" s="74"/>
    </row>
    <row r="188" spans="1:16" ht="18" x14ac:dyDescent="0.35">
      <c r="B188" s="47" t="s">
        <v>1012</v>
      </c>
      <c r="C188" s="47"/>
      <c r="D188" s="78" t="s">
        <v>156</v>
      </c>
      <c r="E188" s="79">
        <v>70</v>
      </c>
      <c r="F188" s="75" t="s">
        <v>34</v>
      </c>
      <c r="G188" s="80"/>
      <c r="H188" s="74"/>
      <c r="I188" s="74"/>
      <c r="J188" s="74"/>
      <c r="K188" s="74"/>
      <c r="L188" s="74"/>
      <c r="M188" s="74"/>
      <c r="N188" s="39" t="s">
        <v>164</v>
      </c>
      <c r="O188"/>
      <c r="P188" s="54" t="s">
        <v>165</v>
      </c>
    </row>
    <row r="189" spans="1:16" x14ac:dyDescent="0.25">
      <c r="B189" s="38"/>
      <c r="C189" s="38"/>
      <c r="D189" s="39"/>
      <c r="E189" s="39"/>
      <c r="F189" s="39"/>
      <c r="G189" s="40"/>
      <c r="H189" s="39"/>
      <c r="I189" s="39"/>
      <c r="J189" s="39"/>
      <c r="K189" s="39"/>
      <c r="N189" s="55" t="s">
        <v>166</v>
      </c>
      <c r="P189" s="82" t="s">
        <v>183</v>
      </c>
    </row>
    <row r="190" spans="1:16" ht="15.75" thickBot="1" x14ac:dyDescent="0.3">
      <c r="A190" s="36"/>
      <c r="B190" s="35" t="s">
        <v>289</v>
      </c>
      <c r="C190" s="36"/>
      <c r="D190" s="150">
        <f>B183</f>
        <v>10.09</v>
      </c>
      <c r="E190" s="36"/>
      <c r="F190" s="37"/>
      <c r="G190" s="36"/>
      <c r="H190" s="36"/>
      <c r="I190" s="36"/>
      <c r="J190" s="36"/>
      <c r="K190" s="36"/>
      <c r="L190" s="36"/>
      <c r="M190" s="36"/>
      <c r="N190" s="36" t="s">
        <v>36</v>
      </c>
    </row>
    <row r="191" spans="1:16" ht="15.75" thickTop="1" x14ac:dyDescent="0.25">
      <c r="B191" s="38"/>
      <c r="C191" s="38"/>
      <c r="D191" s="39"/>
      <c r="E191" s="39"/>
      <c r="F191" s="40"/>
      <c r="G191" s="39"/>
      <c r="H191" s="39"/>
      <c r="K191" s="39"/>
    </row>
    <row r="192" spans="1:16" x14ac:dyDescent="0.25">
      <c r="B192" s="38"/>
      <c r="C192" s="38"/>
      <c r="D192" s="39"/>
      <c r="E192" s="39"/>
      <c r="F192" s="40"/>
      <c r="G192" s="39"/>
      <c r="H192" s="39"/>
      <c r="K192" s="39"/>
    </row>
    <row r="193" spans="2:11" x14ac:dyDescent="0.25">
      <c r="B193" s="38"/>
      <c r="C193" s="38"/>
      <c r="D193" s="39"/>
      <c r="E193" s="39"/>
      <c r="F193" s="40"/>
      <c r="G193" s="39"/>
      <c r="H193" s="39"/>
      <c r="K193" s="39"/>
    </row>
    <row r="194" spans="2:11" x14ac:dyDescent="0.25">
      <c r="B194" s="38"/>
      <c r="C194" s="38"/>
      <c r="D194" s="39"/>
      <c r="E194" s="39"/>
      <c r="F194" s="40"/>
      <c r="G194" s="39"/>
      <c r="H194" s="39"/>
      <c r="K194" s="39"/>
    </row>
    <row r="195" spans="2:11" x14ac:dyDescent="0.25">
      <c r="B195" s="38"/>
      <c r="C195" s="38"/>
      <c r="D195" s="39"/>
      <c r="E195" s="39"/>
      <c r="F195" s="40"/>
      <c r="G195" s="39"/>
      <c r="H195" s="39"/>
      <c r="K195" s="39"/>
    </row>
    <row r="196" spans="2:11" x14ac:dyDescent="0.25">
      <c r="B196" s="38"/>
      <c r="C196" s="38"/>
      <c r="D196" s="39"/>
      <c r="E196" s="39"/>
      <c r="F196" s="40"/>
      <c r="G196" s="39"/>
      <c r="H196" s="39"/>
      <c r="K196" s="39"/>
    </row>
    <row r="197" spans="2:11" x14ac:dyDescent="0.25">
      <c r="B197" s="38"/>
      <c r="C197" s="38"/>
      <c r="D197" s="39"/>
      <c r="E197" s="39"/>
      <c r="F197" s="40"/>
      <c r="G197" s="39"/>
      <c r="H197" s="39"/>
      <c r="K197" s="39"/>
    </row>
    <row r="198" spans="2:11" x14ac:dyDescent="0.25">
      <c r="B198" s="38"/>
      <c r="C198" s="38"/>
      <c r="D198" s="39"/>
      <c r="E198" s="39"/>
      <c r="F198" s="40"/>
      <c r="G198" s="39"/>
      <c r="H198" s="39"/>
      <c r="K198" s="39"/>
    </row>
    <row r="199" spans="2:11" x14ac:dyDescent="0.25">
      <c r="B199" s="38"/>
      <c r="C199" s="38"/>
      <c r="D199" s="39"/>
      <c r="E199" s="39"/>
      <c r="F199" s="40"/>
      <c r="G199" s="39"/>
      <c r="H199" s="39"/>
      <c r="K199" s="39"/>
    </row>
    <row r="200" spans="2:11" x14ac:dyDescent="0.25">
      <c r="B200" s="38"/>
      <c r="C200" s="38"/>
      <c r="D200" s="39"/>
      <c r="E200" s="39"/>
      <c r="F200" s="40"/>
      <c r="G200" s="39"/>
      <c r="H200" s="39"/>
      <c r="K200" s="39"/>
    </row>
    <row r="201" spans="2:11" x14ac:dyDescent="0.25">
      <c r="B201" s="38"/>
      <c r="C201" s="38"/>
      <c r="D201" s="39"/>
      <c r="E201" s="39"/>
      <c r="F201" s="40"/>
      <c r="G201" s="39"/>
      <c r="H201" s="39"/>
      <c r="K201" s="39"/>
    </row>
    <row r="202" spans="2:11" x14ac:dyDescent="0.25">
      <c r="B202" s="38"/>
      <c r="C202" s="38"/>
      <c r="D202" s="39"/>
      <c r="E202" s="39"/>
      <c r="F202" s="40"/>
      <c r="G202" s="39"/>
      <c r="H202" s="39"/>
      <c r="K202" s="39"/>
    </row>
    <row r="203" spans="2:11" x14ac:dyDescent="0.25">
      <c r="B203" s="38"/>
      <c r="C203" s="38"/>
      <c r="D203" s="39"/>
      <c r="E203" s="39"/>
      <c r="F203" s="40"/>
      <c r="G203" s="39"/>
      <c r="H203" s="39"/>
      <c r="K203" s="39"/>
    </row>
    <row r="204" spans="2:11" x14ac:dyDescent="0.25">
      <c r="B204" s="38"/>
      <c r="C204" s="38"/>
      <c r="D204" s="39"/>
      <c r="E204" s="39"/>
      <c r="F204" s="40"/>
      <c r="G204" s="39"/>
      <c r="H204" s="39"/>
      <c r="K204" s="39"/>
    </row>
    <row r="205" spans="2:11" x14ac:dyDescent="0.25">
      <c r="B205" s="38"/>
      <c r="C205" s="38"/>
      <c r="D205" s="39"/>
      <c r="E205" s="39"/>
      <c r="F205" s="40"/>
      <c r="G205" s="39"/>
      <c r="H205" s="39"/>
      <c r="K205" s="39"/>
    </row>
    <row r="206" spans="2:11" x14ac:dyDescent="0.25">
      <c r="B206" s="38"/>
      <c r="C206" s="38"/>
      <c r="D206" s="39"/>
      <c r="E206" s="39"/>
      <c r="F206" s="40"/>
      <c r="G206" s="39"/>
      <c r="H206" s="39"/>
      <c r="K206" s="39"/>
    </row>
    <row r="207" spans="2:11" x14ac:dyDescent="0.25">
      <c r="B207" s="38"/>
      <c r="C207" s="38"/>
      <c r="D207" s="39"/>
      <c r="E207" s="39"/>
      <c r="F207" s="40"/>
      <c r="G207" s="39"/>
      <c r="H207" s="39"/>
      <c r="K207" s="39"/>
    </row>
    <row r="208" spans="2:11" x14ac:dyDescent="0.25">
      <c r="F208" s="43"/>
      <c r="G208"/>
      <c r="K208" s="39"/>
    </row>
    <row r="209" spans="2:28" x14ac:dyDescent="0.25">
      <c r="B209" s="38"/>
      <c r="C209" s="38"/>
      <c r="D209" s="39"/>
      <c r="E209" s="39"/>
      <c r="F209" s="39"/>
      <c r="G209" s="40"/>
      <c r="H209" s="39"/>
      <c r="I209" s="39"/>
      <c r="J209" s="39"/>
      <c r="K209" s="39"/>
    </row>
    <row r="210" spans="2:28" x14ac:dyDescent="0.25">
      <c r="B210" s="1" t="s">
        <v>1</v>
      </c>
    </row>
    <row r="211" spans="2:28" x14ac:dyDescent="0.25">
      <c r="B211" s="4" t="s">
        <v>95</v>
      </c>
      <c r="C211" t="s">
        <v>278</v>
      </c>
    </row>
    <row r="212" spans="2:28" x14ac:dyDescent="0.25">
      <c r="B212" s="4" t="s">
        <v>182</v>
      </c>
      <c r="C212" t="s">
        <v>280</v>
      </c>
    </row>
    <row r="213" spans="2:28" x14ac:dyDescent="0.25">
      <c r="B213" s="4" t="s">
        <v>279</v>
      </c>
      <c r="C213" t="s">
        <v>281</v>
      </c>
    </row>
    <row r="214" spans="2:28" x14ac:dyDescent="0.25">
      <c r="B214" s="1" t="s">
        <v>2</v>
      </c>
    </row>
    <row r="215" spans="2:28" x14ac:dyDescent="0.25">
      <c r="B215" s="4" t="s">
        <v>97</v>
      </c>
      <c r="C215" t="s">
        <v>282</v>
      </c>
    </row>
    <row r="216" spans="2:28" x14ac:dyDescent="0.25">
      <c r="B216" s="4" t="s">
        <v>99</v>
      </c>
      <c r="C216" t="s">
        <v>283</v>
      </c>
      <c r="G216"/>
    </row>
    <row r="217" spans="2:28" x14ac:dyDescent="0.25">
      <c r="B217" s="4" t="s">
        <v>101</v>
      </c>
      <c r="C217" t="s">
        <v>284</v>
      </c>
      <c r="G217"/>
    </row>
    <row r="218" spans="2:28" x14ac:dyDescent="0.25">
      <c r="B218" s="1" t="s">
        <v>3</v>
      </c>
      <c r="G218"/>
    </row>
    <row r="219" spans="2:28" x14ac:dyDescent="0.25">
      <c r="G219"/>
      <c r="N219" s="59" t="s">
        <v>164</v>
      </c>
      <c r="O219" s="81"/>
      <c r="Q219" s="149" t="s">
        <v>165</v>
      </c>
    </row>
    <row r="220" spans="2:28" x14ac:dyDescent="0.25">
      <c r="G220"/>
      <c r="N220" s="147" t="s">
        <v>166</v>
      </c>
      <c r="O220" s="147"/>
      <c r="P220" s="225" t="s">
        <v>183</v>
      </c>
      <c r="Q220" s="225"/>
      <c r="Z220" s="89"/>
      <c r="AA220" s="90"/>
      <c r="AB220" s="91"/>
    </row>
    <row r="221" spans="2:28" ht="15.75" thickBot="1" x14ac:dyDescent="0.3">
      <c r="B221" s="35" t="s">
        <v>285</v>
      </c>
      <c r="C221" s="36"/>
      <c r="D221" s="36"/>
      <c r="E221" s="37"/>
      <c r="F221" s="37"/>
      <c r="G221" s="37"/>
      <c r="H221" s="36"/>
      <c r="I221" s="83"/>
      <c r="J221" s="83"/>
      <c r="K221" s="83"/>
      <c r="L221" s="36"/>
      <c r="M221" s="36"/>
      <c r="N221" s="56" t="s">
        <v>204</v>
      </c>
      <c r="O221"/>
      <c r="Z221" s="89"/>
      <c r="AA221" s="90"/>
      <c r="AB221" s="91"/>
    </row>
    <row r="222" spans="2:28" ht="15.75" thickTop="1" x14ac:dyDescent="0.25">
      <c r="G222"/>
      <c r="Z222" s="89"/>
      <c r="AA222" s="90"/>
      <c r="AB222" s="91"/>
    </row>
    <row r="223" spans="2:28" x14ac:dyDescent="0.25">
      <c r="B223" s="1" t="s">
        <v>157</v>
      </c>
      <c r="D223" s="4" t="s">
        <v>158</v>
      </c>
      <c r="E223" s="42">
        <v>28</v>
      </c>
      <c r="F223" t="s">
        <v>43</v>
      </c>
      <c r="G223"/>
      <c r="H223" s="41"/>
      <c r="J223" s="4" t="s">
        <v>158</v>
      </c>
      <c r="K223" s="42">
        <f>E223</f>
        <v>28</v>
      </c>
      <c r="L223" t="s">
        <v>43</v>
      </c>
      <c r="M223" s="48"/>
      <c r="Z223" s="89"/>
      <c r="AA223" s="90"/>
      <c r="AB223" s="91"/>
    </row>
    <row r="224" spans="2:28" x14ac:dyDescent="0.25">
      <c r="B224" s="1" t="s">
        <v>292</v>
      </c>
      <c r="D224" s="4"/>
      <c r="E224" s="42" t="s">
        <v>293</v>
      </c>
      <c r="G224"/>
      <c r="H224" s="41"/>
      <c r="J224" s="4"/>
      <c r="K224" s="42" t="str">
        <f>E224</f>
        <v>Simply</v>
      </c>
      <c r="M224" s="48"/>
      <c r="Z224" s="89"/>
      <c r="AA224" s="90"/>
      <c r="AB224" s="91"/>
    </row>
    <row r="225" spans="2:28" x14ac:dyDescent="0.25">
      <c r="B225" s="41" t="s">
        <v>159</v>
      </c>
      <c r="D225" s="4" t="s">
        <v>20</v>
      </c>
      <c r="E225" s="42">
        <v>1.5</v>
      </c>
      <c r="F225" s="81" t="s">
        <v>291</v>
      </c>
      <c r="H225" s="43"/>
      <c r="I225" s="43"/>
      <c r="J225" s="4" t="s">
        <v>20</v>
      </c>
      <c r="K225" s="42">
        <v>1.5</v>
      </c>
      <c r="L225" s="81" t="str">
        <f>F226</f>
        <v>kip/ft</v>
      </c>
      <c r="M225" s="48"/>
      <c r="Z225" s="89"/>
      <c r="AA225" s="90"/>
      <c r="AB225" s="91"/>
    </row>
    <row r="226" spans="2:28" x14ac:dyDescent="0.25">
      <c r="B226" s="41" t="s">
        <v>160</v>
      </c>
      <c r="D226" s="4" t="s">
        <v>24</v>
      </c>
      <c r="E226" s="42">
        <v>2</v>
      </c>
      <c r="F226" s="81" t="str">
        <f>F225</f>
        <v>kip/ft</v>
      </c>
      <c r="H226" s="43"/>
      <c r="I226" s="43"/>
      <c r="J226" s="4" t="s">
        <v>24</v>
      </c>
      <c r="K226" s="42">
        <v>2</v>
      </c>
      <c r="L226" s="50" t="str">
        <f>L225</f>
        <v>kip/ft</v>
      </c>
      <c r="N226" s="48"/>
    </row>
    <row r="227" spans="2:28" ht="18" x14ac:dyDescent="0.35">
      <c r="B227" s="41" t="s">
        <v>161</v>
      </c>
      <c r="D227" s="49" t="s">
        <v>81</v>
      </c>
      <c r="E227" s="50">
        <v>0.9</v>
      </c>
      <c r="F227" s="39"/>
      <c r="H227" s="43"/>
      <c r="I227" s="43"/>
      <c r="J227" s="49" t="s">
        <v>162</v>
      </c>
      <c r="K227" s="50">
        <v>1.5</v>
      </c>
      <c r="L227" s="50"/>
      <c r="N227" s="48"/>
    </row>
    <row r="228" spans="2:28" ht="18" x14ac:dyDescent="0.35">
      <c r="B228" s="41"/>
      <c r="D228" s="51" t="s">
        <v>163</v>
      </c>
      <c r="E228" s="52">
        <v>0.75</v>
      </c>
      <c r="F228" s="39"/>
      <c r="H228" s="43"/>
      <c r="I228" s="43"/>
      <c r="J228" s="49" t="s">
        <v>162</v>
      </c>
      <c r="K228" s="50">
        <v>2</v>
      </c>
      <c r="O228"/>
    </row>
    <row r="229" spans="2:28" x14ac:dyDescent="0.25">
      <c r="C229" s="4"/>
      <c r="F229" s="4"/>
      <c r="G229"/>
      <c r="I229" s="4"/>
      <c r="J229" s="4"/>
      <c r="K229" s="4"/>
      <c r="O229"/>
    </row>
    <row r="230" spans="2:28" ht="15.75" thickBot="1" x14ac:dyDescent="0.3">
      <c r="C230" s="56" t="s">
        <v>167</v>
      </c>
      <c r="D230" s="36"/>
      <c r="E230" s="36"/>
      <c r="F230" s="39"/>
      <c r="H230" s="56" t="s">
        <v>168</v>
      </c>
      <c r="I230" s="36"/>
      <c r="J230" s="36"/>
      <c r="K230" s="36"/>
      <c r="L230" s="36"/>
      <c r="M230" s="36"/>
      <c r="N230" s="56"/>
    </row>
    <row r="231" spans="2:28" ht="15.75" thickTop="1" x14ac:dyDescent="0.25">
      <c r="B231" s="1"/>
      <c r="C231" s="39"/>
      <c r="D231" s="39"/>
      <c r="E231" s="39"/>
      <c r="F231" s="39"/>
      <c r="H231" s="39"/>
      <c r="I231" s="39"/>
      <c r="J231" s="39"/>
      <c r="K231" s="39"/>
      <c r="N231" s="58"/>
      <c r="O231" s="59"/>
    </row>
    <row r="232" spans="2:28" ht="15.75" thickBot="1" x14ac:dyDescent="0.3">
      <c r="B232" s="57" t="s">
        <v>169</v>
      </c>
      <c r="C232" s="38" t="s">
        <v>170</v>
      </c>
      <c r="D232" s="39"/>
      <c r="E232" s="39"/>
      <c r="F232" s="39"/>
      <c r="H232" s="38" t="s">
        <v>170</v>
      </c>
      <c r="M232" s="59"/>
    </row>
    <row r="233" spans="2:28" ht="15.75" thickBot="1" x14ac:dyDescent="0.3">
      <c r="B233" s="3" t="s">
        <v>171</v>
      </c>
      <c r="D233" s="60" t="s">
        <v>103</v>
      </c>
      <c r="E233" s="25">
        <f>1.2*E225+1.6*E226</f>
        <v>5</v>
      </c>
      <c r="F233" s="61" t="str">
        <f>F225</f>
        <v>kip/ft</v>
      </c>
      <c r="G233"/>
      <c r="J233" s="60" t="s">
        <v>172</v>
      </c>
      <c r="K233" s="25">
        <f>K225+K226</f>
        <v>3.5</v>
      </c>
      <c r="L233" s="61" t="str">
        <f>F233</f>
        <v>kip/ft</v>
      </c>
      <c r="M233" s="59"/>
    </row>
    <row r="234" spans="2:28" x14ac:dyDescent="0.25">
      <c r="B234" s="3" t="s">
        <v>202</v>
      </c>
      <c r="D234" s="49" t="s">
        <v>294</v>
      </c>
      <c r="E234" s="50">
        <f>E233*E223^2/8</f>
        <v>490</v>
      </c>
      <c r="F234" s="59" t="s">
        <v>239</v>
      </c>
      <c r="G234"/>
      <c r="J234" s="49" t="s">
        <v>926</v>
      </c>
      <c r="K234" s="50">
        <f>K233*K223^2/8</f>
        <v>343</v>
      </c>
      <c r="L234" s="59" t="s">
        <v>239</v>
      </c>
      <c r="M234" s="59"/>
    </row>
    <row r="235" spans="2:28" x14ac:dyDescent="0.25">
      <c r="B235" s="3"/>
      <c r="D235" s="49"/>
      <c r="E235" s="50"/>
      <c r="F235" s="59"/>
      <c r="G235"/>
      <c r="J235" s="49"/>
      <c r="K235" s="50"/>
      <c r="L235" s="59"/>
      <c r="M235" s="59"/>
    </row>
    <row r="236" spans="2:28" x14ac:dyDescent="0.25">
      <c r="B236" s="57" t="s">
        <v>169</v>
      </c>
      <c r="C236" s="1" t="s">
        <v>174</v>
      </c>
      <c r="D236" s="39"/>
      <c r="E236" s="39"/>
      <c r="F236" s="39"/>
      <c r="H236" s="1" t="s">
        <v>174</v>
      </c>
      <c r="J236" s="49"/>
      <c r="K236" s="50"/>
      <c r="L236" s="59"/>
      <c r="M236" s="59"/>
    </row>
    <row r="237" spans="2:28" x14ac:dyDescent="0.25">
      <c r="B237" s="140" t="s">
        <v>243</v>
      </c>
      <c r="C237" s="84"/>
      <c r="D237" s="99"/>
      <c r="E237" s="16" t="s">
        <v>619</v>
      </c>
      <c r="F237" s="59"/>
      <c r="H237" s="49"/>
      <c r="J237" s="50"/>
      <c r="K237" s="16" t="s">
        <v>643</v>
      </c>
      <c r="L237" s="59"/>
      <c r="M237" s="59"/>
      <c r="P237" s="81" t="s">
        <v>175</v>
      </c>
      <c r="Q237" s="155" t="s">
        <v>252</v>
      </c>
    </row>
    <row r="238" spans="2:28" ht="18" x14ac:dyDescent="0.35">
      <c r="B238" s="1" t="s">
        <v>176</v>
      </c>
      <c r="C238" s="10"/>
      <c r="D238" s="44" t="s">
        <v>238</v>
      </c>
      <c r="E238" s="133">
        <f>VLOOKUP(E237, '[4]Table 3-2'!$B$1:$O$274, 5, FALSE)</f>
        <v>503</v>
      </c>
      <c r="F238" s="134" t="s">
        <v>239</v>
      </c>
      <c r="H238" s="49"/>
      <c r="I238" s="50"/>
      <c r="J238" s="44" t="s">
        <v>937</v>
      </c>
      <c r="K238" s="133">
        <f>VLOOKUP(K237, '[4]Table 3-2'!$B$1:$O$274, 4, FALSE)</f>
        <v>359</v>
      </c>
      <c r="L238" s="134" t="s">
        <v>239</v>
      </c>
      <c r="M238" s="59"/>
      <c r="P238" s="81" t="s">
        <v>175</v>
      </c>
      <c r="Q238" s="155" t="s">
        <v>252</v>
      </c>
    </row>
    <row r="239" spans="2:28" x14ac:dyDescent="0.25">
      <c r="C239" s="84"/>
      <c r="D239" s="99"/>
      <c r="F239" s="43"/>
      <c r="H239" s="49"/>
      <c r="J239" s="50"/>
      <c r="K239" s="50"/>
      <c r="L239" s="59"/>
      <c r="M239" s="59"/>
      <c r="P239" s="81"/>
      <c r="Q239" s="81"/>
    </row>
    <row r="240" spans="2:28" ht="18" x14ac:dyDescent="0.35">
      <c r="B240" s="140" t="s">
        <v>222</v>
      </c>
      <c r="C240" s="84"/>
      <c r="D240" s="44" t="s">
        <v>249</v>
      </c>
      <c r="E240" s="99" t="str">
        <f>IF(E238&gt;E234, "OK", "N.G")</f>
        <v>OK</v>
      </c>
      <c r="F240" s="59"/>
      <c r="H240" s="49"/>
      <c r="I240" s="50"/>
      <c r="J240" s="44" t="s">
        <v>935</v>
      </c>
      <c r="K240" s="99" t="str">
        <f>IF(K238&gt;K234, "OK", "N.G")</f>
        <v>OK</v>
      </c>
      <c r="L240" s="59"/>
      <c r="M240" s="59"/>
      <c r="N240" s="85" t="s">
        <v>222</v>
      </c>
    </row>
    <row r="241" spans="2:15" ht="15.75" thickBot="1" x14ac:dyDescent="0.3">
      <c r="B241" s="84"/>
      <c r="C241" s="84"/>
      <c r="D241" s="99"/>
      <c r="E241" s="99"/>
      <c r="F241" s="59"/>
      <c r="H241" s="49"/>
      <c r="I241" s="50"/>
      <c r="J241" s="50"/>
      <c r="K241" s="50"/>
      <c r="L241" s="59"/>
      <c r="M241" s="59"/>
    </row>
    <row r="242" spans="2:15" ht="15.75" thickBot="1" x14ac:dyDescent="0.3">
      <c r="B242" s="101" t="s">
        <v>229</v>
      </c>
      <c r="D242" s="64" t="s">
        <v>179</v>
      </c>
      <c r="E242" s="65" t="str">
        <f>E237</f>
        <v>W24X55</v>
      </c>
      <c r="F242" s="66"/>
      <c r="G242" s="39"/>
      <c r="J242" s="67" t="s">
        <v>180</v>
      </c>
      <c r="K242" s="65" t="str">
        <f>E242</f>
        <v>W24X55</v>
      </c>
      <c r="L242" s="66"/>
      <c r="M242" s="59"/>
      <c r="N242" s="73" t="s">
        <v>181</v>
      </c>
    </row>
    <row r="243" spans="2:15" x14ac:dyDescent="0.25">
      <c r="B243" s="101"/>
      <c r="D243" s="68"/>
      <c r="E243" s="62"/>
      <c r="F243" s="50"/>
      <c r="G243" s="39"/>
      <c r="J243" s="69"/>
      <c r="K243" s="62"/>
      <c r="L243" s="50"/>
      <c r="M243" s="59"/>
      <c r="N243" s="73"/>
    </row>
    <row r="244" spans="2:15" ht="15.75" thickBot="1" x14ac:dyDescent="0.3">
      <c r="B244" s="35" t="s">
        <v>940</v>
      </c>
      <c r="C244" s="36"/>
      <c r="D244" s="36"/>
      <c r="E244" s="37"/>
      <c r="F244" s="37"/>
      <c r="G244" s="37"/>
      <c r="H244" s="36"/>
      <c r="I244" s="83"/>
      <c r="J244" s="83"/>
      <c r="K244" s="83"/>
      <c r="L244" s="36"/>
      <c r="M244" s="36"/>
      <c r="N244" s="56" t="s">
        <v>204</v>
      </c>
      <c r="O244"/>
    </row>
    <row r="245" spans="2:15" ht="15.75" thickTop="1" x14ac:dyDescent="0.25">
      <c r="G245"/>
    </row>
    <row r="246" spans="2:15" x14ac:dyDescent="0.25">
      <c r="B246" t="s">
        <v>928</v>
      </c>
      <c r="E246" s="42">
        <f>28*3</f>
        <v>84</v>
      </c>
      <c r="G246"/>
    </row>
    <row r="247" spans="2:15" x14ac:dyDescent="0.25">
      <c r="B247" t="s">
        <v>929</v>
      </c>
      <c r="E247" s="42">
        <v>3</v>
      </c>
      <c r="G247"/>
    </row>
    <row r="248" spans="2:15" x14ac:dyDescent="0.25">
      <c r="B248" s="1" t="s">
        <v>930</v>
      </c>
      <c r="D248" s="4" t="s">
        <v>158</v>
      </c>
      <c r="E248" s="42">
        <f>E246/E247</f>
        <v>28</v>
      </c>
      <c r="F248" t="s">
        <v>43</v>
      </c>
      <c r="G248"/>
      <c r="H248" s="41">
        <f>5*16/2</f>
        <v>40</v>
      </c>
      <c r="J248" s="4" t="s">
        <v>158</v>
      </c>
      <c r="K248" s="42">
        <f>E248</f>
        <v>28</v>
      </c>
      <c r="L248" t="s">
        <v>43</v>
      </c>
      <c r="M248" s="48"/>
    </row>
    <row r="249" spans="2:15" x14ac:dyDescent="0.25">
      <c r="B249" s="1" t="s">
        <v>292</v>
      </c>
      <c r="D249" s="4"/>
      <c r="E249" s="42" t="s">
        <v>927</v>
      </c>
      <c r="G249"/>
      <c r="H249" s="41"/>
      <c r="J249" s="4"/>
      <c r="K249" s="42" t="str">
        <f>E249</f>
        <v>Case 39</v>
      </c>
      <c r="M249" s="48"/>
    </row>
    <row r="250" spans="2:15" x14ac:dyDescent="0.25">
      <c r="B250" s="41" t="s">
        <v>159</v>
      </c>
      <c r="D250" s="4" t="s">
        <v>20</v>
      </c>
      <c r="E250" s="42">
        <v>1.5</v>
      </c>
      <c r="F250" s="81" t="s">
        <v>291</v>
      </c>
      <c r="H250" s="43"/>
      <c r="I250" s="43"/>
      <c r="J250" s="4" t="s">
        <v>20</v>
      </c>
      <c r="K250" s="42">
        <v>1.5</v>
      </c>
      <c r="L250" s="81" t="str">
        <f>F251</f>
        <v>kip/ft</v>
      </c>
      <c r="M250" s="48"/>
    </row>
    <row r="251" spans="2:15" x14ac:dyDescent="0.25">
      <c r="B251" s="41" t="s">
        <v>160</v>
      </c>
      <c r="D251" s="4" t="s">
        <v>24</v>
      </c>
      <c r="E251" s="42">
        <v>2</v>
      </c>
      <c r="F251" s="81" t="str">
        <f>F250</f>
        <v>kip/ft</v>
      </c>
      <c r="H251" s="43"/>
      <c r="I251" s="43"/>
      <c r="J251" s="4" t="s">
        <v>24</v>
      </c>
      <c r="K251" s="42">
        <v>2</v>
      </c>
      <c r="L251" s="50" t="str">
        <f>L250</f>
        <v>kip/ft</v>
      </c>
      <c r="N251" s="48"/>
    </row>
    <row r="252" spans="2:15" ht="18" x14ac:dyDescent="0.35">
      <c r="B252" s="41" t="s">
        <v>161</v>
      </c>
      <c r="D252" s="49" t="s">
        <v>81</v>
      </c>
      <c r="E252" s="50">
        <v>0.9</v>
      </c>
      <c r="F252" s="39"/>
      <c r="H252" s="43"/>
      <c r="I252" s="43"/>
      <c r="J252" s="49" t="s">
        <v>162</v>
      </c>
      <c r="K252" s="50">
        <v>1.5</v>
      </c>
      <c r="L252" s="50"/>
      <c r="N252" s="48"/>
    </row>
    <row r="253" spans="2:15" ht="18" x14ac:dyDescent="0.35">
      <c r="B253" s="41"/>
      <c r="D253" s="51" t="s">
        <v>163</v>
      </c>
      <c r="E253" s="52">
        <v>0.75</v>
      </c>
      <c r="F253" s="39"/>
      <c r="H253" s="43"/>
      <c r="I253" s="43"/>
      <c r="J253" s="49" t="s">
        <v>162</v>
      </c>
      <c r="K253" s="50">
        <v>2</v>
      </c>
      <c r="O253"/>
    </row>
    <row r="254" spans="2:15" x14ac:dyDescent="0.25">
      <c r="C254" s="4"/>
      <c r="F254" s="4"/>
      <c r="G254"/>
      <c r="I254" s="4"/>
      <c r="J254" s="4"/>
      <c r="K254" s="4"/>
      <c r="O254"/>
    </row>
    <row r="255" spans="2:15" ht="15.75" thickBot="1" x14ac:dyDescent="0.3">
      <c r="C255" s="56" t="s">
        <v>167</v>
      </c>
      <c r="D255" s="36"/>
      <c r="E255" s="36"/>
      <c r="F255" s="39"/>
      <c r="H255" s="56" t="s">
        <v>168</v>
      </c>
      <c r="I255" s="36"/>
      <c r="J255" s="36"/>
      <c r="K255" s="36"/>
      <c r="L255" s="36"/>
      <c r="M255" s="36"/>
      <c r="N255" s="56"/>
    </row>
    <row r="256" spans="2:15" ht="15.75" thickTop="1" x14ac:dyDescent="0.25">
      <c r="B256" s="1"/>
      <c r="C256" s="39"/>
      <c r="D256" s="39"/>
      <c r="E256" s="39"/>
      <c r="F256" s="39"/>
      <c r="H256" s="39"/>
      <c r="I256" s="39"/>
      <c r="J256" s="39"/>
      <c r="K256" s="39"/>
      <c r="N256" s="58"/>
      <c r="O256" s="59"/>
    </row>
    <row r="257" spans="2:14" ht="15.75" thickBot="1" x14ac:dyDescent="0.3">
      <c r="B257" s="57" t="s">
        <v>169</v>
      </c>
      <c r="C257" s="38" t="s">
        <v>170</v>
      </c>
      <c r="D257" s="39"/>
      <c r="E257" s="39"/>
      <c r="F257" s="39"/>
      <c r="H257" s="38" t="s">
        <v>170</v>
      </c>
      <c r="M257" s="59"/>
    </row>
    <row r="258" spans="2:14" ht="15.75" thickBot="1" x14ac:dyDescent="0.3">
      <c r="B258" s="3" t="s">
        <v>171</v>
      </c>
      <c r="D258" s="60" t="s">
        <v>103</v>
      </c>
      <c r="E258" s="25">
        <f>1.2*E250+1.6*E251</f>
        <v>5</v>
      </c>
      <c r="F258" s="61" t="str">
        <f>F250</f>
        <v>kip/ft</v>
      </c>
      <c r="G258"/>
      <c r="J258" s="60" t="s">
        <v>172</v>
      </c>
      <c r="K258" s="25">
        <f>K250+K251</f>
        <v>3.5</v>
      </c>
      <c r="L258" s="61" t="str">
        <f>F258</f>
        <v>kip/ft</v>
      </c>
      <c r="M258" s="59"/>
    </row>
    <row r="260" spans="2:14" x14ac:dyDescent="0.25">
      <c r="B260" s="194" t="s">
        <v>258</v>
      </c>
      <c r="C260" s="114" t="s">
        <v>931</v>
      </c>
      <c r="D260" s="114" t="s">
        <v>221</v>
      </c>
      <c r="E260" s="116" t="s">
        <v>202</v>
      </c>
      <c r="F260" s="59"/>
      <c r="H260" s="194" t="s">
        <v>258</v>
      </c>
      <c r="I260" s="210" t="s">
        <v>931</v>
      </c>
      <c r="J260" s="114" t="s">
        <v>221</v>
      </c>
      <c r="K260" s="116" t="s">
        <v>202</v>
      </c>
      <c r="L260" s="59"/>
    </row>
    <row r="261" spans="2:14" ht="15.75" thickBot="1" x14ac:dyDescent="0.3">
      <c r="B261" s="195" t="s">
        <v>186</v>
      </c>
      <c r="C261" s="118" t="s">
        <v>223</v>
      </c>
      <c r="D261" s="118" t="s">
        <v>223</v>
      </c>
      <c r="E261" s="119" t="s">
        <v>187</v>
      </c>
      <c r="F261" s="59"/>
      <c r="H261" s="195" t="s">
        <v>186</v>
      </c>
      <c r="I261" s="118" t="s">
        <v>223</v>
      </c>
      <c r="J261" s="118" t="s">
        <v>223</v>
      </c>
      <c r="K261" s="119" t="s">
        <v>187</v>
      </c>
      <c r="L261" s="59"/>
    </row>
    <row r="262" spans="2:14" ht="15.75" thickTop="1" x14ac:dyDescent="0.25">
      <c r="B262" s="204">
        <v>0</v>
      </c>
      <c r="C262" s="205">
        <f>0.4*E248*E258</f>
        <v>56.000000000000007</v>
      </c>
      <c r="D262" s="206">
        <f>C262</f>
        <v>56.000000000000007</v>
      </c>
      <c r="E262" s="207">
        <v>0</v>
      </c>
      <c r="F262" s="59"/>
      <c r="H262" s="204">
        <v>0</v>
      </c>
      <c r="I262" s="205">
        <f>0.4*K248*K258</f>
        <v>39.200000000000003</v>
      </c>
      <c r="J262" s="206">
        <f>I262</f>
        <v>39.200000000000003</v>
      </c>
      <c r="K262" s="207">
        <v>0</v>
      </c>
      <c r="L262" s="59"/>
    </row>
    <row r="263" spans="2:14" ht="4.5" customHeight="1" x14ac:dyDescent="0.25">
      <c r="B263" s="196">
        <f>0.4*E248</f>
        <v>11.200000000000001</v>
      </c>
      <c r="C263" s="105"/>
      <c r="D263" s="50">
        <v>0</v>
      </c>
      <c r="E263" s="106">
        <f>E264</f>
        <v>313.60000000000002</v>
      </c>
      <c r="F263" s="59"/>
      <c r="H263" s="196">
        <f>0.4*K248</f>
        <v>11.200000000000001</v>
      </c>
      <c r="I263" s="105"/>
      <c r="J263" s="50">
        <v>0</v>
      </c>
      <c r="K263" s="106">
        <f>K264</f>
        <v>219.51999999999998</v>
      </c>
      <c r="L263" s="59"/>
    </row>
    <row r="264" spans="2:14" x14ac:dyDescent="0.25">
      <c r="B264" s="197">
        <f>B263+B262</f>
        <v>11.200000000000001</v>
      </c>
      <c r="C264" s="107"/>
      <c r="D264" s="50">
        <v>0</v>
      </c>
      <c r="E264" s="108">
        <f>0.08*E248^2*E258</f>
        <v>313.60000000000002</v>
      </c>
      <c r="F264" s="59"/>
      <c r="H264" s="197">
        <f>H263+H262</f>
        <v>11.200000000000001</v>
      </c>
      <c r="I264" s="107"/>
      <c r="J264" s="50">
        <v>0</v>
      </c>
      <c r="K264" s="108">
        <f>0.08*K248^2*K258</f>
        <v>219.51999999999998</v>
      </c>
      <c r="L264" s="59"/>
    </row>
    <row r="265" spans="2:14" ht="6" customHeight="1" x14ac:dyDescent="0.25">
      <c r="B265" s="196">
        <f>E248</f>
        <v>28</v>
      </c>
      <c r="C265" s="105"/>
      <c r="D265" s="100">
        <f>-0.6*E248*E258</f>
        <v>-84</v>
      </c>
      <c r="E265" s="199">
        <f>-0.1*E248^2*E258</f>
        <v>-392</v>
      </c>
      <c r="F265" s="59"/>
      <c r="H265" s="196">
        <f>K248</f>
        <v>28</v>
      </c>
      <c r="I265" s="105"/>
      <c r="J265" s="100">
        <f>-0.6*K248*K258</f>
        <v>-58.800000000000004</v>
      </c>
      <c r="K265" s="199">
        <f>-0.1*K248^2*K258</f>
        <v>-274.40000000000003</v>
      </c>
      <c r="L265" s="59"/>
    </row>
    <row r="266" spans="2:14" x14ac:dyDescent="0.25">
      <c r="B266" s="197">
        <f>B265</f>
        <v>28</v>
      </c>
      <c r="C266" s="107">
        <f>1.1*E248*E258</f>
        <v>154.00000000000003</v>
      </c>
      <c r="D266" s="99">
        <f>0.5*E248*E258</f>
        <v>70</v>
      </c>
      <c r="E266" s="112">
        <f>E265</f>
        <v>-392</v>
      </c>
      <c r="F266" s="59"/>
      <c r="H266" s="197">
        <f>H265</f>
        <v>28</v>
      </c>
      <c r="I266" s="107">
        <f>1.1*K248*K258</f>
        <v>107.80000000000001</v>
      </c>
      <c r="J266" s="99">
        <f>0.5*K248*K258</f>
        <v>49</v>
      </c>
      <c r="K266" s="112">
        <f>K265</f>
        <v>-274.40000000000003</v>
      </c>
      <c r="L266" s="59"/>
    </row>
    <row r="267" spans="2:14" ht="4.5" customHeight="1" x14ac:dyDescent="0.25">
      <c r="B267" s="196">
        <f>B266+0.5*E248</f>
        <v>42</v>
      </c>
      <c r="C267" s="105"/>
      <c r="D267" s="100">
        <v>0</v>
      </c>
      <c r="E267" s="199">
        <f>0.025*E248^2*E258</f>
        <v>98</v>
      </c>
      <c r="F267" s="59"/>
      <c r="H267" s="196">
        <f>H266+0.5*K248</f>
        <v>42</v>
      </c>
      <c r="I267" s="105"/>
      <c r="J267" s="100">
        <v>0</v>
      </c>
      <c r="K267" s="199">
        <f>0.025*K248^2*K258</f>
        <v>68.600000000000009</v>
      </c>
      <c r="L267" s="59"/>
    </row>
    <row r="268" spans="2:14" x14ac:dyDescent="0.25">
      <c r="B268" s="197">
        <f>B267</f>
        <v>42</v>
      </c>
      <c r="C268" s="107"/>
      <c r="D268" s="99">
        <v>0</v>
      </c>
      <c r="E268" s="112">
        <f>E267</f>
        <v>98</v>
      </c>
      <c r="F268" s="59"/>
      <c r="G268" s="39"/>
      <c r="H268" s="197">
        <f>H267</f>
        <v>42</v>
      </c>
      <c r="I268" s="107"/>
      <c r="J268" s="99">
        <v>0</v>
      </c>
      <c r="K268" s="112">
        <f>K267</f>
        <v>68.600000000000009</v>
      </c>
      <c r="L268" s="59"/>
      <c r="M268" s="59"/>
      <c r="N268" s="73"/>
    </row>
    <row r="269" spans="2:14" ht="6" customHeight="1" x14ac:dyDescent="0.25">
      <c r="B269" s="196">
        <f>B268+0.5*E248</f>
        <v>56</v>
      </c>
      <c r="C269" s="107"/>
      <c r="D269" s="200">
        <f>-0.5*E248*E258</f>
        <v>-70</v>
      </c>
      <c r="E269" s="106">
        <f>E265</f>
        <v>-392</v>
      </c>
      <c r="F269" s="59"/>
      <c r="G269" s="39"/>
      <c r="H269" s="196">
        <f>H268+0.5*K248</f>
        <v>56</v>
      </c>
      <c r="I269" s="107"/>
      <c r="J269" s="200">
        <f>-0.5*K248*K258</f>
        <v>-49</v>
      </c>
      <c r="K269" s="106">
        <f>K265</f>
        <v>-274.40000000000003</v>
      </c>
      <c r="L269" s="59"/>
      <c r="M269" s="59"/>
      <c r="N269" s="73"/>
    </row>
    <row r="270" spans="2:14" x14ac:dyDescent="0.25">
      <c r="B270" s="197">
        <f>B269</f>
        <v>56</v>
      </c>
      <c r="C270" s="107">
        <f>1.1*E248*E258</f>
        <v>154.00000000000003</v>
      </c>
      <c r="D270" s="50">
        <f>0.6*E248*E258</f>
        <v>84</v>
      </c>
      <c r="E270" s="201">
        <f>E266</f>
        <v>-392</v>
      </c>
      <c r="F270" s="59"/>
      <c r="G270" s="39"/>
      <c r="H270" s="197">
        <f>H269</f>
        <v>56</v>
      </c>
      <c r="I270" s="107">
        <f>1.1*K248*K258</f>
        <v>107.80000000000001</v>
      </c>
      <c r="J270" s="50">
        <f>0.6*K248*K258</f>
        <v>58.800000000000004</v>
      </c>
      <c r="K270" s="201">
        <f>K266</f>
        <v>-274.40000000000003</v>
      </c>
      <c r="L270" s="59"/>
      <c r="M270" s="59"/>
      <c r="N270" s="73"/>
    </row>
    <row r="271" spans="2:14" ht="4.5" customHeight="1" x14ac:dyDescent="0.25">
      <c r="B271" s="196">
        <f>B270+0.6*E248</f>
        <v>72.8</v>
      </c>
      <c r="C271" s="107"/>
      <c r="D271" s="200">
        <v>0</v>
      </c>
      <c r="E271" s="106">
        <f>E263</f>
        <v>313.60000000000002</v>
      </c>
      <c r="F271" s="59"/>
      <c r="G271" s="39"/>
      <c r="H271" s="196">
        <f>H270+0.6*K248</f>
        <v>72.8</v>
      </c>
      <c r="I271" s="107"/>
      <c r="J271" s="200">
        <v>0</v>
      </c>
      <c r="K271" s="106">
        <f>K263</f>
        <v>219.51999999999998</v>
      </c>
      <c r="L271" s="59"/>
      <c r="M271" s="59"/>
      <c r="N271" s="73"/>
    </row>
    <row r="272" spans="2:14" x14ac:dyDescent="0.25">
      <c r="B272" s="197">
        <f>B271</f>
        <v>72.8</v>
      </c>
      <c r="C272" s="107"/>
      <c r="D272" s="50">
        <v>0</v>
      </c>
      <c r="E272" s="201">
        <f>E264</f>
        <v>313.60000000000002</v>
      </c>
      <c r="F272" s="59"/>
      <c r="H272" s="197">
        <f>H271</f>
        <v>72.8</v>
      </c>
      <c r="I272" s="107"/>
      <c r="J272" s="50">
        <v>0</v>
      </c>
      <c r="K272" s="201">
        <f>K264</f>
        <v>219.51999999999998</v>
      </c>
      <c r="L272" s="59"/>
    </row>
    <row r="273" spans="2:14" ht="9" customHeight="1" x14ac:dyDescent="0.25">
      <c r="B273" s="208">
        <f>B272+0.4*E248</f>
        <v>84</v>
      </c>
      <c r="C273" s="107"/>
      <c r="D273" s="200">
        <f>-0.4*E248*E258</f>
        <v>-56.000000000000007</v>
      </c>
      <c r="E273" s="106">
        <v>0</v>
      </c>
      <c r="F273" s="59"/>
      <c r="H273" s="208">
        <f>H272+0.4*K248</f>
        <v>84</v>
      </c>
      <c r="I273" s="107"/>
      <c r="J273" s="200">
        <f>-0.4*K248*K258</f>
        <v>-39.200000000000003</v>
      </c>
      <c r="K273" s="106">
        <v>0</v>
      </c>
      <c r="L273" s="59"/>
    </row>
    <row r="274" spans="2:14" ht="15.75" thickBot="1" x14ac:dyDescent="0.3">
      <c r="B274" s="198">
        <f>B273</f>
        <v>84</v>
      </c>
      <c r="C274" s="109">
        <f>0.4*E248*E258</f>
        <v>56.000000000000007</v>
      </c>
      <c r="D274" s="93">
        <v>0</v>
      </c>
      <c r="E274" s="111">
        <v>0</v>
      </c>
      <c r="F274" s="59"/>
      <c r="H274" s="198">
        <f>H273</f>
        <v>84</v>
      </c>
      <c r="I274" s="109">
        <f>0.4*K248*K258</f>
        <v>39.200000000000003</v>
      </c>
      <c r="J274" s="93">
        <v>0</v>
      </c>
      <c r="K274" s="111">
        <v>0</v>
      </c>
      <c r="L274" s="59"/>
    </row>
    <row r="275" spans="2:14" ht="9" customHeight="1" thickTop="1" x14ac:dyDescent="0.25">
      <c r="B275" s="202">
        <f>B274</f>
        <v>84</v>
      </c>
      <c r="C275" s="202"/>
      <c r="D275" s="203">
        <v>0</v>
      </c>
      <c r="E275" s="202">
        <v>1</v>
      </c>
      <c r="F275" s="59"/>
      <c r="H275" s="202">
        <f>H274</f>
        <v>84</v>
      </c>
      <c r="I275" s="202"/>
      <c r="J275" s="203">
        <v>0</v>
      </c>
      <c r="K275" s="202">
        <v>1</v>
      </c>
      <c r="L275" s="59"/>
    </row>
    <row r="276" spans="2:14" x14ac:dyDescent="0.25">
      <c r="B276" s="3"/>
      <c r="D276" s="49"/>
      <c r="E276" s="50"/>
      <c r="F276" s="59"/>
      <c r="H276" s="3"/>
      <c r="J276" s="49"/>
      <c r="K276" s="50"/>
      <c r="L276" s="59"/>
    </row>
    <row r="277" spans="2:14" x14ac:dyDescent="0.25">
      <c r="B277" s="3"/>
      <c r="D277" s="49"/>
      <c r="E277" s="50"/>
      <c r="F277" s="59"/>
      <c r="H277" s="3"/>
      <c r="J277" s="49"/>
      <c r="K277" s="50"/>
      <c r="L277" s="59"/>
    </row>
    <row r="278" spans="2:14" x14ac:dyDescent="0.25">
      <c r="B278" s="3"/>
      <c r="D278" s="49"/>
      <c r="E278" s="50"/>
      <c r="F278" s="59"/>
      <c r="H278" s="3"/>
      <c r="J278" s="49"/>
      <c r="K278" s="50"/>
      <c r="L278" s="59"/>
    </row>
    <row r="279" spans="2:14" x14ac:dyDescent="0.25">
      <c r="B279" s="3"/>
      <c r="D279" s="49"/>
      <c r="E279" s="50"/>
      <c r="F279" s="59"/>
      <c r="H279" s="3"/>
      <c r="J279" s="49"/>
      <c r="K279" s="50"/>
      <c r="L279" s="59"/>
    </row>
    <row r="280" spans="2:14" x14ac:dyDescent="0.25">
      <c r="B280" s="3"/>
      <c r="D280" s="49"/>
      <c r="E280" s="50"/>
      <c r="F280" s="59"/>
      <c r="H280" s="3"/>
      <c r="J280" s="49"/>
      <c r="K280" s="50"/>
      <c r="L280" s="59"/>
    </row>
    <row r="281" spans="2:14" x14ac:dyDescent="0.25">
      <c r="B281" s="3"/>
      <c r="D281" s="49"/>
      <c r="E281" s="50"/>
      <c r="F281" s="59"/>
      <c r="G281" s="39"/>
      <c r="H281" s="3"/>
      <c r="J281" s="49"/>
      <c r="K281" s="50"/>
      <c r="L281" s="59"/>
      <c r="M281" s="59"/>
      <c r="N281" s="73"/>
    </row>
    <row r="282" spans="2:14" x14ac:dyDescent="0.25">
      <c r="B282" s="3"/>
      <c r="D282" s="49"/>
      <c r="E282" s="50"/>
      <c r="F282" s="59"/>
      <c r="G282" s="39"/>
      <c r="H282" s="3"/>
      <c r="J282" s="49"/>
      <c r="K282" s="50"/>
      <c r="L282" s="59"/>
      <c r="M282" s="59"/>
      <c r="N282" s="73"/>
    </row>
    <row r="283" spans="2:14" x14ac:dyDescent="0.25">
      <c r="B283" s="3"/>
      <c r="D283" s="49"/>
      <c r="E283" s="50"/>
      <c r="F283" s="59"/>
      <c r="G283" s="39"/>
      <c r="H283" s="3"/>
      <c r="J283" s="49"/>
      <c r="K283" s="50"/>
      <c r="L283" s="59"/>
      <c r="M283" s="59"/>
      <c r="N283" s="73"/>
    </row>
    <row r="284" spans="2:14" x14ac:dyDescent="0.25">
      <c r="B284" s="3"/>
      <c r="D284" s="49"/>
      <c r="E284" s="50"/>
      <c r="F284" s="59"/>
      <c r="G284" s="39"/>
      <c r="H284" s="3"/>
      <c r="J284" s="49"/>
      <c r="K284" s="50"/>
      <c r="L284" s="59"/>
      <c r="M284" s="59"/>
      <c r="N284" s="73"/>
    </row>
    <row r="285" spans="2:14" x14ac:dyDescent="0.25">
      <c r="B285" s="3"/>
      <c r="D285" s="49"/>
      <c r="E285" s="50"/>
      <c r="F285" s="59"/>
      <c r="G285" s="39"/>
      <c r="H285" s="3"/>
      <c r="J285" s="49"/>
      <c r="K285" s="50"/>
      <c r="L285" s="59"/>
      <c r="M285" s="59"/>
      <c r="N285" s="73"/>
    </row>
    <row r="286" spans="2:14" x14ac:dyDescent="0.25">
      <c r="B286" s="3"/>
      <c r="D286" s="49"/>
      <c r="E286" s="50"/>
      <c r="F286" s="59"/>
      <c r="G286" s="39"/>
      <c r="H286" s="3"/>
      <c r="J286" s="49"/>
      <c r="K286" s="50"/>
      <c r="L286" s="59"/>
      <c r="M286" s="59"/>
      <c r="N286" s="73"/>
    </row>
    <row r="287" spans="2:14" x14ac:dyDescent="0.25">
      <c r="B287" s="96" t="s">
        <v>224</v>
      </c>
      <c r="D287" s="49"/>
      <c r="E287" s="50"/>
      <c r="F287" s="59"/>
      <c r="G287" s="39"/>
      <c r="H287" s="96" t="s">
        <v>224</v>
      </c>
      <c r="J287" s="49"/>
      <c r="K287" s="50"/>
      <c r="L287" s="59"/>
      <c r="M287" s="59"/>
      <c r="N287" s="73"/>
    </row>
    <row r="288" spans="2:14" x14ac:dyDescent="0.25">
      <c r="B288" s="101"/>
      <c r="D288" s="68"/>
      <c r="E288" s="62"/>
      <c r="F288" s="50"/>
      <c r="G288" s="39"/>
      <c r="H288" s="101"/>
      <c r="J288" s="68"/>
      <c r="K288" s="62"/>
      <c r="L288" s="50"/>
      <c r="M288" s="59"/>
      <c r="N288" s="73"/>
    </row>
    <row r="289" spans="2:17" x14ac:dyDescent="0.25">
      <c r="B289" s="101"/>
      <c r="D289" s="68"/>
      <c r="E289" s="62"/>
      <c r="F289" s="50"/>
      <c r="G289" s="39"/>
      <c r="H289" s="101"/>
      <c r="J289" s="68"/>
      <c r="K289" s="62"/>
      <c r="L289" s="50"/>
      <c r="M289" s="59"/>
      <c r="N289" s="73"/>
    </row>
    <row r="290" spans="2:17" x14ac:dyDescent="0.25">
      <c r="B290" s="101"/>
      <c r="D290" s="68"/>
      <c r="E290" s="62"/>
      <c r="F290" s="50"/>
      <c r="G290" s="39"/>
      <c r="H290" s="101"/>
      <c r="J290" s="68"/>
      <c r="K290" s="62"/>
      <c r="L290" s="50"/>
      <c r="M290" s="59"/>
      <c r="N290" s="73"/>
    </row>
    <row r="291" spans="2:17" x14ac:dyDescent="0.25">
      <c r="B291" s="101"/>
      <c r="D291" s="68"/>
      <c r="E291" s="62"/>
      <c r="F291" s="50"/>
      <c r="G291" s="39"/>
      <c r="H291" s="101"/>
      <c r="J291" s="68"/>
      <c r="K291" s="62"/>
      <c r="L291" s="50"/>
      <c r="M291" s="59"/>
      <c r="N291" s="73"/>
    </row>
    <row r="292" spans="2:17" x14ac:dyDescent="0.25">
      <c r="B292" s="101"/>
      <c r="D292" s="68"/>
      <c r="E292" s="62"/>
      <c r="F292" s="50"/>
      <c r="G292" s="39"/>
      <c r="H292" s="101"/>
      <c r="J292" s="68"/>
      <c r="K292" s="62"/>
      <c r="L292" s="50"/>
      <c r="M292" s="59"/>
      <c r="N292" s="73"/>
    </row>
    <row r="293" spans="2:17" x14ac:dyDescent="0.25">
      <c r="B293" s="101"/>
      <c r="D293" s="68"/>
      <c r="E293" s="62"/>
      <c r="F293" s="50"/>
      <c r="G293" s="39"/>
      <c r="H293" s="101"/>
      <c r="J293" s="68"/>
      <c r="K293" s="62"/>
      <c r="L293" s="50"/>
      <c r="M293" s="59"/>
      <c r="N293" s="73"/>
    </row>
    <row r="294" spans="2:17" x14ac:dyDescent="0.25">
      <c r="B294" s="101"/>
      <c r="D294" s="68"/>
      <c r="E294" s="62"/>
      <c r="F294" s="50"/>
      <c r="G294" s="39"/>
      <c r="H294" s="101"/>
      <c r="J294" s="68"/>
      <c r="K294" s="62"/>
      <c r="L294" s="50"/>
      <c r="M294" s="59"/>
      <c r="N294" s="73"/>
    </row>
    <row r="295" spans="2:17" x14ac:dyDescent="0.25">
      <c r="B295" s="101"/>
      <c r="D295" s="68"/>
      <c r="E295" s="62"/>
      <c r="F295" s="50"/>
      <c r="G295" s="39"/>
      <c r="H295" s="101"/>
      <c r="J295" s="68"/>
      <c r="K295" s="62"/>
      <c r="L295" s="50"/>
      <c r="M295" s="59"/>
      <c r="N295" s="73"/>
    </row>
    <row r="296" spans="2:17" x14ac:dyDescent="0.25">
      <c r="B296" s="101"/>
      <c r="D296" s="68"/>
      <c r="E296" s="62"/>
      <c r="F296" s="50"/>
      <c r="G296" s="39"/>
      <c r="H296" s="101"/>
      <c r="J296" s="68"/>
      <c r="K296" s="62"/>
      <c r="L296" s="50"/>
      <c r="M296" s="59"/>
      <c r="N296" s="73"/>
    </row>
    <row r="297" spans="2:17" x14ac:dyDescent="0.25">
      <c r="B297" s="101"/>
      <c r="D297" s="68"/>
      <c r="E297" s="62"/>
      <c r="F297" s="50"/>
      <c r="G297" s="39"/>
      <c r="H297" s="101"/>
      <c r="J297" s="68"/>
      <c r="K297" s="62"/>
      <c r="L297" s="50"/>
      <c r="M297" s="59"/>
      <c r="N297" s="73"/>
    </row>
    <row r="298" spans="2:17" x14ac:dyDescent="0.25">
      <c r="B298" s="101"/>
      <c r="D298" s="68"/>
      <c r="E298" s="62"/>
      <c r="F298" s="50"/>
      <c r="G298" s="39"/>
      <c r="H298" s="101"/>
      <c r="J298" s="68"/>
      <c r="K298" s="62"/>
      <c r="L298" s="50"/>
      <c r="M298" s="59"/>
      <c r="N298" s="73"/>
    </row>
    <row r="299" spans="2:17" x14ac:dyDescent="0.25">
      <c r="B299" s="101"/>
      <c r="D299" s="68"/>
      <c r="E299" s="62"/>
      <c r="F299" s="50"/>
      <c r="G299" s="39"/>
      <c r="H299" s="101"/>
      <c r="J299" s="68"/>
      <c r="K299" s="62"/>
      <c r="L299" s="50"/>
      <c r="M299" s="59"/>
      <c r="N299" s="73"/>
      <c r="Q299" s="44"/>
    </row>
    <row r="300" spans="2:17" ht="15.75" x14ac:dyDescent="0.25">
      <c r="B300" s="209" t="s">
        <v>933</v>
      </c>
      <c r="D300" s="129" t="s">
        <v>938</v>
      </c>
      <c r="E300" s="50">
        <f>MIN(E262:E274)</f>
        <v>-392</v>
      </c>
      <c r="F300" s="59" t="s">
        <v>239</v>
      </c>
      <c r="G300" s="39"/>
      <c r="H300" s="209"/>
      <c r="J300" s="129" t="s">
        <v>938</v>
      </c>
      <c r="K300" s="50">
        <f>MIN(K262:K274)</f>
        <v>-274.40000000000003</v>
      </c>
      <c r="L300" s="59" t="s">
        <v>239</v>
      </c>
      <c r="M300" s="59"/>
      <c r="N300" s="73"/>
      <c r="Q300" s="44"/>
    </row>
    <row r="301" spans="2:17" ht="15.75" x14ac:dyDescent="0.25">
      <c r="B301" s="209" t="s">
        <v>932</v>
      </c>
      <c r="D301" s="129" t="s">
        <v>251</v>
      </c>
      <c r="E301" s="50">
        <f>MAX(E262:E274)</f>
        <v>313.60000000000002</v>
      </c>
      <c r="F301" s="59" t="s">
        <v>239</v>
      </c>
      <c r="G301"/>
      <c r="J301" s="129" t="s">
        <v>251</v>
      </c>
      <c r="K301" s="50">
        <f>MAX(K262:K274)</f>
        <v>219.51999999999998</v>
      </c>
      <c r="L301" s="59" t="s">
        <v>239</v>
      </c>
      <c r="M301" s="59"/>
      <c r="Q301" s="44"/>
    </row>
    <row r="302" spans="2:17" x14ac:dyDescent="0.25">
      <c r="B302" s="96" t="s">
        <v>934</v>
      </c>
      <c r="D302" s="49" t="s">
        <v>294</v>
      </c>
      <c r="E302" s="50">
        <f>MAX(ABS(E300),ABS(E301))</f>
        <v>392</v>
      </c>
      <c r="F302" s="59" t="str">
        <f>F301</f>
        <v>kip.ft</v>
      </c>
      <c r="G302"/>
      <c r="J302" s="49" t="s">
        <v>294</v>
      </c>
      <c r="K302" s="50">
        <f>MAX(ABS(K300),ABS(K301))</f>
        <v>274.40000000000003</v>
      </c>
      <c r="L302" s="59" t="str">
        <f>L301</f>
        <v>kip.ft</v>
      </c>
      <c r="M302" s="59"/>
      <c r="Q302" s="129"/>
    </row>
    <row r="303" spans="2:17" x14ac:dyDescent="0.25">
      <c r="B303" s="57" t="s">
        <v>169</v>
      </c>
      <c r="C303" s="1" t="s">
        <v>174</v>
      </c>
      <c r="D303" s="39"/>
      <c r="E303" s="39"/>
      <c r="F303" s="39"/>
      <c r="H303" s="1" t="s">
        <v>174</v>
      </c>
      <c r="J303" s="49"/>
      <c r="K303" s="50"/>
      <c r="L303" s="59"/>
      <c r="M303" s="59"/>
    </row>
    <row r="304" spans="2:17" x14ac:dyDescent="0.25">
      <c r="B304" s="140" t="s">
        <v>243</v>
      </c>
      <c r="C304" s="84"/>
      <c r="D304" s="99"/>
      <c r="E304" s="16" t="s">
        <v>647</v>
      </c>
      <c r="F304" s="59"/>
      <c r="H304" s="49"/>
      <c r="J304" s="50"/>
      <c r="K304" s="16" t="s">
        <v>645</v>
      </c>
      <c r="L304" s="59"/>
      <c r="M304" s="59"/>
      <c r="P304" s="81" t="s">
        <v>175</v>
      </c>
      <c r="Q304" s="155" t="s">
        <v>252</v>
      </c>
    </row>
    <row r="305" spans="2:17" ht="18" x14ac:dyDescent="0.35">
      <c r="B305" s="1" t="s">
        <v>176</v>
      </c>
      <c r="C305" s="10"/>
      <c r="D305" s="44" t="s">
        <v>238</v>
      </c>
      <c r="E305" s="133">
        <f>VLOOKUP(E304, '[4]Table 3-2'!$B$1:$O$274, 5, FALSE)</f>
        <v>14.1</v>
      </c>
      <c r="F305" s="134" t="s">
        <v>239</v>
      </c>
      <c r="H305" s="49"/>
      <c r="I305" s="50"/>
      <c r="J305" s="44" t="s">
        <v>939</v>
      </c>
      <c r="K305" s="133">
        <f>VLOOKUP(K304, '[4]Table 3-2'!$B$1:$O$274, 4, FALSE)</f>
        <v>314</v>
      </c>
      <c r="L305" s="134" t="s">
        <v>239</v>
      </c>
      <c r="M305" s="59"/>
      <c r="P305" s="81" t="s">
        <v>175</v>
      </c>
      <c r="Q305" s="155" t="s">
        <v>252</v>
      </c>
    </row>
    <row r="306" spans="2:17" x14ac:dyDescent="0.25">
      <c r="C306" s="84"/>
      <c r="D306" s="99"/>
      <c r="F306" s="43"/>
      <c r="H306" s="49"/>
      <c r="J306" s="50"/>
      <c r="K306" s="50"/>
      <c r="L306" s="59"/>
      <c r="M306" s="59"/>
      <c r="P306" s="81"/>
      <c r="Q306" s="81"/>
    </row>
    <row r="307" spans="2:17" ht="18" x14ac:dyDescent="0.35">
      <c r="B307" s="140" t="s">
        <v>222</v>
      </c>
      <c r="C307" s="84"/>
      <c r="D307" s="44" t="s">
        <v>249</v>
      </c>
      <c r="E307" s="99" t="str">
        <f>IF(E305&gt;E302, "OK", "N.G")</f>
        <v>N.G</v>
      </c>
      <c r="F307" s="59"/>
      <c r="H307" s="49"/>
      <c r="I307" s="50"/>
      <c r="J307" s="44" t="s">
        <v>935</v>
      </c>
      <c r="K307" s="99" t="str">
        <f>IF(K305&gt;K301, "OK", "N.G")</f>
        <v>OK</v>
      </c>
      <c r="L307" s="59"/>
      <c r="M307" s="59"/>
      <c r="N307" s="85" t="s">
        <v>222</v>
      </c>
    </row>
    <row r="308" spans="2:17" ht="15.75" thickBot="1" x14ac:dyDescent="0.3">
      <c r="B308" s="84"/>
      <c r="C308" s="84"/>
      <c r="D308" s="99"/>
      <c r="E308" s="99"/>
      <c r="F308" s="59"/>
      <c r="H308" s="49"/>
      <c r="I308" s="50"/>
      <c r="J308" s="50"/>
      <c r="K308" s="50"/>
      <c r="L308" s="59"/>
      <c r="M308" s="59"/>
    </row>
    <row r="309" spans="2:17" ht="15.75" thickBot="1" x14ac:dyDescent="0.3">
      <c r="B309" s="101" t="s">
        <v>229</v>
      </c>
      <c r="D309" s="64" t="s">
        <v>179</v>
      </c>
      <c r="E309" s="65" t="str">
        <f>E304</f>
        <v>W21X48</v>
      </c>
      <c r="F309" s="66"/>
      <c r="G309" s="39"/>
      <c r="J309" s="67" t="s">
        <v>180</v>
      </c>
      <c r="K309" s="65" t="str">
        <f>K304</f>
        <v>W21X55</v>
      </c>
      <c r="L309" s="66"/>
      <c r="M309" s="59"/>
      <c r="N309" s="73" t="s">
        <v>181</v>
      </c>
    </row>
    <row r="310" spans="2:17" x14ac:dyDescent="0.25">
      <c r="B310" s="101"/>
      <c r="D310" s="68"/>
      <c r="E310" s="62"/>
      <c r="F310" s="50"/>
      <c r="G310" s="39"/>
      <c r="J310" s="69"/>
      <c r="K310" s="62"/>
      <c r="L310" s="50"/>
      <c r="M310" s="59"/>
      <c r="N310" s="73"/>
    </row>
    <row r="311" spans="2:17" ht="15.75" thickBot="1" x14ac:dyDescent="0.3">
      <c r="B311" s="35" t="s">
        <v>941</v>
      </c>
      <c r="C311" s="36"/>
      <c r="D311" s="36"/>
      <c r="E311" s="37"/>
      <c r="F311" s="37"/>
      <c r="G311" s="37"/>
      <c r="H311" s="36"/>
      <c r="I311" s="83"/>
      <c r="J311" s="83"/>
      <c r="K311" s="83"/>
      <c r="L311" s="36"/>
      <c r="M311" s="36"/>
      <c r="N311" s="56" t="s">
        <v>204</v>
      </c>
      <c r="O311"/>
    </row>
    <row r="312" spans="2:17" ht="15.75" thickTop="1" x14ac:dyDescent="0.25">
      <c r="G312"/>
    </row>
    <row r="313" spans="2:17" x14ac:dyDescent="0.25">
      <c r="B313" t="s">
        <v>928</v>
      </c>
      <c r="E313" s="42">
        <f>28*3</f>
        <v>84</v>
      </c>
      <c r="F313" t="s">
        <v>43</v>
      </c>
      <c r="G313"/>
      <c r="K313" s="42">
        <f>28*3</f>
        <v>84</v>
      </c>
      <c r="L313" t="s">
        <v>43</v>
      </c>
    </row>
    <row r="314" spans="2:17" x14ac:dyDescent="0.25">
      <c r="B314" t="s">
        <v>929</v>
      </c>
      <c r="E314" s="42">
        <v>3</v>
      </c>
      <c r="G314"/>
      <c r="K314" s="42">
        <v>3</v>
      </c>
    </row>
    <row r="315" spans="2:17" x14ac:dyDescent="0.25">
      <c r="B315" s="41" t="s">
        <v>930</v>
      </c>
      <c r="D315" s="4" t="s">
        <v>158</v>
      </c>
      <c r="E315" s="42">
        <f>E313/E314</f>
        <v>28</v>
      </c>
      <c r="F315" t="s">
        <v>43</v>
      </c>
      <c r="G315"/>
      <c r="H315" s="41">
        <f>5*16/2</f>
        <v>40</v>
      </c>
      <c r="J315" s="4" t="s">
        <v>158</v>
      </c>
      <c r="K315" s="42">
        <f>E315</f>
        <v>28</v>
      </c>
      <c r="L315" t="s">
        <v>43</v>
      </c>
      <c r="M315" s="48"/>
    </row>
    <row r="316" spans="2:17" x14ac:dyDescent="0.25">
      <c r="B316" s="41" t="s">
        <v>292</v>
      </c>
      <c r="D316" s="4"/>
      <c r="E316" s="42" t="s">
        <v>942</v>
      </c>
      <c r="G316"/>
      <c r="H316" s="41"/>
      <c r="J316" s="4"/>
      <c r="K316" s="42" t="str">
        <f>E316</f>
        <v>Case 39h</v>
      </c>
      <c r="M316" s="48"/>
    </row>
    <row r="317" spans="2:17" x14ac:dyDescent="0.25">
      <c r="B317" s="41" t="s">
        <v>943</v>
      </c>
      <c r="D317" s="4"/>
      <c r="E317" s="42">
        <v>6</v>
      </c>
      <c r="F317" t="str">
        <f>F315</f>
        <v>ft</v>
      </c>
      <c r="G317"/>
      <c r="H317" s="41"/>
      <c r="J317" s="4"/>
      <c r="K317" s="42">
        <v>6</v>
      </c>
      <c r="L317" t="str">
        <f>L315</f>
        <v>ft</v>
      </c>
      <c r="M317" s="48"/>
    </row>
    <row r="318" spans="2:17" x14ac:dyDescent="0.25">
      <c r="B318" s="41" t="s">
        <v>944</v>
      </c>
      <c r="D318" s="4"/>
      <c r="E318" s="42">
        <f>2*E315-(E315+E317*2)</f>
        <v>16</v>
      </c>
      <c r="F318" t="str">
        <f>F317</f>
        <v>ft</v>
      </c>
      <c r="G318"/>
      <c r="H318" s="41"/>
      <c r="J318" s="4"/>
      <c r="K318" s="42">
        <f>2*K315-(K315+K317*2)</f>
        <v>16</v>
      </c>
      <c r="L318" t="str">
        <f>L317</f>
        <v>ft</v>
      </c>
      <c r="M318" s="48"/>
    </row>
    <row r="319" spans="2:17" x14ac:dyDescent="0.25">
      <c r="B319" s="41" t="s">
        <v>159</v>
      </c>
      <c r="D319" s="4" t="s">
        <v>20</v>
      </c>
      <c r="E319" s="42">
        <v>1.5</v>
      </c>
      <c r="F319" s="81" t="s">
        <v>291</v>
      </c>
      <c r="H319" s="43"/>
      <c r="I319" s="43"/>
      <c r="J319" s="4" t="s">
        <v>20</v>
      </c>
      <c r="K319" s="42">
        <v>1.5</v>
      </c>
      <c r="L319" s="81" t="str">
        <f>F320</f>
        <v>kip/ft</v>
      </c>
      <c r="M319" s="48"/>
    </row>
    <row r="320" spans="2:17" x14ac:dyDescent="0.25">
      <c r="B320" s="41" t="s">
        <v>160</v>
      </c>
      <c r="D320" s="4" t="s">
        <v>24</v>
      </c>
      <c r="E320" s="42">
        <v>2</v>
      </c>
      <c r="F320" s="81" t="str">
        <f>F319</f>
        <v>kip/ft</v>
      </c>
      <c r="H320" s="43"/>
      <c r="I320" s="43"/>
      <c r="J320" s="4" t="s">
        <v>24</v>
      </c>
      <c r="K320" s="42">
        <v>2</v>
      </c>
      <c r="L320" s="50" t="str">
        <f>L319</f>
        <v>kip/ft</v>
      </c>
      <c r="N320" s="48"/>
    </row>
    <row r="321" spans="2:17" ht="18" x14ac:dyDescent="0.35">
      <c r="B321" s="41" t="s">
        <v>161</v>
      </c>
      <c r="D321" s="49" t="s">
        <v>81</v>
      </c>
      <c r="E321" s="50">
        <v>0.9</v>
      </c>
      <c r="F321" s="39"/>
      <c r="H321" s="43"/>
      <c r="I321" s="43"/>
      <c r="J321" s="49" t="s">
        <v>162</v>
      </c>
      <c r="K321" s="50">
        <v>1.5</v>
      </c>
      <c r="L321" s="50"/>
      <c r="N321" s="48"/>
    </row>
    <row r="322" spans="2:17" ht="18" x14ac:dyDescent="0.35">
      <c r="B322" s="41"/>
      <c r="D322" s="51" t="s">
        <v>163</v>
      </c>
      <c r="E322" s="52">
        <v>0.75</v>
      </c>
      <c r="F322" s="39"/>
      <c r="H322" s="43"/>
      <c r="I322" s="43"/>
      <c r="J322" s="49" t="s">
        <v>162</v>
      </c>
      <c r="K322" s="50">
        <v>2</v>
      </c>
      <c r="O322"/>
    </row>
    <row r="323" spans="2:17" x14ac:dyDescent="0.25">
      <c r="C323" s="4"/>
      <c r="F323" s="4"/>
      <c r="G323"/>
      <c r="I323" s="4"/>
      <c r="J323" s="4"/>
      <c r="K323" s="4"/>
      <c r="O323"/>
    </row>
    <row r="324" spans="2:17" ht="15.75" thickBot="1" x14ac:dyDescent="0.3">
      <c r="C324" s="56" t="s">
        <v>167</v>
      </c>
      <c r="D324" s="36"/>
      <c r="E324" s="36"/>
      <c r="F324" s="39"/>
      <c r="H324" s="56" t="s">
        <v>168</v>
      </c>
      <c r="I324" s="36"/>
      <c r="J324" s="36"/>
      <c r="K324" s="36"/>
      <c r="L324" s="36"/>
      <c r="M324" s="36"/>
      <c r="N324" s="56"/>
    </row>
    <row r="325" spans="2:17" ht="15.75" thickTop="1" x14ac:dyDescent="0.25">
      <c r="B325" s="1"/>
      <c r="C325" s="39"/>
      <c r="D325" s="39"/>
      <c r="E325" s="39"/>
      <c r="F325" s="39"/>
      <c r="H325" s="39"/>
      <c r="I325" s="39"/>
      <c r="J325" s="39"/>
      <c r="K325" s="39"/>
      <c r="N325" s="58"/>
      <c r="O325" s="59"/>
    </row>
    <row r="326" spans="2:17" x14ac:dyDescent="0.25">
      <c r="B326" s="1" t="s">
        <v>950</v>
      </c>
      <c r="C326" s="39"/>
      <c r="D326" s="39"/>
      <c r="E326" s="39"/>
      <c r="F326" s="39"/>
      <c r="H326" s="39"/>
      <c r="I326" s="39"/>
      <c r="J326" s="39"/>
      <c r="K326" s="39"/>
      <c r="N326" s="58"/>
      <c r="O326" s="59"/>
    </row>
    <row r="327" spans="2:17" x14ac:dyDescent="0.25">
      <c r="B327" s="1"/>
      <c r="C327" s="39"/>
      <c r="D327" s="39"/>
      <c r="E327" s="39"/>
      <c r="F327" s="39"/>
      <c r="H327" s="39"/>
      <c r="I327" s="39"/>
      <c r="J327" s="39"/>
      <c r="K327" s="39"/>
      <c r="N327" s="58"/>
      <c r="O327" s="59"/>
    </row>
    <row r="328" spans="2:17" ht="15.75" thickBot="1" x14ac:dyDescent="0.3">
      <c r="B328" s="57" t="s">
        <v>169</v>
      </c>
      <c r="C328" s="38" t="s">
        <v>170</v>
      </c>
      <c r="D328" s="39"/>
      <c r="E328" s="39"/>
      <c r="F328" s="39"/>
      <c r="H328" s="39"/>
      <c r="I328" s="39"/>
      <c r="J328" s="39"/>
      <c r="K328" s="39"/>
      <c r="N328" s="58"/>
      <c r="O328" s="59"/>
    </row>
    <row r="329" spans="2:17" ht="15.75" thickBot="1" x14ac:dyDescent="0.3">
      <c r="B329" s="1" t="s">
        <v>945</v>
      </c>
      <c r="C329" s="39"/>
      <c r="D329" s="60" t="s">
        <v>103</v>
      </c>
      <c r="E329" s="25">
        <f>(1.2*E319+1.6*E320)*E318</f>
        <v>80</v>
      </c>
      <c r="F329" s="61" t="s">
        <v>21</v>
      </c>
      <c r="G329"/>
      <c r="J329" s="60" t="s">
        <v>172</v>
      </c>
      <c r="K329" s="25">
        <f>(K319+K320)*K318</f>
        <v>56</v>
      </c>
      <c r="L329" s="61" t="str">
        <f>F329</f>
        <v>kip</v>
      </c>
      <c r="N329" s="58"/>
      <c r="O329" s="59"/>
    </row>
    <row r="330" spans="2:17" x14ac:dyDescent="0.25">
      <c r="B330" s="41" t="s">
        <v>946</v>
      </c>
      <c r="C330" s="39"/>
      <c r="D330" s="49" t="s">
        <v>947</v>
      </c>
      <c r="E330" s="50">
        <f>E329/2</f>
        <v>40</v>
      </c>
      <c r="F330" s="39" t="str">
        <f>F329</f>
        <v>kip</v>
      </c>
      <c r="H330" s="39"/>
      <c r="I330" s="39"/>
      <c r="J330" s="49" t="s">
        <v>949</v>
      </c>
      <c r="K330" s="50">
        <f>K329/2</f>
        <v>28</v>
      </c>
      <c r="L330" s="39" t="str">
        <f>L329</f>
        <v>kip</v>
      </c>
      <c r="N330" s="58"/>
      <c r="O330" s="59"/>
    </row>
    <row r="331" spans="2:17" x14ac:dyDescent="0.25">
      <c r="B331" s="41" t="s">
        <v>202</v>
      </c>
      <c r="C331" s="39"/>
      <c r="D331" s="49" t="s">
        <v>294</v>
      </c>
      <c r="E331" s="50">
        <f>E330*E318/4</f>
        <v>160</v>
      </c>
      <c r="F331" s="39" t="s">
        <v>239</v>
      </c>
      <c r="H331" s="39"/>
      <c r="I331" s="39"/>
      <c r="J331" s="49" t="s">
        <v>926</v>
      </c>
      <c r="K331" s="50">
        <f>K330*K318/4</f>
        <v>112</v>
      </c>
      <c r="L331" s="39" t="s">
        <v>239</v>
      </c>
      <c r="N331" s="211" t="s">
        <v>948</v>
      </c>
      <c r="O331" s="59"/>
    </row>
    <row r="332" spans="2:17" x14ac:dyDescent="0.25">
      <c r="B332" s="1"/>
      <c r="C332" s="39"/>
      <c r="D332" s="39"/>
      <c r="E332" s="39"/>
      <c r="F332" s="39"/>
      <c r="H332" s="39"/>
      <c r="I332" s="39"/>
      <c r="J332" s="39"/>
      <c r="K332" s="39"/>
      <c r="N332" s="58"/>
      <c r="O332" s="59"/>
    </row>
    <row r="333" spans="2:17" x14ac:dyDescent="0.25">
      <c r="B333" s="57" t="s">
        <v>173</v>
      </c>
      <c r="C333" s="1" t="s">
        <v>174</v>
      </c>
      <c r="D333" s="39"/>
      <c r="E333" s="39"/>
      <c r="F333" s="39"/>
      <c r="H333" s="1" t="s">
        <v>174</v>
      </c>
      <c r="J333" s="49"/>
      <c r="K333" s="50"/>
      <c r="L333" s="59"/>
      <c r="M333" s="59"/>
    </row>
    <row r="334" spans="2:17" x14ac:dyDescent="0.25">
      <c r="B334" s="140" t="s">
        <v>243</v>
      </c>
      <c r="C334" s="84"/>
      <c r="D334" s="99"/>
      <c r="E334" s="16" t="s">
        <v>245</v>
      </c>
      <c r="F334" s="59"/>
      <c r="H334" s="49"/>
      <c r="J334" s="50"/>
      <c r="K334" s="16" t="s">
        <v>246</v>
      </c>
      <c r="L334" s="59"/>
      <c r="M334" s="59"/>
      <c r="P334" s="81" t="s">
        <v>175</v>
      </c>
      <c r="Q334" s="155" t="s">
        <v>252</v>
      </c>
    </row>
    <row r="335" spans="2:17" ht="18" x14ac:dyDescent="0.35">
      <c r="B335" s="1" t="s">
        <v>176</v>
      </c>
      <c r="C335" s="10"/>
      <c r="D335" s="44" t="s">
        <v>238</v>
      </c>
      <c r="E335" s="133">
        <f>VLOOKUP(E334, '[4]Table 3-2'!$B$1:$O$274, 5, FALSE)</f>
        <v>166</v>
      </c>
      <c r="F335" s="134" t="s">
        <v>239</v>
      </c>
      <c r="H335" s="49"/>
      <c r="I335" s="50"/>
      <c r="J335" s="44" t="s">
        <v>939</v>
      </c>
      <c r="K335" s="133">
        <f>VLOOKUP(K334, '[4]Table 3-2'!$B$1:$O$274, 4, FALSE)</f>
        <v>118</v>
      </c>
      <c r="L335" s="134" t="s">
        <v>239</v>
      </c>
      <c r="M335" s="59"/>
      <c r="P335" s="81" t="s">
        <v>175</v>
      </c>
      <c r="Q335" s="155" t="s">
        <v>252</v>
      </c>
    </row>
    <row r="336" spans="2:17" x14ac:dyDescent="0.25">
      <c r="C336" s="84"/>
      <c r="D336" s="99"/>
      <c r="F336" s="43"/>
      <c r="H336" s="49"/>
      <c r="J336" s="50"/>
      <c r="K336" s="50"/>
      <c r="L336" s="59"/>
      <c r="M336" s="59"/>
      <c r="P336" s="81"/>
      <c r="Q336" s="81"/>
    </row>
    <row r="337" spans="2:15" ht="18" x14ac:dyDescent="0.35">
      <c r="B337" s="140" t="s">
        <v>222</v>
      </c>
      <c r="C337" s="84"/>
      <c r="D337" s="44" t="s">
        <v>249</v>
      </c>
      <c r="E337" s="99" t="str">
        <f>IF(E335&gt;E332, "OK", "N.G")</f>
        <v>OK</v>
      </c>
      <c r="F337" s="59"/>
      <c r="H337" s="49"/>
      <c r="I337" s="50"/>
      <c r="J337" s="44" t="s">
        <v>935</v>
      </c>
      <c r="K337" s="99" t="str">
        <f>IF(K335&gt;K331, "OK", "N.G")</f>
        <v>OK</v>
      </c>
      <c r="L337" s="59"/>
      <c r="M337" s="59"/>
      <c r="N337" s="85" t="s">
        <v>222</v>
      </c>
    </row>
    <row r="338" spans="2:15" ht="15.75" thickBot="1" x14ac:dyDescent="0.3">
      <c r="B338" s="84"/>
      <c r="C338" s="84"/>
      <c r="D338" s="99"/>
      <c r="E338" s="99"/>
      <c r="F338" s="59"/>
      <c r="H338" s="49"/>
      <c r="I338" s="50"/>
      <c r="J338" s="50"/>
      <c r="K338" s="50"/>
      <c r="L338" s="59"/>
      <c r="M338" s="59"/>
    </row>
    <row r="339" spans="2:15" ht="15.75" thickBot="1" x14ac:dyDescent="0.3">
      <c r="B339" s="101" t="s">
        <v>229</v>
      </c>
      <c r="D339" s="64" t="s">
        <v>179</v>
      </c>
      <c r="E339" s="65" t="str">
        <f>E334</f>
        <v>W16X26</v>
      </c>
      <c r="F339" s="66"/>
      <c r="G339" s="39"/>
      <c r="J339" s="67" t="s">
        <v>180</v>
      </c>
      <c r="K339" s="65" t="str">
        <f>K334</f>
        <v>W14X30</v>
      </c>
      <c r="L339" s="66"/>
      <c r="M339" s="59"/>
      <c r="N339" s="73" t="s">
        <v>181</v>
      </c>
    </row>
    <row r="340" spans="2:15" x14ac:dyDescent="0.25">
      <c r="B340" s="1"/>
      <c r="C340" s="39"/>
      <c r="D340" s="39"/>
      <c r="E340" s="39"/>
      <c r="F340" s="39"/>
      <c r="H340" s="39"/>
      <c r="I340" s="39"/>
      <c r="J340" s="39"/>
      <c r="K340" s="39"/>
      <c r="N340" s="58"/>
      <c r="O340" s="59"/>
    </row>
    <row r="341" spans="2:15" x14ac:dyDescent="0.25">
      <c r="B341" s="1" t="s">
        <v>951</v>
      </c>
      <c r="C341" s="39"/>
      <c r="D341" s="39"/>
      <c r="E341" s="39"/>
      <c r="F341" s="39"/>
      <c r="H341" s="39"/>
      <c r="I341" s="39"/>
      <c r="J341" s="39"/>
      <c r="K341" s="39"/>
      <c r="N341" s="58"/>
      <c r="O341" s="59"/>
    </row>
    <row r="342" spans="2:15" x14ac:dyDescent="0.25">
      <c r="B342" s="1"/>
      <c r="C342" s="39"/>
      <c r="D342" s="39"/>
      <c r="E342" s="39"/>
      <c r="F342" s="39"/>
      <c r="H342" s="39"/>
      <c r="I342" s="39"/>
      <c r="J342" s="39"/>
      <c r="K342" s="39"/>
      <c r="N342" s="58"/>
      <c r="O342" s="59"/>
    </row>
    <row r="343" spans="2:15" x14ac:dyDescent="0.25">
      <c r="B343" s="1"/>
      <c r="C343" s="39"/>
      <c r="D343" s="39"/>
      <c r="E343" s="39"/>
      <c r="F343" s="39"/>
      <c r="H343" s="39"/>
      <c r="I343" s="39"/>
      <c r="J343" s="39"/>
      <c r="K343" s="39"/>
      <c r="N343" s="58"/>
      <c r="O343" s="59"/>
    </row>
    <row r="344" spans="2:15" x14ac:dyDescent="0.25">
      <c r="B344" s="1"/>
      <c r="C344" s="39"/>
      <c r="D344" s="39"/>
      <c r="E344" s="39"/>
      <c r="F344" s="39"/>
      <c r="H344" s="39"/>
      <c r="I344" s="39"/>
      <c r="J344" s="39"/>
      <c r="K344" s="39"/>
      <c r="N344" s="58"/>
      <c r="O344" s="59"/>
    </row>
    <row r="345" spans="2:15" x14ac:dyDescent="0.25">
      <c r="B345" s="1"/>
      <c r="C345" s="39"/>
      <c r="D345" s="39"/>
      <c r="E345" s="39"/>
      <c r="F345" s="39"/>
      <c r="H345" s="39"/>
      <c r="I345" s="39"/>
      <c r="J345" s="39"/>
      <c r="K345" s="39"/>
      <c r="N345" s="58"/>
      <c r="O345" s="59"/>
    </row>
    <row r="346" spans="2:15" x14ac:dyDescent="0.25">
      <c r="B346" s="1"/>
      <c r="C346" s="39"/>
      <c r="D346" s="39"/>
      <c r="E346" s="39"/>
      <c r="F346" s="39"/>
      <c r="H346" s="39"/>
      <c r="I346" s="39"/>
      <c r="J346" s="39"/>
      <c r="K346" s="39"/>
      <c r="N346" s="58"/>
      <c r="O346" s="59"/>
    </row>
    <row r="347" spans="2:15" ht="15.75" thickBot="1" x14ac:dyDescent="0.3">
      <c r="B347" s="57" t="s">
        <v>169</v>
      </c>
      <c r="C347" s="38" t="s">
        <v>170</v>
      </c>
      <c r="D347" s="39"/>
      <c r="E347" s="39"/>
      <c r="F347" s="39"/>
      <c r="H347" s="38" t="s">
        <v>170</v>
      </c>
      <c r="M347" s="59"/>
    </row>
    <row r="348" spans="2:15" ht="15.75" thickBot="1" x14ac:dyDescent="0.3">
      <c r="B348" s="3" t="s">
        <v>171</v>
      </c>
      <c r="D348" s="60" t="s">
        <v>103</v>
      </c>
      <c r="E348" s="25">
        <f>1.2*E319+1.6*E320</f>
        <v>5</v>
      </c>
      <c r="F348" s="61" t="str">
        <f>F319</f>
        <v>kip/ft</v>
      </c>
      <c r="G348"/>
      <c r="J348" s="60" t="s">
        <v>172</v>
      </c>
      <c r="K348" s="25">
        <f>K319+K320</f>
        <v>3.5</v>
      </c>
      <c r="L348" s="61" t="str">
        <f>F348</f>
        <v>kip/ft</v>
      </c>
      <c r="M348" s="59"/>
    </row>
    <row r="350" spans="2:15" x14ac:dyDescent="0.25">
      <c r="B350" s="194" t="s">
        <v>258</v>
      </c>
      <c r="C350" s="114" t="s">
        <v>931</v>
      </c>
      <c r="D350" s="114" t="s">
        <v>221</v>
      </c>
      <c r="E350" s="116" t="s">
        <v>202</v>
      </c>
      <c r="F350" s="59"/>
      <c r="H350" s="194" t="s">
        <v>258</v>
      </c>
      <c r="I350" s="114" t="s">
        <v>931</v>
      </c>
      <c r="J350" s="114" t="s">
        <v>221</v>
      </c>
      <c r="K350" s="116" t="s">
        <v>202</v>
      </c>
      <c r="L350" s="59"/>
    </row>
    <row r="351" spans="2:15" ht="15.75" thickBot="1" x14ac:dyDescent="0.3">
      <c r="B351" s="195" t="s">
        <v>186</v>
      </c>
      <c r="C351" s="118" t="s">
        <v>223</v>
      </c>
      <c r="D351" s="118" t="s">
        <v>223</v>
      </c>
      <c r="E351" s="119" t="s">
        <v>187</v>
      </c>
      <c r="F351" s="59"/>
      <c r="H351" s="195" t="s">
        <v>186</v>
      </c>
      <c r="I351" s="118" t="s">
        <v>223</v>
      </c>
      <c r="J351" s="118" t="s">
        <v>223</v>
      </c>
      <c r="K351" s="119" t="s">
        <v>187</v>
      </c>
      <c r="L351" s="59"/>
    </row>
    <row r="352" spans="2:15" ht="15.75" thickTop="1" x14ac:dyDescent="0.25">
      <c r="B352" s="204">
        <v>0</v>
      </c>
      <c r="C352" s="213">
        <f>(D357+E348*(E315+E317))-C356</f>
        <v>58.214285714285722</v>
      </c>
      <c r="D352" s="214">
        <f>C352</f>
        <v>58.214285714285722</v>
      </c>
      <c r="E352" s="207">
        <v>0</v>
      </c>
      <c r="F352" s="59"/>
      <c r="H352" s="204">
        <v>0</v>
      </c>
      <c r="I352" s="213">
        <f>(J357+K348*(K315+K317))-I356</f>
        <v>40.75</v>
      </c>
      <c r="J352" s="214">
        <f>I352</f>
        <v>40.75</v>
      </c>
      <c r="K352" s="207">
        <v>0</v>
      </c>
      <c r="L352" s="59"/>
    </row>
    <row r="353" spans="2:14" x14ac:dyDescent="0.25">
      <c r="B353" s="196">
        <f>0.4*E315</f>
        <v>11.200000000000001</v>
      </c>
      <c r="C353" s="105"/>
      <c r="D353" s="50">
        <v>0</v>
      </c>
      <c r="E353" s="218">
        <f>E354</f>
        <v>338.89030612244909</v>
      </c>
      <c r="F353" s="59"/>
      <c r="H353" s="196">
        <f>0.4*K315</f>
        <v>11.200000000000001</v>
      </c>
      <c r="I353" s="105"/>
      <c r="J353" s="50">
        <v>0</v>
      </c>
      <c r="K353" s="218">
        <f>K354</f>
        <v>237.22321428571428</v>
      </c>
      <c r="L353" s="59"/>
    </row>
    <row r="354" spans="2:14" x14ac:dyDescent="0.25">
      <c r="B354" s="120">
        <f>ABS(D352)*E315/((ABS(D355)+ABS(D352)))</f>
        <v>11.642857142857144</v>
      </c>
      <c r="C354" s="107"/>
      <c r="D354" s="50">
        <v>0</v>
      </c>
      <c r="E354" s="217">
        <f>D352*B354/2</f>
        <v>338.89030612244909</v>
      </c>
      <c r="F354" s="59"/>
      <c r="H354" s="120">
        <f>ABS(J352)*K315/((ABS(J355)+ABS(J352)))</f>
        <v>11.642857142857142</v>
      </c>
      <c r="I354" s="107"/>
      <c r="J354" s="50">
        <v>0</v>
      </c>
      <c r="K354" s="217">
        <f>J352*H354/2</f>
        <v>237.22321428571428</v>
      </c>
      <c r="L354" s="59"/>
      <c r="N354" s="85" t="s">
        <v>952</v>
      </c>
    </row>
    <row r="355" spans="2:14" x14ac:dyDescent="0.25">
      <c r="B355" s="196">
        <f>E315</f>
        <v>28</v>
      </c>
      <c r="C355" s="216">
        <f>C356</f>
        <v>151.78571428571428</v>
      </c>
      <c r="D355" s="215">
        <f>D352-E348*B355</f>
        <v>-81.785714285714278</v>
      </c>
      <c r="E355" s="199">
        <f>E354+(D355*(B356-B354)/2)</f>
        <v>-329.99999999999972</v>
      </c>
      <c r="F355" s="59"/>
      <c r="H355" s="196">
        <f>K315</f>
        <v>28</v>
      </c>
      <c r="I355" s="216">
        <f>I356</f>
        <v>106.25</v>
      </c>
      <c r="J355" s="215">
        <f>J352-K348*H355</f>
        <v>-57.25</v>
      </c>
      <c r="K355" s="199">
        <f>K354+(J355*(H356-H354)/2)</f>
        <v>-231</v>
      </c>
      <c r="L355" s="59"/>
    </row>
    <row r="356" spans="2:14" x14ac:dyDescent="0.25">
      <c r="B356" s="197">
        <f>B355</f>
        <v>28</v>
      </c>
      <c r="C356" s="212">
        <f>(2*D357+E348*(E315+E317))*(E315+E317)/(E315*2)</f>
        <v>151.78571428571428</v>
      </c>
      <c r="D356" s="139">
        <f>C356+D355</f>
        <v>70</v>
      </c>
      <c r="E356" s="112">
        <f>E355</f>
        <v>-329.99999999999972</v>
      </c>
      <c r="F356" s="59"/>
      <c r="H356" s="197">
        <f>H355</f>
        <v>28</v>
      </c>
      <c r="I356" s="212">
        <f>(2*J357+K348*(K315+K317))*(K315+K317)/(K315*2)</f>
        <v>106.25</v>
      </c>
      <c r="J356" s="139">
        <f>I356+J355</f>
        <v>49</v>
      </c>
      <c r="K356" s="112">
        <f>K355</f>
        <v>-231</v>
      </c>
      <c r="L356" s="59"/>
    </row>
    <row r="357" spans="2:14" x14ac:dyDescent="0.25">
      <c r="B357" s="196">
        <f>B356+E317</f>
        <v>34</v>
      </c>
      <c r="C357" s="105"/>
      <c r="D357" s="100">
        <f>E330</f>
        <v>40</v>
      </c>
      <c r="E357" s="199">
        <v>0</v>
      </c>
      <c r="F357" s="59"/>
      <c r="H357" s="196">
        <f>H356+K317</f>
        <v>34</v>
      </c>
      <c r="I357" s="105"/>
      <c r="J357" s="100">
        <f>K330</f>
        <v>28</v>
      </c>
      <c r="K357" s="199">
        <v>0</v>
      </c>
      <c r="L357" s="59"/>
    </row>
    <row r="358" spans="2:14" x14ac:dyDescent="0.25">
      <c r="B358" s="219">
        <f>B357</f>
        <v>34</v>
      </c>
      <c r="C358" s="220"/>
      <c r="D358" s="221">
        <v>0</v>
      </c>
      <c r="E358" s="222">
        <f>E357</f>
        <v>0</v>
      </c>
      <c r="F358" s="59"/>
      <c r="G358" s="39"/>
      <c r="H358" s="219">
        <f>H357</f>
        <v>34</v>
      </c>
      <c r="I358" s="220"/>
      <c r="J358" s="221">
        <v>0</v>
      </c>
      <c r="K358" s="222">
        <f>K357</f>
        <v>0</v>
      </c>
      <c r="L358" s="59"/>
      <c r="M358" s="59"/>
      <c r="N358" s="73"/>
    </row>
    <row r="359" spans="2:14" hidden="1" x14ac:dyDescent="0.25">
      <c r="B359" s="196">
        <f>B358+0.5*E315</f>
        <v>48</v>
      </c>
      <c r="C359" s="107"/>
      <c r="D359" s="200">
        <f>-0.5*E315*E348</f>
        <v>-70</v>
      </c>
      <c r="E359" s="106">
        <f>E355</f>
        <v>-329.99999999999972</v>
      </c>
      <c r="F359" s="59"/>
      <c r="G359" s="39"/>
      <c r="H359" s="196">
        <f>H358+0.5*K315</f>
        <v>48</v>
      </c>
      <c r="I359" s="107"/>
      <c r="J359" s="200">
        <f>-0.5*K315*K348</f>
        <v>-49</v>
      </c>
      <c r="K359" s="106">
        <f>K355</f>
        <v>-231</v>
      </c>
      <c r="L359" s="59"/>
      <c r="M359" s="59"/>
      <c r="N359" s="73"/>
    </row>
    <row r="360" spans="2:14" hidden="1" x14ac:dyDescent="0.25">
      <c r="B360" s="197">
        <f>B359</f>
        <v>48</v>
      </c>
      <c r="C360" s="107">
        <f>1.1*E315*E348</f>
        <v>154.00000000000003</v>
      </c>
      <c r="D360" s="50">
        <f>0.6*E315*E348</f>
        <v>84</v>
      </c>
      <c r="E360" s="201">
        <f>E356</f>
        <v>-329.99999999999972</v>
      </c>
      <c r="F360" s="59" t="s">
        <v>47</v>
      </c>
      <c r="G360" s="39"/>
      <c r="H360" s="197">
        <f>H359</f>
        <v>48</v>
      </c>
      <c r="I360" s="107">
        <f>1.1*K315*K348</f>
        <v>107.80000000000001</v>
      </c>
      <c r="J360" s="50">
        <f>0.6*K315*K348</f>
        <v>58.800000000000004</v>
      </c>
      <c r="K360" s="201">
        <f>K356</f>
        <v>-231</v>
      </c>
      <c r="L360" s="59"/>
      <c r="M360" s="59"/>
      <c r="N360" s="73"/>
    </row>
    <row r="361" spans="2:14" hidden="1" x14ac:dyDescent="0.25">
      <c r="B361" s="196">
        <f>B360+0.6*E315</f>
        <v>64.8</v>
      </c>
      <c r="C361" s="107"/>
      <c r="D361" s="200">
        <v>0</v>
      </c>
      <c r="E361" s="106">
        <f>E353</f>
        <v>338.89030612244909</v>
      </c>
      <c r="F361" s="59"/>
      <c r="G361" s="39"/>
      <c r="H361" s="196">
        <f>H360+0.6*K315</f>
        <v>64.8</v>
      </c>
      <c r="I361" s="107"/>
      <c r="J361" s="200">
        <v>0</v>
      </c>
      <c r="K361" s="106">
        <f>K353</f>
        <v>237.22321428571428</v>
      </c>
      <c r="L361" s="59"/>
      <c r="M361" s="59"/>
      <c r="N361" s="73"/>
    </row>
    <row r="362" spans="2:14" hidden="1" x14ac:dyDescent="0.25">
      <c r="B362" s="197">
        <f>B361</f>
        <v>64.8</v>
      </c>
      <c r="C362" s="107"/>
      <c r="D362" s="50">
        <v>0</v>
      </c>
      <c r="E362" s="201">
        <f>E354</f>
        <v>338.89030612244909</v>
      </c>
      <c r="F362" s="59"/>
      <c r="H362" s="197">
        <f>H361</f>
        <v>64.8</v>
      </c>
      <c r="I362" s="107"/>
      <c r="J362" s="50">
        <v>0</v>
      </c>
      <c r="K362" s="201">
        <f>K354</f>
        <v>237.22321428571428</v>
      </c>
      <c r="L362" s="59"/>
    </row>
    <row r="363" spans="2:14" hidden="1" x14ac:dyDescent="0.25">
      <c r="B363" s="208">
        <f>B362+0.4*E315</f>
        <v>76</v>
      </c>
      <c r="C363" s="107"/>
      <c r="D363" s="200">
        <f>-0.4*E315*E348</f>
        <v>-56.000000000000007</v>
      </c>
      <c r="E363" s="106">
        <v>0</v>
      </c>
      <c r="F363" s="59"/>
      <c r="H363" s="208">
        <f>H362+0.4*K315</f>
        <v>76</v>
      </c>
      <c r="I363" s="107"/>
      <c r="J363" s="200">
        <f>-0.4*K315*K348</f>
        <v>-39.200000000000003</v>
      </c>
      <c r="K363" s="106">
        <v>0</v>
      </c>
      <c r="L363" s="59"/>
    </row>
    <row r="364" spans="2:14" ht="15.75" hidden="1" thickBot="1" x14ac:dyDescent="0.3">
      <c r="B364" s="198">
        <f>B363</f>
        <v>76</v>
      </c>
      <c r="C364" s="109">
        <f>0.4*E315*E348</f>
        <v>56.000000000000007</v>
      </c>
      <c r="D364" s="93">
        <v>0</v>
      </c>
      <c r="E364" s="111">
        <v>0</v>
      </c>
      <c r="F364" s="59"/>
      <c r="H364" s="198">
        <f>H363</f>
        <v>76</v>
      </c>
      <c r="I364" s="109">
        <f>0.4*K315*K348</f>
        <v>39.200000000000003</v>
      </c>
      <c r="J364" s="93">
        <v>0</v>
      </c>
      <c r="K364" s="111">
        <v>0</v>
      </c>
      <c r="L364" s="59"/>
    </row>
    <row r="365" spans="2:14" ht="15.75" hidden="1" thickTop="1" x14ac:dyDescent="0.25">
      <c r="B365" s="202">
        <f>B364</f>
        <v>76</v>
      </c>
      <c r="C365" s="202"/>
      <c r="D365" s="203">
        <v>0</v>
      </c>
      <c r="E365" s="202">
        <v>1</v>
      </c>
      <c r="F365" s="59"/>
      <c r="H365" s="202">
        <f>H364</f>
        <v>76</v>
      </c>
      <c r="I365" s="202"/>
      <c r="J365" s="203">
        <v>0</v>
      </c>
      <c r="K365" s="202">
        <v>1</v>
      </c>
      <c r="L365" s="59"/>
    </row>
    <row r="366" spans="2:14" x14ac:dyDescent="0.25">
      <c r="B366" s="3"/>
      <c r="D366" s="49"/>
      <c r="E366" s="50"/>
      <c r="F366" s="59"/>
      <c r="H366" s="3"/>
      <c r="J366" s="49"/>
      <c r="K366" s="50"/>
      <c r="L366" s="59"/>
    </row>
    <row r="367" spans="2:14" x14ac:dyDescent="0.25">
      <c r="B367" s="3"/>
      <c r="D367" s="49"/>
      <c r="E367" s="50"/>
      <c r="F367" s="59"/>
      <c r="H367" s="3"/>
      <c r="J367" s="49"/>
      <c r="K367" s="50"/>
      <c r="L367" s="59"/>
    </row>
    <row r="368" spans="2:14" x14ac:dyDescent="0.25">
      <c r="B368" s="3"/>
      <c r="D368" s="49"/>
      <c r="E368" s="50"/>
      <c r="F368" s="59"/>
      <c r="H368" s="3"/>
      <c r="J368" s="49"/>
      <c r="K368" s="50"/>
      <c r="L368" s="59"/>
    </row>
    <row r="369" spans="2:14" x14ac:dyDescent="0.25">
      <c r="B369" s="3"/>
      <c r="D369" s="49"/>
      <c r="E369" s="50"/>
      <c r="F369" s="59"/>
      <c r="H369" s="3"/>
      <c r="J369" s="49"/>
      <c r="K369" s="50"/>
      <c r="L369" s="59"/>
    </row>
    <row r="370" spans="2:14" x14ac:dyDescent="0.25">
      <c r="B370" s="3"/>
      <c r="D370" s="49"/>
      <c r="E370" s="50"/>
      <c r="F370" s="59"/>
      <c r="H370" s="3"/>
      <c r="J370" s="49"/>
      <c r="K370" s="50"/>
      <c r="L370" s="59"/>
    </row>
    <row r="371" spans="2:14" x14ac:dyDescent="0.25">
      <c r="B371" s="3"/>
      <c r="D371" s="49"/>
      <c r="E371" s="50"/>
      <c r="F371" s="59"/>
      <c r="G371" s="39"/>
      <c r="H371" s="3"/>
      <c r="J371" s="49"/>
      <c r="K371" s="50"/>
      <c r="L371" s="59"/>
      <c r="M371" s="59"/>
      <c r="N371" s="73"/>
    </row>
    <row r="372" spans="2:14" x14ac:dyDescent="0.25">
      <c r="B372" s="3"/>
      <c r="D372" s="49"/>
      <c r="E372" s="50"/>
      <c r="F372" s="59"/>
      <c r="G372" s="39"/>
      <c r="H372" s="3"/>
      <c r="J372" s="49"/>
      <c r="K372" s="50"/>
      <c r="L372" s="59"/>
      <c r="M372" s="59"/>
      <c r="N372" s="73"/>
    </row>
    <row r="373" spans="2:14" x14ac:dyDescent="0.25">
      <c r="B373" s="3"/>
      <c r="D373" s="49"/>
      <c r="E373" s="50"/>
      <c r="F373" s="59"/>
      <c r="G373" s="39"/>
      <c r="H373" s="3"/>
      <c r="J373" s="49"/>
      <c r="K373" s="50"/>
      <c r="L373" s="59"/>
      <c r="M373" s="59"/>
      <c r="N373" s="73"/>
    </row>
    <row r="374" spans="2:14" x14ac:dyDescent="0.25">
      <c r="B374" s="3"/>
      <c r="D374" s="49"/>
      <c r="E374" s="50"/>
      <c r="F374" s="59"/>
      <c r="G374" s="39"/>
      <c r="H374" s="3"/>
      <c r="J374" s="49"/>
      <c r="K374" s="50"/>
      <c r="L374" s="59"/>
      <c r="M374" s="59"/>
      <c r="N374" s="73"/>
    </row>
    <row r="375" spans="2:14" x14ac:dyDescent="0.25">
      <c r="B375" s="3"/>
      <c r="D375" s="49"/>
      <c r="E375" s="50"/>
      <c r="F375" s="59"/>
      <c r="G375" s="39"/>
      <c r="H375" s="3"/>
      <c r="J375" s="49"/>
      <c r="K375" s="50"/>
      <c r="L375" s="59"/>
      <c r="M375" s="59"/>
      <c r="N375" s="73"/>
    </row>
    <row r="376" spans="2:14" x14ac:dyDescent="0.25">
      <c r="B376" s="3"/>
      <c r="D376" s="49"/>
      <c r="E376" s="50"/>
      <c r="F376" s="59"/>
      <c r="G376" s="39"/>
      <c r="H376" s="3"/>
      <c r="J376" s="49"/>
      <c r="K376" s="50"/>
      <c r="L376" s="59"/>
      <c r="M376" s="59"/>
      <c r="N376" s="73"/>
    </row>
    <row r="377" spans="2:14" x14ac:dyDescent="0.25">
      <c r="B377" s="96" t="s">
        <v>224</v>
      </c>
      <c r="D377" s="49"/>
      <c r="E377" s="50"/>
      <c r="F377" s="59"/>
      <c r="G377" s="39"/>
      <c r="H377" s="96" t="s">
        <v>224</v>
      </c>
      <c r="J377" s="49"/>
      <c r="K377" s="50"/>
      <c r="L377" s="59"/>
      <c r="M377" s="59"/>
      <c r="N377" s="73"/>
    </row>
    <row r="378" spans="2:14" x14ac:dyDescent="0.25">
      <c r="B378" s="101"/>
      <c r="D378" s="68"/>
      <c r="E378" s="62"/>
      <c r="F378" s="50"/>
      <c r="G378" s="39"/>
      <c r="H378" s="101"/>
      <c r="J378" s="68"/>
      <c r="K378" s="62"/>
      <c r="L378" s="50"/>
      <c r="M378" s="59"/>
      <c r="N378" s="73"/>
    </row>
    <row r="379" spans="2:14" x14ac:dyDescent="0.25">
      <c r="B379" s="101"/>
      <c r="D379" s="68"/>
      <c r="E379" s="62"/>
      <c r="F379" s="50"/>
      <c r="G379" s="39"/>
      <c r="H379" s="101"/>
      <c r="J379" s="68"/>
      <c r="K379" s="62"/>
      <c r="L379" s="50"/>
      <c r="M379" s="59"/>
      <c r="N379" s="73"/>
    </row>
    <row r="380" spans="2:14" x14ac:dyDescent="0.25">
      <c r="B380" s="101"/>
      <c r="D380" s="68"/>
      <c r="E380" s="62"/>
      <c r="F380" s="50"/>
      <c r="G380" s="39"/>
      <c r="H380" s="101"/>
      <c r="J380" s="68"/>
      <c r="K380" s="62"/>
      <c r="L380" s="50"/>
      <c r="M380" s="59"/>
      <c r="N380" s="73"/>
    </row>
    <row r="381" spans="2:14" x14ac:dyDescent="0.25">
      <c r="B381" s="101"/>
      <c r="D381" s="68"/>
      <c r="E381" s="62"/>
      <c r="F381" s="50"/>
      <c r="G381" s="39"/>
      <c r="H381" s="101"/>
      <c r="J381" s="68"/>
      <c r="K381" s="62"/>
      <c r="L381" s="50"/>
      <c r="M381" s="59"/>
      <c r="N381" s="73"/>
    </row>
    <row r="382" spans="2:14" x14ac:dyDescent="0.25">
      <c r="B382" s="101"/>
      <c r="D382" s="68"/>
      <c r="E382" s="62"/>
      <c r="F382" s="50"/>
      <c r="G382" s="39"/>
      <c r="H382" s="101"/>
      <c r="J382" s="68"/>
      <c r="K382" s="62"/>
      <c r="L382" s="50"/>
      <c r="M382" s="59"/>
      <c r="N382" s="73"/>
    </row>
    <row r="383" spans="2:14" x14ac:dyDescent="0.25">
      <c r="B383" s="101"/>
      <c r="D383" s="68"/>
      <c r="E383" s="62"/>
      <c r="F383" s="50"/>
      <c r="G383" s="39"/>
      <c r="H383" s="101"/>
      <c r="J383" s="68"/>
      <c r="K383" s="62"/>
      <c r="L383" s="50"/>
      <c r="M383" s="59"/>
      <c r="N383" s="73"/>
    </row>
    <row r="384" spans="2:14" x14ac:dyDescent="0.25">
      <c r="B384" s="101"/>
      <c r="D384" s="68"/>
      <c r="E384" s="62"/>
      <c r="F384" s="50"/>
      <c r="G384" s="39"/>
      <c r="H384" s="101"/>
      <c r="J384" s="68"/>
      <c r="K384" s="62"/>
      <c r="L384" s="50"/>
      <c r="M384" s="59"/>
      <c r="N384" s="73"/>
    </row>
    <row r="385" spans="2:17" x14ac:dyDescent="0.25">
      <c r="B385" s="101"/>
      <c r="D385" s="68"/>
      <c r="E385" s="62"/>
      <c r="F385" s="50"/>
      <c r="G385" s="39"/>
      <c r="H385" s="101"/>
      <c r="J385" s="68"/>
      <c r="K385" s="62"/>
      <c r="L385" s="50"/>
      <c r="M385" s="59"/>
      <c r="N385" s="73"/>
    </row>
    <row r="386" spans="2:17" x14ac:dyDescent="0.25">
      <c r="B386" s="101"/>
      <c r="D386" s="68"/>
      <c r="E386" s="62"/>
      <c r="F386" s="50"/>
      <c r="G386" s="39"/>
      <c r="H386" s="101"/>
      <c r="J386" s="68"/>
      <c r="K386" s="62"/>
      <c r="L386" s="50"/>
      <c r="M386" s="59"/>
      <c r="N386" s="73"/>
    </row>
    <row r="387" spans="2:17" x14ac:dyDescent="0.25">
      <c r="B387" s="101"/>
      <c r="D387" s="68"/>
      <c r="E387" s="62"/>
      <c r="F387" s="50"/>
      <c r="G387" s="39"/>
      <c r="H387" s="101"/>
      <c r="J387" s="68"/>
      <c r="K387" s="62"/>
      <c r="L387" s="50"/>
      <c r="M387" s="59"/>
      <c r="N387" s="73"/>
    </row>
    <row r="388" spans="2:17" x14ac:dyDescent="0.25">
      <c r="B388" s="101"/>
      <c r="D388" s="68"/>
      <c r="E388" s="62"/>
      <c r="F388" s="50"/>
      <c r="G388" s="39"/>
      <c r="H388" s="101"/>
      <c r="J388" s="68"/>
      <c r="K388" s="62"/>
      <c r="L388" s="50"/>
      <c r="M388" s="59"/>
      <c r="N388" s="73"/>
    </row>
    <row r="389" spans="2:17" x14ac:dyDescent="0.25">
      <c r="B389" s="101"/>
      <c r="D389" s="68"/>
      <c r="E389" s="62"/>
      <c r="F389" s="50"/>
      <c r="G389" s="39"/>
      <c r="H389" s="101"/>
      <c r="J389" s="68"/>
      <c r="K389" s="62"/>
      <c r="L389" s="50"/>
      <c r="M389" s="59"/>
      <c r="N389" s="73"/>
      <c r="Q389" s="44"/>
    </row>
    <row r="390" spans="2:17" ht="15.75" x14ac:dyDescent="0.25">
      <c r="B390" s="209" t="s">
        <v>933</v>
      </c>
      <c r="D390" s="129" t="s">
        <v>938</v>
      </c>
      <c r="E390" s="50">
        <f>MIN(E352:E364)</f>
        <v>-329.99999999999972</v>
      </c>
      <c r="F390" s="59" t="s">
        <v>239</v>
      </c>
      <c r="G390" s="39"/>
      <c r="H390" s="209"/>
      <c r="J390" s="129" t="s">
        <v>938</v>
      </c>
      <c r="K390" s="50">
        <f>MIN(K352:K364)</f>
        <v>-231</v>
      </c>
      <c r="L390" s="59" t="s">
        <v>239</v>
      </c>
      <c r="M390" s="59"/>
      <c r="N390" s="73"/>
      <c r="Q390" s="44"/>
    </row>
    <row r="391" spans="2:17" ht="15.75" x14ac:dyDescent="0.25">
      <c r="B391" s="209" t="s">
        <v>932</v>
      </c>
      <c r="D391" s="129" t="s">
        <v>251</v>
      </c>
      <c r="E391" s="223">
        <f>MAX(E352:E364)</f>
        <v>338.89030612244909</v>
      </c>
      <c r="F391" s="59" t="s">
        <v>239</v>
      </c>
      <c r="G391"/>
      <c r="J391" s="129" t="s">
        <v>251</v>
      </c>
      <c r="K391" s="50">
        <f>MAX(K352:K364)</f>
        <v>237.22321428571428</v>
      </c>
      <c r="L391" s="59" t="s">
        <v>239</v>
      </c>
      <c r="M391" s="59"/>
      <c r="Q391" s="44"/>
    </row>
    <row r="392" spans="2:17" x14ac:dyDescent="0.25">
      <c r="B392" s="96" t="s">
        <v>934</v>
      </c>
      <c r="D392" s="49" t="s">
        <v>294</v>
      </c>
      <c r="E392" s="223">
        <f>MAX(ABS(E390),ABS(E391))</f>
        <v>338.89030612244909</v>
      </c>
      <c r="F392" s="59" t="str">
        <f>F391</f>
        <v>kip.ft</v>
      </c>
      <c r="G392"/>
      <c r="J392" s="49" t="s">
        <v>926</v>
      </c>
      <c r="K392" s="50">
        <f>MAX(ABS(K390),ABS(K391))</f>
        <v>237.22321428571428</v>
      </c>
      <c r="L392" s="59" t="str">
        <f>L391</f>
        <v>kip.ft</v>
      </c>
      <c r="M392" s="59"/>
      <c r="Q392" s="129"/>
    </row>
    <row r="393" spans="2:17" x14ac:dyDescent="0.25">
      <c r="B393" s="57" t="s">
        <v>169</v>
      </c>
      <c r="C393" s="1" t="s">
        <v>174</v>
      </c>
      <c r="D393" s="39"/>
      <c r="E393" s="39"/>
      <c r="F393" s="39"/>
      <c r="H393" s="1" t="s">
        <v>174</v>
      </c>
      <c r="J393" s="49"/>
      <c r="K393" s="50"/>
      <c r="L393" s="59"/>
      <c r="M393" s="59"/>
    </row>
    <row r="394" spans="2:17" x14ac:dyDescent="0.25">
      <c r="B394" s="140" t="s">
        <v>243</v>
      </c>
      <c r="C394" s="84"/>
      <c r="D394" s="99"/>
      <c r="E394" s="16" t="s">
        <v>653</v>
      </c>
      <c r="F394" s="59"/>
      <c r="H394" s="49"/>
      <c r="J394" s="50"/>
      <c r="K394" s="16" t="s">
        <v>653</v>
      </c>
      <c r="L394" s="59"/>
      <c r="M394" s="59"/>
      <c r="P394" s="81" t="s">
        <v>175</v>
      </c>
      <c r="Q394" s="155" t="s">
        <v>252</v>
      </c>
    </row>
    <row r="395" spans="2:17" ht="18" x14ac:dyDescent="0.35">
      <c r="B395" s="1" t="s">
        <v>176</v>
      </c>
      <c r="C395" s="10"/>
      <c r="D395" s="44" t="s">
        <v>238</v>
      </c>
      <c r="E395" s="133">
        <f>VLOOKUP(E394, '[4]Table 3-2'!$B$1:$O$274, 5, FALSE)</f>
        <v>358</v>
      </c>
      <c r="F395" s="134" t="s">
        <v>239</v>
      </c>
      <c r="H395" s="49"/>
      <c r="I395" s="50"/>
      <c r="J395" s="44" t="s">
        <v>939</v>
      </c>
      <c r="K395" s="133">
        <f>VLOOKUP(K394, '[4]Table 3-2'!$B$1:$O$274, 4, FALSE)</f>
        <v>238</v>
      </c>
      <c r="L395" s="134" t="s">
        <v>239</v>
      </c>
      <c r="M395" s="59"/>
      <c r="P395" s="81" t="s">
        <v>175</v>
      </c>
      <c r="Q395" s="155" t="s">
        <v>252</v>
      </c>
    </row>
    <row r="396" spans="2:17" x14ac:dyDescent="0.25">
      <c r="C396" s="84"/>
      <c r="D396" s="99"/>
      <c r="F396" s="43"/>
      <c r="H396" s="49"/>
      <c r="J396" s="50"/>
      <c r="K396" s="50"/>
      <c r="L396" s="59"/>
      <c r="M396" s="59"/>
      <c r="P396" s="81"/>
      <c r="Q396" s="81"/>
    </row>
    <row r="397" spans="2:17" ht="18" x14ac:dyDescent="0.35">
      <c r="B397" s="140" t="s">
        <v>222</v>
      </c>
      <c r="C397" s="84"/>
      <c r="D397" s="44" t="s">
        <v>249</v>
      </c>
      <c r="E397" s="99" t="str">
        <f>IF(E395&gt;E392, "OK", "N.G")</f>
        <v>OK</v>
      </c>
      <c r="F397" s="59"/>
      <c r="H397" s="49"/>
      <c r="I397" s="50"/>
      <c r="J397" s="44" t="s">
        <v>935</v>
      </c>
      <c r="K397" s="99" t="str">
        <f>IF(K395&gt;K391, "OK", "N.G")</f>
        <v>OK</v>
      </c>
      <c r="L397" s="59"/>
      <c r="M397" s="59"/>
      <c r="N397" s="85" t="s">
        <v>222</v>
      </c>
    </row>
    <row r="398" spans="2:17" ht="15.75" thickBot="1" x14ac:dyDescent="0.3">
      <c r="B398" s="84"/>
      <c r="C398" s="84"/>
      <c r="D398" s="99"/>
      <c r="E398" s="99"/>
      <c r="F398" s="59"/>
      <c r="H398" s="49"/>
      <c r="I398" s="50"/>
      <c r="J398" s="50"/>
      <c r="K398" s="50"/>
      <c r="L398" s="59"/>
      <c r="M398" s="59"/>
    </row>
    <row r="399" spans="2:17" ht="15.75" thickBot="1" x14ac:dyDescent="0.3">
      <c r="B399" s="101" t="s">
        <v>229</v>
      </c>
      <c r="D399" s="64" t="s">
        <v>179</v>
      </c>
      <c r="E399" s="65" t="str">
        <f>E394</f>
        <v>W21X44</v>
      </c>
      <c r="F399" s="66"/>
      <c r="G399" s="39"/>
      <c r="J399" s="67" t="s">
        <v>180</v>
      </c>
      <c r="K399" s="65" t="str">
        <f>K394</f>
        <v>W21X44</v>
      </c>
      <c r="L399" s="66"/>
      <c r="M399" s="59"/>
      <c r="N399" s="73" t="s">
        <v>181</v>
      </c>
    </row>
    <row r="400" spans="2:17" x14ac:dyDescent="0.25">
      <c r="B400" s="101"/>
      <c r="D400" s="68"/>
      <c r="E400" s="62"/>
      <c r="F400" s="50"/>
      <c r="G400" s="39"/>
      <c r="J400" s="69"/>
      <c r="K400" s="62"/>
      <c r="L400" s="50"/>
      <c r="M400" s="59"/>
      <c r="N400" s="73"/>
    </row>
    <row r="401" spans="1:17" x14ac:dyDescent="0.25">
      <c r="B401" s="1"/>
      <c r="D401" s="49"/>
      <c r="E401" s="58"/>
      <c r="F401" s="39"/>
      <c r="G401"/>
      <c r="H401" s="49"/>
      <c r="I401" s="58"/>
      <c r="J401" s="58"/>
      <c r="K401" s="58"/>
    </row>
    <row r="402" spans="1:17" ht="15.75" thickBot="1" x14ac:dyDescent="0.3">
      <c r="A402" s="124"/>
      <c r="B402" s="151">
        <v>10.17</v>
      </c>
      <c r="C402" s="70" t="s">
        <v>290</v>
      </c>
      <c r="D402" s="70"/>
      <c r="E402" s="71"/>
      <c r="F402" s="71"/>
      <c r="G402" s="72"/>
      <c r="H402" s="71"/>
      <c r="I402" s="71"/>
      <c r="J402" s="71"/>
      <c r="K402" s="71"/>
      <c r="L402" s="71"/>
      <c r="M402" s="71"/>
      <c r="N402" s="71"/>
      <c r="O402" s="71"/>
    </row>
    <row r="403" spans="1:17" ht="15.75" thickTop="1" x14ac:dyDescent="0.25">
      <c r="B403" s="73"/>
      <c r="C403" s="73"/>
      <c r="D403" s="74"/>
      <c r="E403" s="74"/>
      <c r="F403" s="74"/>
      <c r="G403" s="75"/>
      <c r="H403" s="74"/>
      <c r="I403" s="74"/>
      <c r="J403" s="74"/>
      <c r="K403" s="74"/>
      <c r="L403" s="74"/>
      <c r="M403" s="74"/>
      <c r="N403" s="74"/>
      <c r="O403" s="74"/>
    </row>
    <row r="404" spans="1:17" x14ac:dyDescent="0.25">
      <c r="B404" s="236" t="s">
        <v>152</v>
      </c>
      <c r="C404" s="74"/>
      <c r="D404" s="76" t="s">
        <v>153</v>
      </c>
      <c r="E404" s="77">
        <v>29000</v>
      </c>
      <c r="F404" s="75" t="s">
        <v>34</v>
      </c>
      <c r="G404" s="75"/>
      <c r="H404" s="74"/>
      <c r="I404" s="74"/>
      <c r="J404" s="74"/>
      <c r="K404" s="74"/>
      <c r="L404" s="74"/>
      <c r="M404" s="74"/>
      <c r="N404" s="74"/>
      <c r="O404" s="74"/>
    </row>
    <row r="405" spans="1:17" x14ac:dyDescent="0.25">
      <c r="B405" s="236" t="s">
        <v>1011</v>
      </c>
      <c r="C405" s="74"/>
      <c r="D405" s="76" t="s">
        <v>154</v>
      </c>
      <c r="E405" s="77">
        <v>11200</v>
      </c>
      <c r="F405" s="75" t="s">
        <v>34</v>
      </c>
      <c r="G405" s="75"/>
      <c r="H405" s="74"/>
      <c r="I405" s="74"/>
      <c r="J405" s="74"/>
      <c r="K405" s="74"/>
      <c r="L405" s="74"/>
      <c r="M405" s="74"/>
      <c r="N405" s="74"/>
      <c r="O405" s="74"/>
    </row>
    <row r="406" spans="1:17" ht="18" x14ac:dyDescent="0.35">
      <c r="B406" s="47" t="s">
        <v>32</v>
      </c>
      <c r="C406" s="47"/>
      <c r="D406" s="78" t="s">
        <v>155</v>
      </c>
      <c r="E406" s="79">
        <v>50</v>
      </c>
      <c r="F406" s="80" t="s">
        <v>34</v>
      </c>
      <c r="G406" s="75"/>
      <c r="H406" s="74"/>
      <c r="I406" s="74"/>
      <c r="J406" s="74"/>
      <c r="K406" s="74"/>
      <c r="L406" s="74"/>
      <c r="M406" s="74"/>
      <c r="N406" s="59" t="s">
        <v>164</v>
      </c>
      <c r="O406" s="81"/>
      <c r="Q406" s="149" t="s">
        <v>165</v>
      </c>
    </row>
    <row r="407" spans="1:17" ht="18" x14ac:dyDescent="0.35">
      <c r="B407" s="47" t="s">
        <v>1012</v>
      </c>
      <c r="C407" s="47"/>
      <c r="D407" s="78" t="s">
        <v>156</v>
      </c>
      <c r="E407" s="79">
        <v>70</v>
      </c>
      <c r="F407" s="75" t="s">
        <v>34</v>
      </c>
      <c r="G407" s="80"/>
      <c r="H407" s="74"/>
      <c r="I407" s="74"/>
      <c r="J407" s="74"/>
      <c r="K407" s="74"/>
      <c r="N407" s="147" t="s">
        <v>166</v>
      </c>
      <c r="O407" s="147"/>
      <c r="P407" s="225" t="s">
        <v>183</v>
      </c>
      <c r="Q407" s="225"/>
    </row>
    <row r="408" spans="1:17" ht="15.75" thickBot="1" x14ac:dyDescent="0.3">
      <c r="B408" s="38"/>
      <c r="C408" s="38"/>
      <c r="D408" s="39"/>
      <c r="E408" s="39"/>
      <c r="F408" s="39"/>
      <c r="G408" s="40"/>
      <c r="H408" s="39"/>
      <c r="I408" s="39"/>
      <c r="J408" s="39"/>
      <c r="K408" s="39"/>
      <c r="N408" s="56" t="s">
        <v>204</v>
      </c>
      <c r="O408"/>
    </row>
    <row r="409" spans="1:17" ht="16.5" thickTop="1" thickBot="1" x14ac:dyDescent="0.3">
      <c r="A409" s="36"/>
      <c r="B409" s="35" t="s">
        <v>289</v>
      </c>
      <c r="C409" s="36"/>
      <c r="D409" s="150">
        <f>B402</f>
        <v>10.17</v>
      </c>
      <c r="E409" s="36"/>
      <c r="F409" s="36"/>
      <c r="G409" s="37"/>
      <c r="H409" s="36"/>
      <c r="I409" s="36"/>
      <c r="J409" s="39"/>
      <c r="K409" s="39"/>
    </row>
    <row r="410" spans="1:17" ht="15.75" thickTop="1" x14ac:dyDescent="0.25">
      <c r="B410" s="38"/>
      <c r="C410" s="38"/>
      <c r="D410" s="39"/>
      <c r="E410" s="39"/>
      <c r="F410" s="39"/>
      <c r="G410" s="40"/>
      <c r="H410" s="39"/>
      <c r="I410" s="39"/>
      <c r="J410" s="39"/>
      <c r="K410" s="39"/>
    </row>
    <row r="411" spans="1:17" x14ac:dyDescent="0.25">
      <c r="B411" s="38"/>
      <c r="C411" s="38"/>
      <c r="D411" s="39"/>
      <c r="E411" s="39"/>
      <c r="F411" s="39"/>
      <c r="G411" s="40"/>
      <c r="H411" s="39"/>
      <c r="I411" s="39"/>
      <c r="J411" s="39"/>
      <c r="K411" s="39"/>
    </row>
    <row r="412" spans="1:17" x14ac:dyDescent="0.25">
      <c r="B412" s="38"/>
      <c r="C412" s="38"/>
      <c r="D412" s="39"/>
      <c r="E412" s="39"/>
      <c r="F412" s="39"/>
      <c r="G412" s="40"/>
      <c r="H412" s="39"/>
      <c r="I412" s="39"/>
      <c r="J412" s="39"/>
      <c r="K412" s="39"/>
    </row>
    <row r="413" spans="1:17" x14ac:dyDescent="0.25">
      <c r="B413" s="38"/>
      <c r="C413" s="38"/>
      <c r="D413" s="39"/>
      <c r="E413" s="39"/>
      <c r="F413" s="39"/>
      <c r="G413" s="40"/>
      <c r="H413" s="39"/>
      <c r="I413" s="39"/>
      <c r="J413" s="39"/>
      <c r="K413" s="39"/>
    </row>
    <row r="414" spans="1:17" x14ac:dyDescent="0.25">
      <c r="B414" s="38"/>
      <c r="C414" s="38"/>
      <c r="D414" s="39"/>
      <c r="E414" s="39"/>
      <c r="F414" s="39"/>
      <c r="G414" s="40"/>
      <c r="H414" s="39"/>
      <c r="I414" s="39"/>
      <c r="J414" s="39"/>
      <c r="K414" s="39"/>
    </row>
    <row r="415" spans="1:17" x14ac:dyDescent="0.25">
      <c r="B415" s="1" t="s">
        <v>1</v>
      </c>
    </row>
    <row r="416" spans="1:17" x14ac:dyDescent="0.25">
      <c r="B416" s="4" t="s">
        <v>95</v>
      </c>
      <c r="C416" t="s">
        <v>286</v>
      </c>
    </row>
    <row r="417" spans="2:17" x14ac:dyDescent="0.25">
      <c r="B417" s="1" t="s">
        <v>2</v>
      </c>
    </row>
    <row r="418" spans="2:17" x14ac:dyDescent="0.25">
      <c r="B418" s="4" t="s">
        <v>97</v>
      </c>
      <c r="C418" t="s">
        <v>282</v>
      </c>
    </row>
    <row r="419" spans="2:17" x14ac:dyDescent="0.25">
      <c r="B419" s="4" t="s">
        <v>99</v>
      </c>
      <c r="C419" t="s">
        <v>287</v>
      </c>
      <c r="G419"/>
    </row>
    <row r="420" spans="2:17" x14ac:dyDescent="0.25">
      <c r="B420" s="4" t="s">
        <v>101</v>
      </c>
      <c r="C420" t="s">
        <v>288</v>
      </c>
      <c r="G420"/>
    </row>
    <row r="421" spans="2:17" x14ac:dyDescent="0.25">
      <c r="B421" s="1" t="s">
        <v>3</v>
      </c>
      <c r="G421"/>
    </row>
    <row r="422" spans="2:17" x14ac:dyDescent="0.25">
      <c r="G422"/>
      <c r="N422" s="59" t="s">
        <v>164</v>
      </c>
      <c r="O422" s="81"/>
      <c r="Q422" s="149" t="s">
        <v>165</v>
      </c>
    </row>
    <row r="423" spans="2:17" x14ac:dyDescent="0.25">
      <c r="G423"/>
      <c r="N423" s="147" t="s">
        <v>166</v>
      </c>
      <c r="O423" s="147"/>
      <c r="P423" s="148" t="s">
        <v>183</v>
      </c>
      <c r="Q423" s="148"/>
    </row>
    <row r="424" spans="2:17" ht="15.75" thickBot="1" x14ac:dyDescent="0.3">
      <c r="B424" s="35" t="s">
        <v>285</v>
      </c>
      <c r="C424" s="36"/>
      <c r="D424" s="36"/>
      <c r="E424" s="37"/>
      <c r="F424" s="37"/>
      <c r="G424" s="37"/>
      <c r="H424" s="36"/>
      <c r="I424" s="83"/>
      <c r="J424" s="83"/>
      <c r="K424" s="83"/>
      <c r="L424" s="36"/>
      <c r="M424" s="36"/>
      <c r="N424" s="56" t="s">
        <v>204</v>
      </c>
      <c r="O424"/>
    </row>
    <row r="425" spans="2:17" ht="15.75" thickTop="1" x14ac:dyDescent="0.25">
      <c r="G425"/>
    </row>
    <row r="426" spans="2:17" x14ac:dyDescent="0.25">
      <c r="B426" s="1" t="s">
        <v>157</v>
      </c>
      <c r="D426" s="4" t="s">
        <v>158</v>
      </c>
      <c r="E426" s="42">
        <v>24</v>
      </c>
      <c r="F426" t="s">
        <v>43</v>
      </c>
      <c r="G426"/>
      <c r="H426" s="41"/>
      <c r="J426" s="4" t="s">
        <v>158</v>
      </c>
      <c r="K426" s="42">
        <f>E426</f>
        <v>24</v>
      </c>
      <c r="L426" t="s">
        <v>43</v>
      </c>
      <c r="M426" s="48"/>
    </row>
    <row r="427" spans="2:17" x14ac:dyDescent="0.25">
      <c r="B427" s="1" t="s">
        <v>292</v>
      </c>
      <c r="D427" s="4"/>
      <c r="E427" s="42" t="s">
        <v>293</v>
      </c>
      <c r="G427"/>
      <c r="H427" s="41"/>
      <c r="J427" s="4"/>
      <c r="K427" s="42" t="str">
        <f>E427</f>
        <v>Simply</v>
      </c>
      <c r="M427" s="48"/>
    </row>
    <row r="428" spans="2:17" x14ac:dyDescent="0.25">
      <c r="B428" s="41" t="s">
        <v>159</v>
      </c>
      <c r="D428" s="4" t="s">
        <v>20</v>
      </c>
      <c r="E428" s="42">
        <v>2.5</v>
      </c>
      <c r="F428" s="81" t="s">
        <v>291</v>
      </c>
      <c r="H428" s="43"/>
      <c r="I428" s="43"/>
      <c r="J428" s="4" t="s">
        <v>20</v>
      </c>
      <c r="K428" s="42">
        <f>E428</f>
        <v>2.5</v>
      </c>
      <c r="L428" s="81" t="str">
        <f>F428</f>
        <v>kip/ft</v>
      </c>
      <c r="M428" s="48"/>
    </row>
    <row r="429" spans="2:17" x14ac:dyDescent="0.25">
      <c r="B429" s="41" t="s">
        <v>160</v>
      </c>
      <c r="D429" s="4" t="s">
        <v>24</v>
      </c>
      <c r="E429" s="42">
        <v>50</v>
      </c>
      <c r="F429" s="81" t="s">
        <v>21</v>
      </c>
      <c r="H429" s="43"/>
      <c r="I429" s="43"/>
      <c r="J429" s="4" t="s">
        <v>24</v>
      </c>
      <c r="K429" s="42">
        <f>E429</f>
        <v>50</v>
      </c>
      <c r="L429" s="81" t="str">
        <f>F429</f>
        <v>kip</v>
      </c>
      <c r="N429" s="48"/>
    </row>
    <row r="430" spans="2:17" ht="18" x14ac:dyDescent="0.35">
      <c r="B430" s="41" t="s">
        <v>161</v>
      </c>
      <c r="D430" s="49" t="s">
        <v>81</v>
      </c>
      <c r="E430" s="50">
        <v>0.9</v>
      </c>
      <c r="F430" s="39"/>
      <c r="H430" s="43"/>
      <c r="I430" s="43"/>
      <c r="J430" s="49" t="s">
        <v>162</v>
      </c>
      <c r="K430" s="50">
        <v>1.5</v>
      </c>
      <c r="L430" s="50"/>
      <c r="N430" s="48"/>
    </row>
    <row r="431" spans="2:17" ht="18" x14ac:dyDescent="0.35">
      <c r="B431" s="41"/>
      <c r="D431" s="51" t="s">
        <v>163</v>
      </c>
      <c r="E431" s="52">
        <v>0.75</v>
      </c>
      <c r="F431" s="39"/>
      <c r="H431" s="43"/>
      <c r="I431" s="43"/>
      <c r="J431" s="49" t="s">
        <v>162</v>
      </c>
      <c r="K431" s="50">
        <v>2</v>
      </c>
      <c r="O431"/>
    </row>
    <row r="432" spans="2:17" x14ac:dyDescent="0.25">
      <c r="C432" s="4"/>
      <c r="F432" s="4"/>
      <c r="G432"/>
      <c r="I432" s="4"/>
      <c r="J432" s="4"/>
      <c r="K432" s="4"/>
      <c r="O432"/>
    </row>
    <row r="433" spans="2:17" ht="15.75" thickBot="1" x14ac:dyDescent="0.3">
      <c r="C433" s="56" t="s">
        <v>167</v>
      </c>
      <c r="D433" s="36"/>
      <c r="E433" s="36"/>
      <c r="F433" s="39"/>
      <c r="H433" s="56" t="s">
        <v>168</v>
      </c>
      <c r="I433" s="36"/>
      <c r="J433" s="36"/>
      <c r="K433" s="36"/>
      <c r="L433" s="36"/>
      <c r="M433" s="36"/>
      <c r="N433" s="56"/>
    </row>
    <row r="434" spans="2:17" ht="15.75" thickTop="1" x14ac:dyDescent="0.25">
      <c r="B434" s="1"/>
      <c r="C434" s="39"/>
      <c r="D434" s="39"/>
      <c r="E434" s="39"/>
      <c r="F434" s="39"/>
      <c r="H434" s="39"/>
      <c r="I434" s="39"/>
      <c r="J434" s="39"/>
      <c r="K434" s="39"/>
      <c r="N434" s="58"/>
      <c r="O434" s="59"/>
    </row>
    <row r="435" spans="2:17" x14ac:dyDescent="0.25">
      <c r="B435" s="57" t="s">
        <v>169</v>
      </c>
      <c r="C435" s="38" t="s">
        <v>170</v>
      </c>
      <c r="D435" s="39"/>
      <c r="E435" s="39"/>
      <c r="F435" s="39"/>
      <c r="H435" s="38" t="s">
        <v>170</v>
      </c>
      <c r="M435" s="59"/>
    </row>
    <row r="436" spans="2:17" x14ac:dyDescent="0.25">
      <c r="B436" s="3" t="s">
        <v>171</v>
      </c>
      <c r="D436" s="49" t="s">
        <v>103</v>
      </c>
      <c r="E436" s="50">
        <f>1.6*E429</f>
        <v>80</v>
      </c>
      <c r="F436" s="59" t="s">
        <v>21</v>
      </c>
      <c r="G436" s="39"/>
      <c r="H436" s="39"/>
      <c r="I436" s="39"/>
      <c r="J436" s="49" t="s">
        <v>172</v>
      </c>
      <c r="K436" s="50">
        <f>K429</f>
        <v>50</v>
      </c>
      <c r="L436" s="59" t="s">
        <v>21</v>
      </c>
      <c r="M436" s="59"/>
    </row>
    <row r="437" spans="2:17" x14ac:dyDescent="0.25">
      <c r="B437" s="3" t="s">
        <v>955</v>
      </c>
      <c r="D437" s="49" t="s">
        <v>953</v>
      </c>
      <c r="E437" s="50">
        <f>1.2*E428</f>
        <v>3</v>
      </c>
      <c r="F437" s="59" t="str">
        <f>F428</f>
        <v>kip/ft</v>
      </c>
      <c r="G437"/>
      <c r="J437" s="49" t="s">
        <v>954</v>
      </c>
      <c r="K437" s="50">
        <f>K428</f>
        <v>2.5</v>
      </c>
      <c r="L437" s="59" t="str">
        <f>L428</f>
        <v>kip/ft</v>
      </c>
      <c r="M437" s="59"/>
    </row>
    <row r="438" spans="2:17" x14ac:dyDescent="0.25">
      <c r="B438" s="96" t="s">
        <v>221</v>
      </c>
      <c r="D438" s="49" t="s">
        <v>947</v>
      </c>
      <c r="E438" s="50">
        <f>E437*E426/2+E436</f>
        <v>116</v>
      </c>
      <c r="F438" s="59" t="str">
        <f>F436</f>
        <v>kip</v>
      </c>
      <c r="G438"/>
      <c r="J438" s="49" t="s">
        <v>949</v>
      </c>
      <c r="K438" s="50">
        <f>K437*K426/2+K436</f>
        <v>80</v>
      </c>
      <c r="L438" s="59" t="str">
        <f>L436</f>
        <v>kip</v>
      </c>
      <c r="M438" s="59"/>
    </row>
    <row r="439" spans="2:17" x14ac:dyDescent="0.25">
      <c r="B439" s="96" t="s">
        <v>202</v>
      </c>
      <c r="D439" s="49" t="s">
        <v>294</v>
      </c>
      <c r="E439" s="50">
        <f>E437*E426^2/8+E436*E426/4</f>
        <v>696</v>
      </c>
      <c r="F439" s="59" t="s">
        <v>239</v>
      </c>
      <c r="G439"/>
      <c r="J439" s="49" t="s">
        <v>926</v>
      </c>
      <c r="K439" s="50">
        <f>K437*K426^2/8+K436*K426/4</f>
        <v>480</v>
      </c>
      <c r="L439" s="59" t="s">
        <v>239</v>
      </c>
      <c r="M439" s="59"/>
    </row>
    <row r="440" spans="2:17" x14ac:dyDescent="0.25">
      <c r="B440" s="3"/>
      <c r="D440" s="49"/>
      <c r="E440" s="50"/>
      <c r="F440" s="59"/>
      <c r="G440"/>
      <c r="J440" s="49"/>
      <c r="K440" s="50"/>
      <c r="L440" s="59"/>
      <c r="M440" s="59"/>
    </row>
    <row r="441" spans="2:17" x14ac:dyDescent="0.25">
      <c r="B441" s="57" t="s">
        <v>169</v>
      </c>
      <c r="C441" s="1" t="s">
        <v>174</v>
      </c>
      <c r="D441" s="39"/>
      <c r="E441" s="39"/>
      <c r="F441" s="39"/>
      <c r="H441" s="1" t="s">
        <v>174</v>
      </c>
      <c r="J441" s="49"/>
      <c r="K441" s="50"/>
      <c r="L441" s="59"/>
      <c r="M441" s="59"/>
    </row>
    <row r="442" spans="2:17" x14ac:dyDescent="0.25">
      <c r="B442" s="140" t="s">
        <v>243</v>
      </c>
      <c r="C442" s="84"/>
      <c r="D442" s="99"/>
      <c r="E442" s="16" t="s">
        <v>189</v>
      </c>
      <c r="F442" s="59"/>
      <c r="H442" s="49"/>
      <c r="J442" s="50"/>
      <c r="K442" s="16" t="s">
        <v>189</v>
      </c>
      <c r="L442" s="59"/>
      <c r="M442" s="59"/>
      <c r="P442" s="81" t="s">
        <v>175</v>
      </c>
      <c r="Q442" s="155" t="s">
        <v>252</v>
      </c>
    </row>
    <row r="443" spans="2:17" ht="18" x14ac:dyDescent="0.35">
      <c r="B443" s="1" t="s">
        <v>176</v>
      </c>
      <c r="C443" s="10"/>
      <c r="D443" s="44" t="s">
        <v>238</v>
      </c>
      <c r="E443" s="133">
        <f>VLOOKUP(E442, '[4]Table 3-2'!$B$1:$O$274, 5, FALSE)</f>
        <v>22.4</v>
      </c>
      <c r="F443" s="134" t="s">
        <v>239</v>
      </c>
      <c r="H443" s="49"/>
      <c r="I443" s="50"/>
      <c r="J443" s="44" t="s">
        <v>937</v>
      </c>
      <c r="K443" s="133">
        <f>VLOOKUP(K442, '[4]Table 3-2'!$B$1:$O$274, 4, FALSE)</f>
        <v>76</v>
      </c>
      <c r="L443" s="134" t="s">
        <v>239</v>
      </c>
      <c r="M443" s="59"/>
      <c r="P443" s="81" t="s">
        <v>175</v>
      </c>
      <c r="Q443" s="155" t="s">
        <v>252</v>
      </c>
    </row>
    <row r="444" spans="2:17" ht="18" x14ac:dyDescent="0.35">
      <c r="B444" s="1"/>
      <c r="C444" s="10"/>
      <c r="D444" s="44" t="s">
        <v>957</v>
      </c>
      <c r="E444" s="133">
        <f>VLOOKUP(E442, '[4]Table 3-2'!$B$1:$O$274, 14, FALSE)</f>
        <v>0</v>
      </c>
      <c r="F444" s="134"/>
      <c r="H444" s="49"/>
      <c r="I444" s="50"/>
      <c r="J444" s="44" t="s">
        <v>959</v>
      </c>
      <c r="K444" s="133">
        <f>VLOOKUP(K442, '[4]Table 3-2'!$B$1:$O$274, 14, FALSE)</f>
        <v>0</v>
      </c>
      <c r="L444" s="134"/>
      <c r="M444" s="59"/>
      <c r="P444" s="81"/>
      <c r="Q444" s="155"/>
    </row>
    <row r="445" spans="2:17" ht="18" x14ac:dyDescent="0.35">
      <c r="B445" s="140" t="s">
        <v>222</v>
      </c>
      <c r="C445" s="84"/>
      <c r="D445" s="44" t="s">
        <v>956</v>
      </c>
      <c r="E445" s="99" t="str">
        <f>IF(E442&gt;E438, "OK", "N.G")</f>
        <v>OK</v>
      </c>
      <c r="F445" s="59"/>
      <c r="H445" s="49"/>
      <c r="I445" s="50"/>
      <c r="J445" s="44" t="s">
        <v>958</v>
      </c>
      <c r="K445" s="99" t="str">
        <f>IF(K442&gt;K438, "OK", "N.G")</f>
        <v>OK</v>
      </c>
      <c r="L445" s="59"/>
      <c r="M445" s="59"/>
      <c r="N445" s="85" t="s">
        <v>960</v>
      </c>
      <c r="P445" s="81"/>
      <c r="Q445" s="81"/>
    </row>
    <row r="446" spans="2:17" ht="18" x14ac:dyDescent="0.35">
      <c r="C446" s="84"/>
      <c r="D446" s="44" t="s">
        <v>249</v>
      </c>
      <c r="E446" s="99" t="str">
        <f>IF(E443&gt;E439, "OK", "N.G")</f>
        <v>N.G</v>
      </c>
      <c r="F446" s="59"/>
      <c r="H446" s="49"/>
      <c r="I446" s="50"/>
      <c r="J446" s="44" t="s">
        <v>935</v>
      </c>
      <c r="K446" s="99" t="str">
        <f>IF(K443&gt;K439, "OK", "N.G")</f>
        <v>N.G</v>
      </c>
      <c r="L446" s="59"/>
      <c r="M446" s="59"/>
      <c r="N446" s="85" t="s">
        <v>961</v>
      </c>
    </row>
    <row r="447" spans="2:17" ht="15.75" thickBot="1" x14ac:dyDescent="0.3">
      <c r="B447" s="84"/>
      <c r="C447" s="84"/>
      <c r="D447" s="99"/>
      <c r="E447" s="99"/>
      <c r="F447" s="59"/>
      <c r="H447" s="49"/>
      <c r="I447" s="50"/>
      <c r="J447" s="50"/>
      <c r="K447" s="50"/>
      <c r="L447" s="59"/>
      <c r="M447" s="59"/>
    </row>
    <row r="448" spans="2:17" ht="15.75" thickBot="1" x14ac:dyDescent="0.3">
      <c r="B448" s="101" t="s">
        <v>229</v>
      </c>
      <c r="D448" s="64" t="s">
        <v>179</v>
      </c>
      <c r="E448" s="65" t="str">
        <f>E442</f>
        <v>W24X76</v>
      </c>
      <c r="F448" s="66"/>
      <c r="G448" s="39"/>
      <c r="J448" s="67" t="s">
        <v>180</v>
      </c>
      <c r="K448" s="65" t="str">
        <f>E448</f>
        <v>W24X76</v>
      </c>
      <c r="L448" s="66"/>
      <c r="M448" s="59"/>
      <c r="N448" s="73" t="s">
        <v>181</v>
      </c>
    </row>
    <row r="449" spans="1:17" x14ac:dyDescent="0.25">
      <c r="B449" s="1"/>
      <c r="D449" s="49"/>
      <c r="E449" s="58"/>
      <c r="F449" s="39"/>
      <c r="G449"/>
      <c r="H449" s="49"/>
      <c r="I449" s="58"/>
      <c r="J449" s="58"/>
      <c r="K449" s="58"/>
    </row>
    <row r="450" spans="1:17" ht="15.75" thickBot="1" x14ac:dyDescent="0.3">
      <c r="A450" s="152"/>
      <c r="B450" s="153">
        <v>10.24</v>
      </c>
      <c r="C450" s="70" t="s">
        <v>290</v>
      </c>
      <c r="D450" s="70"/>
      <c r="E450" s="71"/>
      <c r="F450" s="71"/>
      <c r="G450" s="72"/>
      <c r="H450" s="71"/>
      <c r="I450" s="71"/>
      <c r="J450" s="71"/>
      <c r="K450" s="71"/>
      <c r="L450" s="71"/>
      <c r="M450" s="71"/>
      <c r="N450" s="71"/>
      <c r="O450" s="71"/>
    </row>
    <row r="451" spans="1:17" ht="15.75" thickTop="1" x14ac:dyDescent="0.25">
      <c r="B451" s="73"/>
      <c r="C451" s="73"/>
      <c r="D451" s="74"/>
      <c r="E451" s="74"/>
      <c r="F451" s="74"/>
      <c r="G451" s="75"/>
      <c r="H451" s="74"/>
      <c r="I451" s="74"/>
      <c r="J451" s="74"/>
      <c r="K451" s="74"/>
    </row>
    <row r="452" spans="1:17" x14ac:dyDescent="0.25">
      <c r="B452" s="236" t="s">
        <v>152</v>
      </c>
      <c r="C452" s="74"/>
      <c r="D452" s="76" t="s">
        <v>153</v>
      </c>
      <c r="E452" s="77">
        <v>29000</v>
      </c>
      <c r="F452" s="75" t="s">
        <v>34</v>
      </c>
      <c r="G452" s="75"/>
      <c r="H452" s="74"/>
      <c r="I452" s="74"/>
      <c r="J452" s="76" t="s">
        <v>153</v>
      </c>
      <c r="K452" s="77">
        <v>29000</v>
      </c>
      <c r="L452" s="75" t="s">
        <v>34</v>
      </c>
      <c r="M452" s="74"/>
      <c r="N452" s="74"/>
      <c r="O452" s="74"/>
    </row>
    <row r="453" spans="1:17" x14ac:dyDescent="0.25">
      <c r="B453" s="236" t="s">
        <v>1011</v>
      </c>
      <c r="C453" s="74"/>
      <c r="D453" s="76" t="s">
        <v>154</v>
      </c>
      <c r="E453" s="77">
        <v>11200</v>
      </c>
      <c r="F453" s="75" t="s">
        <v>34</v>
      </c>
      <c r="G453" s="75"/>
      <c r="H453" s="74"/>
      <c r="I453" s="74"/>
      <c r="J453" s="76" t="s">
        <v>154</v>
      </c>
      <c r="K453" s="77">
        <v>11200</v>
      </c>
      <c r="L453" s="75" t="s">
        <v>34</v>
      </c>
      <c r="M453" s="74"/>
      <c r="N453" s="74"/>
      <c r="O453" s="74"/>
    </row>
    <row r="454" spans="1:17" ht="18" x14ac:dyDescent="0.35">
      <c r="B454" s="47" t="s">
        <v>32</v>
      </c>
      <c r="C454" s="47"/>
      <c r="D454" s="78" t="s">
        <v>155</v>
      </c>
      <c r="E454" s="79">
        <v>50</v>
      </c>
      <c r="F454" s="80" t="s">
        <v>34</v>
      </c>
      <c r="G454" s="75"/>
      <c r="H454" s="74"/>
      <c r="I454" s="74"/>
      <c r="J454" s="78" t="s">
        <v>155</v>
      </c>
      <c r="K454" s="79">
        <v>50</v>
      </c>
      <c r="L454" s="80" t="s">
        <v>34</v>
      </c>
      <c r="M454" s="74"/>
      <c r="N454" s="59" t="s">
        <v>164</v>
      </c>
      <c r="O454" s="81"/>
      <c r="Q454" s="149" t="s">
        <v>165</v>
      </c>
    </row>
    <row r="455" spans="1:17" ht="18" x14ac:dyDescent="0.35">
      <c r="B455" s="47" t="s">
        <v>1012</v>
      </c>
      <c r="C455" s="47"/>
      <c r="D455" s="78" t="s">
        <v>156</v>
      </c>
      <c r="E455" s="79">
        <v>70</v>
      </c>
      <c r="F455" s="75" t="s">
        <v>34</v>
      </c>
      <c r="G455" s="80"/>
      <c r="H455" s="74"/>
      <c r="I455" s="74"/>
      <c r="J455" s="78" t="s">
        <v>156</v>
      </c>
      <c r="K455" s="79">
        <v>70</v>
      </c>
      <c r="L455" s="75" t="s">
        <v>34</v>
      </c>
    </row>
    <row r="456" spans="1:17" x14ac:dyDescent="0.25">
      <c r="B456" s="38"/>
      <c r="C456" s="38"/>
      <c r="D456" s="39"/>
      <c r="E456" s="39"/>
      <c r="F456" s="39"/>
      <c r="G456" s="40"/>
      <c r="H456" s="39"/>
      <c r="I456" s="39"/>
      <c r="J456" s="39"/>
      <c r="K456" s="39"/>
      <c r="N456" s="147" t="s">
        <v>166</v>
      </c>
      <c r="O456" s="147"/>
      <c r="P456" s="225" t="s">
        <v>183</v>
      </c>
      <c r="Q456" s="225"/>
    </row>
    <row r="457" spans="1:17" ht="15.75" thickBot="1" x14ac:dyDescent="0.3">
      <c r="A457" s="36"/>
      <c r="B457" s="35" t="s">
        <v>289</v>
      </c>
      <c r="C457" s="36"/>
      <c r="D457" s="35">
        <f>B450</f>
        <v>10.24</v>
      </c>
      <c r="E457" s="36"/>
      <c r="F457" s="36"/>
      <c r="G457" s="37"/>
      <c r="H457" s="36"/>
      <c r="I457" s="36"/>
      <c r="J457" s="36"/>
      <c r="K457" s="36"/>
      <c r="L457" s="36"/>
      <c r="M457" s="36"/>
      <c r="N457" s="56" t="s">
        <v>204</v>
      </c>
      <c r="O457"/>
    </row>
    <row r="458" spans="1:17" ht="15.75" thickTop="1" x14ac:dyDescent="0.25">
      <c r="B458" s="38"/>
      <c r="C458" s="38"/>
      <c r="D458" s="39"/>
      <c r="E458" s="39"/>
      <c r="F458" s="39"/>
      <c r="G458" s="40"/>
      <c r="H458" s="39"/>
      <c r="I458" s="39"/>
      <c r="J458" s="39"/>
      <c r="K458" s="39"/>
    </row>
    <row r="459" spans="1:17" x14ac:dyDescent="0.25">
      <c r="B459" s="38"/>
      <c r="C459" s="38"/>
      <c r="D459" s="39"/>
      <c r="E459" s="39"/>
      <c r="F459" s="39"/>
      <c r="G459" s="40"/>
      <c r="H459" s="39"/>
      <c r="I459" s="39"/>
      <c r="J459" s="39"/>
      <c r="K459" s="39"/>
    </row>
    <row r="460" spans="1:17" x14ac:dyDescent="0.25">
      <c r="B460" s="38"/>
      <c r="C460" s="38"/>
      <c r="D460" s="39"/>
      <c r="E460" s="39"/>
      <c r="F460" s="39"/>
      <c r="G460" s="40"/>
      <c r="H460" s="39"/>
      <c r="I460" s="39"/>
      <c r="J460" s="39"/>
      <c r="K460" s="39"/>
    </row>
    <row r="461" spans="1:17" x14ac:dyDescent="0.25">
      <c r="B461" s="38"/>
      <c r="C461" s="38"/>
      <c r="D461" s="39"/>
      <c r="E461" s="39"/>
      <c r="F461" s="39"/>
      <c r="G461" s="40"/>
      <c r="H461" s="39"/>
      <c r="I461" s="39"/>
      <c r="J461" s="39"/>
      <c r="K461" s="39"/>
    </row>
    <row r="462" spans="1:17" x14ac:dyDescent="0.25">
      <c r="B462" s="38"/>
      <c r="C462" s="38"/>
      <c r="D462" s="39"/>
      <c r="E462" s="39"/>
      <c r="F462" s="39"/>
      <c r="G462" s="40"/>
      <c r="H462" s="39"/>
      <c r="I462" s="39"/>
      <c r="J462" s="39"/>
      <c r="K462" s="39"/>
    </row>
    <row r="463" spans="1:17" x14ac:dyDescent="0.25">
      <c r="B463" s="38"/>
      <c r="C463" s="38"/>
      <c r="D463" s="39"/>
      <c r="E463" s="39"/>
      <c r="F463" s="39"/>
      <c r="G463" s="40"/>
      <c r="H463" s="39"/>
      <c r="I463" s="39"/>
      <c r="J463" s="39"/>
      <c r="K463" s="39"/>
    </row>
    <row r="464" spans="1:17" x14ac:dyDescent="0.25">
      <c r="B464" s="38"/>
      <c r="C464" s="38"/>
      <c r="D464" s="39"/>
      <c r="E464" s="39"/>
      <c r="F464" s="39"/>
      <c r="G464" s="40"/>
      <c r="H464" s="39"/>
      <c r="I464" s="39"/>
      <c r="J464" s="39"/>
      <c r="K464" s="39"/>
    </row>
    <row r="465" spans="2:11" x14ac:dyDescent="0.25">
      <c r="B465" s="38"/>
      <c r="C465" s="38"/>
      <c r="D465" s="39"/>
      <c r="E465" s="39"/>
      <c r="F465" s="39"/>
      <c r="G465" s="40"/>
      <c r="H465" s="39"/>
      <c r="I465" s="39"/>
      <c r="J465" s="39"/>
      <c r="K465" s="39"/>
    </row>
    <row r="466" spans="2:11" x14ac:dyDescent="0.25">
      <c r="B466" s="38"/>
      <c r="C466" s="38"/>
      <c r="D466" s="39"/>
      <c r="E466" s="39"/>
      <c r="F466" s="39"/>
      <c r="G466" s="40"/>
      <c r="H466" s="39"/>
      <c r="I466" s="39"/>
      <c r="J466" s="39"/>
      <c r="K466" s="39"/>
    </row>
    <row r="467" spans="2:11" x14ac:dyDescent="0.25">
      <c r="B467" s="38"/>
      <c r="C467" s="38"/>
      <c r="D467" s="39"/>
      <c r="E467" s="39"/>
      <c r="F467" s="39"/>
      <c r="G467" s="40"/>
      <c r="H467" s="39"/>
      <c r="I467" s="39"/>
      <c r="J467" s="39"/>
      <c r="K467" s="39"/>
    </row>
    <row r="468" spans="2:11" x14ac:dyDescent="0.25">
      <c r="B468" s="38"/>
      <c r="C468" s="38"/>
      <c r="D468" s="39"/>
      <c r="E468" s="39"/>
      <c r="F468" s="39"/>
      <c r="G468" s="40"/>
      <c r="H468" s="39"/>
      <c r="I468" s="39"/>
      <c r="J468" s="39"/>
      <c r="K468" s="39"/>
    </row>
    <row r="469" spans="2:11" x14ac:dyDescent="0.25">
      <c r="B469" s="38"/>
      <c r="C469" s="38"/>
      <c r="D469" s="39"/>
      <c r="E469" s="39"/>
      <c r="F469" s="39"/>
      <c r="G469" s="40"/>
      <c r="H469" s="39"/>
      <c r="I469" s="39"/>
      <c r="J469" s="39"/>
      <c r="K469" s="39"/>
    </row>
    <row r="470" spans="2:11" x14ac:dyDescent="0.25">
      <c r="B470" s="38"/>
      <c r="C470" s="38"/>
      <c r="D470" s="39"/>
      <c r="E470" s="39"/>
      <c r="F470" s="39"/>
      <c r="G470" s="40"/>
      <c r="H470" s="39"/>
      <c r="I470" s="39"/>
      <c r="J470" s="39"/>
      <c r="K470" s="39"/>
    </row>
    <row r="471" spans="2:11" x14ac:dyDescent="0.25">
      <c r="B471" s="38"/>
      <c r="C471" s="38"/>
      <c r="D471" s="39"/>
      <c r="E471" s="39"/>
      <c r="F471" s="39"/>
      <c r="G471" s="40"/>
      <c r="H471" s="39"/>
      <c r="I471" s="39"/>
      <c r="J471" s="39"/>
      <c r="K471" s="39"/>
    </row>
    <row r="472" spans="2:11" x14ac:dyDescent="0.25">
      <c r="B472" s="38"/>
      <c r="C472" s="38"/>
      <c r="D472" s="39"/>
      <c r="E472" s="39"/>
      <c r="F472" s="39"/>
      <c r="G472" s="40"/>
      <c r="H472" s="39"/>
      <c r="I472" s="39"/>
      <c r="J472" s="39"/>
      <c r="K472" s="39"/>
    </row>
    <row r="473" spans="2:11" x14ac:dyDescent="0.25">
      <c r="B473" s="38"/>
      <c r="C473" s="38"/>
      <c r="D473" s="39"/>
      <c r="E473" s="39"/>
      <c r="F473" s="39"/>
      <c r="G473" s="40"/>
      <c r="H473" s="39"/>
      <c r="I473" s="39"/>
      <c r="J473" s="39"/>
      <c r="K473" s="39"/>
    </row>
    <row r="474" spans="2:11" x14ac:dyDescent="0.25">
      <c r="B474" s="38"/>
      <c r="C474" s="38"/>
      <c r="D474" s="39"/>
      <c r="E474" s="39"/>
      <c r="F474" s="39"/>
      <c r="G474" s="40"/>
      <c r="H474" s="39"/>
      <c r="I474" s="39"/>
      <c r="J474" s="39"/>
      <c r="K474" s="39"/>
    </row>
    <row r="480" spans="2:11" x14ac:dyDescent="0.25">
      <c r="B480" s="1" t="s">
        <v>1</v>
      </c>
    </row>
    <row r="481" spans="2:14" x14ac:dyDescent="0.25">
      <c r="B481" s="4" t="s">
        <v>95</v>
      </c>
      <c r="C481" t="s">
        <v>962</v>
      </c>
    </row>
    <row r="482" spans="2:14" x14ac:dyDescent="0.25">
      <c r="B482" s="1" t="s">
        <v>2</v>
      </c>
    </row>
    <row r="483" spans="2:14" x14ac:dyDescent="0.25">
      <c r="B483" s="4" t="s">
        <v>97</v>
      </c>
      <c r="C483" t="s">
        <v>282</v>
      </c>
    </row>
    <row r="484" spans="2:14" x14ac:dyDescent="0.25">
      <c r="B484" s="4" t="s">
        <v>99</v>
      </c>
      <c r="C484" t="s">
        <v>287</v>
      </c>
    </row>
    <row r="485" spans="2:14" x14ac:dyDescent="0.25">
      <c r="B485" s="4" t="s">
        <v>101</v>
      </c>
      <c r="C485" t="s">
        <v>288</v>
      </c>
      <c r="G485"/>
    </row>
    <row r="486" spans="2:14" x14ac:dyDescent="0.25">
      <c r="B486" s="1" t="s">
        <v>3</v>
      </c>
      <c r="G486"/>
    </row>
    <row r="487" spans="2:14" x14ac:dyDescent="0.25">
      <c r="B487" s="4"/>
      <c r="G487"/>
    </row>
    <row r="488" spans="2:14" x14ac:dyDescent="0.25">
      <c r="B488" s="1"/>
      <c r="D488" s="49"/>
      <c r="E488" s="58"/>
      <c r="F488" s="39"/>
      <c r="G488"/>
      <c r="H488" s="49"/>
      <c r="I488" s="58"/>
      <c r="J488" s="58"/>
      <c r="K488" s="58"/>
    </row>
    <row r="489" spans="2:14" ht="15.75" thickBot="1" x14ac:dyDescent="0.3">
      <c r="B489" s="35" t="s">
        <v>966</v>
      </c>
      <c r="C489" s="36"/>
      <c r="D489" s="36"/>
      <c r="E489" s="37"/>
      <c r="F489" s="37"/>
      <c r="G489" s="37"/>
      <c r="H489" s="36"/>
      <c r="I489" s="83"/>
      <c r="J489" s="83"/>
      <c r="K489" s="83"/>
      <c r="L489" s="36"/>
      <c r="M489" s="36"/>
      <c r="N489" s="36" t="s">
        <v>36</v>
      </c>
    </row>
    <row r="490" spans="2:14" ht="15.75" thickTop="1" x14ac:dyDescent="0.25">
      <c r="G490"/>
    </row>
    <row r="491" spans="2:14" x14ac:dyDescent="0.25">
      <c r="B491" s="41" t="s">
        <v>963</v>
      </c>
      <c r="D491" s="226" t="s">
        <v>158</v>
      </c>
      <c r="E491" s="227">
        <v>30</v>
      </c>
      <c r="F491" s="81" t="s">
        <v>43</v>
      </c>
      <c r="G491"/>
      <c r="J491" s="226" t="s">
        <v>158</v>
      </c>
      <c r="K491" s="227">
        <v>30</v>
      </c>
      <c r="L491" s="81" t="s">
        <v>43</v>
      </c>
    </row>
    <row r="492" spans="2:14" x14ac:dyDescent="0.25">
      <c r="B492" s="41" t="s">
        <v>964</v>
      </c>
      <c r="D492" s="226" t="s">
        <v>965</v>
      </c>
      <c r="E492" s="227">
        <v>8</v>
      </c>
      <c r="F492" s="81" t="s">
        <v>43</v>
      </c>
      <c r="G492"/>
      <c r="J492" s="226" t="s">
        <v>965</v>
      </c>
      <c r="K492" s="227">
        <v>8</v>
      </c>
      <c r="L492" s="81" t="s">
        <v>43</v>
      </c>
    </row>
    <row r="493" spans="2:14" x14ac:dyDescent="0.25">
      <c r="B493" s="41" t="s">
        <v>967</v>
      </c>
      <c r="D493" s="4" t="s">
        <v>968</v>
      </c>
      <c r="E493" s="6">
        <v>145</v>
      </c>
      <c r="F493" t="s">
        <v>969</v>
      </c>
      <c r="G493"/>
      <c r="J493" s="4" t="s">
        <v>968</v>
      </c>
      <c r="K493" s="6">
        <v>145</v>
      </c>
      <c r="L493" t="s">
        <v>969</v>
      </c>
    </row>
    <row r="494" spans="2:14" x14ac:dyDescent="0.25">
      <c r="B494" s="41" t="s">
        <v>970</v>
      </c>
      <c r="D494" s="4"/>
      <c r="E494" s="6">
        <v>6</v>
      </c>
      <c r="F494" t="s">
        <v>51</v>
      </c>
      <c r="G494"/>
      <c r="J494" s="4"/>
      <c r="K494" s="6">
        <v>6</v>
      </c>
      <c r="L494" t="s">
        <v>51</v>
      </c>
    </row>
    <row r="495" spans="2:14" x14ac:dyDescent="0.25">
      <c r="B495" s="41" t="s">
        <v>159</v>
      </c>
      <c r="D495" s="4" t="s">
        <v>20</v>
      </c>
      <c r="E495" s="42">
        <f>(E494/12)*E492*E493</f>
        <v>580</v>
      </c>
      <c r="F495" s="81" t="s">
        <v>21</v>
      </c>
      <c r="J495" s="4" t="s">
        <v>20</v>
      </c>
      <c r="K495" s="98">
        <f>E495</f>
        <v>580</v>
      </c>
      <c r="L495" s="81" t="s">
        <v>21</v>
      </c>
      <c r="M495" s="48"/>
    </row>
    <row r="496" spans="2:14" x14ac:dyDescent="0.25">
      <c r="B496" s="41" t="s">
        <v>971</v>
      </c>
      <c r="D496" s="4" t="s">
        <v>972</v>
      </c>
      <c r="E496" s="42">
        <v>250</v>
      </c>
      <c r="F496" s="81" t="s">
        <v>973</v>
      </c>
      <c r="J496" s="4"/>
      <c r="K496" s="98"/>
      <c r="L496" s="81"/>
      <c r="M496" s="48"/>
    </row>
    <row r="497" spans="2:17" x14ac:dyDescent="0.25">
      <c r="B497" s="41" t="s">
        <v>160</v>
      </c>
      <c r="D497" s="4" t="s">
        <v>24</v>
      </c>
      <c r="E497" s="42">
        <f>E496*E492</f>
        <v>2000</v>
      </c>
      <c r="F497" s="81" t="s">
        <v>21</v>
      </c>
      <c r="J497" s="4" t="s">
        <v>24</v>
      </c>
      <c r="K497" s="98">
        <f>E497</f>
        <v>2000</v>
      </c>
      <c r="L497" s="81" t="s">
        <v>21</v>
      </c>
      <c r="M497" s="48"/>
    </row>
    <row r="498" spans="2:17" ht="18" x14ac:dyDescent="0.35">
      <c r="B498" s="41" t="s">
        <v>161</v>
      </c>
      <c r="D498" s="49" t="s">
        <v>81</v>
      </c>
      <c r="E498" s="50">
        <v>0.9</v>
      </c>
      <c r="F498" s="39"/>
      <c r="J498" s="49" t="s">
        <v>162</v>
      </c>
      <c r="K498" s="50">
        <v>1.5</v>
      </c>
      <c r="N498" s="48"/>
    </row>
    <row r="499" spans="2:17" ht="18" x14ac:dyDescent="0.35">
      <c r="B499" s="41"/>
      <c r="D499" s="51" t="s">
        <v>163</v>
      </c>
      <c r="E499" s="52">
        <v>0.75</v>
      </c>
      <c r="F499" s="39"/>
      <c r="J499" s="49" t="s">
        <v>162</v>
      </c>
      <c r="K499" s="50">
        <v>2</v>
      </c>
      <c r="N499" s="48"/>
    </row>
    <row r="500" spans="2:17" x14ac:dyDescent="0.25">
      <c r="C500" s="4"/>
      <c r="F500" s="4"/>
      <c r="G500"/>
      <c r="I500" s="4"/>
      <c r="J500" s="4"/>
      <c r="K500" s="4"/>
      <c r="O500"/>
    </row>
    <row r="501" spans="2:17" ht="15.75" thickBot="1" x14ac:dyDescent="0.3">
      <c r="C501" s="56" t="s">
        <v>167</v>
      </c>
      <c r="D501" s="36"/>
      <c r="E501" s="36"/>
      <c r="F501" s="39"/>
      <c r="H501" s="56" t="s">
        <v>168</v>
      </c>
      <c r="I501" s="36"/>
      <c r="J501" s="36"/>
      <c r="K501" s="36"/>
      <c r="L501" s="36"/>
      <c r="M501" s="36"/>
      <c r="N501" s="56"/>
      <c r="O501"/>
    </row>
    <row r="502" spans="2:17" ht="15.75" thickTop="1" x14ac:dyDescent="0.25">
      <c r="B502" s="1"/>
      <c r="C502" s="39"/>
      <c r="D502" s="39"/>
      <c r="E502" s="39"/>
      <c r="F502" s="39"/>
      <c r="H502" s="39"/>
      <c r="I502" s="39"/>
      <c r="J502" s="39"/>
      <c r="K502" s="39"/>
    </row>
    <row r="503" spans="2:17" ht="15.75" thickBot="1" x14ac:dyDescent="0.3">
      <c r="B503" s="57" t="s">
        <v>169</v>
      </c>
      <c r="C503" s="38" t="s">
        <v>170</v>
      </c>
      <c r="D503" s="39"/>
      <c r="E503" s="39"/>
      <c r="F503" s="39"/>
      <c r="H503" s="38" t="s">
        <v>170</v>
      </c>
      <c r="N503" s="58"/>
      <c r="O503" s="59"/>
    </row>
    <row r="504" spans="2:17" ht="15.75" thickBot="1" x14ac:dyDescent="0.3">
      <c r="B504" s="1" t="s">
        <v>171</v>
      </c>
      <c r="D504" s="60" t="s">
        <v>953</v>
      </c>
      <c r="E504" s="25">
        <f>1.2*E495+1.6*E497</f>
        <v>3896</v>
      </c>
      <c r="F504" s="61" t="s">
        <v>977</v>
      </c>
      <c r="J504" s="60" t="s">
        <v>954</v>
      </c>
      <c r="K504" s="25">
        <f>K497+K495</f>
        <v>2580</v>
      </c>
      <c r="L504" s="61" t="str">
        <f>F504</f>
        <v>lb/ft</v>
      </c>
      <c r="O504"/>
    </row>
    <row r="505" spans="2:17" x14ac:dyDescent="0.25">
      <c r="D505" s="49"/>
      <c r="E505" s="50"/>
      <c r="F505" s="59"/>
      <c r="H505" s="49"/>
      <c r="I505" s="50"/>
      <c r="J505" s="50"/>
      <c r="K505" s="50"/>
      <c r="L505" s="59"/>
      <c r="O505"/>
    </row>
    <row r="506" spans="2:17" x14ac:dyDescent="0.25">
      <c r="B506" s="1" t="s">
        <v>974</v>
      </c>
      <c r="C506" s="1"/>
      <c r="D506" s="8"/>
      <c r="E506" s="43"/>
      <c r="F506" s="39"/>
      <c r="G506" s="69"/>
      <c r="H506" s="62"/>
      <c r="I506" s="50"/>
      <c r="J506" s="1" t="s">
        <v>974</v>
      </c>
      <c r="K506" s="50"/>
      <c r="L506" s="39"/>
      <c r="M506" s="39"/>
      <c r="N506" s="1"/>
      <c r="O506"/>
    </row>
    <row r="507" spans="2:17" ht="18" x14ac:dyDescent="0.35">
      <c r="B507" s="41" t="s">
        <v>975</v>
      </c>
      <c r="C507" s="1"/>
      <c r="E507" s="228">
        <f>(E504*E491^2)/(8000)</f>
        <v>438.3</v>
      </c>
      <c r="F507" s="43" t="s">
        <v>239</v>
      </c>
      <c r="G507" s="69"/>
      <c r="H507" s="62"/>
      <c r="I507" s="49"/>
      <c r="J507" s="49" t="s">
        <v>926</v>
      </c>
      <c r="K507" s="228">
        <f>(K504*K491^2)/(8000)</f>
        <v>290.25</v>
      </c>
      <c r="L507" s="43" t="s">
        <v>239</v>
      </c>
      <c r="M507" s="69"/>
      <c r="N507" s="1"/>
      <c r="O507"/>
    </row>
    <row r="508" spans="2:17" ht="18" x14ac:dyDescent="0.35">
      <c r="B508" s="41" t="s">
        <v>976</v>
      </c>
      <c r="C508" s="1"/>
      <c r="E508" s="228">
        <f>(E504*E491)/(2000)</f>
        <v>58.44</v>
      </c>
      <c r="F508" s="43" t="s">
        <v>21</v>
      </c>
      <c r="G508" s="69"/>
      <c r="H508" s="62"/>
      <c r="I508" s="49"/>
      <c r="J508" s="49" t="s">
        <v>949</v>
      </c>
      <c r="K508" s="228">
        <f>(K504*K491)/(2000)</f>
        <v>38.700000000000003</v>
      </c>
      <c r="L508" s="43" t="s">
        <v>21</v>
      </c>
      <c r="M508" s="69"/>
      <c r="N508" s="1"/>
      <c r="O508"/>
    </row>
    <row r="509" spans="2:17" x14ac:dyDescent="0.25">
      <c r="B509" s="41" t="s">
        <v>992</v>
      </c>
      <c r="C509" s="1"/>
      <c r="D509" s="4" t="s">
        <v>993</v>
      </c>
      <c r="E509" s="228">
        <f>12*E491/240</f>
        <v>1.5</v>
      </c>
      <c r="F509" s="43" t="s">
        <v>51</v>
      </c>
      <c r="G509" s="69"/>
      <c r="H509" s="62"/>
      <c r="J509" s="4" t="s">
        <v>993</v>
      </c>
      <c r="K509" s="228">
        <f>12*K491/240</f>
        <v>1.5</v>
      </c>
      <c r="L509" s="43" t="s">
        <v>51</v>
      </c>
      <c r="M509" s="69"/>
      <c r="N509" s="1"/>
      <c r="O509"/>
    </row>
    <row r="510" spans="2:17" x14ac:dyDescent="0.25">
      <c r="B510" s="86"/>
      <c r="C510" s="68"/>
      <c r="D510" s="62"/>
      <c r="E510" s="50"/>
      <c r="F510" s="39"/>
      <c r="G510" s="69"/>
      <c r="H510" s="62"/>
      <c r="J510" s="62"/>
      <c r="K510" s="50"/>
      <c r="L510" s="39"/>
      <c r="M510" s="69"/>
      <c r="N510" s="1"/>
      <c r="O510"/>
    </row>
    <row r="511" spans="2:17" x14ac:dyDescent="0.25">
      <c r="B511" s="1" t="s">
        <v>978</v>
      </c>
      <c r="D511" s="12"/>
      <c r="E511" s="16" t="s">
        <v>645</v>
      </c>
      <c r="F511" s="43"/>
      <c r="G511" s="85"/>
      <c r="I511" s="49"/>
      <c r="J511" s="12"/>
      <c r="K511" s="16" t="s">
        <v>645</v>
      </c>
      <c r="L511" s="43"/>
      <c r="M511" s="85"/>
      <c r="N511" s="1" t="s">
        <v>176</v>
      </c>
      <c r="O511"/>
    </row>
    <row r="512" spans="2:17" ht="18" x14ac:dyDescent="0.35">
      <c r="B512" s="1"/>
      <c r="D512" s="4" t="s">
        <v>979</v>
      </c>
      <c r="E512" s="229">
        <f>VLOOKUP(E511, '[4]Table 3-2'!$B$1:$O$274, 5, FALSE)</f>
        <v>473</v>
      </c>
      <c r="F512" s="43" t="s">
        <v>239</v>
      </c>
      <c r="I512" s="49"/>
      <c r="J512" s="44" t="s">
        <v>937</v>
      </c>
      <c r="K512" s="229">
        <f>VLOOKUP(K511, '[4]Table 3-2'!$B$1:$O$274, 4, FALSE)</f>
        <v>314</v>
      </c>
      <c r="L512" s="43" t="s">
        <v>239</v>
      </c>
      <c r="M512" s="43"/>
      <c r="N512" s="230" t="s">
        <v>980</v>
      </c>
      <c r="O512"/>
      <c r="P512" t="s">
        <v>175</v>
      </c>
      <c r="Q512" s="63" t="s">
        <v>252</v>
      </c>
    </row>
    <row r="513" spans="2:17" ht="18" x14ac:dyDescent="0.35">
      <c r="B513" s="41"/>
      <c r="D513" s="4" t="s">
        <v>981</v>
      </c>
      <c r="E513" s="229">
        <f>VLOOKUP(E511, '[4]Table 3-2'!$B$1:$O$274, 14, FALSE)</f>
        <v>234</v>
      </c>
      <c r="F513" s="43" t="s">
        <v>21</v>
      </c>
      <c r="I513" s="50"/>
      <c r="J513" s="44" t="s">
        <v>959</v>
      </c>
      <c r="K513" s="229">
        <f>VLOOKUP(K511, '[4]Table 3-2'!$B$1:$O$274, 13, FALSE)</f>
        <v>156</v>
      </c>
      <c r="L513" s="43" t="s">
        <v>21</v>
      </c>
      <c r="M513" s="43"/>
      <c r="N513" s="230" t="s">
        <v>980</v>
      </c>
      <c r="O513"/>
      <c r="P513" t="s">
        <v>175</v>
      </c>
      <c r="Q513" s="63" t="s">
        <v>252</v>
      </c>
    </row>
    <row r="514" spans="2:17" x14ac:dyDescent="0.25">
      <c r="B514" s="41"/>
      <c r="D514" s="4"/>
      <c r="E514" s="43"/>
      <c r="F514" s="43"/>
      <c r="J514" s="4"/>
      <c r="K514" s="43"/>
      <c r="L514" s="43"/>
      <c r="M514" s="43"/>
      <c r="N514" s="230"/>
      <c r="O514"/>
      <c r="Q514" s="63"/>
    </row>
    <row r="515" spans="2:17" x14ac:dyDescent="0.25">
      <c r="B515" s="41" t="s">
        <v>982</v>
      </c>
      <c r="D515" s="4" t="s">
        <v>983</v>
      </c>
      <c r="E515" s="229">
        <f>VLOOKUP(E511, W_PROP, 5, FALSE)</f>
        <v>20.8</v>
      </c>
      <c r="F515" s="43" t="s">
        <v>51</v>
      </c>
      <c r="G515" s="41"/>
      <c r="J515" s="4" t="s">
        <v>983</v>
      </c>
      <c r="K515" s="229">
        <f>VLOOKUP(K511, W_PROP, 5, FALSE)</f>
        <v>20.8</v>
      </c>
      <c r="L515" s="43" t="s">
        <v>51</v>
      </c>
      <c r="M515" s="41"/>
      <c r="N515" s="1"/>
      <c r="O515"/>
    </row>
    <row r="516" spans="2:17" ht="15.75" x14ac:dyDescent="0.3">
      <c r="B516" s="41" t="s">
        <v>989</v>
      </c>
      <c r="D516" s="231" t="s">
        <v>988</v>
      </c>
      <c r="E516" s="229">
        <f>VLOOKUP(E511, W_PROP, 29, FALSE)</f>
        <v>1140</v>
      </c>
      <c r="F516" s="10" t="s">
        <v>54</v>
      </c>
      <c r="G516" s="41"/>
      <c r="J516" s="231" t="s">
        <v>988</v>
      </c>
      <c r="K516" s="229">
        <f>VLOOKUP(K511, W_PROP, 29, FALSE)</f>
        <v>1140</v>
      </c>
      <c r="L516" s="10" t="s">
        <v>54</v>
      </c>
      <c r="M516" s="41"/>
      <c r="N516" s="1"/>
      <c r="O516"/>
    </row>
    <row r="517" spans="2:17" ht="15.75" x14ac:dyDescent="0.3">
      <c r="B517" s="41"/>
      <c r="D517" s="231" t="s">
        <v>987</v>
      </c>
      <c r="E517" s="229">
        <f>VLOOKUP(E511, W_PROP, 33, FALSE)</f>
        <v>48.4</v>
      </c>
      <c r="F517" s="10" t="s">
        <v>54</v>
      </c>
      <c r="G517" s="41"/>
      <c r="J517" s="231" t="s">
        <v>987</v>
      </c>
      <c r="K517" s="229">
        <f>VLOOKUP(K511, W_PROP, 33, FALSE)</f>
        <v>48.4</v>
      </c>
      <c r="L517" s="10" t="s">
        <v>54</v>
      </c>
      <c r="M517" s="41"/>
      <c r="N517" s="1"/>
      <c r="O517"/>
    </row>
    <row r="518" spans="2:17" x14ac:dyDescent="0.25">
      <c r="B518" s="41" t="s">
        <v>990</v>
      </c>
      <c r="D518" s="231" t="str">
        <f>D516</f>
        <v>Ix =</v>
      </c>
      <c r="E518" s="229">
        <f>MAX(E516:E517)</f>
        <v>1140</v>
      </c>
      <c r="F518" s="10" t="s">
        <v>54</v>
      </c>
      <c r="G518" s="41"/>
      <c r="J518" s="231" t="str">
        <f>J516</f>
        <v>Ix =</v>
      </c>
      <c r="K518" s="229">
        <f>MAX(K516:K517)</f>
        <v>1140</v>
      </c>
      <c r="L518" s="10" t="s">
        <v>54</v>
      </c>
      <c r="M518" s="41"/>
      <c r="N518" s="1"/>
      <c r="O518"/>
    </row>
    <row r="519" spans="2:17" x14ac:dyDescent="0.25">
      <c r="B519" s="1" t="s">
        <v>986</v>
      </c>
      <c r="D519" s="4" t="s">
        <v>991</v>
      </c>
      <c r="E519" s="232">
        <f>5*K504*E491^4*1728/(384*E452*E518*1000)</f>
        <v>1.4222776769509982</v>
      </c>
      <c r="F519" s="233" t="s">
        <v>51</v>
      </c>
      <c r="G519" s="41"/>
      <c r="J519" s="4" t="s">
        <v>991</v>
      </c>
      <c r="K519" s="232">
        <f>5*K504*K491^4*1728/(384*E452*K518*1000)</f>
        <v>1.4222776769509982</v>
      </c>
      <c r="L519" s="233" t="s">
        <v>51</v>
      </c>
      <c r="M519" s="41"/>
      <c r="N519" s="1"/>
      <c r="O519"/>
    </row>
    <row r="520" spans="2:17" x14ac:dyDescent="0.25">
      <c r="E520" s="43"/>
      <c r="G520" s="41"/>
      <c r="K520" s="43"/>
      <c r="M520" s="41"/>
      <c r="N520" s="1"/>
      <c r="O520"/>
    </row>
    <row r="521" spans="2:17" x14ac:dyDescent="0.25">
      <c r="E521" s="43"/>
      <c r="G521" s="41"/>
      <c r="K521" s="43"/>
      <c r="M521" s="41"/>
      <c r="N521" s="1"/>
      <c r="O521"/>
    </row>
    <row r="522" spans="2:17" ht="18" x14ac:dyDescent="0.35">
      <c r="B522" s="1" t="s">
        <v>177</v>
      </c>
      <c r="D522" s="4" t="s">
        <v>984</v>
      </c>
      <c r="E522" s="228" t="str">
        <f>IF(E512&gt;D507,"YES","NO")</f>
        <v>YES</v>
      </c>
      <c r="G522" s="41"/>
      <c r="J522" s="44" t="s">
        <v>935</v>
      </c>
      <c r="K522" s="228" t="str">
        <f>IF(K512&gt;K507,"YES","NO")</f>
        <v>YES</v>
      </c>
      <c r="M522" s="41"/>
      <c r="N522" s="1" t="s">
        <v>178</v>
      </c>
      <c r="O522"/>
    </row>
    <row r="523" spans="2:17" ht="18" x14ac:dyDescent="0.35">
      <c r="B523" s="41"/>
      <c r="D523" s="4" t="s">
        <v>985</v>
      </c>
      <c r="E523" s="228" t="str">
        <f>IF(E513&gt;D508,"YES","NO")</f>
        <v>YES</v>
      </c>
      <c r="G523" s="41"/>
      <c r="J523" s="44" t="s">
        <v>958</v>
      </c>
      <c r="K523" s="228" t="str">
        <f>IF(K513&gt;K508,"YES","NO")</f>
        <v>YES</v>
      </c>
      <c r="M523" s="41"/>
      <c r="N523" s="73"/>
      <c r="O523"/>
    </row>
    <row r="524" spans="2:17" ht="18" x14ac:dyDescent="0.35">
      <c r="B524" s="41"/>
      <c r="D524" s="4" t="s">
        <v>994</v>
      </c>
      <c r="E524" s="228" t="str">
        <f>IF(E519&lt;E509,"YES","NO")</f>
        <v>YES</v>
      </c>
      <c r="G524" s="41"/>
      <c r="J524" s="4" t="s">
        <v>994</v>
      </c>
      <c r="K524" s="228" t="str">
        <f>IF(K519&lt;K509,"YES","NO")</f>
        <v>YES</v>
      </c>
      <c r="M524" s="41"/>
      <c r="N524" s="73"/>
      <c r="O524"/>
    </row>
    <row r="525" spans="2:17" ht="15.75" thickBot="1" x14ac:dyDescent="0.3">
      <c r="E525" s="6"/>
      <c r="G525"/>
      <c r="I525" s="6"/>
      <c r="J525" s="6"/>
      <c r="K525" s="6"/>
      <c r="O525"/>
    </row>
    <row r="526" spans="2:17" ht="15.75" thickBot="1" x14ac:dyDescent="0.3">
      <c r="B526" s="1" t="s">
        <v>198</v>
      </c>
      <c r="D526" s="64" t="s">
        <v>179</v>
      </c>
      <c r="E526" s="65" t="str">
        <f>E511</f>
        <v>W21X55</v>
      </c>
      <c r="F526" s="66"/>
      <c r="G526" s="39"/>
      <c r="J526" s="67" t="s">
        <v>180</v>
      </c>
      <c r="K526" s="65" t="str">
        <f>K511</f>
        <v>W21X55</v>
      </c>
      <c r="L526" s="66"/>
      <c r="N526" s="73" t="s">
        <v>181</v>
      </c>
      <c r="O526"/>
    </row>
    <row r="527" spans="2:17" x14ac:dyDescent="0.25">
      <c r="G527"/>
      <c r="O527"/>
    </row>
    <row r="528" spans="2:17" ht="15.75" thickBot="1" x14ac:dyDescent="0.3">
      <c r="B528" s="35" t="s">
        <v>995</v>
      </c>
      <c r="C528" s="36"/>
      <c r="D528" s="36"/>
      <c r="E528" s="37"/>
      <c r="F528" s="37"/>
      <c r="G528" s="37"/>
      <c r="H528" s="36"/>
      <c r="I528" s="83"/>
      <c r="J528" s="83"/>
      <c r="K528" s="83"/>
      <c r="L528" s="36"/>
      <c r="M528" s="36"/>
      <c r="N528" s="36" t="s">
        <v>36</v>
      </c>
    </row>
    <row r="529" spans="2:15" ht="15.75" thickTop="1" x14ac:dyDescent="0.25">
      <c r="G529"/>
    </row>
    <row r="530" spans="2:15" x14ac:dyDescent="0.25">
      <c r="B530" s="41" t="s">
        <v>996</v>
      </c>
      <c r="D530" s="226" t="s">
        <v>999</v>
      </c>
      <c r="E530" s="227">
        <v>24</v>
      </c>
      <c r="F530" s="81" t="s">
        <v>43</v>
      </c>
      <c r="G530"/>
      <c r="J530" s="226" t="s">
        <v>999</v>
      </c>
      <c r="K530" s="227">
        <f>E530</f>
        <v>24</v>
      </c>
      <c r="L530" s="81" t="s">
        <v>43</v>
      </c>
    </row>
    <row r="531" spans="2:15" x14ac:dyDescent="0.25">
      <c r="B531" s="41" t="s">
        <v>997</v>
      </c>
      <c r="D531" s="226" t="s">
        <v>1000</v>
      </c>
      <c r="E531" s="227">
        <f>E530*8</f>
        <v>192</v>
      </c>
      <c r="F531" s="81" t="s">
        <v>43</v>
      </c>
      <c r="G531"/>
      <c r="J531" s="226" t="s">
        <v>1000</v>
      </c>
      <c r="K531" s="227">
        <f>E531</f>
        <v>192</v>
      </c>
      <c r="L531" s="81" t="s">
        <v>43</v>
      </c>
    </row>
    <row r="532" spans="2:15" x14ac:dyDescent="0.25">
      <c r="C532" s="4"/>
      <c r="F532" s="4"/>
      <c r="G532"/>
      <c r="I532" s="4"/>
      <c r="J532" s="4"/>
      <c r="K532" s="4"/>
      <c r="O532"/>
    </row>
    <row r="533" spans="2:15" ht="15.75" thickBot="1" x14ac:dyDescent="0.3">
      <c r="C533" s="56" t="s">
        <v>167</v>
      </c>
      <c r="D533" s="36"/>
      <c r="E533" s="36"/>
      <c r="F533" s="39"/>
      <c r="H533" s="56" t="s">
        <v>168</v>
      </c>
      <c r="I533" s="36"/>
      <c r="J533" s="36"/>
      <c r="K533" s="36"/>
      <c r="L533" s="36"/>
      <c r="M533" s="36"/>
      <c r="N533" s="56"/>
      <c r="O533"/>
    </row>
    <row r="534" spans="2:15" ht="15.75" thickTop="1" x14ac:dyDescent="0.25">
      <c r="B534" s="1"/>
      <c r="C534" s="39"/>
      <c r="D534" s="39"/>
      <c r="E534" s="39"/>
      <c r="F534" s="39"/>
      <c r="H534" s="39"/>
      <c r="I534" s="39"/>
      <c r="J534" s="39"/>
      <c r="K534" s="39"/>
    </row>
    <row r="535" spans="2:15" x14ac:dyDescent="0.25">
      <c r="B535" s="57" t="s">
        <v>169</v>
      </c>
      <c r="C535" s="38" t="s">
        <v>170</v>
      </c>
      <c r="D535" s="39"/>
      <c r="E535" s="39"/>
      <c r="F535" s="39"/>
      <c r="H535" s="38" t="s">
        <v>170</v>
      </c>
      <c r="N535" s="58"/>
      <c r="O535" s="59"/>
    </row>
    <row r="536" spans="2:15" x14ac:dyDescent="0.25">
      <c r="B536" s="96" t="s">
        <v>955</v>
      </c>
      <c r="C536" s="38"/>
      <c r="D536" s="49" t="s">
        <v>953</v>
      </c>
      <c r="E536" s="50">
        <f>E504</f>
        <v>3896</v>
      </c>
      <c r="F536" s="59" t="s">
        <v>977</v>
      </c>
      <c r="H536" s="38"/>
      <c r="J536" s="49" t="s">
        <v>954</v>
      </c>
      <c r="K536" s="50">
        <f>K504</f>
        <v>2580</v>
      </c>
      <c r="L536" s="59" t="s">
        <v>977</v>
      </c>
      <c r="N536" s="234" t="s">
        <v>998</v>
      </c>
      <c r="O536" s="59"/>
    </row>
    <row r="537" spans="2:15" x14ac:dyDescent="0.25">
      <c r="B537" t="s">
        <v>171</v>
      </c>
      <c r="D537" s="49" t="s">
        <v>103</v>
      </c>
      <c r="E537" s="50">
        <f>E536*E491/1000</f>
        <v>116.88</v>
      </c>
      <c r="F537" s="59" t="s">
        <v>977</v>
      </c>
      <c r="J537" s="49" t="s">
        <v>172</v>
      </c>
      <c r="K537" s="50">
        <f>K536*K491/1000</f>
        <v>77.400000000000006</v>
      </c>
      <c r="L537" s="59" t="s">
        <v>977</v>
      </c>
      <c r="O537"/>
    </row>
    <row r="538" spans="2:15" x14ac:dyDescent="0.25">
      <c r="D538" s="49"/>
      <c r="E538" s="50"/>
      <c r="F538" s="59"/>
      <c r="H538" s="49"/>
      <c r="I538" s="50"/>
      <c r="J538" s="50"/>
      <c r="K538" s="50"/>
      <c r="L538" s="59"/>
      <c r="O538"/>
    </row>
    <row r="539" spans="2:15" x14ac:dyDescent="0.25">
      <c r="B539" s="1" t="s">
        <v>974</v>
      </c>
      <c r="C539" s="1"/>
      <c r="D539" s="8"/>
      <c r="E539" s="43"/>
      <c r="F539" s="39"/>
      <c r="G539" s="69"/>
      <c r="H539" s="62"/>
      <c r="I539" s="50"/>
      <c r="J539" s="1" t="s">
        <v>974</v>
      </c>
      <c r="K539" s="43"/>
      <c r="L539" s="39"/>
      <c r="M539" s="39"/>
      <c r="N539" s="1"/>
      <c r="O539"/>
    </row>
    <row r="540" spans="2:15" ht="18" x14ac:dyDescent="0.35">
      <c r="B540" s="41" t="s">
        <v>975</v>
      </c>
      <c r="C540" s="1"/>
      <c r="D540" s="4"/>
      <c r="E540" s="228">
        <f>(E537*8)</f>
        <v>935.04</v>
      </c>
      <c r="F540" s="43" t="s">
        <v>239</v>
      </c>
      <c r="G540" s="69"/>
      <c r="H540" s="62"/>
      <c r="I540" s="49"/>
      <c r="J540" s="49" t="s">
        <v>926</v>
      </c>
      <c r="K540" s="228">
        <f>(K537*8)</f>
        <v>619.20000000000005</v>
      </c>
      <c r="L540" s="43" t="s">
        <v>239</v>
      </c>
      <c r="M540" s="69"/>
      <c r="N540" s="1"/>
      <c r="O540"/>
    </row>
    <row r="541" spans="2:15" ht="18" x14ac:dyDescent="0.35">
      <c r="B541" s="41" t="s">
        <v>976</v>
      </c>
      <c r="C541" s="1"/>
      <c r="D541" s="4"/>
      <c r="E541" s="228">
        <f>(E537)</f>
        <v>116.88</v>
      </c>
      <c r="F541" s="43" t="s">
        <v>21</v>
      </c>
      <c r="G541" s="69"/>
      <c r="H541" s="62"/>
      <c r="I541" s="49"/>
      <c r="J541" s="49" t="s">
        <v>949</v>
      </c>
      <c r="K541" s="228">
        <f>(K537)</f>
        <v>77.400000000000006</v>
      </c>
      <c r="L541" s="43" t="s">
        <v>21</v>
      </c>
      <c r="M541" s="69"/>
      <c r="N541" s="1"/>
      <c r="O541"/>
    </row>
    <row r="542" spans="2:15" x14ac:dyDescent="0.25">
      <c r="B542" s="41" t="s">
        <v>992</v>
      </c>
      <c r="C542" s="1"/>
      <c r="D542" s="4" t="s">
        <v>993</v>
      </c>
      <c r="E542" s="228">
        <f>12*E530/240</f>
        <v>1.2</v>
      </c>
      <c r="F542" s="43" t="s">
        <v>51</v>
      </c>
      <c r="G542" s="69"/>
      <c r="H542" s="62"/>
      <c r="J542" s="4" t="s">
        <v>993</v>
      </c>
      <c r="K542" s="228">
        <f>12*K530/240</f>
        <v>1.2</v>
      </c>
      <c r="L542" s="43" t="s">
        <v>51</v>
      </c>
      <c r="M542" s="69"/>
      <c r="N542" s="1"/>
      <c r="O542"/>
    </row>
    <row r="543" spans="2:15" x14ac:dyDescent="0.25">
      <c r="B543" s="86"/>
      <c r="C543" s="68"/>
      <c r="D543" s="62"/>
      <c r="E543" s="50"/>
      <c r="F543" s="39"/>
      <c r="G543" s="69"/>
      <c r="H543" s="62"/>
      <c r="J543" s="62"/>
      <c r="K543" s="50"/>
      <c r="L543" s="39"/>
      <c r="M543" s="69"/>
      <c r="N543" s="1"/>
      <c r="O543"/>
    </row>
    <row r="544" spans="2:15" x14ac:dyDescent="0.25">
      <c r="B544" s="1" t="s">
        <v>978</v>
      </c>
      <c r="D544" s="12"/>
      <c r="E544" s="16" t="s">
        <v>545</v>
      </c>
      <c r="F544" s="43"/>
      <c r="G544" s="85"/>
      <c r="I544" s="49"/>
      <c r="J544" s="12"/>
      <c r="K544" s="16" t="s">
        <v>545</v>
      </c>
      <c r="L544" s="43"/>
      <c r="M544" s="85"/>
      <c r="N544" s="1" t="s">
        <v>176</v>
      </c>
      <c r="O544"/>
    </row>
    <row r="545" spans="2:17" ht="18" x14ac:dyDescent="0.35">
      <c r="B545" s="1"/>
      <c r="D545" s="4" t="s">
        <v>979</v>
      </c>
      <c r="E545" s="229">
        <f>VLOOKUP(E544, '[4]Table 3-2'!$B$1:$O$274, 5, FALSE)</f>
        <v>1060</v>
      </c>
      <c r="F545" s="43" t="s">
        <v>239</v>
      </c>
      <c r="I545" s="49"/>
      <c r="J545" s="44" t="s">
        <v>937</v>
      </c>
      <c r="K545" s="229">
        <f>VLOOKUP(K544, '[4]Table 3-2'!$B$1:$O$274, 4, FALSE)</f>
        <v>706</v>
      </c>
      <c r="L545" s="43" t="s">
        <v>239</v>
      </c>
      <c r="M545" s="43"/>
      <c r="N545" s="230" t="s">
        <v>980</v>
      </c>
      <c r="O545"/>
      <c r="P545" t="s">
        <v>175</v>
      </c>
      <c r="Q545" s="63" t="s">
        <v>252</v>
      </c>
    </row>
    <row r="546" spans="2:17" ht="18" x14ac:dyDescent="0.35">
      <c r="B546" s="41"/>
      <c r="D546" s="4" t="s">
        <v>981</v>
      </c>
      <c r="E546" s="229">
        <f>VLOOKUP(E544, '[4]Table 3-2'!$B$1:$O$274, 14, FALSE)</f>
        <v>374</v>
      </c>
      <c r="F546" s="43" t="s">
        <v>21</v>
      </c>
      <c r="I546" s="50"/>
      <c r="J546" s="44" t="s">
        <v>959</v>
      </c>
      <c r="K546" s="229">
        <f>VLOOKUP(K544, '[4]Table 3-2'!$B$1:$O$274, 13, FALSE)</f>
        <v>249</v>
      </c>
      <c r="L546" s="43" t="s">
        <v>21</v>
      </c>
      <c r="M546" s="43"/>
      <c r="N546" s="230" t="s">
        <v>980</v>
      </c>
      <c r="O546"/>
      <c r="P546" t="s">
        <v>175</v>
      </c>
      <c r="Q546" s="63" t="s">
        <v>252</v>
      </c>
    </row>
    <row r="547" spans="2:17" x14ac:dyDescent="0.25">
      <c r="B547" s="41"/>
      <c r="D547" s="4"/>
      <c r="E547" s="43"/>
      <c r="F547" s="43"/>
      <c r="J547" s="4"/>
      <c r="K547" s="43"/>
      <c r="L547" s="43"/>
      <c r="M547" s="43"/>
      <c r="N547" s="230"/>
      <c r="O547"/>
      <c r="Q547" s="63"/>
    </row>
    <row r="548" spans="2:17" x14ac:dyDescent="0.25">
      <c r="B548" s="41" t="s">
        <v>982</v>
      </c>
      <c r="D548" s="4" t="s">
        <v>983</v>
      </c>
      <c r="E548" s="229">
        <f>VLOOKUP(E544, W_PROP, 5, FALSE)</f>
        <v>29.5</v>
      </c>
      <c r="F548" s="43" t="s">
        <v>51</v>
      </c>
      <c r="G548" s="41"/>
      <c r="J548" s="4" t="s">
        <v>983</v>
      </c>
      <c r="K548" s="229">
        <f>VLOOKUP(K544, W_PROP, 5, FALSE)</f>
        <v>29.5</v>
      </c>
      <c r="L548" s="43" t="s">
        <v>51</v>
      </c>
      <c r="M548" s="41"/>
      <c r="N548" s="1"/>
      <c r="O548"/>
    </row>
    <row r="549" spans="2:17" ht="15.75" x14ac:dyDescent="0.3">
      <c r="B549" s="41" t="s">
        <v>989</v>
      </c>
      <c r="D549" s="231" t="s">
        <v>988</v>
      </c>
      <c r="E549" s="229">
        <f>VLOOKUP(E544, W_PROP, 29, FALSE)</f>
        <v>3610</v>
      </c>
      <c r="F549" s="10" t="s">
        <v>54</v>
      </c>
      <c r="G549" s="41"/>
      <c r="J549" s="231" t="s">
        <v>988</v>
      </c>
      <c r="K549" s="229">
        <f>VLOOKUP(K544, W_PROP, 29, FALSE)</f>
        <v>3610</v>
      </c>
      <c r="L549" s="10" t="s">
        <v>54</v>
      </c>
      <c r="M549" s="41"/>
      <c r="N549" s="1"/>
      <c r="O549"/>
    </row>
    <row r="550" spans="2:17" ht="15.75" x14ac:dyDescent="0.3">
      <c r="B550" s="41"/>
      <c r="D550" s="231" t="s">
        <v>987</v>
      </c>
      <c r="E550" s="229">
        <f>VLOOKUP(E544, W_PROP, 33, FALSE)</f>
        <v>115</v>
      </c>
      <c r="F550" s="10" t="s">
        <v>54</v>
      </c>
      <c r="G550" s="41"/>
      <c r="J550" s="231" t="s">
        <v>987</v>
      </c>
      <c r="K550" s="229">
        <f>VLOOKUP(K544, W_PROP, 33, FALSE)</f>
        <v>115</v>
      </c>
      <c r="L550" s="10" t="s">
        <v>54</v>
      </c>
      <c r="M550" s="41"/>
      <c r="N550" s="1"/>
      <c r="O550"/>
    </row>
    <row r="551" spans="2:17" x14ac:dyDescent="0.25">
      <c r="B551" s="41" t="s">
        <v>990</v>
      </c>
      <c r="D551" s="231" t="str">
        <f>D549</f>
        <v>Ix =</v>
      </c>
      <c r="E551" s="229">
        <f>MAX(E549:E550)</f>
        <v>3610</v>
      </c>
      <c r="F551" s="10" t="s">
        <v>54</v>
      </c>
      <c r="G551" s="41"/>
      <c r="J551" s="231" t="str">
        <f>J549</f>
        <v>Ix =</v>
      </c>
      <c r="K551" s="229">
        <f>MAX(K549:K550)</f>
        <v>3610</v>
      </c>
      <c r="L551" s="10" t="s">
        <v>54</v>
      </c>
      <c r="M551" s="41"/>
      <c r="N551" s="1"/>
      <c r="O551"/>
    </row>
    <row r="552" spans="2:17" x14ac:dyDescent="0.25">
      <c r="B552" t="s">
        <v>986</v>
      </c>
      <c r="D552" s="4" t="s">
        <v>991</v>
      </c>
      <c r="E552" s="232">
        <f>E537*E530^3*1728/(28*E452*E551*1000)</f>
        <v>9.5247686344718404E-4</v>
      </c>
      <c r="F552" s="233" t="s">
        <v>51</v>
      </c>
      <c r="G552" s="41"/>
      <c r="J552" s="4" t="s">
        <v>991</v>
      </c>
      <c r="K552" s="232">
        <f>K537*K530^3*1728/(28*E491*K551*1000)</f>
        <v>0.60972209893153939</v>
      </c>
      <c r="L552" s="233" t="s">
        <v>51</v>
      </c>
      <c r="M552" s="41"/>
      <c r="N552" s="1"/>
      <c r="O552"/>
    </row>
    <row r="553" spans="2:17" x14ac:dyDescent="0.25">
      <c r="E553" s="43"/>
      <c r="G553" s="41"/>
      <c r="K553" s="43"/>
      <c r="M553" s="41"/>
      <c r="N553" s="1"/>
      <c r="O553"/>
    </row>
    <row r="554" spans="2:17" x14ac:dyDescent="0.25">
      <c r="B554" s="1" t="s">
        <v>177</v>
      </c>
      <c r="E554" s="43"/>
      <c r="G554" s="41"/>
      <c r="K554" s="43"/>
      <c r="M554" s="41"/>
      <c r="N554" s="1"/>
      <c r="O554"/>
    </row>
    <row r="555" spans="2:17" ht="18" x14ac:dyDescent="0.35">
      <c r="B555" s="41" t="s">
        <v>1043</v>
      </c>
      <c r="D555" s="4" t="s">
        <v>984</v>
      </c>
      <c r="E555" s="228" t="str">
        <f>IF(E545&gt;D540,"YES","NO")</f>
        <v>YES</v>
      </c>
      <c r="G555" s="41"/>
      <c r="J555" s="44" t="s">
        <v>935</v>
      </c>
      <c r="K555" s="228" t="str">
        <f>IF(K545&gt;K540,"YES","NO")</f>
        <v>YES</v>
      </c>
      <c r="M555" s="41"/>
      <c r="N555" s="1" t="s">
        <v>178</v>
      </c>
      <c r="O555"/>
    </row>
    <row r="556" spans="2:17" ht="18" x14ac:dyDescent="0.35">
      <c r="B556" s="41" t="s">
        <v>1044</v>
      </c>
      <c r="D556" s="4" t="s">
        <v>985</v>
      </c>
      <c r="E556" s="228" t="str">
        <f>IF(E546&gt;D541,"YES","NO")</f>
        <v>YES</v>
      </c>
      <c r="G556" s="41"/>
      <c r="J556" s="44" t="s">
        <v>958</v>
      </c>
      <c r="K556" s="228" t="str">
        <f>IF(K546&gt;K541,"YES","NO")</f>
        <v>YES</v>
      </c>
      <c r="M556" s="41"/>
      <c r="N556" s="73"/>
      <c r="O556"/>
    </row>
    <row r="557" spans="2:17" ht="18" x14ac:dyDescent="0.35">
      <c r="B557" s="41" t="s">
        <v>1045</v>
      </c>
      <c r="D557" s="4" t="s">
        <v>994</v>
      </c>
      <c r="E557" s="228" t="str">
        <f>IF(E552&lt;E542,"YES","NO")</f>
        <v>YES</v>
      </c>
      <c r="G557" s="41"/>
      <c r="J557" s="4" t="s">
        <v>994</v>
      </c>
      <c r="K557" s="228" t="str">
        <f>IF(K552&lt;K542,"YES","NO")</f>
        <v>YES</v>
      </c>
      <c r="M557" s="41"/>
      <c r="N557" s="73"/>
      <c r="O557"/>
    </row>
    <row r="558" spans="2:17" ht="15.75" thickBot="1" x14ac:dyDescent="0.3">
      <c r="E558" s="6"/>
      <c r="G558"/>
      <c r="I558" s="6"/>
      <c r="J558" s="6"/>
      <c r="K558" s="6"/>
      <c r="O558"/>
    </row>
    <row r="559" spans="2:17" ht="15.75" thickBot="1" x14ac:dyDescent="0.3">
      <c r="B559" s="1" t="s">
        <v>198</v>
      </c>
      <c r="D559" s="64" t="s">
        <v>179</v>
      </c>
      <c r="E559" s="65" t="str">
        <f>E544</f>
        <v>W30X90</v>
      </c>
      <c r="F559" s="66"/>
      <c r="G559" s="39"/>
      <c r="J559" s="67" t="s">
        <v>180</v>
      </c>
      <c r="K559" s="65" t="str">
        <f>K544</f>
        <v>W30X90</v>
      </c>
      <c r="L559" s="66"/>
      <c r="N559" s="73" t="s">
        <v>181</v>
      </c>
      <c r="O559"/>
    </row>
    <row r="560" spans="2:17" x14ac:dyDescent="0.25">
      <c r="G560"/>
      <c r="O560"/>
    </row>
    <row r="561" spans="1:15" x14ac:dyDescent="0.25">
      <c r="B561" s="1" t="s">
        <v>1001</v>
      </c>
      <c r="G561"/>
      <c r="O561"/>
    </row>
    <row r="562" spans="1:15" ht="18" x14ac:dyDescent="0.35">
      <c r="B562" s="41" t="s">
        <v>975</v>
      </c>
      <c r="C562" s="1"/>
      <c r="D562" s="4"/>
      <c r="E562" s="228">
        <f>E540+(1.2*0.09*E530^2/8)</f>
        <v>942.81599999999992</v>
      </c>
      <c r="F562" s="43" t="s">
        <v>239</v>
      </c>
      <c r="G562" s="69"/>
      <c r="H562" s="62"/>
      <c r="I562" s="49"/>
      <c r="J562" s="49" t="s">
        <v>926</v>
      </c>
      <c r="K562" s="228">
        <f>K540+(1.2*0.09*K530^2/8)</f>
        <v>626.976</v>
      </c>
      <c r="L562" s="43" t="s">
        <v>239</v>
      </c>
      <c r="O562"/>
    </row>
    <row r="563" spans="1:15" ht="18" x14ac:dyDescent="0.35">
      <c r="B563" s="41" t="s">
        <v>976</v>
      </c>
      <c r="C563" s="1"/>
      <c r="D563" s="4"/>
      <c r="E563" s="228">
        <f>E541+(1.2*0.09*E530/2)</f>
        <v>118.176</v>
      </c>
      <c r="F563" s="43" t="s">
        <v>21</v>
      </c>
      <c r="G563" s="69"/>
      <c r="H563" s="62"/>
      <c r="I563" s="49"/>
      <c r="J563" s="49" t="s">
        <v>949</v>
      </c>
      <c r="K563" s="228">
        <f>K541+(1.2*0.09*K530/2)</f>
        <v>78.696000000000012</v>
      </c>
      <c r="L563" s="43" t="s">
        <v>21</v>
      </c>
      <c r="O563"/>
    </row>
    <row r="564" spans="1:15" x14ac:dyDescent="0.25">
      <c r="B564" s="41" t="s">
        <v>992</v>
      </c>
      <c r="C564" s="1"/>
      <c r="D564" s="4" t="s">
        <v>993</v>
      </c>
      <c r="E564" s="235">
        <f>E552+5*0.09*1728*(E530)^4/(384*E551*E452)</f>
        <v>7.3699608638292634E-3</v>
      </c>
      <c r="F564" s="43" t="s">
        <v>51</v>
      </c>
      <c r="G564" s="69"/>
      <c r="H564" s="62"/>
      <c r="J564" s="4" t="s">
        <v>993</v>
      </c>
      <c r="K564" s="235">
        <f>K552+5*0.09*1728*(K530)^4/(384*K551*K452)</f>
        <v>0.6161395829319215</v>
      </c>
      <c r="L564" s="43" t="s">
        <v>51</v>
      </c>
      <c r="O564"/>
    </row>
    <row r="565" spans="1:15" x14ac:dyDescent="0.25">
      <c r="G565"/>
      <c r="O565"/>
    </row>
    <row r="566" spans="1:15" ht="18" x14ac:dyDescent="0.35">
      <c r="B566" s="1" t="s">
        <v>177</v>
      </c>
      <c r="D566" s="4" t="s">
        <v>984</v>
      </c>
      <c r="E566" s="228" t="str">
        <f>IF(E545&gt;E562,"YES","NO")</f>
        <v>YES</v>
      </c>
      <c r="G566" s="41"/>
      <c r="J566" s="44" t="s">
        <v>935</v>
      </c>
      <c r="K566" s="228" t="str">
        <f>IF(K545&gt;K562,"YES","NO")</f>
        <v>YES</v>
      </c>
      <c r="M566" s="41"/>
      <c r="N566" s="1" t="s">
        <v>178</v>
      </c>
      <c r="O566"/>
    </row>
    <row r="567" spans="1:15" ht="18" x14ac:dyDescent="0.35">
      <c r="B567" s="41"/>
      <c r="D567" s="4" t="s">
        <v>985</v>
      </c>
      <c r="E567" s="228" t="str">
        <f>IF(E546&gt;E563,"YES","NO")</f>
        <v>YES</v>
      </c>
      <c r="G567" s="41"/>
      <c r="J567" s="44" t="s">
        <v>958</v>
      </c>
      <c r="K567" s="228" t="str">
        <f>IF(K546&gt;K563,"YES","NO")</f>
        <v>YES</v>
      </c>
      <c r="M567" s="41"/>
      <c r="N567" s="73"/>
      <c r="O567"/>
    </row>
    <row r="568" spans="1:15" ht="18" x14ac:dyDescent="0.35">
      <c r="B568" s="41"/>
      <c r="D568" s="4" t="s">
        <v>994</v>
      </c>
      <c r="E568" s="228" t="str">
        <f>IF(E564&lt;E542,"YES","NO")</f>
        <v>YES</v>
      </c>
      <c r="G568" s="41"/>
      <c r="J568" s="4" t="s">
        <v>994</v>
      </c>
      <c r="K568" s="228" t="str">
        <f>IF(K564&lt;K542,"YES","NO")</f>
        <v>YES</v>
      </c>
      <c r="M568" s="41"/>
      <c r="N568" s="73"/>
      <c r="O568"/>
    </row>
    <row r="569" spans="1:15" ht="15.75" thickBot="1" x14ac:dyDescent="0.3">
      <c r="E569" s="6"/>
      <c r="G569"/>
      <c r="I569" s="6"/>
      <c r="J569" s="6"/>
      <c r="K569" s="6"/>
      <c r="O569"/>
    </row>
    <row r="570" spans="1:15" ht="15.75" thickBot="1" x14ac:dyDescent="0.3">
      <c r="B570" s="1" t="s">
        <v>198</v>
      </c>
      <c r="D570" s="64" t="s">
        <v>179</v>
      </c>
      <c r="E570" s="65" t="str">
        <f>E544</f>
        <v>W30X90</v>
      </c>
      <c r="F570" s="66"/>
      <c r="G570" s="39"/>
      <c r="J570" s="67" t="s">
        <v>180</v>
      </c>
      <c r="K570" s="65" t="str">
        <f>K544</f>
        <v>W30X90</v>
      </c>
      <c r="L570" s="66"/>
      <c r="N570" s="73" t="s">
        <v>181</v>
      </c>
      <c r="O570"/>
    </row>
    <row r="571" spans="1:15" x14ac:dyDescent="0.25">
      <c r="G571"/>
      <c r="O571"/>
    </row>
    <row r="572" spans="1:15" ht="15.75" thickBot="1" x14ac:dyDescent="0.3">
      <c r="A572" s="152"/>
      <c r="B572" s="153">
        <v>10.27</v>
      </c>
      <c r="C572" s="70" t="s">
        <v>290</v>
      </c>
      <c r="D572" s="70"/>
      <c r="E572" s="71"/>
      <c r="F572" s="71"/>
      <c r="G572" s="72"/>
      <c r="H572" s="71"/>
      <c r="I572" s="71"/>
      <c r="J572" s="71"/>
      <c r="K572" s="71"/>
      <c r="L572" s="71"/>
      <c r="M572" s="71"/>
      <c r="N572" s="71"/>
      <c r="O572" s="71"/>
    </row>
    <row r="573" spans="1:15" ht="15.75" thickTop="1" x14ac:dyDescent="0.25">
      <c r="B573" s="73"/>
      <c r="C573" s="73"/>
      <c r="D573" s="74"/>
      <c r="E573" s="74"/>
      <c r="F573" s="74"/>
      <c r="G573" s="75"/>
      <c r="H573" s="74"/>
      <c r="I573" s="74"/>
      <c r="J573" s="74"/>
      <c r="K573" s="74"/>
      <c r="L573" s="74"/>
      <c r="M573" s="74"/>
      <c r="N573" s="74"/>
      <c r="O573" s="74"/>
    </row>
    <row r="574" spans="1:15" x14ac:dyDescent="0.25">
      <c r="B574" s="236" t="s">
        <v>152</v>
      </c>
      <c r="C574" s="74"/>
      <c r="D574" s="76" t="s">
        <v>153</v>
      </c>
      <c r="E574" s="77">
        <v>29000</v>
      </c>
      <c r="F574" s="75" t="s">
        <v>34</v>
      </c>
      <c r="G574" s="75"/>
      <c r="H574" s="74"/>
      <c r="I574" s="74"/>
      <c r="J574" s="76" t="s">
        <v>153</v>
      </c>
      <c r="K574" s="77">
        <v>29000</v>
      </c>
      <c r="L574" s="75" t="s">
        <v>34</v>
      </c>
      <c r="M574" s="74"/>
      <c r="N574" s="74"/>
      <c r="O574" s="74"/>
    </row>
    <row r="575" spans="1:15" x14ac:dyDescent="0.25">
      <c r="B575" s="236" t="s">
        <v>1011</v>
      </c>
      <c r="C575" s="74"/>
      <c r="D575" s="76" t="s">
        <v>154</v>
      </c>
      <c r="E575" s="77">
        <v>11200</v>
      </c>
      <c r="F575" s="75" t="s">
        <v>34</v>
      </c>
      <c r="G575" s="75"/>
      <c r="H575" s="74"/>
      <c r="I575" s="74"/>
      <c r="J575" s="76" t="s">
        <v>154</v>
      </c>
      <c r="K575" s="77">
        <v>11200</v>
      </c>
      <c r="L575" s="75" t="s">
        <v>34</v>
      </c>
      <c r="M575" s="74"/>
      <c r="N575" s="74"/>
      <c r="O575" s="74"/>
    </row>
    <row r="576" spans="1:15" ht="18" x14ac:dyDescent="0.35">
      <c r="B576" s="47" t="s">
        <v>32</v>
      </c>
      <c r="C576" s="47"/>
      <c r="D576" s="78" t="s">
        <v>155</v>
      </c>
      <c r="E576" s="79">
        <v>50</v>
      </c>
      <c r="F576" s="80" t="s">
        <v>34</v>
      </c>
      <c r="G576" s="75"/>
      <c r="H576" s="74"/>
      <c r="I576" s="74"/>
      <c r="J576" s="78" t="s">
        <v>155</v>
      </c>
      <c r="K576" s="79">
        <v>50</v>
      </c>
      <c r="L576" s="80" t="s">
        <v>34</v>
      </c>
      <c r="M576" s="74"/>
      <c r="N576" s="74"/>
      <c r="O576" s="74"/>
    </row>
    <row r="577" spans="1:17" ht="18" x14ac:dyDescent="0.35">
      <c r="B577" s="47" t="s">
        <v>1012</v>
      </c>
      <c r="C577" s="47"/>
      <c r="D577" s="78" t="s">
        <v>156</v>
      </c>
      <c r="E577" s="79">
        <v>70</v>
      </c>
      <c r="F577" s="75" t="s">
        <v>34</v>
      </c>
      <c r="G577" s="80"/>
      <c r="H577" s="74"/>
      <c r="I577" s="74"/>
      <c r="J577" s="78" t="s">
        <v>156</v>
      </c>
      <c r="K577" s="79">
        <v>70</v>
      </c>
      <c r="L577" s="75" t="s">
        <v>34</v>
      </c>
      <c r="M577" s="74"/>
      <c r="N577" s="59" t="s">
        <v>164</v>
      </c>
      <c r="O577" s="81"/>
      <c r="Q577" s="149" t="s">
        <v>165</v>
      </c>
    </row>
    <row r="578" spans="1:17" x14ac:dyDescent="0.25">
      <c r="B578" s="38"/>
      <c r="C578" s="38"/>
      <c r="D578" s="39"/>
      <c r="E578" s="39"/>
      <c r="F578" s="39"/>
      <c r="G578" s="40"/>
      <c r="H578" s="39"/>
      <c r="I578" s="39"/>
      <c r="J578" s="39"/>
      <c r="K578" s="39"/>
      <c r="N578" s="147" t="s">
        <v>166</v>
      </c>
      <c r="O578" s="147"/>
      <c r="P578" s="224" t="s">
        <v>183</v>
      </c>
      <c r="Q578" s="224"/>
    </row>
    <row r="579" spans="1:17" ht="15.75" thickBot="1" x14ac:dyDescent="0.3">
      <c r="A579" s="36"/>
      <c r="B579" s="35" t="s">
        <v>289</v>
      </c>
      <c r="C579" s="36"/>
      <c r="D579" s="35">
        <f>B572</f>
        <v>10.27</v>
      </c>
      <c r="E579" s="36"/>
      <c r="F579" s="36"/>
      <c r="G579" s="37"/>
      <c r="H579" s="36"/>
      <c r="I579" s="36"/>
      <c r="J579" s="36"/>
      <c r="K579" s="36"/>
      <c r="L579" s="36"/>
      <c r="M579" s="36"/>
      <c r="N579" s="56" t="s">
        <v>204</v>
      </c>
      <c r="O579"/>
    </row>
    <row r="580" spans="1:17" ht="15.75" thickTop="1" x14ac:dyDescent="0.25">
      <c r="A580" s="39"/>
      <c r="B580" s="38"/>
      <c r="C580" s="39"/>
      <c r="D580" s="38"/>
      <c r="E580" s="39"/>
      <c r="F580" s="39"/>
      <c r="G580" s="40"/>
      <c r="H580" s="39"/>
      <c r="I580" s="39"/>
      <c r="J580" s="39"/>
      <c r="K580" s="39"/>
      <c r="L580" s="39"/>
      <c r="M580" s="39"/>
      <c r="N580" s="54"/>
      <c r="O580"/>
    </row>
    <row r="581" spans="1:17" x14ac:dyDescent="0.25">
      <c r="A581" s="39"/>
      <c r="B581" s="38"/>
      <c r="C581" s="39"/>
      <c r="D581" s="38"/>
      <c r="E581" s="39"/>
      <c r="F581" s="39"/>
      <c r="G581" s="40"/>
      <c r="H581" s="39"/>
      <c r="I581" s="39"/>
      <c r="J581" s="39"/>
      <c r="K581" s="39"/>
      <c r="L581" s="39"/>
      <c r="M581" s="39"/>
      <c r="N581" s="54"/>
      <c r="O581"/>
    </row>
    <row r="582" spans="1:17" x14ac:dyDescent="0.25">
      <c r="A582" s="39"/>
      <c r="B582" s="38"/>
      <c r="C582" s="39"/>
      <c r="D582" s="38"/>
      <c r="E582" s="39"/>
      <c r="F582" s="39"/>
      <c r="G582" s="40"/>
      <c r="H582" s="39"/>
      <c r="I582" s="39"/>
      <c r="J582" s="39"/>
      <c r="K582" s="39"/>
      <c r="L582" s="39"/>
      <c r="M582" s="39"/>
      <c r="N582" s="54"/>
      <c r="O582"/>
    </row>
    <row r="583" spans="1:17" x14ac:dyDescent="0.25">
      <c r="A583" s="39"/>
      <c r="B583" s="38"/>
      <c r="C583" s="39"/>
      <c r="D583" s="38"/>
      <c r="E583" s="39"/>
      <c r="F583" s="39"/>
      <c r="G583" s="40"/>
      <c r="H583" s="39"/>
      <c r="I583" s="39"/>
      <c r="J583" s="39"/>
      <c r="K583" s="39"/>
      <c r="L583" s="39"/>
      <c r="M583" s="39"/>
      <c r="N583" s="54"/>
      <c r="O583"/>
    </row>
    <row r="584" spans="1:17" x14ac:dyDescent="0.25">
      <c r="A584" s="39"/>
      <c r="B584" s="38"/>
      <c r="C584" s="39"/>
      <c r="D584" s="38"/>
      <c r="E584" s="39"/>
      <c r="F584" s="39"/>
      <c r="G584" s="40"/>
      <c r="H584" s="39"/>
      <c r="I584" s="39"/>
      <c r="J584" s="39"/>
      <c r="K584" s="39"/>
      <c r="L584" s="39"/>
      <c r="M584" s="39"/>
      <c r="N584" s="54"/>
      <c r="O584"/>
    </row>
    <row r="585" spans="1:17" x14ac:dyDescent="0.25">
      <c r="A585" s="39"/>
      <c r="B585" s="38"/>
      <c r="C585" s="39"/>
      <c r="D585" s="38"/>
      <c r="E585" s="39"/>
      <c r="F585" s="39"/>
      <c r="G585" s="40"/>
      <c r="H585" s="39"/>
      <c r="I585" s="39"/>
      <c r="J585" s="39"/>
      <c r="K585" s="39"/>
      <c r="L585" s="39"/>
      <c r="M585" s="39"/>
      <c r="N585" s="54"/>
      <c r="O585"/>
    </row>
    <row r="586" spans="1:17" x14ac:dyDescent="0.25">
      <c r="A586" s="39"/>
      <c r="B586" s="38"/>
      <c r="C586" s="39"/>
      <c r="D586" s="38"/>
      <c r="E586" s="39"/>
      <c r="F586" s="39"/>
      <c r="G586" s="40"/>
      <c r="H586" s="39"/>
      <c r="I586" s="39"/>
      <c r="J586" s="39"/>
      <c r="K586" s="39"/>
      <c r="L586" s="39"/>
      <c r="M586" s="39"/>
      <c r="N586" s="54"/>
      <c r="O586"/>
    </row>
    <row r="587" spans="1:17" x14ac:dyDescent="0.25">
      <c r="A587" s="39"/>
      <c r="B587" s="38"/>
      <c r="C587" s="39"/>
      <c r="D587" s="38"/>
      <c r="E587" s="39"/>
      <c r="F587" s="39"/>
      <c r="G587" s="40"/>
      <c r="H587" s="39"/>
      <c r="I587" s="39"/>
      <c r="J587" s="39"/>
      <c r="K587" s="39"/>
      <c r="L587" s="39"/>
      <c r="M587" s="39"/>
      <c r="N587" s="54"/>
      <c r="O587"/>
    </row>
    <row r="588" spans="1:17" x14ac:dyDescent="0.25">
      <c r="A588" s="39"/>
      <c r="B588" s="38"/>
      <c r="C588" s="39"/>
      <c r="D588" s="38"/>
      <c r="E588" s="39"/>
      <c r="F588" s="39"/>
      <c r="G588" s="40"/>
      <c r="H588" s="39"/>
      <c r="I588" s="39"/>
      <c r="J588" s="39"/>
      <c r="K588" s="39"/>
      <c r="L588" s="39"/>
      <c r="M588" s="39"/>
      <c r="N588" s="54"/>
      <c r="O588"/>
    </row>
    <row r="589" spans="1:17" x14ac:dyDescent="0.25">
      <c r="A589" s="39"/>
      <c r="B589" s="38"/>
      <c r="C589" s="39"/>
      <c r="D589" s="38"/>
      <c r="E589" s="39"/>
      <c r="F589" s="39"/>
      <c r="G589" s="40"/>
      <c r="H589" s="39"/>
      <c r="I589" s="39"/>
      <c r="J589" s="39"/>
      <c r="K589" s="39"/>
      <c r="L589" s="39"/>
      <c r="M589" s="39"/>
      <c r="N589" s="54"/>
      <c r="O589"/>
    </row>
    <row r="590" spans="1:17" x14ac:dyDescent="0.25">
      <c r="A590" s="39"/>
      <c r="B590" s="38"/>
      <c r="C590" s="39"/>
      <c r="D590" s="38"/>
      <c r="E590" s="39"/>
      <c r="F590" s="39"/>
      <c r="G590" s="40"/>
      <c r="H590" s="39"/>
      <c r="I590" s="39"/>
      <c r="J590" s="39"/>
      <c r="K590" s="39"/>
      <c r="L590" s="39"/>
      <c r="M590" s="39"/>
      <c r="N590" s="54"/>
      <c r="O590"/>
    </row>
    <row r="591" spans="1:17" x14ac:dyDescent="0.25">
      <c r="A591" s="39"/>
      <c r="B591" s="38"/>
      <c r="C591" s="39"/>
      <c r="D591" s="38"/>
      <c r="E591" s="39"/>
      <c r="F591" s="39"/>
      <c r="G591" s="40"/>
      <c r="H591" s="39"/>
      <c r="I591" s="39"/>
      <c r="J591" s="39"/>
      <c r="K591" s="39"/>
      <c r="L591" s="39"/>
      <c r="M591" s="39"/>
      <c r="N591" s="54"/>
      <c r="O591"/>
    </row>
    <row r="592" spans="1:17" x14ac:dyDescent="0.25">
      <c r="A592" s="39"/>
      <c r="B592" s="38"/>
      <c r="C592" s="39"/>
      <c r="D592" s="38"/>
      <c r="E592" s="39"/>
      <c r="F592" s="39"/>
      <c r="G592" s="40"/>
      <c r="H592" s="39"/>
      <c r="I592" s="39"/>
      <c r="J592" s="39"/>
      <c r="K592" s="39"/>
      <c r="L592" s="39"/>
      <c r="M592" s="39"/>
      <c r="N592" s="54"/>
      <c r="O592"/>
    </row>
    <row r="593" spans="1:28" x14ac:dyDescent="0.25">
      <c r="A593" s="39"/>
      <c r="B593" s="38"/>
      <c r="C593" s="39"/>
      <c r="D593" s="38"/>
      <c r="E593" s="39"/>
      <c r="F593" s="39"/>
      <c r="G593" s="40"/>
      <c r="H593" s="39"/>
      <c r="I593" s="39"/>
      <c r="J593" s="39"/>
      <c r="K593" s="39"/>
      <c r="L593" s="39"/>
      <c r="M593" s="39"/>
      <c r="N593" s="54"/>
      <c r="O593"/>
    </row>
    <row r="594" spans="1:28" x14ac:dyDescent="0.25">
      <c r="A594" s="39"/>
      <c r="B594" s="38"/>
      <c r="C594" s="39"/>
      <c r="D594" s="38"/>
      <c r="E594" s="39"/>
      <c r="F594" s="39"/>
      <c r="G594" s="40"/>
      <c r="H594" s="39"/>
      <c r="I594" s="39"/>
      <c r="J594" s="39"/>
      <c r="K594" s="39"/>
    </row>
    <row r="595" spans="1:28" x14ac:dyDescent="0.25">
      <c r="B595" s="38"/>
      <c r="C595" s="38"/>
      <c r="D595" s="39"/>
      <c r="E595" s="39"/>
      <c r="F595" s="39"/>
      <c r="G595" s="40"/>
      <c r="H595" s="39"/>
      <c r="I595" s="39"/>
      <c r="J595" s="39"/>
      <c r="K595" s="39"/>
    </row>
    <row r="596" spans="1:28" x14ac:dyDescent="0.25">
      <c r="B596" s="38"/>
      <c r="C596" s="38"/>
      <c r="D596" s="39"/>
      <c r="E596" s="39"/>
      <c r="F596" s="39"/>
      <c r="G596" s="40"/>
      <c r="H596" s="39"/>
      <c r="I596" s="39"/>
      <c r="J596" s="39"/>
      <c r="K596" s="39"/>
    </row>
    <row r="597" spans="1:28" x14ac:dyDescent="0.25">
      <c r="B597" s="38"/>
      <c r="C597" s="38"/>
      <c r="D597" s="39"/>
      <c r="E597" s="39"/>
      <c r="F597" s="39"/>
      <c r="G597" s="40"/>
      <c r="H597" s="39"/>
      <c r="I597" s="39"/>
      <c r="J597" s="39"/>
      <c r="K597" s="39"/>
    </row>
    <row r="598" spans="1:28" x14ac:dyDescent="0.25">
      <c r="B598" s="38"/>
      <c r="C598" s="38"/>
      <c r="D598" s="39"/>
      <c r="E598" s="39"/>
      <c r="F598" s="39"/>
      <c r="G598" s="40"/>
      <c r="H598" s="39"/>
      <c r="I598" s="39"/>
      <c r="J598" s="39"/>
      <c r="K598" s="39"/>
    </row>
    <row r="599" spans="1:28" x14ac:dyDescent="0.25">
      <c r="B599" s="38"/>
      <c r="C599" s="38"/>
      <c r="D599" s="39"/>
      <c r="E599" s="39"/>
      <c r="F599" s="39"/>
      <c r="G599" s="40"/>
      <c r="H599" s="39"/>
      <c r="I599" s="39"/>
      <c r="J599" s="39"/>
      <c r="K599" s="39"/>
    </row>
    <row r="600" spans="1:28" x14ac:dyDescent="0.25">
      <c r="B600" s="1" t="s">
        <v>1</v>
      </c>
    </row>
    <row r="601" spans="1:28" x14ac:dyDescent="0.25">
      <c r="B601" s="4" t="s">
        <v>95</v>
      </c>
      <c r="C601" t="s">
        <v>1002</v>
      </c>
    </row>
    <row r="602" spans="1:28" x14ac:dyDescent="0.25">
      <c r="B602" s="4" t="s">
        <v>182</v>
      </c>
      <c r="C602" t="s">
        <v>1003</v>
      </c>
    </row>
    <row r="603" spans="1:28" x14ac:dyDescent="0.25">
      <c r="B603" s="1" t="s">
        <v>2</v>
      </c>
    </row>
    <row r="604" spans="1:28" x14ac:dyDescent="0.25">
      <c r="B604" s="4" t="s">
        <v>97</v>
      </c>
      <c r="C604" t="s">
        <v>282</v>
      </c>
    </row>
    <row r="605" spans="1:28" x14ac:dyDescent="0.25">
      <c r="B605" s="4" t="s">
        <v>99</v>
      </c>
      <c r="C605" t="s">
        <v>287</v>
      </c>
    </row>
    <row r="606" spans="1:28" x14ac:dyDescent="0.25">
      <c r="B606" s="4" t="s">
        <v>101</v>
      </c>
      <c r="C606" t="s">
        <v>288</v>
      </c>
      <c r="G606"/>
    </row>
    <row r="607" spans="1:28" s="41" customFormat="1" x14ac:dyDescent="0.25">
      <c r="A607"/>
      <c r="B607" s="4"/>
      <c r="C607"/>
      <c r="D607"/>
      <c r="E607"/>
      <c r="F607"/>
      <c r="G607"/>
      <c r="H607"/>
      <c r="I607"/>
      <c r="J607"/>
      <c r="K607"/>
      <c r="L607"/>
      <c r="M607"/>
      <c r="N607"/>
      <c r="P607"/>
      <c r="Q607"/>
      <c r="R607"/>
      <c r="S607"/>
      <c r="T607"/>
      <c r="U607"/>
      <c r="V607"/>
      <c r="W607"/>
      <c r="X607"/>
      <c r="Y607"/>
      <c r="Z607"/>
      <c r="AA607"/>
      <c r="AB607"/>
    </row>
    <row r="608" spans="1:28" s="41" customFormat="1" x14ac:dyDescent="0.25">
      <c r="A608"/>
      <c r="B608" s="1" t="s">
        <v>3</v>
      </c>
      <c r="C608"/>
      <c r="D608"/>
      <c r="E608"/>
      <c r="F608"/>
      <c r="G608"/>
      <c r="H608"/>
      <c r="I608"/>
      <c r="J608"/>
      <c r="K608"/>
      <c r="L608"/>
      <c r="M608"/>
      <c r="N608"/>
      <c r="P608"/>
      <c r="Q608"/>
      <c r="R608"/>
      <c r="S608"/>
      <c r="T608"/>
      <c r="U608"/>
      <c r="V608"/>
      <c r="W608"/>
      <c r="X608"/>
      <c r="Y608"/>
      <c r="Z608"/>
      <c r="AA608"/>
      <c r="AB608"/>
    </row>
    <row r="609" spans="1:28" s="41" customFormat="1" x14ac:dyDescent="0.25">
      <c r="A609"/>
      <c r="B609"/>
      <c r="C609"/>
      <c r="D609"/>
      <c r="E609"/>
      <c r="F609"/>
      <c r="G609"/>
      <c r="H609"/>
      <c r="I609"/>
      <c r="J609"/>
      <c r="K609"/>
      <c r="L609"/>
      <c r="M609"/>
      <c r="N609"/>
      <c r="P609"/>
      <c r="Q609"/>
      <c r="R609"/>
      <c r="S609"/>
      <c r="T609"/>
      <c r="U609"/>
      <c r="V609"/>
      <c r="W609"/>
      <c r="X609"/>
      <c r="Y609"/>
      <c r="Z609"/>
      <c r="AA609"/>
      <c r="AB609"/>
    </row>
    <row r="610" spans="1:28" s="41" customFormat="1" ht="15.75" thickBot="1" x14ac:dyDescent="0.3">
      <c r="A610"/>
      <c r="B610" s="35" t="s">
        <v>1013</v>
      </c>
      <c r="C610" s="36"/>
      <c r="D610" s="36"/>
      <c r="E610" s="37"/>
      <c r="F610" s="37"/>
      <c r="G610" s="37"/>
      <c r="H610" s="36"/>
      <c r="I610" s="83"/>
      <c r="J610" s="83"/>
      <c r="K610" s="83"/>
      <c r="L610" s="36"/>
      <c r="M610" s="36"/>
      <c r="N610" s="36" t="s">
        <v>36</v>
      </c>
      <c r="P610"/>
      <c r="Q610"/>
      <c r="R610"/>
      <c r="S610"/>
      <c r="T610"/>
      <c r="U610"/>
      <c r="V610"/>
      <c r="W610"/>
      <c r="X610"/>
      <c r="Y610"/>
      <c r="Z610"/>
      <c r="AA610"/>
      <c r="AB610"/>
    </row>
    <row r="611" spans="1:28" s="41" customFormat="1" ht="15.75" thickTop="1" x14ac:dyDescent="0.25">
      <c r="A611"/>
      <c r="B611"/>
      <c r="C611"/>
      <c r="D611"/>
      <c r="E611"/>
      <c r="F611"/>
      <c r="G611"/>
      <c r="H611"/>
      <c r="I611"/>
      <c r="J611"/>
      <c r="K611"/>
      <c r="L611"/>
      <c r="M611"/>
      <c r="N611"/>
      <c r="P611"/>
      <c r="Q611"/>
      <c r="R611"/>
      <c r="S611"/>
      <c r="T611"/>
      <c r="U611"/>
      <c r="V611"/>
      <c r="W611"/>
      <c r="X611"/>
      <c r="Y611"/>
      <c r="Z611"/>
      <c r="AA611"/>
      <c r="AB611"/>
    </row>
    <row r="612" spans="1:28" s="41" customFormat="1" x14ac:dyDescent="0.25">
      <c r="A612"/>
      <c r="B612" s="41" t="s">
        <v>963</v>
      </c>
      <c r="C612"/>
      <c r="D612" s="226" t="s">
        <v>158</v>
      </c>
      <c r="E612" s="227">
        <v>8</v>
      </c>
      <c r="F612" s="81" t="s">
        <v>43</v>
      </c>
      <c r="G612"/>
      <c r="H612"/>
      <c r="I612"/>
      <c r="J612" s="226" t="s">
        <v>158</v>
      </c>
      <c r="K612" s="227">
        <f>E612</f>
        <v>8</v>
      </c>
      <c r="L612" s="81" t="s">
        <v>43</v>
      </c>
      <c r="M612"/>
      <c r="N612"/>
      <c r="P612"/>
      <c r="Q612"/>
      <c r="R612"/>
      <c r="S612"/>
      <c r="T612"/>
      <c r="U612"/>
      <c r="V612"/>
      <c r="W612"/>
      <c r="X612"/>
      <c r="Y612"/>
      <c r="Z612"/>
      <c r="AA612"/>
      <c r="AB612"/>
    </row>
    <row r="613" spans="1:28" s="41" customFormat="1" x14ac:dyDescent="0.25">
      <c r="A613"/>
      <c r="B613" s="41" t="s">
        <v>1005</v>
      </c>
      <c r="C613"/>
      <c r="D613" s="226" t="s">
        <v>1006</v>
      </c>
      <c r="E613" s="227">
        <v>1.5</v>
      </c>
      <c r="F613" s="81" t="s">
        <v>43</v>
      </c>
      <c r="G613"/>
      <c r="H613"/>
      <c r="I613"/>
      <c r="J613" s="226" t="s">
        <v>1006</v>
      </c>
      <c r="K613" s="227">
        <f t="shared" ref="K613:K615" si="4">E613</f>
        <v>1.5</v>
      </c>
      <c r="L613" s="81"/>
      <c r="M613"/>
      <c r="N613"/>
      <c r="P613"/>
      <c r="Q613"/>
      <c r="R613"/>
      <c r="S613"/>
      <c r="T613"/>
      <c r="U613"/>
      <c r="V613"/>
      <c r="W613"/>
      <c r="X613"/>
      <c r="Y613"/>
      <c r="Z613"/>
      <c r="AA613"/>
      <c r="AB613"/>
    </row>
    <row r="614" spans="1:28" s="41" customFormat="1" x14ac:dyDescent="0.25">
      <c r="A614"/>
      <c r="B614" s="41" t="s">
        <v>159</v>
      </c>
      <c r="C614"/>
      <c r="D614" s="4" t="s">
        <v>1004</v>
      </c>
      <c r="E614" s="42">
        <v>0</v>
      </c>
      <c r="F614" s="81" t="s">
        <v>21</v>
      </c>
      <c r="G614" s="43"/>
      <c r="H614"/>
      <c r="I614"/>
      <c r="J614" s="4" t="s">
        <v>1004</v>
      </c>
      <c r="K614" s="227">
        <f t="shared" si="4"/>
        <v>0</v>
      </c>
      <c r="L614" s="81"/>
      <c r="M614" s="48"/>
      <c r="N614"/>
      <c r="P614"/>
      <c r="Q614"/>
      <c r="R614"/>
      <c r="S614"/>
      <c r="T614"/>
      <c r="U614"/>
      <c r="V614"/>
      <c r="W614"/>
      <c r="X614"/>
      <c r="Y614"/>
      <c r="Z614"/>
      <c r="AA614"/>
      <c r="AB614"/>
    </row>
    <row r="615" spans="1:28" s="41" customFormat="1" x14ac:dyDescent="0.25">
      <c r="A615"/>
      <c r="B615" s="41" t="s">
        <v>160</v>
      </c>
      <c r="C615"/>
      <c r="D615" s="4" t="s">
        <v>24</v>
      </c>
      <c r="E615" s="42">
        <v>85</v>
      </c>
      <c r="F615" s="81" t="s">
        <v>21</v>
      </c>
      <c r="G615" s="43"/>
      <c r="H615"/>
      <c r="I615"/>
      <c r="J615" s="4" t="s">
        <v>24</v>
      </c>
      <c r="K615" s="227">
        <f t="shared" si="4"/>
        <v>85</v>
      </c>
      <c r="L615" s="81" t="s">
        <v>21</v>
      </c>
      <c r="M615" s="48"/>
      <c r="N615"/>
      <c r="P615"/>
      <c r="Q615"/>
      <c r="R615"/>
      <c r="S615"/>
      <c r="T615"/>
      <c r="U615"/>
      <c r="V615"/>
      <c r="W615"/>
      <c r="X615"/>
      <c r="Y615"/>
      <c r="Z615"/>
      <c r="AA615"/>
      <c r="AB615"/>
    </row>
    <row r="616" spans="1:28" s="41" customFormat="1" ht="18" x14ac:dyDescent="0.35">
      <c r="A616"/>
      <c r="B616" s="41" t="s">
        <v>161</v>
      </c>
      <c r="C616"/>
      <c r="D616" s="49" t="s">
        <v>81</v>
      </c>
      <c r="E616" s="50">
        <v>0.9</v>
      </c>
      <c r="F616" s="39"/>
      <c r="G616" s="43"/>
      <c r="H616"/>
      <c r="I616"/>
      <c r="J616" s="49" t="s">
        <v>162</v>
      </c>
      <c r="K616" s="50">
        <v>1.5</v>
      </c>
      <c r="L616"/>
      <c r="M616"/>
      <c r="N616" s="48"/>
      <c r="P616"/>
      <c r="Q616"/>
      <c r="R616"/>
      <c r="S616"/>
      <c r="T616"/>
      <c r="U616"/>
      <c r="V616"/>
      <c r="W616"/>
      <c r="X616"/>
      <c r="Y616"/>
      <c r="Z616"/>
      <c r="AA616"/>
      <c r="AB616"/>
    </row>
    <row r="617" spans="1:28" s="41" customFormat="1" ht="18" x14ac:dyDescent="0.35">
      <c r="A617"/>
      <c r="C617"/>
      <c r="D617" s="51" t="s">
        <v>163</v>
      </c>
      <c r="E617" s="52">
        <v>0.75</v>
      </c>
      <c r="F617" s="39"/>
      <c r="G617" s="43"/>
      <c r="H617"/>
      <c r="I617"/>
      <c r="J617" s="49" t="s">
        <v>162</v>
      </c>
      <c r="K617" s="50">
        <v>2</v>
      </c>
      <c r="L617"/>
      <c r="M617"/>
      <c r="N617" s="48"/>
      <c r="P617"/>
      <c r="Q617"/>
      <c r="R617"/>
      <c r="S617"/>
      <c r="T617"/>
      <c r="U617"/>
      <c r="V617"/>
      <c r="W617"/>
      <c r="X617"/>
      <c r="Y617"/>
      <c r="Z617"/>
      <c r="AA617"/>
      <c r="AB617"/>
    </row>
    <row r="618" spans="1:28" s="41" customFormat="1" x14ac:dyDescent="0.25">
      <c r="A618"/>
      <c r="B618" s="41" t="s">
        <v>1046</v>
      </c>
      <c r="C618"/>
      <c r="D618" s="226" t="s">
        <v>1007</v>
      </c>
      <c r="E618" s="52">
        <v>6</v>
      </c>
      <c r="F618" s="59" t="s">
        <v>51</v>
      </c>
      <c r="G618" s="43"/>
      <c r="H618"/>
      <c r="I618"/>
      <c r="J618" s="226" t="s">
        <v>1007</v>
      </c>
      <c r="K618" s="52">
        <v>6</v>
      </c>
      <c r="L618" s="59" t="s">
        <v>51</v>
      </c>
      <c r="M618"/>
      <c r="N618" s="48"/>
      <c r="P618"/>
      <c r="Q618"/>
      <c r="R618"/>
      <c r="S618"/>
      <c r="T618"/>
      <c r="U618"/>
      <c r="V618"/>
      <c r="W618"/>
      <c r="X618"/>
      <c r="Y618"/>
      <c r="Z618"/>
      <c r="AA618"/>
      <c r="AB618"/>
    </row>
    <row r="619" spans="1:28" s="41" customFormat="1" x14ac:dyDescent="0.25">
      <c r="A619"/>
      <c r="B619"/>
      <c r="C619" s="4"/>
      <c r="D619"/>
      <c r="E619"/>
      <c r="F619" s="4"/>
      <c r="G619"/>
      <c r="H619"/>
      <c r="I619" s="4"/>
      <c r="J619" s="4"/>
      <c r="K619" s="4"/>
      <c r="L619"/>
      <c r="M619"/>
      <c r="N619"/>
      <c r="O619"/>
      <c r="P619"/>
      <c r="Q619"/>
      <c r="R619"/>
      <c r="S619"/>
      <c r="T619"/>
      <c r="U619"/>
      <c r="V619"/>
      <c r="W619"/>
      <c r="X619"/>
      <c r="Y619"/>
      <c r="Z619"/>
      <c r="AA619"/>
      <c r="AB619"/>
    </row>
    <row r="620" spans="1:28" s="41" customFormat="1" ht="15.75" thickBot="1" x14ac:dyDescent="0.3">
      <c r="A620"/>
      <c r="B620"/>
      <c r="C620" s="56" t="s">
        <v>167</v>
      </c>
      <c r="D620" s="36"/>
      <c r="E620" s="36"/>
      <c r="F620" s="39"/>
      <c r="G620" s="43"/>
      <c r="H620" s="56" t="s">
        <v>168</v>
      </c>
      <c r="I620" s="36"/>
      <c r="J620" s="36"/>
      <c r="K620" s="36"/>
      <c r="L620" s="36"/>
      <c r="M620" s="36"/>
      <c r="N620" s="56"/>
      <c r="O620"/>
      <c r="P620"/>
      <c r="Q620"/>
      <c r="R620"/>
      <c r="S620"/>
      <c r="T620"/>
      <c r="U620"/>
      <c r="V620"/>
      <c r="W620"/>
      <c r="X620"/>
      <c r="Y620"/>
      <c r="Z620"/>
      <c r="AA620"/>
      <c r="AB620"/>
    </row>
    <row r="621" spans="1:28" s="41" customFormat="1" ht="15.75" thickTop="1" x14ac:dyDescent="0.25">
      <c r="A621"/>
      <c r="B621" s="1"/>
      <c r="C621" s="39"/>
      <c r="D621" s="39"/>
      <c r="E621" s="39"/>
      <c r="F621" s="39"/>
      <c r="G621" s="43"/>
      <c r="H621" s="39"/>
      <c r="I621" s="39"/>
      <c r="J621" s="39"/>
      <c r="K621" s="39"/>
      <c r="L621"/>
      <c r="M621"/>
      <c r="N621"/>
      <c r="P621"/>
      <c r="Q621"/>
      <c r="R621"/>
      <c r="S621"/>
      <c r="T621"/>
      <c r="U621"/>
      <c r="V621"/>
      <c r="W621"/>
      <c r="X621"/>
      <c r="Y621"/>
      <c r="Z621"/>
      <c r="AA621"/>
      <c r="AB621"/>
    </row>
    <row r="622" spans="1:28" s="41" customFormat="1" ht="15.75" thickBot="1" x14ac:dyDescent="0.3">
      <c r="A622"/>
      <c r="B622" s="57" t="s">
        <v>169</v>
      </c>
      <c r="C622" s="38" t="s">
        <v>170</v>
      </c>
      <c r="D622" s="39"/>
      <c r="E622" s="39"/>
      <c r="F622" s="39"/>
      <c r="G622" s="43"/>
      <c r="H622" s="38" t="s">
        <v>170</v>
      </c>
      <c r="I622"/>
      <c r="J622"/>
      <c r="K622"/>
      <c r="L622"/>
      <c r="M622"/>
      <c r="N622" s="58"/>
      <c r="O622" s="59"/>
      <c r="P622"/>
      <c r="Q622"/>
      <c r="R622"/>
      <c r="S622"/>
      <c r="T622"/>
      <c r="U622"/>
      <c r="V622"/>
      <c r="W622"/>
      <c r="X622"/>
      <c r="Y622"/>
      <c r="Z622"/>
      <c r="AA622"/>
      <c r="AB622"/>
    </row>
    <row r="623" spans="1:28" s="41" customFormat="1" ht="15.75" thickBot="1" x14ac:dyDescent="0.3">
      <c r="A623"/>
      <c r="B623" s="1" t="s">
        <v>171</v>
      </c>
      <c r="C623"/>
      <c r="D623" s="60" t="s">
        <v>103</v>
      </c>
      <c r="E623" s="25">
        <f>1.2*E614+1.6*E615</f>
        <v>136</v>
      </c>
      <c r="F623" s="61" t="str">
        <f>F614</f>
        <v>kip</v>
      </c>
      <c r="G623" s="43"/>
      <c r="H623"/>
      <c r="I623"/>
      <c r="J623" s="60" t="s">
        <v>172</v>
      </c>
      <c r="K623" s="25">
        <f>K615+K614</f>
        <v>85</v>
      </c>
      <c r="L623" s="61" t="str">
        <f>F623</f>
        <v>kip</v>
      </c>
      <c r="M623"/>
      <c r="N623"/>
      <c r="O623"/>
      <c r="P623"/>
      <c r="Q623"/>
      <c r="R623"/>
      <c r="S623"/>
      <c r="T623"/>
      <c r="U623"/>
      <c r="V623"/>
      <c r="W623"/>
      <c r="X623"/>
      <c r="Y623"/>
      <c r="Z623"/>
      <c r="AA623"/>
      <c r="AB623"/>
    </row>
    <row r="624" spans="1:28" s="41" customFormat="1" x14ac:dyDescent="0.25">
      <c r="A624"/>
      <c r="B624"/>
      <c r="C624"/>
      <c r="D624" s="49"/>
      <c r="E624" s="50"/>
      <c r="F624" s="59"/>
      <c r="G624" s="43"/>
      <c r="H624" s="49"/>
      <c r="I624" s="50"/>
      <c r="J624" s="50"/>
      <c r="K624" s="50"/>
      <c r="L624" s="59"/>
      <c r="M624"/>
      <c r="N624"/>
      <c r="O624"/>
      <c r="P624"/>
      <c r="Q624"/>
      <c r="R624"/>
      <c r="S624"/>
      <c r="T624"/>
      <c r="U624"/>
      <c r="V624"/>
      <c r="W624"/>
      <c r="X624"/>
      <c r="Y624"/>
      <c r="Z624"/>
      <c r="AA624"/>
      <c r="AB624"/>
    </row>
    <row r="625" spans="1:28" s="41" customFormat="1" x14ac:dyDescent="0.25">
      <c r="A625"/>
      <c r="B625" s="1" t="s">
        <v>974</v>
      </c>
      <c r="C625" s="1"/>
      <c r="D625" s="8"/>
      <c r="E625" s="43"/>
      <c r="F625" s="39"/>
      <c r="G625" s="69"/>
      <c r="H625" s="62"/>
      <c r="I625" s="50"/>
      <c r="J625" s="1" t="s">
        <v>974</v>
      </c>
      <c r="K625" s="50"/>
      <c r="L625" s="39"/>
      <c r="M625" s="39"/>
      <c r="N625" s="1"/>
      <c r="O625"/>
      <c r="P625"/>
      <c r="Q625"/>
      <c r="R625"/>
      <c r="S625"/>
      <c r="T625"/>
      <c r="U625"/>
      <c r="V625"/>
      <c r="W625"/>
      <c r="X625"/>
      <c r="Y625"/>
      <c r="Z625"/>
      <c r="AA625"/>
      <c r="AB625"/>
    </row>
    <row r="626" spans="1:28" s="41" customFormat="1" ht="18" x14ac:dyDescent="0.35">
      <c r="A626"/>
      <c r="B626" s="41" t="s">
        <v>975</v>
      </c>
      <c r="C626" s="1"/>
      <c r="D626"/>
      <c r="E626" s="228">
        <f>E623*E613</f>
        <v>204</v>
      </c>
      <c r="F626" s="43" t="s">
        <v>239</v>
      </c>
      <c r="G626" s="69"/>
      <c r="H626" s="62"/>
      <c r="I626" s="49"/>
      <c r="J626" s="49" t="s">
        <v>926</v>
      </c>
      <c r="K626" s="228">
        <f>K623*K613</f>
        <v>127.5</v>
      </c>
      <c r="L626" s="43" t="s">
        <v>239</v>
      </c>
      <c r="M626" s="69"/>
      <c r="N626" s="1"/>
      <c r="O626"/>
      <c r="P626"/>
      <c r="Q626"/>
      <c r="R626"/>
      <c r="S626"/>
      <c r="T626"/>
      <c r="U626"/>
      <c r="V626"/>
      <c r="W626"/>
      <c r="X626"/>
      <c r="Y626"/>
      <c r="Z626"/>
      <c r="AA626"/>
      <c r="AB626"/>
    </row>
    <row r="627" spans="1:28" s="41" customFormat="1" ht="18" x14ac:dyDescent="0.35">
      <c r="A627"/>
      <c r="B627" s="41" t="s">
        <v>976</v>
      </c>
      <c r="C627" s="1"/>
      <c r="D627"/>
      <c r="E627" s="228">
        <f>(E623)</f>
        <v>136</v>
      </c>
      <c r="F627" s="43" t="s">
        <v>21</v>
      </c>
      <c r="G627" s="69"/>
      <c r="H627" s="62"/>
      <c r="I627" s="49"/>
      <c r="J627" s="49" t="s">
        <v>949</v>
      </c>
      <c r="K627" s="228">
        <f>(K623)</f>
        <v>85</v>
      </c>
      <c r="L627" s="43" t="s">
        <v>21</v>
      </c>
      <c r="M627" s="69"/>
      <c r="N627" s="1"/>
      <c r="O627"/>
      <c r="P627"/>
      <c r="Q627"/>
      <c r="R627"/>
      <c r="S627"/>
      <c r="T627"/>
      <c r="U627"/>
      <c r="V627"/>
      <c r="W627"/>
      <c r="X627"/>
      <c r="Y627"/>
      <c r="Z627"/>
      <c r="AA627"/>
      <c r="AB627"/>
    </row>
    <row r="628" spans="1:28" s="41" customFormat="1" x14ac:dyDescent="0.25">
      <c r="A628"/>
      <c r="B628" s="41" t="s">
        <v>992</v>
      </c>
      <c r="C628" s="1"/>
      <c r="D628" s="4" t="s">
        <v>993</v>
      </c>
      <c r="E628" s="228">
        <f>12*E612/240</f>
        <v>0.4</v>
      </c>
      <c r="F628" s="43" t="s">
        <v>51</v>
      </c>
      <c r="G628" s="69"/>
      <c r="H628" s="62"/>
      <c r="I628"/>
      <c r="J628" s="4" t="s">
        <v>993</v>
      </c>
      <c r="K628" s="228">
        <f>12*K612/240</f>
        <v>0.4</v>
      </c>
      <c r="L628" s="43" t="s">
        <v>51</v>
      </c>
      <c r="M628" s="69"/>
      <c r="N628" s="1"/>
      <c r="O628"/>
      <c r="P628"/>
      <c r="Q628"/>
      <c r="R628"/>
      <c r="S628"/>
      <c r="T628"/>
      <c r="U628"/>
      <c r="V628"/>
      <c r="W628"/>
      <c r="X628"/>
      <c r="Y628"/>
      <c r="Z628"/>
      <c r="AA628"/>
      <c r="AB628"/>
    </row>
    <row r="629" spans="1:28" s="41" customFormat="1" x14ac:dyDescent="0.25">
      <c r="A629"/>
      <c r="B629" s="86"/>
      <c r="C629" s="68"/>
      <c r="D629" s="62"/>
      <c r="E629" s="50"/>
      <c r="F629" s="39"/>
      <c r="G629" s="69"/>
      <c r="H629" s="62"/>
      <c r="I629"/>
      <c r="J629" s="62"/>
      <c r="K629" s="50"/>
      <c r="L629" s="39"/>
      <c r="M629" s="69"/>
      <c r="N629" s="1"/>
      <c r="O629"/>
      <c r="P629"/>
      <c r="Q629"/>
      <c r="R629"/>
      <c r="S629"/>
      <c r="T629"/>
      <c r="U629"/>
      <c r="V629"/>
      <c r="W629"/>
      <c r="X629"/>
      <c r="Y629"/>
      <c r="Z629"/>
      <c r="AA629"/>
      <c r="AB629"/>
    </row>
    <row r="630" spans="1:28" s="41" customFormat="1" x14ac:dyDescent="0.25">
      <c r="A630"/>
      <c r="B630" s="1" t="s">
        <v>978</v>
      </c>
      <c r="C630"/>
      <c r="D630" s="12"/>
      <c r="E630" s="16" t="s">
        <v>779</v>
      </c>
      <c r="F630" s="43"/>
      <c r="G630" s="85"/>
      <c r="H630"/>
      <c r="I630" s="49"/>
      <c r="J630" s="12"/>
      <c r="K630" s="16" t="s">
        <v>779</v>
      </c>
      <c r="L630" s="43"/>
      <c r="M630" s="85"/>
      <c r="N630" s="1" t="s">
        <v>176</v>
      </c>
      <c r="O630"/>
      <c r="P630"/>
      <c r="Q630"/>
      <c r="R630"/>
      <c r="S630"/>
      <c r="T630"/>
      <c r="U630"/>
      <c r="V630"/>
      <c r="W630"/>
      <c r="X630"/>
      <c r="Y630"/>
      <c r="Z630"/>
      <c r="AA630"/>
      <c r="AB630"/>
    </row>
    <row r="631" spans="1:28" s="41" customFormat="1" ht="18" x14ac:dyDescent="0.35">
      <c r="A631"/>
      <c r="B631" s="1"/>
      <c r="C631"/>
      <c r="D631" s="4" t="s">
        <v>979</v>
      </c>
      <c r="E631" s="229">
        <f>VLOOKUP(E630, '[4]Table 3-2'!$B$1:$O$274, 5, FALSE)</f>
        <v>205</v>
      </c>
      <c r="F631" s="43" t="s">
        <v>239</v>
      </c>
      <c r="G631" s="43"/>
      <c r="H631"/>
      <c r="I631" s="49"/>
      <c r="J631" s="44" t="s">
        <v>937</v>
      </c>
      <c r="K631" s="229">
        <f>VLOOKUP(K630, '[4]Table 3-2'!$B$1:$O$274, 4, FALSE)</f>
        <v>136</v>
      </c>
      <c r="L631" s="43" t="s">
        <v>239</v>
      </c>
      <c r="M631" s="43"/>
      <c r="N631" s="230" t="s">
        <v>980</v>
      </c>
      <c r="O631"/>
      <c r="P631" t="s">
        <v>175</v>
      </c>
      <c r="Q631" s="63" t="s">
        <v>252</v>
      </c>
      <c r="R631"/>
      <c r="S631"/>
      <c r="T631"/>
      <c r="U631"/>
      <c r="V631"/>
      <c r="W631"/>
      <c r="X631"/>
      <c r="Y631"/>
      <c r="Z631"/>
      <c r="AA631"/>
      <c r="AB631"/>
    </row>
    <row r="632" spans="1:28" s="41" customFormat="1" ht="18" x14ac:dyDescent="0.35">
      <c r="A632"/>
      <c r="C632"/>
      <c r="D632" s="4" t="s">
        <v>981</v>
      </c>
      <c r="E632" s="229">
        <f>VLOOKUP(E630, '[4]Table 3-2'!$B$1:$O$274, 14, FALSE)</f>
        <v>120</v>
      </c>
      <c r="F632" s="43" t="s">
        <v>21</v>
      </c>
      <c r="G632" s="43"/>
      <c r="H632"/>
      <c r="I632" s="50"/>
      <c r="J632" s="44" t="s">
        <v>959</v>
      </c>
      <c r="K632" s="229">
        <f>VLOOKUP(K630, '[4]Table 3-2'!$B$1:$O$274, 13, FALSE)</f>
        <v>79.8</v>
      </c>
      <c r="L632" s="43" t="s">
        <v>21</v>
      </c>
      <c r="M632" s="43"/>
      <c r="N632" s="230" t="s">
        <v>980</v>
      </c>
      <c r="O632"/>
      <c r="P632" t="s">
        <v>175</v>
      </c>
      <c r="Q632" s="63" t="s">
        <v>252</v>
      </c>
      <c r="R632"/>
      <c r="S632"/>
      <c r="T632"/>
      <c r="U632"/>
      <c r="V632"/>
      <c r="W632"/>
      <c r="X632"/>
      <c r="Y632"/>
      <c r="Z632"/>
      <c r="AA632"/>
      <c r="AB632"/>
    </row>
    <row r="633" spans="1:28" s="41" customFormat="1" x14ac:dyDescent="0.25">
      <c r="A633"/>
      <c r="C633"/>
      <c r="D633" s="4"/>
      <c r="E633" s="43"/>
      <c r="F633" s="43"/>
      <c r="G633" s="43"/>
      <c r="H633"/>
      <c r="I633"/>
      <c r="J633" s="4"/>
      <c r="K633" s="43"/>
      <c r="L633" s="43"/>
      <c r="M633" s="43"/>
      <c r="N633" s="230"/>
      <c r="O633"/>
      <c r="P633"/>
      <c r="Q633" s="63"/>
      <c r="R633"/>
      <c r="S633"/>
      <c r="T633"/>
      <c r="U633"/>
      <c r="V633"/>
      <c r="W633"/>
      <c r="X633"/>
      <c r="Y633"/>
      <c r="Z633"/>
      <c r="AA633"/>
      <c r="AB633"/>
    </row>
    <row r="634" spans="1:28" s="41" customFormat="1" x14ac:dyDescent="0.25">
      <c r="A634"/>
      <c r="B634" s="41" t="s">
        <v>982</v>
      </c>
      <c r="C634"/>
      <c r="D634" s="4" t="s">
        <v>983</v>
      </c>
      <c r="E634" s="229">
        <f>VLOOKUP(E630, W_PROP, 5, FALSE)</f>
        <v>14</v>
      </c>
      <c r="F634" s="43" t="s">
        <v>51</v>
      </c>
      <c r="H634"/>
      <c r="I634"/>
      <c r="J634" s="4" t="s">
        <v>983</v>
      </c>
      <c r="K634" s="229">
        <f>VLOOKUP(K630, W_PROP, 5, FALSE)</f>
        <v>14</v>
      </c>
      <c r="L634" s="43" t="s">
        <v>51</v>
      </c>
      <c r="N634" s="1"/>
      <c r="O634"/>
      <c r="P634"/>
      <c r="Q634"/>
      <c r="R634"/>
      <c r="S634"/>
      <c r="T634"/>
      <c r="U634"/>
      <c r="V634"/>
      <c r="W634"/>
      <c r="X634"/>
      <c r="Y634"/>
      <c r="Z634"/>
      <c r="AA634"/>
      <c r="AB634"/>
    </row>
    <row r="635" spans="1:28" s="41" customFormat="1" ht="15.75" x14ac:dyDescent="0.3">
      <c r="A635"/>
      <c r="B635" s="41" t="s">
        <v>989</v>
      </c>
      <c r="C635"/>
      <c r="D635" s="231" t="s">
        <v>1021</v>
      </c>
      <c r="E635" s="229">
        <f>VLOOKUP(E630, W_PROP, 29, FALSE)</f>
        <v>340</v>
      </c>
      <c r="F635" s="10" t="s">
        <v>54</v>
      </c>
      <c r="H635"/>
      <c r="I635"/>
      <c r="J635" s="231" t="s">
        <v>1021</v>
      </c>
      <c r="K635" s="229">
        <f>VLOOKUP(K630, W_PROP, 29, FALSE)</f>
        <v>340</v>
      </c>
      <c r="L635" s="10" t="s">
        <v>54</v>
      </c>
      <c r="N635" s="1"/>
      <c r="O635"/>
      <c r="P635"/>
      <c r="Q635"/>
      <c r="R635"/>
      <c r="S635"/>
      <c r="T635"/>
      <c r="U635"/>
      <c r="V635"/>
      <c r="W635"/>
      <c r="X635"/>
      <c r="Y635"/>
      <c r="Z635"/>
      <c r="AA635"/>
      <c r="AB635"/>
    </row>
    <row r="636" spans="1:28" s="41" customFormat="1" ht="15.75" x14ac:dyDescent="0.3">
      <c r="A636"/>
      <c r="C636"/>
      <c r="D636" s="231" t="s">
        <v>1022</v>
      </c>
      <c r="E636" s="229">
        <f>VLOOKUP(E630, W_PROP, 33, FALSE)</f>
        <v>23.3</v>
      </c>
      <c r="F636" s="10" t="s">
        <v>54</v>
      </c>
      <c r="H636"/>
      <c r="I636"/>
      <c r="J636" s="231" t="s">
        <v>1022</v>
      </c>
      <c r="K636" s="229">
        <f>VLOOKUP(K630, W_PROP, 33, FALSE)</f>
        <v>23.3</v>
      </c>
      <c r="L636" s="10" t="s">
        <v>54</v>
      </c>
      <c r="N636" s="1"/>
      <c r="O636"/>
      <c r="P636"/>
      <c r="Q636"/>
      <c r="R636"/>
      <c r="S636"/>
      <c r="T636"/>
      <c r="U636"/>
      <c r="V636"/>
      <c r="W636"/>
      <c r="X636"/>
      <c r="Y636"/>
      <c r="Z636"/>
      <c r="AA636"/>
      <c r="AB636"/>
    </row>
    <row r="637" spans="1:28" s="41" customFormat="1" x14ac:dyDescent="0.25">
      <c r="A637"/>
      <c r="B637" s="41" t="s">
        <v>990</v>
      </c>
      <c r="C637"/>
      <c r="D637" s="231" t="str">
        <f>D635</f>
        <v>Ix =</v>
      </c>
      <c r="E637" s="229">
        <f>MAX(E635:E636)</f>
        <v>340</v>
      </c>
      <c r="F637" s="10" t="s">
        <v>54</v>
      </c>
      <c r="H637"/>
      <c r="I637"/>
      <c r="J637" s="231" t="str">
        <f>J635</f>
        <v>Ix =</v>
      </c>
      <c r="K637" s="229">
        <f>MAX(K635:K636)</f>
        <v>340</v>
      </c>
      <c r="L637" s="10" t="s">
        <v>54</v>
      </c>
      <c r="N637" s="1"/>
      <c r="O637"/>
      <c r="P637"/>
      <c r="Q637"/>
      <c r="R637"/>
      <c r="S637"/>
      <c r="T637"/>
      <c r="U637"/>
      <c r="V637"/>
      <c r="W637"/>
      <c r="X637"/>
      <c r="Y637"/>
      <c r="Z637"/>
      <c r="AA637"/>
      <c r="AB637"/>
    </row>
    <row r="638" spans="1:28" s="41" customFormat="1" x14ac:dyDescent="0.25">
      <c r="A638"/>
      <c r="B638" s="1" t="s">
        <v>986</v>
      </c>
      <c r="C638"/>
      <c r="D638" s="4" t="s">
        <v>991</v>
      </c>
      <c r="E638" s="232">
        <f>(K623*E613^4*1728*(3*E612^2-4*E613^2))/(24*E574*E637*1000)</f>
        <v>5.7503017241379312E-4</v>
      </c>
      <c r="F638" s="233" t="s">
        <v>51</v>
      </c>
      <c r="H638"/>
      <c r="I638"/>
      <c r="J638" s="4" t="s">
        <v>991</v>
      </c>
      <c r="K638" s="232">
        <f>(K623*K613^4*1728*(3*K612^2-4*K613^2))/(24*K574*K637*1000)</f>
        <v>5.7503017241379312E-4</v>
      </c>
      <c r="L638" s="233" t="s">
        <v>51</v>
      </c>
      <c r="N638" s="97" t="s">
        <v>1008</v>
      </c>
      <c r="O638"/>
      <c r="P638" t="s">
        <v>1009</v>
      </c>
      <c r="Q638" t="s">
        <v>1010</v>
      </c>
      <c r="R638"/>
      <c r="S638"/>
      <c r="T638"/>
      <c r="U638"/>
      <c r="V638"/>
      <c r="W638"/>
      <c r="X638"/>
      <c r="Y638"/>
      <c r="Z638"/>
      <c r="AA638"/>
      <c r="AB638"/>
    </row>
    <row r="639" spans="1:28" s="41" customFormat="1" x14ac:dyDescent="0.25">
      <c r="A639"/>
      <c r="B639"/>
      <c r="C639"/>
      <c r="D639"/>
      <c r="E639" s="43"/>
      <c r="F639"/>
      <c r="H639"/>
      <c r="I639"/>
      <c r="J639"/>
      <c r="K639" s="43"/>
      <c r="L639"/>
      <c r="N639" s="1"/>
      <c r="O639"/>
      <c r="P639"/>
      <c r="Q639"/>
      <c r="R639"/>
      <c r="S639"/>
      <c r="T639"/>
      <c r="U639"/>
      <c r="V639"/>
      <c r="W639"/>
      <c r="X639"/>
      <c r="Y639"/>
      <c r="Z639"/>
      <c r="AA639"/>
      <c r="AB639"/>
    </row>
    <row r="640" spans="1:28" s="41" customFormat="1" x14ac:dyDescent="0.25">
      <c r="A640"/>
      <c r="B640" s="1" t="s">
        <v>177</v>
      </c>
      <c r="C640"/>
      <c r="D640"/>
      <c r="E640" s="43"/>
      <c r="F640"/>
      <c r="H640"/>
      <c r="I640"/>
      <c r="J640"/>
      <c r="K640" s="43"/>
      <c r="L640"/>
      <c r="N640" s="1"/>
      <c r="O640"/>
      <c r="P640"/>
      <c r="Q640"/>
      <c r="R640"/>
      <c r="S640"/>
      <c r="T640"/>
      <c r="U640"/>
      <c r="V640"/>
      <c r="W640"/>
      <c r="X640"/>
      <c r="Y640"/>
      <c r="Z640"/>
      <c r="AA640"/>
      <c r="AB640"/>
    </row>
    <row r="641" spans="1:28" s="41" customFormat="1" ht="18" x14ac:dyDescent="0.35">
      <c r="A641"/>
      <c r="B641" s="41" t="s">
        <v>1043</v>
      </c>
      <c r="C641"/>
      <c r="D641" s="4" t="s">
        <v>984</v>
      </c>
      <c r="E641" s="228" t="str">
        <f>IF(E631&gt;D626,"YES","NO")</f>
        <v>YES</v>
      </c>
      <c r="F641"/>
      <c r="H641"/>
      <c r="I641"/>
      <c r="J641" s="44" t="s">
        <v>935</v>
      </c>
      <c r="K641" s="228" t="str">
        <f>IF(K631&gt;K626,"YES","NO")</f>
        <v>YES</v>
      </c>
      <c r="L641"/>
      <c r="N641" s="1" t="s">
        <v>178</v>
      </c>
      <c r="O641"/>
      <c r="P641"/>
      <c r="Q641"/>
      <c r="R641"/>
      <c r="S641"/>
      <c r="T641"/>
      <c r="U641"/>
      <c r="V641"/>
      <c r="W641"/>
      <c r="X641"/>
      <c r="Y641"/>
      <c r="Z641"/>
      <c r="AA641"/>
      <c r="AB641"/>
    </row>
    <row r="642" spans="1:28" s="41" customFormat="1" ht="18" x14ac:dyDescent="0.35">
      <c r="A642"/>
      <c r="B642" s="41" t="s">
        <v>1044</v>
      </c>
      <c r="C642"/>
      <c r="D642" s="4" t="s">
        <v>985</v>
      </c>
      <c r="E642" s="228" t="str">
        <f>IF(E632&gt;D627,"YES","NO")</f>
        <v>YES</v>
      </c>
      <c r="F642"/>
      <c r="H642"/>
      <c r="I642"/>
      <c r="J642" s="44" t="s">
        <v>958</v>
      </c>
      <c r="K642" s="228" t="str">
        <f>IF(K632&gt;K627,"YES","NO")</f>
        <v>NO</v>
      </c>
      <c r="L642"/>
      <c r="N642" s="1" t="s">
        <v>181</v>
      </c>
      <c r="O642"/>
      <c r="P642"/>
      <c r="Q642"/>
      <c r="R642"/>
      <c r="S642"/>
      <c r="T642"/>
      <c r="U642"/>
      <c r="V642"/>
      <c r="W642"/>
      <c r="X642"/>
      <c r="Y642"/>
      <c r="Z642"/>
      <c r="AA642"/>
      <c r="AB642"/>
    </row>
    <row r="643" spans="1:28" s="41" customFormat="1" ht="18" x14ac:dyDescent="0.35">
      <c r="A643"/>
      <c r="B643" s="41" t="s">
        <v>1045</v>
      </c>
      <c r="C643"/>
      <c r="D643" s="4" t="s">
        <v>994</v>
      </c>
      <c r="E643" s="228" t="str">
        <f>IF(E638&lt;E628,"YES","NO")</f>
        <v>YES</v>
      </c>
      <c r="F643"/>
      <c r="H643"/>
      <c r="I643"/>
      <c r="J643" s="4" t="s">
        <v>994</v>
      </c>
      <c r="K643" s="228" t="str">
        <f>IF(K638&lt;K628,"YES","NO")</f>
        <v>YES</v>
      </c>
      <c r="L643"/>
      <c r="N643" s="73"/>
      <c r="O643"/>
      <c r="P643"/>
      <c r="Q643"/>
      <c r="R643"/>
      <c r="S643"/>
      <c r="T643"/>
      <c r="U643"/>
      <c r="V643"/>
      <c r="W643"/>
      <c r="X643"/>
      <c r="Y643"/>
      <c r="Z643"/>
      <c r="AA643"/>
      <c r="AB643"/>
    </row>
    <row r="644" spans="1:28" s="41" customFormat="1" ht="15.75" thickBot="1" x14ac:dyDescent="0.3">
      <c r="A644"/>
      <c r="B644"/>
      <c r="C644"/>
      <c r="D644"/>
      <c r="E644" s="6"/>
      <c r="F644"/>
      <c r="G644"/>
      <c r="H644"/>
      <c r="I644" s="6"/>
      <c r="J644" s="6"/>
      <c r="K644" s="6"/>
      <c r="L644"/>
      <c r="M644"/>
      <c r="N644"/>
      <c r="O644"/>
      <c r="P644"/>
      <c r="Q644"/>
      <c r="R644"/>
      <c r="S644"/>
      <c r="T644"/>
      <c r="U644"/>
      <c r="V644"/>
      <c r="W644"/>
      <c r="X644"/>
      <c r="Y644"/>
      <c r="Z644"/>
      <c r="AA644"/>
      <c r="AB644"/>
    </row>
    <row r="645" spans="1:28" s="41" customFormat="1" ht="15.75" thickBot="1" x14ac:dyDescent="0.3">
      <c r="A645"/>
      <c r="B645" s="1" t="s">
        <v>198</v>
      </c>
      <c r="C645"/>
      <c r="D645" s="64" t="s">
        <v>179</v>
      </c>
      <c r="E645" s="65" t="str">
        <f>E630</f>
        <v>W14X34</v>
      </c>
      <c r="F645" s="66"/>
      <c r="G645" s="39"/>
      <c r="H645"/>
      <c r="I645"/>
      <c r="J645" s="67" t="s">
        <v>180</v>
      </c>
      <c r="K645" s="65" t="str">
        <f>K630</f>
        <v>W14X34</v>
      </c>
      <c r="L645" s="66"/>
      <c r="M645"/>
      <c r="N645" s="73" t="s">
        <v>181</v>
      </c>
      <c r="O645"/>
      <c r="P645"/>
      <c r="Q645"/>
      <c r="R645"/>
      <c r="S645"/>
      <c r="T645"/>
      <c r="U645"/>
      <c r="V645"/>
      <c r="W645"/>
      <c r="X645"/>
      <c r="Y645"/>
      <c r="Z645"/>
      <c r="AA645"/>
      <c r="AB645"/>
    </row>
    <row r="646" spans="1:28" s="41" customFormat="1" x14ac:dyDescent="0.25">
      <c r="A646"/>
      <c r="B646"/>
      <c r="C646"/>
      <c r="D646"/>
      <c r="E646"/>
      <c r="F646"/>
      <c r="G646"/>
      <c r="H646"/>
      <c r="I646"/>
      <c r="J646"/>
      <c r="K646"/>
      <c r="L646"/>
      <c r="M646"/>
      <c r="N646"/>
      <c r="P646"/>
      <c r="Q646"/>
      <c r="R646"/>
      <c r="S646"/>
      <c r="T646"/>
      <c r="U646"/>
      <c r="V646"/>
      <c r="W646"/>
      <c r="X646"/>
      <c r="Y646"/>
      <c r="Z646"/>
      <c r="AA646"/>
      <c r="AB646"/>
    </row>
    <row r="647" spans="1:28" s="41" customFormat="1" x14ac:dyDescent="0.25">
      <c r="A647"/>
      <c r="B647"/>
      <c r="C647"/>
      <c r="D647"/>
      <c r="E647"/>
      <c r="F647"/>
      <c r="G647"/>
      <c r="H647"/>
      <c r="I647"/>
      <c r="J647"/>
      <c r="K647"/>
      <c r="L647"/>
      <c r="M647"/>
      <c r="N647"/>
      <c r="P647"/>
      <c r="Q647"/>
      <c r="R647"/>
      <c r="S647"/>
      <c r="T647"/>
      <c r="U647"/>
      <c r="V647"/>
      <c r="W647"/>
      <c r="X647"/>
      <c r="Y647"/>
      <c r="Z647"/>
      <c r="AA647"/>
      <c r="AB647"/>
    </row>
    <row r="648" spans="1:28" s="41" customFormat="1" ht="15.75" thickBot="1" x14ac:dyDescent="0.3">
      <c r="A648"/>
      <c r="B648" s="35" t="s">
        <v>1014</v>
      </c>
      <c r="C648" s="36"/>
      <c r="D648" s="36"/>
      <c r="E648" s="37"/>
      <c r="F648" s="37"/>
      <c r="G648" s="37"/>
      <c r="H648" s="36"/>
      <c r="I648" s="83"/>
      <c r="J648" s="83"/>
      <c r="K648" s="83"/>
      <c r="L648" s="36"/>
      <c r="M648" s="36"/>
      <c r="N648" s="36" t="s">
        <v>36</v>
      </c>
      <c r="P648"/>
      <c r="Q648"/>
      <c r="R648"/>
      <c r="S648"/>
      <c r="T648"/>
      <c r="U648"/>
      <c r="V648"/>
      <c r="W648"/>
      <c r="X648"/>
      <c r="Y648"/>
      <c r="Z648"/>
      <c r="AA648"/>
      <c r="AB648"/>
    </row>
    <row r="649" spans="1:28" s="41" customFormat="1" ht="15.75" thickTop="1" x14ac:dyDescent="0.25">
      <c r="A649"/>
      <c r="B649"/>
      <c r="C649"/>
      <c r="D649"/>
      <c r="E649"/>
      <c r="F649"/>
      <c r="G649"/>
      <c r="H649"/>
      <c r="I649"/>
      <c r="J649"/>
      <c r="K649"/>
      <c r="L649"/>
      <c r="M649"/>
      <c r="N649"/>
      <c r="P649"/>
      <c r="Q649"/>
      <c r="R649"/>
      <c r="S649"/>
      <c r="T649"/>
      <c r="U649"/>
      <c r="V649"/>
      <c r="W649"/>
      <c r="X649"/>
      <c r="Y649"/>
      <c r="Z649"/>
      <c r="AA649"/>
      <c r="AB649"/>
    </row>
    <row r="650" spans="1:28" s="41" customFormat="1" ht="15.75" thickBot="1" x14ac:dyDescent="0.3">
      <c r="A650"/>
      <c r="B650" s="35" t="s">
        <v>1015</v>
      </c>
      <c r="C650" s="36"/>
      <c r="D650" s="36"/>
      <c r="E650" s="36"/>
      <c r="F650" s="36"/>
      <c r="G650" s="36"/>
      <c r="H650" s="36"/>
      <c r="I650" s="36"/>
      <c r="J650" s="36"/>
      <c r="K650" s="36"/>
      <c r="L650" s="36"/>
      <c r="M650" s="36"/>
      <c r="N650" s="36"/>
      <c r="P650"/>
      <c r="Q650"/>
      <c r="R650"/>
      <c r="S650"/>
      <c r="T650"/>
      <c r="U650"/>
      <c r="V650"/>
      <c r="W650"/>
      <c r="X650"/>
      <c r="Y650"/>
      <c r="Z650"/>
      <c r="AA650"/>
      <c r="AB650"/>
    </row>
    <row r="651" spans="1:28" s="41" customFormat="1" ht="15.75" thickTop="1" x14ac:dyDescent="0.25">
      <c r="A651"/>
      <c r="C651"/>
      <c r="E651" s="52"/>
      <c r="F651" s="39"/>
      <c r="G651" s="43"/>
      <c r="H651"/>
      <c r="I651"/>
      <c r="L651"/>
      <c r="M651"/>
      <c r="N651"/>
      <c r="P651"/>
      <c r="Q651"/>
      <c r="R651"/>
      <c r="S651"/>
      <c r="T651"/>
      <c r="U651"/>
      <c r="V651"/>
      <c r="W651"/>
      <c r="X651"/>
      <c r="Y651"/>
      <c r="Z651"/>
      <c r="AA651"/>
      <c r="AB651"/>
    </row>
    <row r="652" spans="1:28" s="41" customFormat="1" x14ac:dyDescent="0.25">
      <c r="A652"/>
      <c r="B652" t="s">
        <v>1018</v>
      </c>
      <c r="C652"/>
      <c r="D652" s="51" t="s">
        <v>1037</v>
      </c>
      <c r="E652" s="6">
        <v>1</v>
      </c>
      <c r="F652"/>
      <c r="G652"/>
      <c r="H652"/>
      <c r="I652"/>
      <c r="J652" s="49" t="s">
        <v>1042</v>
      </c>
      <c r="K652" s="50">
        <v>1.5</v>
      </c>
      <c r="L652"/>
      <c r="M652"/>
      <c r="N652"/>
      <c r="P652"/>
      <c r="Q652"/>
      <c r="R652"/>
      <c r="S652"/>
      <c r="T652"/>
      <c r="U652"/>
      <c r="V652"/>
      <c r="W652"/>
      <c r="X652"/>
      <c r="Y652"/>
      <c r="Z652"/>
      <c r="AA652"/>
      <c r="AB652"/>
    </row>
    <row r="653" spans="1:28" s="41" customFormat="1" x14ac:dyDescent="0.25">
      <c r="A653"/>
      <c r="E653" s="6"/>
      <c r="F653"/>
      <c r="G653"/>
      <c r="H653"/>
      <c r="I653"/>
      <c r="J653"/>
      <c r="K653"/>
      <c r="L653"/>
      <c r="M653"/>
      <c r="N653"/>
      <c r="P653"/>
      <c r="Q653"/>
      <c r="R653"/>
      <c r="S653"/>
      <c r="T653"/>
      <c r="U653"/>
      <c r="V653"/>
      <c r="W653"/>
      <c r="X653"/>
      <c r="Y653"/>
      <c r="Z653"/>
      <c r="AA653"/>
      <c r="AB653"/>
    </row>
    <row r="654" spans="1:28" s="41" customFormat="1" x14ac:dyDescent="0.25">
      <c r="A654"/>
      <c r="B654" t="s">
        <v>1019</v>
      </c>
      <c r="C654"/>
      <c r="D654" s="4" t="s">
        <v>1020</v>
      </c>
      <c r="E654" s="6">
        <f>E576</f>
        <v>50</v>
      </c>
      <c r="F654" t="str">
        <f>F576</f>
        <v>ksi</v>
      </c>
      <c r="G654"/>
      <c r="H654"/>
      <c r="I654"/>
      <c r="J654" s="4" t="s">
        <v>1020</v>
      </c>
      <c r="K654" s="6">
        <f>K576</f>
        <v>50</v>
      </c>
      <c r="L654" t="str">
        <f>L576</f>
        <v>ksi</v>
      </c>
      <c r="M654"/>
      <c r="N654"/>
      <c r="P654"/>
      <c r="Q654"/>
      <c r="R654"/>
      <c r="S654"/>
      <c r="T654"/>
      <c r="U654"/>
      <c r="V654"/>
      <c r="W654"/>
      <c r="X654"/>
      <c r="Y654"/>
      <c r="Z654"/>
      <c r="AA654"/>
      <c r="AB654"/>
    </row>
    <row r="655" spans="1:28" s="41" customFormat="1" x14ac:dyDescent="0.25">
      <c r="A655"/>
      <c r="D655"/>
      <c r="E655"/>
      <c r="F655"/>
      <c r="G655"/>
      <c r="H655"/>
      <c r="I655"/>
      <c r="J655"/>
      <c r="K655"/>
      <c r="L655"/>
      <c r="M655"/>
      <c r="N655"/>
      <c r="P655"/>
      <c r="Q655"/>
      <c r="R655"/>
      <c r="S655"/>
      <c r="T655"/>
      <c r="U655"/>
      <c r="V655"/>
      <c r="W655"/>
      <c r="X655"/>
      <c r="Y655"/>
      <c r="Z655"/>
      <c r="AA655"/>
      <c r="AB655"/>
    </row>
    <row r="656" spans="1:28" s="41" customFormat="1" x14ac:dyDescent="0.25">
      <c r="A656"/>
      <c r="B656" s="1" t="s">
        <v>978</v>
      </c>
      <c r="C656"/>
      <c r="D656" s="12"/>
      <c r="E656" s="16" t="s">
        <v>779</v>
      </c>
      <c r="F656" s="43"/>
      <c r="G656"/>
      <c r="H656"/>
      <c r="I656"/>
      <c r="J656" s="12"/>
      <c r="K656" s="16" t="s">
        <v>779</v>
      </c>
      <c r="L656" s="43"/>
      <c r="M656"/>
      <c r="N656"/>
      <c r="P656"/>
      <c r="Q656"/>
      <c r="R656"/>
      <c r="S656"/>
      <c r="T656"/>
      <c r="U656"/>
      <c r="V656"/>
      <c r="W656"/>
      <c r="X656"/>
      <c r="Y656"/>
      <c r="Z656"/>
      <c r="AA656"/>
      <c r="AB656"/>
    </row>
    <row r="657" spans="1:28" s="41" customFormat="1" x14ac:dyDescent="0.25">
      <c r="A657"/>
      <c r="B657" s="41" t="s">
        <v>982</v>
      </c>
      <c r="C657"/>
      <c r="D657" s="4" t="s">
        <v>983</v>
      </c>
      <c r="E657" s="229">
        <f>VLOOKUP(E656, W!A3:BY277, 5, FALSE)</f>
        <v>14</v>
      </c>
      <c r="F657" s="43" t="s">
        <v>51</v>
      </c>
      <c r="I657"/>
      <c r="J657" s="4" t="s">
        <v>983</v>
      </c>
      <c r="K657" s="229">
        <f>VLOOKUP(K656,W!A3:BY277, 5, FALSE)</f>
        <v>14</v>
      </c>
      <c r="L657" s="43" t="s">
        <v>51</v>
      </c>
      <c r="O657" s="1"/>
      <c r="P657"/>
      <c r="Q657"/>
      <c r="R657"/>
      <c r="S657"/>
      <c r="T657"/>
      <c r="U657"/>
      <c r="V657"/>
      <c r="W657"/>
      <c r="X657"/>
      <c r="Y657"/>
      <c r="Z657"/>
      <c r="AA657"/>
      <c r="AB657"/>
    </row>
    <row r="658" spans="1:28" s="41" customFormat="1" ht="15.75" x14ac:dyDescent="0.3">
      <c r="A658"/>
      <c r="B658" s="41" t="s">
        <v>989</v>
      </c>
      <c r="C658"/>
      <c r="D658" s="231" t="s">
        <v>1023</v>
      </c>
      <c r="E658" s="238">
        <f>VLOOKUP(E656, W!A3:BY277, 23, FALSE)</f>
        <v>0.85499999999999998</v>
      </c>
      <c r="F658" s="43" t="s">
        <v>51</v>
      </c>
      <c r="I658"/>
      <c r="J658" s="231" t="s">
        <v>1023</v>
      </c>
      <c r="K658" s="238">
        <f>VLOOKUP(K656, W!A3:BY277, 23, FALSE)</f>
        <v>0.85499999999999998</v>
      </c>
      <c r="L658" s="43" t="s">
        <v>51</v>
      </c>
      <c r="O658" s="1"/>
      <c r="P658"/>
      <c r="Q658"/>
      <c r="R658"/>
      <c r="S658"/>
      <c r="T658"/>
      <c r="U658"/>
      <c r="V658"/>
      <c r="W658"/>
      <c r="X658"/>
      <c r="Y658"/>
      <c r="Z658"/>
      <c r="AA658"/>
      <c r="AB658"/>
    </row>
    <row r="659" spans="1:28" s="41" customFormat="1" ht="15.75" x14ac:dyDescent="0.3">
      <c r="A659"/>
      <c r="B659" s="41" t="s">
        <v>1028</v>
      </c>
      <c r="C659"/>
      <c r="D659" s="231" t="s">
        <v>1024</v>
      </c>
      <c r="E659" s="238">
        <f>VLOOKUP(E656, W!A3:BY277, 15, FALSE)</f>
        <v>0.28499999999999998</v>
      </c>
      <c r="F659" s="43" t="s">
        <v>51</v>
      </c>
      <c r="I659"/>
      <c r="J659" s="231" t="s">
        <v>1024</v>
      </c>
      <c r="K659" s="238">
        <f>VLOOKUP(K656, W!A3:BY277, 15, FALSE)</f>
        <v>0.28499999999999998</v>
      </c>
      <c r="L659" s="43" t="s">
        <v>51</v>
      </c>
      <c r="O659" s="1"/>
      <c r="P659"/>
      <c r="Q659"/>
      <c r="R659"/>
      <c r="S659"/>
      <c r="T659"/>
      <c r="U659"/>
      <c r="V659"/>
      <c r="W659"/>
      <c r="X659"/>
      <c r="Y659"/>
      <c r="Z659"/>
      <c r="AA659"/>
      <c r="AB659"/>
    </row>
    <row r="660" spans="1:28" s="41" customFormat="1" ht="15.75" x14ac:dyDescent="0.3">
      <c r="A660"/>
      <c r="B660" s="41" t="s">
        <v>1029</v>
      </c>
      <c r="C660"/>
      <c r="D660" s="231" t="s">
        <v>1027</v>
      </c>
      <c r="E660" s="94">
        <f>VLOOKUP(E656, W!A3:BY277, 18, FALSE)</f>
        <v>0.45500000000000002</v>
      </c>
      <c r="F660" s="43" t="s">
        <v>51</v>
      </c>
      <c r="G660"/>
      <c r="H660"/>
      <c r="I660"/>
      <c r="J660" s="231" t="s">
        <v>1027</v>
      </c>
      <c r="K660" s="94">
        <f>VLOOKUP(K656, W!A3:BY277, 18, FALSE)</f>
        <v>0.45500000000000002</v>
      </c>
      <c r="L660" s="43" t="s">
        <v>51</v>
      </c>
      <c r="M660"/>
      <c r="P660"/>
      <c r="Q660"/>
      <c r="R660"/>
      <c r="S660"/>
      <c r="T660"/>
      <c r="U660"/>
      <c r="V660"/>
      <c r="W660"/>
      <c r="X660"/>
      <c r="Y660"/>
      <c r="Z660"/>
      <c r="AA660"/>
      <c r="AB660"/>
    </row>
    <row r="661" spans="1:28" s="41" customFormat="1" x14ac:dyDescent="0.25">
      <c r="A661"/>
      <c r="B661" s="41" t="s">
        <v>1046</v>
      </c>
      <c r="C661"/>
      <c r="D661" s="237" t="s">
        <v>1030</v>
      </c>
      <c r="E661" s="42">
        <f>E618</f>
        <v>6</v>
      </c>
      <c r="F661" s="43" t="s">
        <v>51</v>
      </c>
      <c r="G661"/>
      <c r="H661"/>
      <c r="I661"/>
      <c r="J661" s="237" t="s">
        <v>1030</v>
      </c>
      <c r="K661" s="42">
        <f>K618</f>
        <v>6</v>
      </c>
      <c r="L661" s="43" t="s">
        <v>51</v>
      </c>
      <c r="M661"/>
      <c r="N661"/>
      <c r="P661"/>
      <c r="Q661"/>
      <c r="R661"/>
      <c r="S661"/>
      <c r="T661"/>
      <c r="U661"/>
      <c r="V661"/>
      <c r="W661"/>
      <c r="X661"/>
      <c r="Y661"/>
      <c r="Z661"/>
      <c r="AA661"/>
      <c r="AB661"/>
    </row>
    <row r="662" spans="1:28" s="41" customFormat="1" x14ac:dyDescent="0.25">
      <c r="A662"/>
      <c r="D662"/>
      <c r="E662"/>
      <c r="F662"/>
      <c r="G662"/>
      <c r="H662"/>
      <c r="I662"/>
      <c r="J662"/>
      <c r="K662"/>
      <c r="L662"/>
      <c r="M662"/>
      <c r="N662"/>
      <c r="P662"/>
      <c r="Q662"/>
      <c r="R662"/>
      <c r="S662"/>
      <c r="T662"/>
      <c r="U662"/>
      <c r="V662"/>
      <c r="W662"/>
      <c r="X662"/>
      <c r="Y662"/>
      <c r="Z662"/>
      <c r="AA662"/>
      <c r="AB662"/>
    </row>
    <row r="663" spans="1:28" s="41" customFormat="1" x14ac:dyDescent="0.25">
      <c r="A663"/>
      <c r="B663" t="s">
        <v>1025</v>
      </c>
      <c r="C663"/>
      <c r="D663" s="4"/>
      <c r="E663" s="6">
        <f>E613*12</f>
        <v>18</v>
      </c>
      <c r="F663" t="s">
        <v>51</v>
      </c>
      <c r="G663"/>
      <c r="H663"/>
      <c r="I663"/>
      <c r="J663" s="4"/>
      <c r="K663" s="6">
        <f>K613*12</f>
        <v>18</v>
      </c>
      <c r="L663" t="s">
        <v>51</v>
      </c>
      <c r="M663"/>
      <c r="N663"/>
      <c r="P663"/>
      <c r="Q663"/>
      <c r="R663"/>
      <c r="S663"/>
      <c r="T663"/>
      <c r="U663"/>
      <c r="V663"/>
      <c r="W663"/>
      <c r="X663"/>
      <c r="Y663"/>
      <c r="Z663"/>
      <c r="AA663"/>
      <c r="AB663"/>
    </row>
    <row r="664" spans="1:28" s="41" customFormat="1" x14ac:dyDescent="0.25">
      <c r="A664"/>
      <c r="B664" s="41" t="s">
        <v>1026</v>
      </c>
      <c r="C664"/>
      <c r="D664"/>
      <c r="E664" s="6" t="str">
        <f>IF(E663&gt;E657, "Yes", "No")</f>
        <v>Yes</v>
      </c>
      <c r="F664"/>
      <c r="G664"/>
      <c r="H664"/>
      <c r="I664"/>
      <c r="J664"/>
      <c r="K664" s="6" t="str">
        <f>IF(K663&gt;K657, "Yes", "No")</f>
        <v>Yes</v>
      </c>
      <c r="L664"/>
      <c r="M664"/>
      <c r="N664"/>
      <c r="P664"/>
      <c r="Q664"/>
      <c r="R664"/>
      <c r="S664"/>
      <c r="T664"/>
      <c r="U664"/>
      <c r="V664"/>
      <c r="W664"/>
      <c r="X664"/>
      <c r="Y664"/>
      <c r="Z664"/>
      <c r="AA664"/>
      <c r="AB664"/>
    </row>
    <row r="665" spans="1:28" s="41" customFormat="1" x14ac:dyDescent="0.25">
      <c r="A665"/>
      <c r="C665"/>
      <c r="D665"/>
      <c r="E665" s="6"/>
      <c r="F665"/>
      <c r="G665"/>
      <c r="H665"/>
      <c r="I665"/>
      <c r="J665"/>
      <c r="K665" s="6"/>
      <c r="L665"/>
      <c r="M665"/>
      <c r="N665"/>
      <c r="P665"/>
      <c r="Q665"/>
      <c r="R665"/>
      <c r="S665"/>
      <c r="T665"/>
      <c r="U665"/>
      <c r="V665"/>
      <c r="W665"/>
      <c r="X665"/>
      <c r="Y665"/>
      <c r="Z665"/>
      <c r="AA665"/>
      <c r="AB665"/>
    </row>
    <row r="666" spans="1:28" s="41" customFormat="1" x14ac:dyDescent="0.25">
      <c r="A666"/>
      <c r="B666" s="1" t="s">
        <v>1035</v>
      </c>
      <c r="C666"/>
      <c r="D666"/>
      <c r="E666" s="6"/>
      <c r="F666"/>
      <c r="G666"/>
      <c r="H666"/>
      <c r="I666"/>
      <c r="J666"/>
      <c r="K666" s="6"/>
      <c r="L666"/>
      <c r="M666"/>
      <c r="N666"/>
      <c r="P666"/>
      <c r="Q666"/>
      <c r="R666"/>
      <c r="S666"/>
      <c r="T666"/>
      <c r="U666"/>
      <c r="V666"/>
      <c r="W666"/>
      <c r="X666"/>
      <c r="Y666"/>
      <c r="Z666"/>
      <c r="AA666"/>
      <c r="AB666"/>
    </row>
    <row r="667" spans="1:28" s="41" customFormat="1" x14ac:dyDescent="0.25">
      <c r="A667"/>
      <c r="D667" s="4" t="s">
        <v>1038</v>
      </c>
      <c r="E667" s="28">
        <f>(5*E658+E661)*E654*E659</f>
        <v>146.41874999999999</v>
      </c>
      <c r="F667"/>
      <c r="G667"/>
      <c r="H667"/>
      <c r="I667"/>
      <c r="J667" s="4" t="s">
        <v>1038</v>
      </c>
      <c r="K667" s="28">
        <f>(5*K658+K661)*K654*K659</f>
        <v>146.41874999999999</v>
      </c>
      <c r="L667"/>
      <c r="M667"/>
      <c r="N667" t="s">
        <v>1017</v>
      </c>
      <c r="P667"/>
      <c r="Q667"/>
      <c r="R667"/>
      <c r="S667"/>
      <c r="T667"/>
      <c r="U667"/>
      <c r="V667"/>
      <c r="W667"/>
      <c r="X667"/>
      <c r="Y667"/>
      <c r="Z667"/>
      <c r="AA667"/>
      <c r="AB667"/>
    </row>
    <row r="668" spans="1:28" s="41" customFormat="1" ht="18" x14ac:dyDescent="0.35">
      <c r="A668"/>
      <c r="C668"/>
      <c r="D668" s="4" t="s">
        <v>1039</v>
      </c>
      <c r="E668" s="28">
        <f>E667*E652</f>
        <v>146.41874999999999</v>
      </c>
      <c r="F668"/>
      <c r="G668"/>
      <c r="H668"/>
      <c r="I668"/>
      <c r="J668" s="4" t="s">
        <v>1040</v>
      </c>
      <c r="K668" s="28">
        <f>K667/K652</f>
        <v>97.612499999999997</v>
      </c>
      <c r="L668"/>
      <c r="M668"/>
      <c r="N668"/>
      <c r="P668"/>
      <c r="Q668"/>
      <c r="R668"/>
      <c r="S668"/>
      <c r="T668"/>
      <c r="U668"/>
      <c r="V668"/>
      <c r="W668"/>
      <c r="X668"/>
      <c r="Y668"/>
      <c r="Z668"/>
      <c r="AA668"/>
      <c r="AB668"/>
    </row>
    <row r="669" spans="1:28" s="41" customFormat="1" x14ac:dyDescent="0.25">
      <c r="A669"/>
      <c r="B669" s="1" t="s">
        <v>222</v>
      </c>
      <c r="C669"/>
      <c r="D669" s="4" t="s">
        <v>1031</v>
      </c>
      <c r="E669" s="6" t="str">
        <f>IF(E668&gt;E627,"YES","NO")</f>
        <v>YES</v>
      </c>
      <c r="F669"/>
      <c r="G669"/>
      <c r="H669"/>
      <c r="I669"/>
      <c r="J669" s="4" t="s">
        <v>1041</v>
      </c>
      <c r="K669" s="6" t="str">
        <f>IF(K668&gt;K627,"YES","NO")</f>
        <v>YES</v>
      </c>
      <c r="L669"/>
      <c r="M669"/>
      <c r="N669" s="1" t="s">
        <v>181</v>
      </c>
      <c r="P669"/>
      <c r="Q669"/>
      <c r="R669"/>
      <c r="S669"/>
      <c r="T669"/>
      <c r="U669"/>
      <c r="V669"/>
      <c r="W669"/>
      <c r="X669"/>
      <c r="Y669"/>
      <c r="Z669"/>
      <c r="AA669"/>
      <c r="AB669"/>
    </row>
    <row r="670" spans="1:28" s="41" customFormat="1" x14ac:dyDescent="0.25">
      <c r="A670"/>
      <c r="C670"/>
      <c r="D670"/>
      <c r="E670" s="6"/>
      <c r="F670"/>
      <c r="G670"/>
      <c r="H670"/>
      <c r="I670"/>
      <c r="J670"/>
      <c r="K670"/>
      <c r="L670"/>
      <c r="M670"/>
      <c r="N670"/>
      <c r="P670"/>
      <c r="Q670"/>
      <c r="R670"/>
      <c r="S670"/>
      <c r="T670"/>
      <c r="U670"/>
      <c r="V670"/>
      <c r="W670"/>
      <c r="X670"/>
      <c r="Y670"/>
      <c r="Z670"/>
      <c r="AA670"/>
      <c r="AB670"/>
    </row>
    <row r="671" spans="1:28" s="41" customFormat="1" x14ac:dyDescent="0.25">
      <c r="A671"/>
      <c r="B671"/>
      <c r="C671"/>
      <c r="D671"/>
      <c r="E671" s="6"/>
      <c r="F671"/>
      <c r="G671"/>
      <c r="H671"/>
      <c r="I671"/>
      <c r="J671"/>
      <c r="K671"/>
      <c r="L671"/>
      <c r="M671"/>
      <c r="N671"/>
      <c r="P671"/>
      <c r="Q671"/>
      <c r="R671"/>
      <c r="S671"/>
      <c r="T671"/>
      <c r="U671"/>
      <c r="V671"/>
      <c r="W671"/>
      <c r="X671"/>
      <c r="Y671"/>
      <c r="Z671"/>
      <c r="AA671"/>
      <c r="AB671"/>
    </row>
    <row r="672" spans="1:28" s="41" customFormat="1" ht="15.75" thickBot="1" x14ac:dyDescent="0.3">
      <c r="A672"/>
      <c r="B672" s="35" t="s">
        <v>1016</v>
      </c>
      <c r="C672" s="36"/>
      <c r="D672" s="36"/>
      <c r="E672" s="93"/>
      <c r="F672" s="36"/>
      <c r="G672" s="36"/>
      <c r="H672" s="36"/>
      <c r="I672" s="36"/>
      <c r="J672" s="36"/>
      <c r="K672" s="36"/>
      <c r="L672" s="36"/>
      <c r="M672" s="239"/>
      <c r="N672" s="239"/>
      <c r="P672"/>
      <c r="Q672"/>
      <c r="R672"/>
      <c r="S672"/>
      <c r="T672"/>
      <c r="U672"/>
      <c r="V672"/>
      <c r="W672"/>
      <c r="X672"/>
      <c r="Y672"/>
      <c r="Z672"/>
      <c r="AA672"/>
      <c r="AB672"/>
    </row>
    <row r="673" spans="1:28" s="41" customFormat="1" ht="15.75" thickTop="1" x14ac:dyDescent="0.25">
      <c r="A673"/>
      <c r="B673"/>
      <c r="C673"/>
      <c r="D673"/>
      <c r="E673" s="6"/>
      <c r="F673"/>
      <c r="G673"/>
      <c r="H673"/>
      <c r="I673"/>
      <c r="J673"/>
      <c r="K673"/>
      <c r="L673"/>
      <c r="M673"/>
      <c r="N673"/>
      <c r="P673"/>
      <c r="Q673"/>
      <c r="R673"/>
      <c r="S673"/>
      <c r="T673"/>
      <c r="U673"/>
      <c r="V673"/>
      <c r="W673"/>
      <c r="X673"/>
      <c r="Y673"/>
      <c r="Z673"/>
      <c r="AA673"/>
      <c r="AB673"/>
    </row>
    <row r="674" spans="1:28" s="41" customFormat="1" ht="18" x14ac:dyDescent="0.35">
      <c r="A674"/>
      <c r="B674" t="s">
        <v>1018</v>
      </c>
      <c r="C674"/>
      <c r="D674" s="51" t="s">
        <v>163</v>
      </c>
      <c r="E674" s="52">
        <v>0.75</v>
      </c>
      <c r="F674"/>
      <c r="G674"/>
      <c r="H674"/>
      <c r="I674"/>
      <c r="J674" s="49" t="s">
        <v>162</v>
      </c>
      <c r="K674" s="50">
        <v>2</v>
      </c>
      <c r="L674"/>
      <c r="M674"/>
      <c r="N674"/>
      <c r="P674"/>
      <c r="Q674"/>
      <c r="R674"/>
      <c r="S674"/>
      <c r="T674"/>
      <c r="U674"/>
      <c r="V674"/>
      <c r="W674"/>
      <c r="X674"/>
      <c r="Y674"/>
      <c r="Z674"/>
      <c r="AA674"/>
      <c r="AB674"/>
    </row>
    <row r="675" spans="1:28" s="41" customFormat="1" x14ac:dyDescent="0.25">
      <c r="A675"/>
      <c r="B675"/>
      <c r="C675"/>
      <c r="D675"/>
      <c r="E675" s="6"/>
      <c r="F675"/>
      <c r="G675"/>
      <c r="H675"/>
      <c r="I675"/>
      <c r="J675"/>
      <c r="K675"/>
      <c r="L675"/>
      <c r="M675"/>
      <c r="N675"/>
      <c r="P675"/>
      <c r="Q675"/>
      <c r="R675"/>
      <c r="S675"/>
      <c r="T675"/>
      <c r="U675"/>
      <c r="V675"/>
      <c r="W675"/>
      <c r="X675"/>
      <c r="Y675"/>
      <c r="Z675"/>
      <c r="AA675"/>
      <c r="AB675"/>
    </row>
    <row r="676" spans="1:28" s="41" customFormat="1" x14ac:dyDescent="0.25">
      <c r="A676"/>
      <c r="B676" t="s">
        <v>1025</v>
      </c>
      <c r="C676"/>
      <c r="D676" s="4"/>
      <c r="E676" s="6">
        <f>E613*12</f>
        <v>18</v>
      </c>
      <c r="F676" t="s">
        <v>51</v>
      </c>
      <c r="G676"/>
      <c r="H676"/>
      <c r="I676"/>
      <c r="J676" s="4"/>
      <c r="K676" s="6">
        <f>K613*12</f>
        <v>18</v>
      </c>
      <c r="L676" t="s">
        <v>51</v>
      </c>
      <c r="M676"/>
      <c r="N676"/>
      <c r="P676"/>
      <c r="Q676"/>
      <c r="R676"/>
      <c r="S676"/>
      <c r="T676"/>
      <c r="U676"/>
      <c r="V676"/>
      <c r="W676"/>
      <c r="X676"/>
      <c r="Y676"/>
      <c r="Z676"/>
      <c r="AA676"/>
      <c r="AB676"/>
    </row>
    <row r="677" spans="1:28" s="41" customFormat="1" x14ac:dyDescent="0.25">
      <c r="A677"/>
      <c r="B677" s="41" t="s">
        <v>1032</v>
      </c>
      <c r="C677"/>
      <c r="D677"/>
      <c r="E677" s="6" t="str">
        <f>IF(E676&gt;E657/2, "Yes", "No")</f>
        <v>Yes</v>
      </c>
      <c r="F677"/>
      <c r="G677"/>
      <c r="H677"/>
      <c r="I677"/>
      <c r="J677"/>
      <c r="K677" s="6" t="str">
        <f>IF(K676&gt;K657/2, "Yes", "No")</f>
        <v>Yes</v>
      </c>
      <c r="L677"/>
      <c r="M677"/>
      <c r="N677"/>
      <c r="P677"/>
      <c r="Q677"/>
      <c r="R677"/>
      <c r="S677"/>
      <c r="T677"/>
      <c r="U677"/>
      <c r="V677"/>
      <c r="W677"/>
      <c r="X677"/>
      <c r="Y677"/>
      <c r="Z677"/>
      <c r="AA677"/>
      <c r="AB677"/>
    </row>
    <row r="678" spans="1:28" s="41" customFormat="1" x14ac:dyDescent="0.25">
      <c r="A678"/>
      <c r="C678"/>
      <c r="D678"/>
      <c r="E678" s="6"/>
      <c r="F678"/>
      <c r="G678"/>
      <c r="H678"/>
      <c r="I678"/>
      <c r="J678"/>
      <c r="K678" s="6"/>
      <c r="L678"/>
      <c r="M678"/>
      <c r="N678"/>
      <c r="P678"/>
      <c r="Q678"/>
      <c r="R678"/>
      <c r="S678"/>
      <c r="T678"/>
      <c r="U678"/>
      <c r="V678"/>
      <c r="W678"/>
      <c r="X678"/>
      <c r="Y678"/>
      <c r="Z678"/>
      <c r="AA678"/>
      <c r="AB678"/>
    </row>
    <row r="679" spans="1:28" s="41" customFormat="1" x14ac:dyDescent="0.25">
      <c r="A679"/>
      <c r="B679" s="1" t="s">
        <v>1036</v>
      </c>
      <c r="C679"/>
      <c r="D679"/>
      <c r="E679" s="6"/>
      <c r="F679"/>
      <c r="G679"/>
      <c r="H679"/>
      <c r="I679"/>
      <c r="J679"/>
      <c r="K679" s="6"/>
      <c r="L679"/>
      <c r="M679"/>
      <c r="N679"/>
      <c r="P679"/>
      <c r="Q679"/>
      <c r="R679"/>
      <c r="S679"/>
      <c r="T679"/>
      <c r="U679"/>
      <c r="V679"/>
      <c r="W679"/>
      <c r="X679"/>
      <c r="Y679"/>
      <c r="Z679"/>
      <c r="AA679"/>
      <c r="AB679"/>
    </row>
    <row r="680" spans="1:28" s="41" customFormat="1" x14ac:dyDescent="0.25">
      <c r="A680"/>
      <c r="D680" s="4" t="s">
        <v>1038</v>
      </c>
      <c r="E680" s="28">
        <f>0.8*(E659^2)*(1+3*(E661/E657)*(E659/E660)^1.5)*(SQRT(E654*E574*E660/E659))</f>
        <v>161.88066927522735</v>
      </c>
      <c r="F680"/>
      <c r="G680"/>
      <c r="H680"/>
      <c r="I680"/>
      <c r="J680" s="4" t="s">
        <v>1038</v>
      </c>
      <c r="K680" s="28">
        <f>0.8*(K659^2)*(1+3*(K661/K657)*(K659/K660)^1.5)*(SQRT(K654*K574*K660/K659))</f>
        <v>161.88066927522735</v>
      </c>
      <c r="L680"/>
      <c r="M680"/>
      <c r="N680" t="s">
        <v>1033</v>
      </c>
      <c r="P680"/>
      <c r="Q680"/>
      <c r="R680"/>
      <c r="S680"/>
      <c r="T680"/>
      <c r="U680"/>
      <c r="V680"/>
      <c r="W680"/>
      <c r="X680"/>
      <c r="Y680"/>
      <c r="Z680"/>
      <c r="AA680"/>
      <c r="AB680"/>
    </row>
    <row r="681" spans="1:28" s="41" customFormat="1" ht="18" x14ac:dyDescent="0.35">
      <c r="A681"/>
      <c r="B681" s="41" t="s">
        <v>1034</v>
      </c>
      <c r="C681"/>
      <c r="D681" s="4" t="s">
        <v>1039</v>
      </c>
      <c r="E681" s="28">
        <f>E680*E674</f>
        <v>121.41050195642052</v>
      </c>
      <c r="F681"/>
      <c r="G681"/>
      <c r="H681"/>
      <c r="I681"/>
      <c r="J681" s="4" t="s">
        <v>1040</v>
      </c>
      <c r="K681" s="28">
        <f>K680/K674</f>
        <v>80.940334637613674</v>
      </c>
      <c r="L681"/>
      <c r="M681"/>
      <c r="N681"/>
      <c r="P681"/>
      <c r="Q681"/>
      <c r="R681"/>
      <c r="S681"/>
      <c r="T681"/>
      <c r="U681"/>
      <c r="V681"/>
      <c r="W681"/>
      <c r="X681"/>
      <c r="Y681"/>
      <c r="Z681"/>
      <c r="AA681"/>
      <c r="AB681"/>
    </row>
    <row r="682" spans="1:28" s="41" customFormat="1" x14ac:dyDescent="0.25">
      <c r="A682"/>
      <c r="B682" s="1" t="s">
        <v>222</v>
      </c>
      <c r="C682"/>
      <c r="D682" t="s">
        <v>1031</v>
      </c>
      <c r="E682" s="6" t="str">
        <f>IF(E681&gt;E627,"OK","N.G.")</f>
        <v>N.G.</v>
      </c>
      <c r="F682"/>
      <c r="G682"/>
      <c r="H682"/>
      <c r="I682"/>
      <c r="J682" s="4" t="s">
        <v>1041</v>
      </c>
      <c r="K682" s="6" t="str">
        <f>IF(K681&gt;K627,"OK","N.G.")</f>
        <v>N.G.</v>
      </c>
      <c r="L682"/>
      <c r="M682"/>
      <c r="N682" s="1" t="s">
        <v>181</v>
      </c>
      <c r="P682"/>
      <c r="Q682"/>
      <c r="R682"/>
      <c r="S682"/>
      <c r="T682"/>
      <c r="U682"/>
      <c r="V682"/>
      <c r="W682"/>
      <c r="X682"/>
      <c r="Y682"/>
      <c r="Z682"/>
      <c r="AA682"/>
      <c r="AB682"/>
    </row>
    <row r="683" spans="1:28" s="41" customFormat="1" x14ac:dyDescent="0.25">
      <c r="A683"/>
      <c r="B683"/>
      <c r="C683"/>
      <c r="D683"/>
      <c r="E683"/>
      <c r="F683"/>
      <c r="G683"/>
      <c r="H683"/>
      <c r="I683"/>
      <c r="J683"/>
      <c r="K683"/>
      <c r="L683"/>
      <c r="M683"/>
      <c r="N683"/>
      <c r="P683"/>
      <c r="Q683"/>
      <c r="R683"/>
      <c r="S683"/>
      <c r="T683"/>
      <c r="U683"/>
      <c r="V683"/>
      <c r="W683"/>
      <c r="X683"/>
      <c r="Y683"/>
      <c r="Z683"/>
      <c r="AA683"/>
      <c r="AB683"/>
    </row>
    <row r="684" spans="1:28" s="41" customFormat="1" x14ac:dyDescent="0.25">
      <c r="A684"/>
      <c r="B684"/>
      <c r="C684"/>
      <c r="D684"/>
      <c r="E684"/>
      <c r="F684"/>
      <c r="G684"/>
      <c r="H684"/>
      <c r="I684"/>
      <c r="J684"/>
      <c r="K684"/>
      <c r="L684"/>
      <c r="M684"/>
      <c r="N684"/>
      <c r="P684"/>
      <c r="Q684"/>
      <c r="R684"/>
      <c r="S684"/>
      <c r="T684"/>
      <c r="U684"/>
      <c r="V684"/>
      <c r="W684"/>
      <c r="X684"/>
      <c r="Y684"/>
      <c r="Z684"/>
      <c r="AA684"/>
      <c r="AB684"/>
    </row>
    <row r="686" spans="1:28" ht="15.75" thickBot="1" x14ac:dyDescent="0.3">
      <c r="A686" s="152"/>
      <c r="B686" s="153">
        <v>10.28</v>
      </c>
      <c r="C686" s="70" t="s">
        <v>290</v>
      </c>
      <c r="D686" s="70"/>
      <c r="E686" s="71"/>
      <c r="F686" s="71"/>
      <c r="G686" s="72"/>
      <c r="H686" s="71"/>
      <c r="I686" s="71"/>
      <c r="J686" s="71"/>
      <c r="K686" s="71"/>
      <c r="L686" s="71"/>
      <c r="M686" s="71"/>
      <c r="N686" s="71"/>
      <c r="O686" s="71"/>
    </row>
    <row r="687" spans="1:28" ht="15.75" thickTop="1" x14ac:dyDescent="0.25">
      <c r="B687" s="73"/>
      <c r="C687" s="73"/>
      <c r="D687" s="74"/>
      <c r="E687" s="74"/>
      <c r="F687" s="74"/>
      <c r="G687" s="75"/>
      <c r="H687" s="74"/>
      <c r="I687" s="74"/>
      <c r="J687" s="74"/>
      <c r="K687" s="74"/>
      <c r="L687" s="74"/>
      <c r="M687" s="74"/>
      <c r="N687" s="74"/>
      <c r="O687" s="74"/>
    </row>
    <row r="688" spans="1:28" x14ac:dyDescent="0.25">
      <c r="B688" s="236" t="s">
        <v>152</v>
      </c>
      <c r="C688" s="74"/>
      <c r="D688" s="76" t="s">
        <v>153</v>
      </c>
      <c r="E688" s="77">
        <v>29000</v>
      </c>
      <c r="F688" s="75" t="s">
        <v>34</v>
      </c>
      <c r="G688" s="75"/>
      <c r="H688" s="74"/>
      <c r="I688" s="74"/>
      <c r="J688" s="76" t="s">
        <v>153</v>
      </c>
      <c r="K688" s="77">
        <v>29000</v>
      </c>
      <c r="L688" s="75" t="s">
        <v>34</v>
      </c>
      <c r="M688" s="74"/>
      <c r="N688" s="74"/>
      <c r="O688" s="74"/>
    </row>
    <row r="689" spans="1:17" x14ac:dyDescent="0.25">
      <c r="B689" s="236" t="s">
        <v>1011</v>
      </c>
      <c r="C689" s="74"/>
      <c r="D689" s="76" t="s">
        <v>154</v>
      </c>
      <c r="E689" s="77">
        <v>11200</v>
      </c>
      <c r="F689" s="75" t="s">
        <v>34</v>
      </c>
      <c r="G689" s="75"/>
      <c r="H689" s="74"/>
      <c r="I689" s="74"/>
      <c r="J689" s="76" t="s">
        <v>154</v>
      </c>
      <c r="K689" s="77">
        <v>11200</v>
      </c>
      <c r="L689" s="75" t="s">
        <v>34</v>
      </c>
      <c r="M689" s="74"/>
      <c r="N689" s="74"/>
      <c r="O689" s="74"/>
    </row>
    <row r="690" spans="1:17" ht="18" x14ac:dyDescent="0.35">
      <c r="B690" s="47" t="s">
        <v>32</v>
      </c>
      <c r="C690" s="47"/>
      <c r="D690" s="78" t="s">
        <v>155</v>
      </c>
      <c r="E690" s="79">
        <v>50</v>
      </c>
      <c r="F690" s="80" t="s">
        <v>34</v>
      </c>
      <c r="G690" s="75"/>
      <c r="H690" s="74"/>
      <c r="I690" s="74"/>
      <c r="J690" s="78" t="s">
        <v>155</v>
      </c>
      <c r="K690" s="79">
        <v>50</v>
      </c>
      <c r="L690" s="80" t="s">
        <v>34</v>
      </c>
    </row>
    <row r="691" spans="1:17" ht="18" x14ac:dyDescent="0.35">
      <c r="B691" s="47" t="s">
        <v>1012</v>
      </c>
      <c r="C691" s="47"/>
      <c r="D691" s="78" t="s">
        <v>156</v>
      </c>
      <c r="E691" s="79">
        <v>70</v>
      </c>
      <c r="F691" s="75" t="s">
        <v>34</v>
      </c>
      <c r="G691" s="80"/>
      <c r="H691" s="74"/>
      <c r="I691" s="74"/>
      <c r="J691" s="78" t="s">
        <v>156</v>
      </c>
      <c r="K691" s="79">
        <v>70</v>
      </c>
      <c r="L691" s="75" t="s">
        <v>34</v>
      </c>
      <c r="M691" s="74"/>
      <c r="N691" s="59" t="s">
        <v>164</v>
      </c>
      <c r="O691" s="81"/>
      <c r="Q691" s="149" t="s">
        <v>165</v>
      </c>
    </row>
    <row r="692" spans="1:17" x14ac:dyDescent="0.25">
      <c r="B692" s="38"/>
      <c r="C692" s="38"/>
      <c r="D692" s="39"/>
      <c r="E692" s="39"/>
      <c r="F692" s="39"/>
      <c r="G692" s="40"/>
      <c r="H692" s="39"/>
      <c r="I692" s="39"/>
      <c r="J692" s="39"/>
      <c r="K692" s="39"/>
      <c r="N692" s="147" t="s">
        <v>166</v>
      </c>
      <c r="O692" s="147"/>
      <c r="P692" s="224" t="s">
        <v>183</v>
      </c>
      <c r="Q692" s="224"/>
    </row>
    <row r="693" spans="1:17" ht="15.75" thickBot="1" x14ac:dyDescent="0.3">
      <c r="A693" s="36"/>
      <c r="B693" s="35" t="s">
        <v>289</v>
      </c>
      <c r="C693" s="36"/>
      <c r="D693" s="35">
        <f>B686</f>
        <v>10.28</v>
      </c>
      <c r="E693" s="36"/>
      <c r="F693" s="36"/>
      <c r="G693" s="37"/>
      <c r="H693" s="36"/>
      <c r="I693" s="36"/>
      <c r="J693" s="36"/>
      <c r="K693" s="36"/>
      <c r="L693" s="36"/>
      <c r="M693" s="36"/>
      <c r="N693" s="56" t="s">
        <v>204</v>
      </c>
      <c r="O693"/>
    </row>
    <row r="694" spans="1:17" ht="15.75" thickTop="1" x14ac:dyDescent="0.25">
      <c r="A694" s="39"/>
      <c r="B694" s="38"/>
      <c r="C694" s="39"/>
      <c r="D694" s="38"/>
      <c r="E694" s="39"/>
      <c r="F694" s="39"/>
      <c r="G694" s="40"/>
      <c r="H694" s="39"/>
      <c r="I694" s="39"/>
      <c r="J694" s="39"/>
      <c r="K694" s="39"/>
      <c r="L694" s="39"/>
      <c r="M694" s="39"/>
      <c r="N694" s="54"/>
      <c r="O694"/>
    </row>
    <row r="695" spans="1:17" x14ac:dyDescent="0.25">
      <c r="A695" s="39"/>
      <c r="B695" s="38"/>
      <c r="C695" s="39"/>
      <c r="D695" s="38"/>
      <c r="E695" s="39"/>
      <c r="F695" s="39"/>
      <c r="G695" s="40"/>
      <c r="H695" s="39"/>
      <c r="I695" s="39"/>
      <c r="J695" s="39"/>
      <c r="K695" s="39"/>
      <c r="L695" s="39"/>
      <c r="M695" s="39"/>
      <c r="N695" s="54"/>
      <c r="O695"/>
    </row>
    <row r="696" spans="1:17" x14ac:dyDescent="0.25">
      <c r="A696" s="39"/>
      <c r="B696" s="38"/>
      <c r="C696" s="39"/>
      <c r="D696" s="38"/>
      <c r="E696" s="39"/>
      <c r="F696" s="39"/>
      <c r="G696" s="40"/>
      <c r="H696" s="39"/>
      <c r="I696" s="39"/>
      <c r="J696" s="39"/>
      <c r="K696" s="39"/>
      <c r="L696" s="39"/>
      <c r="M696" s="39"/>
      <c r="N696" s="54"/>
      <c r="O696"/>
    </row>
    <row r="697" spans="1:17" x14ac:dyDescent="0.25">
      <c r="A697" s="39"/>
      <c r="B697" s="38"/>
      <c r="C697" s="39"/>
      <c r="D697" s="38"/>
      <c r="E697" s="39"/>
      <c r="F697" s="39"/>
      <c r="G697" s="40"/>
      <c r="H697" s="39"/>
      <c r="I697" s="39"/>
      <c r="J697" s="39"/>
      <c r="K697" s="39"/>
      <c r="L697" s="39"/>
      <c r="M697" s="39"/>
      <c r="N697" s="54"/>
      <c r="O697"/>
    </row>
    <row r="698" spans="1:17" x14ac:dyDescent="0.25">
      <c r="A698" s="39"/>
      <c r="B698" s="38"/>
      <c r="C698" s="39"/>
      <c r="D698" s="38"/>
      <c r="E698" s="39"/>
      <c r="F698" s="39"/>
      <c r="G698" s="40"/>
      <c r="H698" s="39"/>
      <c r="I698" s="39"/>
      <c r="J698" s="39"/>
      <c r="K698" s="39"/>
      <c r="L698" s="39"/>
      <c r="M698" s="39"/>
      <c r="N698" s="54"/>
      <c r="O698"/>
    </row>
    <row r="699" spans="1:17" x14ac:dyDescent="0.25">
      <c r="A699" s="39"/>
      <c r="B699" s="38"/>
      <c r="C699" s="39"/>
      <c r="D699" s="38"/>
      <c r="E699" s="39"/>
      <c r="F699" s="39"/>
      <c r="G699" s="40"/>
      <c r="H699" s="39"/>
      <c r="I699" s="39"/>
      <c r="J699" s="39"/>
      <c r="K699" s="39"/>
      <c r="L699" s="39"/>
      <c r="M699" s="39"/>
      <c r="N699" s="54"/>
      <c r="O699"/>
    </row>
    <row r="700" spans="1:17" x14ac:dyDescent="0.25">
      <c r="A700" s="39"/>
      <c r="B700" s="38"/>
      <c r="C700" s="39"/>
      <c r="D700" s="38"/>
      <c r="E700" s="39"/>
      <c r="F700" s="39"/>
      <c r="G700" s="40"/>
      <c r="H700" s="39"/>
      <c r="I700" s="39"/>
      <c r="J700" s="39"/>
      <c r="K700" s="39"/>
      <c r="L700" s="39"/>
      <c r="M700" s="39"/>
      <c r="N700" s="54"/>
      <c r="O700"/>
    </row>
    <row r="701" spans="1:17" x14ac:dyDescent="0.25">
      <c r="A701" s="39"/>
      <c r="B701" s="38"/>
      <c r="C701" s="39"/>
      <c r="D701" s="38"/>
      <c r="E701" s="39"/>
      <c r="F701" s="39"/>
      <c r="G701" s="40"/>
      <c r="H701" s="39"/>
      <c r="I701" s="39"/>
      <c r="J701" s="39"/>
      <c r="K701" s="39"/>
      <c r="L701" s="39"/>
      <c r="M701" s="39"/>
      <c r="N701" s="54"/>
      <c r="O701"/>
    </row>
    <row r="702" spans="1:17" x14ac:dyDescent="0.25">
      <c r="A702" s="39"/>
      <c r="B702" s="38"/>
      <c r="C702" s="39"/>
      <c r="D702" s="38"/>
      <c r="E702" s="39"/>
      <c r="F702" s="39"/>
      <c r="G702" s="40"/>
      <c r="H702" s="39"/>
      <c r="I702" s="39"/>
      <c r="J702" s="39"/>
      <c r="K702" s="39"/>
      <c r="L702" s="39"/>
      <c r="M702" s="39"/>
      <c r="N702" s="54"/>
      <c r="O702"/>
    </row>
    <row r="703" spans="1:17" x14ac:dyDescent="0.25">
      <c r="A703" s="39"/>
      <c r="B703" s="38"/>
      <c r="C703" s="39"/>
      <c r="D703" s="38"/>
      <c r="E703" s="39"/>
      <c r="F703" s="39"/>
      <c r="G703" s="40"/>
      <c r="H703" s="39"/>
      <c r="I703" s="39"/>
      <c r="J703" s="39"/>
      <c r="K703" s="39"/>
      <c r="L703" s="39"/>
      <c r="M703" s="39"/>
      <c r="N703" s="54"/>
      <c r="O703"/>
    </row>
    <row r="704" spans="1:17" x14ac:dyDescent="0.25">
      <c r="A704" s="39"/>
      <c r="B704" s="38"/>
      <c r="C704" s="39"/>
      <c r="D704" s="38"/>
      <c r="E704" s="39"/>
      <c r="F704" s="39"/>
      <c r="G704" s="40"/>
      <c r="H704" s="39"/>
      <c r="I704" s="39"/>
      <c r="J704" s="39"/>
      <c r="K704" s="39"/>
      <c r="L704" s="39"/>
      <c r="M704" s="39"/>
      <c r="N704" s="54"/>
      <c r="O704"/>
    </row>
    <row r="705" spans="1:15" x14ac:dyDescent="0.25">
      <c r="A705" s="39"/>
      <c r="B705" s="38"/>
      <c r="C705" s="39"/>
      <c r="D705" s="38"/>
      <c r="E705" s="39"/>
      <c r="F705" s="39"/>
      <c r="G705" s="40"/>
      <c r="H705" s="39"/>
      <c r="I705" s="39"/>
      <c r="J705" s="39"/>
      <c r="K705" s="39"/>
      <c r="L705" s="39"/>
      <c r="M705" s="39"/>
      <c r="N705" s="54"/>
      <c r="O705"/>
    </row>
    <row r="706" spans="1:15" x14ac:dyDescent="0.25">
      <c r="A706" s="39"/>
      <c r="B706" s="38"/>
      <c r="C706" s="39"/>
      <c r="D706" s="38"/>
      <c r="E706" s="39"/>
      <c r="F706" s="39"/>
      <c r="G706" s="40"/>
      <c r="H706" s="39"/>
      <c r="I706" s="39"/>
      <c r="J706" s="39"/>
      <c r="K706" s="39"/>
      <c r="L706" s="39"/>
      <c r="M706" s="39"/>
      <c r="N706" s="54"/>
      <c r="O706"/>
    </row>
    <row r="707" spans="1:15" x14ac:dyDescent="0.25">
      <c r="A707" s="39"/>
      <c r="B707" s="38"/>
      <c r="C707" s="39"/>
      <c r="D707" s="38"/>
      <c r="E707" s="39"/>
      <c r="F707" s="39"/>
      <c r="G707" s="40"/>
      <c r="H707" s="39"/>
      <c r="I707" s="39"/>
      <c r="J707" s="39"/>
      <c r="K707" s="39"/>
      <c r="L707" s="39"/>
      <c r="M707" s="39"/>
      <c r="N707" s="54"/>
      <c r="O707"/>
    </row>
    <row r="708" spans="1:15" x14ac:dyDescent="0.25">
      <c r="B708" s="1" t="s">
        <v>1</v>
      </c>
    </row>
    <row r="709" spans="1:15" x14ac:dyDescent="0.25">
      <c r="B709" s="4" t="s">
        <v>95</v>
      </c>
      <c r="C709" t="s">
        <v>1002</v>
      </c>
    </row>
    <row r="710" spans="1:15" x14ac:dyDescent="0.25">
      <c r="B710" s="4" t="s">
        <v>182</v>
      </c>
      <c r="C710" t="s">
        <v>1003</v>
      </c>
    </row>
    <row r="711" spans="1:15" x14ac:dyDescent="0.25">
      <c r="B711" s="1" t="s">
        <v>2</v>
      </c>
    </row>
    <row r="712" spans="1:15" x14ac:dyDescent="0.25">
      <c r="B712" s="4" t="s">
        <v>97</v>
      </c>
      <c r="C712" t="s">
        <v>282</v>
      </c>
    </row>
    <row r="713" spans="1:15" x14ac:dyDescent="0.25">
      <c r="B713" s="4" t="s">
        <v>99</v>
      </c>
      <c r="C713" t="s">
        <v>287</v>
      </c>
      <c r="G713"/>
    </row>
    <row r="714" spans="1:15" x14ac:dyDescent="0.25">
      <c r="B714" s="4" t="s">
        <v>101</v>
      </c>
      <c r="C714" t="s">
        <v>288</v>
      </c>
      <c r="G714"/>
    </row>
    <row r="715" spans="1:15" x14ac:dyDescent="0.25">
      <c r="B715" s="4"/>
      <c r="G715"/>
    </row>
    <row r="716" spans="1:15" x14ac:dyDescent="0.25">
      <c r="B716" s="1" t="s">
        <v>3</v>
      </c>
      <c r="G716"/>
    </row>
    <row r="717" spans="1:15" x14ac:dyDescent="0.25">
      <c r="B717" s="1"/>
      <c r="G717"/>
    </row>
    <row r="718" spans="1:15" ht="15.75" thickBot="1" x14ac:dyDescent="0.3">
      <c r="B718" s="35" t="s">
        <v>1013</v>
      </c>
      <c r="C718" s="36"/>
      <c r="D718" s="36"/>
      <c r="E718" s="37"/>
      <c r="F718" s="37"/>
      <c r="G718" s="37"/>
      <c r="H718" s="36"/>
      <c r="I718" s="83"/>
      <c r="J718" s="83"/>
      <c r="K718" s="83"/>
      <c r="L718" s="36"/>
      <c r="M718" s="36"/>
      <c r="N718" s="36" t="s">
        <v>36</v>
      </c>
    </row>
    <row r="719" spans="1:15" ht="15.75" thickTop="1" x14ac:dyDescent="0.25">
      <c r="G719"/>
    </row>
    <row r="720" spans="1:15" x14ac:dyDescent="0.25">
      <c r="B720" s="41" t="s">
        <v>963</v>
      </c>
      <c r="D720" s="226" t="s">
        <v>158</v>
      </c>
      <c r="E720" s="227">
        <v>7</v>
      </c>
      <c r="F720" s="81" t="s">
        <v>43</v>
      </c>
      <c r="G720"/>
      <c r="J720" s="226" t="s">
        <v>158</v>
      </c>
      <c r="K720" s="227">
        <f>E720</f>
        <v>7</v>
      </c>
      <c r="L720" s="81" t="s">
        <v>43</v>
      </c>
    </row>
    <row r="721" spans="2:15" x14ac:dyDescent="0.25">
      <c r="B721" s="41" t="s">
        <v>1005</v>
      </c>
      <c r="D721" s="226" t="s">
        <v>1006</v>
      </c>
      <c r="E721" s="227">
        <v>3.5</v>
      </c>
      <c r="F721" s="81" t="s">
        <v>43</v>
      </c>
      <c r="G721"/>
      <c r="J721" s="226" t="s">
        <v>1006</v>
      </c>
      <c r="K721" s="227">
        <f t="shared" ref="K721:K723" si="5">E721</f>
        <v>3.5</v>
      </c>
      <c r="L721" s="81"/>
    </row>
    <row r="722" spans="2:15" x14ac:dyDescent="0.25">
      <c r="B722" s="41" t="s">
        <v>159</v>
      </c>
      <c r="D722" s="4" t="s">
        <v>1004</v>
      </c>
      <c r="E722" s="42">
        <v>0</v>
      </c>
      <c r="F722" s="81" t="s">
        <v>21</v>
      </c>
      <c r="J722" s="4" t="s">
        <v>1004</v>
      </c>
      <c r="K722" s="227">
        <f t="shared" si="5"/>
        <v>0</v>
      </c>
      <c r="L722" s="81"/>
      <c r="M722" s="48"/>
    </row>
    <row r="723" spans="2:15" x14ac:dyDescent="0.25">
      <c r="B723" s="41" t="s">
        <v>160</v>
      </c>
      <c r="D723" s="4" t="s">
        <v>24</v>
      </c>
      <c r="E723" s="42">
        <v>58</v>
      </c>
      <c r="F723" s="81" t="s">
        <v>21</v>
      </c>
      <c r="J723" s="4" t="s">
        <v>24</v>
      </c>
      <c r="K723" s="227">
        <f t="shared" si="5"/>
        <v>58</v>
      </c>
      <c r="L723" s="81" t="s">
        <v>21</v>
      </c>
      <c r="M723" s="48"/>
    </row>
    <row r="724" spans="2:15" ht="18" x14ac:dyDescent="0.35">
      <c r="B724" s="41" t="s">
        <v>161</v>
      </c>
      <c r="D724" s="49" t="s">
        <v>81</v>
      </c>
      <c r="E724" s="50">
        <v>0.9</v>
      </c>
      <c r="F724" s="39"/>
      <c r="J724" s="49" t="s">
        <v>162</v>
      </c>
      <c r="K724" s="50">
        <v>1.5</v>
      </c>
      <c r="N724" s="48"/>
    </row>
    <row r="725" spans="2:15" ht="18" x14ac:dyDescent="0.35">
      <c r="B725" s="41"/>
      <c r="D725" s="51" t="s">
        <v>163</v>
      </c>
      <c r="E725" s="52">
        <v>0.75</v>
      </c>
      <c r="F725" s="39"/>
      <c r="J725" s="49" t="s">
        <v>162</v>
      </c>
      <c r="K725" s="50">
        <v>2</v>
      </c>
      <c r="N725" s="48"/>
    </row>
    <row r="726" spans="2:15" x14ac:dyDescent="0.25">
      <c r="B726" s="41" t="s">
        <v>1046</v>
      </c>
      <c r="D726" s="226" t="s">
        <v>1007</v>
      </c>
      <c r="E726" s="52">
        <v>12</v>
      </c>
      <c r="F726" s="59" t="s">
        <v>51</v>
      </c>
      <c r="J726" s="226" t="s">
        <v>1007</v>
      </c>
      <c r="K726" s="52">
        <v>6</v>
      </c>
      <c r="L726" s="59" t="s">
        <v>51</v>
      </c>
      <c r="N726" s="48"/>
    </row>
    <row r="727" spans="2:15" x14ac:dyDescent="0.25">
      <c r="C727" s="4"/>
      <c r="F727" s="4"/>
      <c r="G727"/>
      <c r="I727" s="4"/>
      <c r="J727" s="4"/>
      <c r="K727" s="4"/>
      <c r="O727"/>
    </row>
    <row r="728" spans="2:15" ht="15.75" thickBot="1" x14ac:dyDescent="0.3">
      <c r="C728" s="56" t="s">
        <v>167</v>
      </c>
      <c r="D728" s="36"/>
      <c r="E728" s="36"/>
      <c r="F728" s="39"/>
      <c r="H728" s="56" t="s">
        <v>168</v>
      </c>
      <c r="I728" s="36"/>
      <c r="J728" s="36"/>
      <c r="K728" s="36"/>
      <c r="L728" s="36"/>
      <c r="M728" s="36"/>
      <c r="N728" s="56"/>
      <c r="O728"/>
    </row>
    <row r="729" spans="2:15" ht="15.75" thickTop="1" x14ac:dyDescent="0.25">
      <c r="B729" s="1"/>
      <c r="C729" s="39"/>
      <c r="D729" s="39"/>
      <c r="E729" s="39"/>
      <c r="F729" s="39"/>
      <c r="H729" s="39"/>
      <c r="I729" s="39"/>
      <c r="J729" s="39"/>
      <c r="K729" s="39"/>
    </row>
    <row r="730" spans="2:15" ht="15.75" thickBot="1" x14ac:dyDescent="0.3">
      <c r="B730" s="57" t="s">
        <v>169</v>
      </c>
      <c r="C730" s="38" t="s">
        <v>170</v>
      </c>
      <c r="D730" s="39"/>
      <c r="E730" s="39"/>
      <c r="F730" s="39"/>
      <c r="H730" s="38" t="s">
        <v>170</v>
      </c>
      <c r="N730" s="58"/>
      <c r="O730" s="59"/>
    </row>
    <row r="731" spans="2:15" ht="15.75" thickBot="1" x14ac:dyDescent="0.3">
      <c r="B731" s="1" t="s">
        <v>171</v>
      </c>
      <c r="D731" s="60" t="s">
        <v>103</v>
      </c>
      <c r="E731" s="25">
        <f>1.2*E722+1.6*E723</f>
        <v>92.800000000000011</v>
      </c>
      <c r="F731" s="61" t="str">
        <f>F722</f>
        <v>kip</v>
      </c>
      <c r="J731" s="60" t="s">
        <v>172</v>
      </c>
      <c r="K731" s="25">
        <f>K723+K722</f>
        <v>58</v>
      </c>
      <c r="L731" s="61" t="str">
        <f>F731</f>
        <v>kip</v>
      </c>
      <c r="O731"/>
    </row>
    <row r="732" spans="2:15" x14ac:dyDescent="0.25">
      <c r="D732" s="49"/>
      <c r="E732" s="50"/>
      <c r="F732" s="59"/>
      <c r="H732" s="49"/>
      <c r="I732" s="50"/>
      <c r="J732" s="50"/>
      <c r="K732" s="50"/>
      <c r="L732" s="59"/>
      <c r="O732"/>
    </row>
    <row r="733" spans="2:15" x14ac:dyDescent="0.25">
      <c r="B733" s="1" t="s">
        <v>974</v>
      </c>
      <c r="C733" s="1"/>
      <c r="D733" s="8"/>
      <c r="E733" s="43"/>
      <c r="F733" s="39"/>
      <c r="G733" s="69"/>
      <c r="H733" s="62"/>
      <c r="I733" s="50"/>
      <c r="J733" s="1" t="s">
        <v>974</v>
      </c>
      <c r="K733" s="50"/>
      <c r="L733" s="39"/>
      <c r="M733" s="39"/>
      <c r="N733" s="1"/>
      <c r="O733"/>
    </row>
    <row r="734" spans="2:15" ht="18" x14ac:dyDescent="0.35">
      <c r="B734" s="41" t="s">
        <v>975</v>
      </c>
      <c r="C734" s="1"/>
      <c r="E734" s="228">
        <f>E731*E720/4</f>
        <v>162.40000000000003</v>
      </c>
      <c r="F734" s="43" t="s">
        <v>239</v>
      </c>
      <c r="G734" s="69"/>
      <c r="H734" s="62"/>
      <c r="I734" s="49"/>
      <c r="J734" s="49" t="s">
        <v>926</v>
      </c>
      <c r="K734" s="228">
        <f>K731*K720/4</f>
        <v>101.5</v>
      </c>
      <c r="L734" s="43" t="s">
        <v>239</v>
      </c>
      <c r="M734" s="69"/>
      <c r="N734" s="97" t="s">
        <v>1047</v>
      </c>
      <c r="O734"/>
    </row>
    <row r="735" spans="2:15" ht="18" x14ac:dyDescent="0.35">
      <c r="B735" s="41" t="s">
        <v>976</v>
      </c>
      <c r="C735" s="1"/>
      <c r="E735" s="228">
        <f>6/E720*(E731)</f>
        <v>79.542857142857144</v>
      </c>
      <c r="F735" s="43" t="s">
        <v>21</v>
      </c>
      <c r="G735" s="69"/>
      <c r="H735" s="62"/>
      <c r="I735" s="49"/>
      <c r="J735" s="49" t="s">
        <v>949</v>
      </c>
      <c r="K735" s="228">
        <f>6/K720*(K731)</f>
        <v>49.714285714285708</v>
      </c>
      <c r="L735" s="43" t="s">
        <v>21</v>
      </c>
      <c r="M735" s="69"/>
      <c r="N735" s="97" t="s">
        <v>1048</v>
      </c>
      <c r="O735"/>
    </row>
    <row r="736" spans="2:15" x14ac:dyDescent="0.25">
      <c r="B736" s="41" t="s">
        <v>992</v>
      </c>
      <c r="C736" s="1"/>
      <c r="D736" s="4" t="s">
        <v>993</v>
      </c>
      <c r="E736" s="228">
        <f>12*E720/240</f>
        <v>0.35</v>
      </c>
      <c r="F736" s="43" t="s">
        <v>51</v>
      </c>
      <c r="G736" s="69"/>
      <c r="H736" s="62"/>
      <c r="J736" s="4" t="s">
        <v>993</v>
      </c>
      <c r="K736" s="228">
        <f>12*K720/240</f>
        <v>0.35</v>
      </c>
      <c r="L736" s="43" t="s">
        <v>51</v>
      </c>
      <c r="M736" s="69"/>
      <c r="N736" s="1"/>
      <c r="O736"/>
    </row>
    <row r="737" spans="2:17" x14ac:dyDescent="0.25">
      <c r="B737" s="86"/>
      <c r="C737" s="68"/>
      <c r="D737" s="62"/>
      <c r="E737" s="50"/>
      <c r="F737" s="39"/>
      <c r="G737" s="69"/>
      <c r="H737" s="62"/>
      <c r="J737" s="62"/>
      <c r="K737" s="50"/>
      <c r="L737" s="39"/>
      <c r="M737" s="69"/>
      <c r="N737" s="1"/>
      <c r="O737"/>
    </row>
    <row r="738" spans="2:17" x14ac:dyDescent="0.25">
      <c r="B738" s="1" t="s">
        <v>978</v>
      </c>
      <c r="D738" s="12"/>
      <c r="E738" s="16" t="s">
        <v>245</v>
      </c>
      <c r="F738" s="43"/>
      <c r="G738" s="85"/>
      <c r="I738" s="49"/>
      <c r="J738" s="12"/>
      <c r="K738" s="16" t="s">
        <v>245</v>
      </c>
      <c r="L738" s="43"/>
      <c r="M738" s="85"/>
      <c r="N738" s="1" t="s">
        <v>176</v>
      </c>
      <c r="O738"/>
    </row>
    <row r="739" spans="2:17" ht="18" x14ac:dyDescent="0.35">
      <c r="B739" s="1"/>
      <c r="D739" s="4" t="s">
        <v>979</v>
      </c>
      <c r="E739" s="229">
        <f>VLOOKUP(E738, '[4]Table 3-2'!$B$1:$O$274, 5, FALSE)</f>
        <v>166</v>
      </c>
      <c r="F739" s="43" t="s">
        <v>239</v>
      </c>
      <c r="I739" s="49"/>
      <c r="J739" s="44" t="s">
        <v>937</v>
      </c>
      <c r="K739" s="229">
        <f>VLOOKUP(K738, '[4]Table 3-2'!$B$1:$O$274, 4, FALSE)</f>
        <v>110</v>
      </c>
      <c r="L739" s="43" t="s">
        <v>239</v>
      </c>
      <c r="M739" s="43"/>
      <c r="N739" s="230" t="s">
        <v>980</v>
      </c>
      <c r="O739"/>
      <c r="P739" t="s">
        <v>175</v>
      </c>
      <c r="Q739" s="63" t="s">
        <v>252</v>
      </c>
    </row>
    <row r="740" spans="2:17" ht="18" x14ac:dyDescent="0.35">
      <c r="B740" s="41"/>
      <c r="D740" s="4" t="s">
        <v>981</v>
      </c>
      <c r="E740" s="229">
        <f>VLOOKUP(E738, '[4]Table 3-2'!$B$1:$O$274, 14, FALSE)</f>
        <v>106</v>
      </c>
      <c r="F740" s="43" t="s">
        <v>21</v>
      </c>
      <c r="I740" s="50"/>
      <c r="J740" s="44" t="s">
        <v>959</v>
      </c>
      <c r="K740" s="229">
        <f>VLOOKUP(K738, '[4]Table 3-2'!$B$1:$O$274, 13, FALSE)</f>
        <v>70.5</v>
      </c>
      <c r="L740" s="43" t="s">
        <v>21</v>
      </c>
      <c r="M740" s="43"/>
      <c r="N740" s="230" t="s">
        <v>980</v>
      </c>
      <c r="O740"/>
      <c r="P740" t="s">
        <v>175</v>
      </c>
      <c r="Q740" s="63" t="s">
        <v>252</v>
      </c>
    </row>
    <row r="741" spans="2:17" x14ac:dyDescent="0.25">
      <c r="B741" s="41"/>
      <c r="D741" s="4"/>
      <c r="E741" s="43"/>
      <c r="F741" s="43"/>
      <c r="J741" s="4"/>
      <c r="K741" s="43"/>
      <c r="L741" s="43"/>
      <c r="M741" s="43"/>
      <c r="N741" s="230"/>
      <c r="O741"/>
      <c r="Q741" s="63"/>
    </row>
    <row r="742" spans="2:17" x14ac:dyDescent="0.25">
      <c r="B742" s="41" t="s">
        <v>982</v>
      </c>
      <c r="D742" s="4" t="s">
        <v>983</v>
      </c>
      <c r="E742" s="229">
        <f>VLOOKUP(E738, W_PROP, 5, FALSE)</f>
        <v>15.7</v>
      </c>
      <c r="F742" s="43" t="s">
        <v>51</v>
      </c>
      <c r="G742" s="41"/>
      <c r="J742" s="4" t="s">
        <v>983</v>
      </c>
      <c r="K742" s="229">
        <f>VLOOKUP(K738, W_PROP, 5, FALSE)</f>
        <v>15.7</v>
      </c>
      <c r="L742" s="43" t="s">
        <v>51</v>
      </c>
      <c r="M742" s="41"/>
      <c r="N742" s="1"/>
      <c r="O742"/>
    </row>
    <row r="743" spans="2:17" ht="15.75" x14ac:dyDescent="0.3">
      <c r="B743" s="41" t="s">
        <v>989</v>
      </c>
      <c r="D743" s="231" t="s">
        <v>1021</v>
      </c>
      <c r="E743" s="229">
        <f>VLOOKUP(E738, W_PROP, 29, FALSE)</f>
        <v>301</v>
      </c>
      <c r="F743" s="10" t="s">
        <v>54</v>
      </c>
      <c r="G743" s="41"/>
      <c r="J743" s="231" t="s">
        <v>1021</v>
      </c>
      <c r="K743" s="229">
        <f>VLOOKUP(K738, W_PROP, 29, FALSE)</f>
        <v>301</v>
      </c>
      <c r="L743" s="10" t="s">
        <v>54</v>
      </c>
      <c r="M743" s="41"/>
      <c r="N743" s="1"/>
      <c r="O743"/>
    </row>
    <row r="744" spans="2:17" ht="15.75" x14ac:dyDescent="0.3">
      <c r="B744" s="41"/>
      <c r="D744" s="231" t="s">
        <v>1022</v>
      </c>
      <c r="E744" s="229">
        <f>VLOOKUP(E738, W_PROP, 33, FALSE)</f>
        <v>9.59</v>
      </c>
      <c r="F744" s="10" t="s">
        <v>54</v>
      </c>
      <c r="G744" s="41"/>
      <c r="J744" s="231" t="s">
        <v>1022</v>
      </c>
      <c r="K744" s="229">
        <f>VLOOKUP(K738, W_PROP, 33, FALSE)</f>
        <v>9.59</v>
      </c>
      <c r="L744" s="10" t="s">
        <v>54</v>
      </c>
      <c r="M744" s="41"/>
      <c r="N744" s="1"/>
      <c r="O744"/>
    </row>
    <row r="745" spans="2:17" x14ac:dyDescent="0.25">
      <c r="B745" s="41" t="s">
        <v>990</v>
      </c>
      <c r="D745" s="231" t="str">
        <f>D743</f>
        <v>Ix =</v>
      </c>
      <c r="E745" s="229">
        <f>MAX(E743:E744)</f>
        <v>301</v>
      </c>
      <c r="F745" s="10" t="s">
        <v>54</v>
      </c>
      <c r="G745" s="41"/>
      <c r="J745" s="231" t="str">
        <f>J743</f>
        <v>Ix =</v>
      </c>
      <c r="K745" s="229">
        <f>MAX(K743:K744)</f>
        <v>301</v>
      </c>
      <c r="L745" s="10" t="s">
        <v>54</v>
      </c>
      <c r="M745" s="41"/>
      <c r="N745" s="1"/>
      <c r="O745"/>
    </row>
    <row r="746" spans="2:17" x14ac:dyDescent="0.25">
      <c r="B746" s="1" t="s">
        <v>986</v>
      </c>
      <c r="D746" s="4" t="s">
        <v>991</v>
      </c>
      <c r="E746" s="232">
        <f>(K731*E721^4*1728*(3*E720^2-4*E721^2))/(24*E688*E745*1000)</f>
        <v>7.0354883720930234E-3</v>
      </c>
      <c r="F746" s="233" t="s">
        <v>51</v>
      </c>
      <c r="G746" s="41"/>
      <c r="J746" s="4" t="s">
        <v>991</v>
      </c>
      <c r="K746" s="232">
        <f>(K731*K721^4*1728*(3*K720^2-4*K721^2))/(24*K688*K745*1000)</f>
        <v>7.0354883720930234E-3</v>
      </c>
      <c r="L746" s="233" t="s">
        <v>51</v>
      </c>
      <c r="M746" s="41"/>
      <c r="N746" s="97" t="s">
        <v>1008</v>
      </c>
      <c r="O746"/>
      <c r="P746" t="s">
        <v>1009</v>
      </c>
      <c r="Q746" t="s">
        <v>1010</v>
      </c>
    </row>
    <row r="747" spans="2:17" x14ac:dyDescent="0.25">
      <c r="E747" s="43"/>
      <c r="G747" s="41"/>
      <c r="K747" s="43"/>
      <c r="M747" s="41"/>
      <c r="N747" s="1"/>
      <c r="O747"/>
    </row>
    <row r="748" spans="2:17" x14ac:dyDescent="0.25">
      <c r="B748" s="1" t="s">
        <v>177</v>
      </c>
      <c r="E748" s="43"/>
      <c r="G748" s="41"/>
      <c r="K748" s="43"/>
      <c r="M748" s="41"/>
      <c r="N748" s="1"/>
      <c r="O748"/>
    </row>
    <row r="749" spans="2:17" ht="18" x14ac:dyDescent="0.35">
      <c r="B749" s="41" t="s">
        <v>1043</v>
      </c>
      <c r="D749" s="4" t="s">
        <v>984</v>
      </c>
      <c r="E749" s="228" t="str">
        <f>IF(E739&gt;D734,"YES","NO")</f>
        <v>YES</v>
      </c>
      <c r="G749" s="41"/>
      <c r="J749" s="44" t="s">
        <v>935</v>
      </c>
      <c r="K749" s="228" t="str">
        <f>IF(K739&gt;K734,"YES","NO")</f>
        <v>YES</v>
      </c>
      <c r="M749" s="41"/>
      <c r="N749" s="1" t="s">
        <v>178</v>
      </c>
      <c r="O749"/>
    </row>
    <row r="750" spans="2:17" ht="18" x14ac:dyDescent="0.35">
      <c r="B750" s="41" t="s">
        <v>1044</v>
      </c>
      <c r="D750" s="4" t="s">
        <v>985</v>
      </c>
      <c r="E750" s="228" t="str">
        <f>IF(E740&gt;D735,"YES","NO")</f>
        <v>YES</v>
      </c>
      <c r="G750" s="41"/>
      <c r="J750" s="44" t="s">
        <v>958</v>
      </c>
      <c r="K750" s="228" t="str">
        <f>IF(K740&gt;K735,"YES","NO")</f>
        <v>YES</v>
      </c>
      <c r="M750" s="41"/>
      <c r="N750" s="1" t="s">
        <v>181</v>
      </c>
      <c r="O750"/>
    </row>
    <row r="751" spans="2:17" ht="18" x14ac:dyDescent="0.35">
      <c r="B751" s="41" t="s">
        <v>1045</v>
      </c>
      <c r="D751" s="4" t="s">
        <v>994</v>
      </c>
      <c r="E751" s="228" t="str">
        <f>IF(E746&lt;E736,"YES","NO")</f>
        <v>YES</v>
      </c>
      <c r="G751" s="41"/>
      <c r="J751" s="4" t="s">
        <v>994</v>
      </c>
      <c r="K751" s="228" t="str">
        <f>IF(K746&lt;K736,"YES","NO")</f>
        <v>YES</v>
      </c>
      <c r="M751" s="41"/>
      <c r="N751" s="73"/>
      <c r="O751"/>
    </row>
    <row r="752" spans="2:17" ht="15.75" thickBot="1" x14ac:dyDescent="0.3">
      <c r="E752" s="6"/>
      <c r="G752"/>
      <c r="I752" s="6"/>
      <c r="J752" s="6"/>
      <c r="K752" s="6"/>
      <c r="O752"/>
    </row>
    <row r="753" spans="2:15" ht="15.75" thickBot="1" x14ac:dyDescent="0.3">
      <c r="B753" s="1" t="s">
        <v>198</v>
      </c>
      <c r="D753" s="64" t="s">
        <v>179</v>
      </c>
      <c r="E753" s="65" t="str">
        <f>E738</f>
        <v>W16X26</v>
      </c>
      <c r="F753" s="66"/>
      <c r="G753" s="39"/>
      <c r="J753" s="67" t="s">
        <v>180</v>
      </c>
      <c r="K753" s="65" t="str">
        <f>K738</f>
        <v>W16X26</v>
      </c>
      <c r="L753" s="66"/>
      <c r="N753" s="73" t="s">
        <v>181</v>
      </c>
      <c r="O753"/>
    </row>
    <row r="754" spans="2:15" x14ac:dyDescent="0.25">
      <c r="G754"/>
    </row>
    <row r="755" spans="2:15" x14ac:dyDescent="0.25">
      <c r="G755"/>
    </row>
    <row r="756" spans="2:15" ht="15.75" thickBot="1" x14ac:dyDescent="0.3">
      <c r="B756" s="35" t="s">
        <v>1014</v>
      </c>
      <c r="C756" s="36"/>
      <c r="D756" s="36"/>
      <c r="E756" s="37"/>
      <c r="F756" s="37"/>
      <c r="G756" s="37"/>
      <c r="H756" s="36"/>
      <c r="I756" s="83"/>
      <c r="J756" s="83"/>
      <c r="K756" s="83"/>
      <c r="L756" s="36"/>
      <c r="M756" s="36"/>
      <c r="N756" s="36" t="s">
        <v>36</v>
      </c>
    </row>
    <row r="757" spans="2:15" ht="15.75" thickTop="1" x14ac:dyDescent="0.25">
      <c r="G757"/>
    </row>
    <row r="758" spans="2:15" ht="15.75" thickBot="1" x14ac:dyDescent="0.3">
      <c r="B758" s="35" t="s">
        <v>1015</v>
      </c>
      <c r="C758" s="36"/>
      <c r="D758" s="36"/>
      <c r="E758" s="36"/>
      <c r="F758" s="36"/>
      <c r="G758" s="36"/>
      <c r="H758" s="36"/>
      <c r="I758" s="36"/>
      <c r="J758" s="36"/>
      <c r="K758" s="36"/>
      <c r="L758" s="36"/>
      <c r="M758" s="36"/>
      <c r="N758" s="36"/>
    </row>
    <row r="759" spans="2:15" ht="15.75" thickTop="1" x14ac:dyDescent="0.25">
      <c r="B759" s="41"/>
      <c r="D759" s="41"/>
      <c r="E759" s="52"/>
      <c r="F759" s="39"/>
      <c r="J759" s="41"/>
      <c r="K759" s="41"/>
    </row>
    <row r="760" spans="2:15" x14ac:dyDescent="0.25">
      <c r="B760" t="s">
        <v>1018</v>
      </c>
      <c r="D760" s="51" t="s">
        <v>1037</v>
      </c>
      <c r="E760" s="6">
        <v>1</v>
      </c>
      <c r="G760"/>
      <c r="J760" s="49" t="s">
        <v>1042</v>
      </c>
      <c r="K760" s="50">
        <v>1.5</v>
      </c>
    </row>
    <row r="761" spans="2:15" x14ac:dyDescent="0.25">
      <c r="B761" s="41"/>
      <c r="C761" s="41"/>
      <c r="D761" s="41"/>
      <c r="E761" s="6"/>
      <c r="G761"/>
    </row>
    <row r="762" spans="2:15" x14ac:dyDescent="0.25">
      <c r="B762" t="s">
        <v>1019</v>
      </c>
      <c r="D762" s="4" t="s">
        <v>1020</v>
      </c>
      <c r="E762" s="6">
        <f>E690</f>
        <v>50</v>
      </c>
      <c r="F762" s="81" t="s">
        <v>34</v>
      </c>
      <c r="G762"/>
      <c r="J762" s="4" t="s">
        <v>1020</v>
      </c>
      <c r="K762" s="6">
        <f>K690</f>
        <v>50</v>
      </c>
      <c r="L762" s="81" t="s">
        <v>34</v>
      </c>
    </row>
    <row r="763" spans="2:15" x14ac:dyDescent="0.25">
      <c r="B763" s="41"/>
      <c r="C763" s="41"/>
      <c r="G763"/>
    </row>
    <row r="764" spans="2:15" x14ac:dyDescent="0.25">
      <c r="B764" s="1" t="s">
        <v>978</v>
      </c>
      <c r="D764" s="12"/>
      <c r="E764" s="16" t="s">
        <v>245</v>
      </c>
      <c r="F764" s="43"/>
      <c r="G764"/>
      <c r="J764" s="12"/>
      <c r="K764" s="16" t="s">
        <v>245</v>
      </c>
      <c r="L764" s="43"/>
    </row>
    <row r="765" spans="2:15" x14ac:dyDescent="0.25">
      <c r="B765" s="41" t="s">
        <v>982</v>
      </c>
      <c r="D765" s="4" t="s">
        <v>983</v>
      </c>
      <c r="E765" s="229">
        <f>VLOOKUP(E764, W!$A$111:$BY$385, 5, FALSE)</f>
        <v>15.7</v>
      </c>
      <c r="F765" s="43" t="s">
        <v>51</v>
      </c>
      <c r="G765" s="41"/>
      <c r="H765" s="41"/>
      <c r="J765" s="4" t="s">
        <v>983</v>
      </c>
      <c r="K765" s="229">
        <f>VLOOKUP(K764,W!A111:BY385, 5, FALSE)</f>
        <v>15.7</v>
      </c>
      <c r="L765" s="43" t="s">
        <v>51</v>
      </c>
      <c r="M765" s="41"/>
      <c r="N765" s="41"/>
      <c r="O765" s="1"/>
    </row>
    <row r="766" spans="2:15" ht="15.75" x14ac:dyDescent="0.3">
      <c r="B766" s="41" t="s">
        <v>989</v>
      </c>
      <c r="D766" s="231" t="s">
        <v>1023</v>
      </c>
      <c r="E766" s="238">
        <f>VLOOKUP(E764, W!A111:BY385, 23, FALSE)</f>
        <v>0.747</v>
      </c>
      <c r="F766" s="43" t="s">
        <v>51</v>
      </c>
      <c r="G766" s="41"/>
      <c r="H766" s="41"/>
      <c r="J766" s="231" t="s">
        <v>1023</v>
      </c>
      <c r="K766" s="238">
        <f>VLOOKUP(K764, W!A111:BY385, 23, FALSE)</f>
        <v>0.747</v>
      </c>
      <c r="L766" s="43" t="s">
        <v>51</v>
      </c>
      <c r="M766" s="41"/>
      <c r="N766" s="41"/>
      <c r="O766" s="1"/>
    </row>
    <row r="767" spans="2:15" ht="15.75" x14ac:dyDescent="0.3">
      <c r="B767" s="41" t="s">
        <v>1028</v>
      </c>
      <c r="D767" s="231" t="s">
        <v>1024</v>
      </c>
      <c r="E767" s="238">
        <f>VLOOKUP(E764, W!A111:BY385, 15, FALSE)</f>
        <v>0.25</v>
      </c>
      <c r="F767" s="43" t="s">
        <v>51</v>
      </c>
      <c r="G767" s="41"/>
      <c r="H767" s="41"/>
      <c r="J767" s="231" t="s">
        <v>1024</v>
      </c>
      <c r="K767" s="238">
        <f>VLOOKUP(K764, W!A111:BY385, 15, FALSE)</f>
        <v>0.25</v>
      </c>
      <c r="L767" s="43" t="s">
        <v>51</v>
      </c>
      <c r="M767" s="41"/>
      <c r="N767" s="41"/>
      <c r="O767" s="1"/>
    </row>
    <row r="768" spans="2:15" ht="15.75" x14ac:dyDescent="0.3">
      <c r="B768" s="41" t="s">
        <v>1029</v>
      </c>
      <c r="D768" s="231" t="s">
        <v>1027</v>
      </c>
      <c r="E768" s="94">
        <f>VLOOKUP(E764, W!A111:BY385, 18, FALSE)</f>
        <v>0.34499999999999997</v>
      </c>
      <c r="F768" s="43" t="s">
        <v>51</v>
      </c>
      <c r="G768"/>
      <c r="J768" s="231" t="s">
        <v>1027</v>
      </c>
      <c r="K768" s="94">
        <f>VLOOKUP(K764, W!A111:BY385, 18, FALSE)</f>
        <v>0.34499999999999997</v>
      </c>
      <c r="L768" s="43" t="s">
        <v>51</v>
      </c>
      <c r="N768" s="41"/>
    </row>
    <row r="769" spans="2:14" x14ac:dyDescent="0.25">
      <c r="B769" s="1" t="s">
        <v>1046</v>
      </c>
      <c r="D769" s="237" t="s">
        <v>1030</v>
      </c>
      <c r="E769" s="42">
        <v>2.65</v>
      </c>
      <c r="F769" s="43" t="s">
        <v>51</v>
      </c>
      <c r="G769"/>
      <c r="J769" s="237" t="s">
        <v>1030</v>
      </c>
      <c r="K769" s="42">
        <v>2.2400000000000002</v>
      </c>
      <c r="L769" s="43" t="s">
        <v>51</v>
      </c>
      <c r="N769" s="1" t="s">
        <v>181</v>
      </c>
    </row>
    <row r="770" spans="2:14" x14ac:dyDescent="0.25">
      <c r="B770" s="41"/>
      <c r="C770" s="41"/>
      <c r="G770"/>
    </row>
    <row r="771" spans="2:14" x14ac:dyDescent="0.25">
      <c r="B771" t="s">
        <v>1025</v>
      </c>
      <c r="D771" s="4"/>
      <c r="E771" s="6">
        <f>E721*12</f>
        <v>42</v>
      </c>
      <c r="F771" t="s">
        <v>51</v>
      </c>
      <c r="G771"/>
      <c r="J771" s="4"/>
      <c r="K771" s="6">
        <f>K721*12</f>
        <v>42</v>
      </c>
      <c r="L771" t="s">
        <v>51</v>
      </c>
    </row>
    <row r="772" spans="2:14" x14ac:dyDescent="0.25">
      <c r="B772" s="41" t="s">
        <v>1026</v>
      </c>
      <c r="E772" s="6" t="str">
        <f>IF(E771&gt;E765, "Yes", "No")</f>
        <v>Yes</v>
      </c>
      <c r="G772"/>
      <c r="K772" s="6" t="str">
        <f>IF(K771&gt;K765, "Yes", "No")</f>
        <v>Yes</v>
      </c>
    </row>
    <row r="773" spans="2:14" x14ac:dyDescent="0.25">
      <c r="B773" s="41"/>
      <c r="E773" s="6"/>
      <c r="G773"/>
      <c r="K773" s="6"/>
    </row>
    <row r="774" spans="2:14" x14ac:dyDescent="0.25">
      <c r="B774" s="1" t="s">
        <v>1035</v>
      </c>
      <c r="E774" s="6"/>
      <c r="G774"/>
      <c r="K774" s="6"/>
    </row>
    <row r="775" spans="2:14" x14ac:dyDescent="0.25">
      <c r="B775" s="41"/>
      <c r="C775" s="41"/>
      <c r="D775" s="4" t="s">
        <v>1038</v>
      </c>
      <c r="E775" s="28">
        <f>(5*E766+E769)*E762*E767</f>
        <v>79.8125</v>
      </c>
      <c r="F775" s="81" t="s">
        <v>21</v>
      </c>
      <c r="G775"/>
      <c r="J775" s="4" t="s">
        <v>1038</v>
      </c>
      <c r="K775" s="28">
        <f>(5*K766+K769)*K762*K767</f>
        <v>74.6875</v>
      </c>
      <c r="L775" s="81" t="s">
        <v>21</v>
      </c>
      <c r="N775" s="97" t="s">
        <v>1049</v>
      </c>
    </row>
    <row r="776" spans="2:14" ht="18" x14ac:dyDescent="0.35">
      <c r="B776" s="41"/>
      <c r="D776" s="4" t="s">
        <v>1039</v>
      </c>
      <c r="E776" s="28">
        <f>E775*E760</f>
        <v>79.8125</v>
      </c>
      <c r="F776" s="81" t="s">
        <v>21</v>
      </c>
      <c r="G776"/>
      <c r="J776" s="4" t="s">
        <v>1040</v>
      </c>
      <c r="K776" s="28">
        <f>K775/K760</f>
        <v>49.791666666666664</v>
      </c>
      <c r="L776" s="81" t="s">
        <v>21</v>
      </c>
    </row>
    <row r="777" spans="2:14" x14ac:dyDescent="0.25">
      <c r="B777" s="1" t="s">
        <v>222</v>
      </c>
      <c r="D777" s="4" t="s">
        <v>1050</v>
      </c>
      <c r="E777" s="6" t="str">
        <f>IF(E776&gt;E735,"YES","NO")</f>
        <v>YES</v>
      </c>
      <c r="G777"/>
      <c r="J777" s="4" t="s">
        <v>1041</v>
      </c>
      <c r="K777" s="6" t="str">
        <f>IF(K776&gt;K735,"YES","NO")</f>
        <v>YES</v>
      </c>
      <c r="N777" s="1" t="s">
        <v>181</v>
      </c>
    </row>
    <row r="778" spans="2:14" x14ac:dyDescent="0.25">
      <c r="B778" s="41"/>
      <c r="E778" s="6"/>
      <c r="G778"/>
    </row>
    <row r="779" spans="2:14" x14ac:dyDescent="0.25">
      <c r="E779" s="6"/>
      <c r="G779"/>
    </row>
    <row r="780" spans="2:14" ht="15.75" thickBot="1" x14ac:dyDescent="0.3">
      <c r="B780" s="35" t="s">
        <v>1016</v>
      </c>
      <c r="C780" s="36"/>
      <c r="D780" s="36"/>
      <c r="E780" s="93"/>
      <c r="F780" s="36"/>
      <c r="G780" s="36"/>
      <c r="H780" s="36"/>
      <c r="I780" s="36"/>
      <c r="J780" s="36"/>
      <c r="K780" s="36"/>
      <c r="L780" s="36"/>
      <c r="M780" s="239"/>
      <c r="N780" s="239"/>
    </row>
    <row r="781" spans="2:14" ht="15.75" thickTop="1" x14ac:dyDescent="0.25">
      <c r="E781" s="6"/>
      <c r="G781"/>
    </row>
    <row r="782" spans="2:14" ht="18" x14ac:dyDescent="0.35">
      <c r="B782" t="s">
        <v>1018</v>
      </c>
      <c r="D782" s="51" t="s">
        <v>163</v>
      </c>
      <c r="E782" s="52">
        <v>0.75</v>
      </c>
      <c r="G782"/>
      <c r="J782" s="49" t="s">
        <v>162</v>
      </c>
      <c r="K782" s="50">
        <v>2</v>
      </c>
    </row>
    <row r="783" spans="2:14" x14ac:dyDescent="0.25">
      <c r="E783" s="6"/>
      <c r="G783"/>
    </row>
    <row r="784" spans="2:14" x14ac:dyDescent="0.25">
      <c r="B784" t="s">
        <v>1025</v>
      </c>
      <c r="D784" s="4"/>
      <c r="E784" s="6">
        <f>E721*12</f>
        <v>42</v>
      </c>
      <c r="F784" t="s">
        <v>51</v>
      </c>
      <c r="G784"/>
      <c r="J784" s="4"/>
      <c r="K784" s="6">
        <f>K721*12</f>
        <v>42</v>
      </c>
      <c r="L784" t="s">
        <v>51</v>
      </c>
    </row>
    <row r="785" spans="1:15" x14ac:dyDescent="0.25">
      <c r="B785" s="41" t="s">
        <v>1032</v>
      </c>
      <c r="E785" s="6" t="str">
        <f>IF(E784&gt;E765/2, "Yes", "No")</f>
        <v>Yes</v>
      </c>
      <c r="G785"/>
      <c r="K785" s="6" t="str">
        <f>IF(K784&gt;K765/2, "Yes", "No")</f>
        <v>Yes</v>
      </c>
    </row>
    <row r="786" spans="1:15" x14ac:dyDescent="0.25">
      <c r="B786" s="41"/>
      <c r="E786" s="6"/>
      <c r="G786"/>
      <c r="K786" s="6"/>
    </row>
    <row r="787" spans="1:15" x14ac:dyDescent="0.25">
      <c r="B787" s="1" t="s">
        <v>1046</v>
      </c>
      <c r="D787" s="237" t="s">
        <v>1030</v>
      </c>
      <c r="E787" s="42">
        <v>4.25</v>
      </c>
      <c r="F787" s="43" t="s">
        <v>51</v>
      </c>
      <c r="G787"/>
      <c r="J787" s="237" t="s">
        <v>1030</v>
      </c>
      <c r="K787" s="42">
        <v>3.45</v>
      </c>
      <c r="L787" s="43" t="s">
        <v>51</v>
      </c>
      <c r="N787" s="1" t="s">
        <v>181</v>
      </c>
    </row>
    <row r="788" spans="1:15" x14ac:dyDescent="0.25">
      <c r="B788" s="41"/>
      <c r="E788" s="6"/>
      <c r="G788"/>
      <c r="K788" s="6"/>
    </row>
    <row r="789" spans="1:15" x14ac:dyDescent="0.25">
      <c r="B789" s="41"/>
      <c r="E789" s="6"/>
      <c r="G789"/>
      <c r="K789" s="6"/>
    </row>
    <row r="790" spans="1:15" x14ac:dyDescent="0.25">
      <c r="B790" s="1" t="s">
        <v>1036</v>
      </c>
      <c r="E790" s="6"/>
      <c r="G790"/>
      <c r="K790" s="6"/>
    </row>
    <row r="791" spans="1:15" x14ac:dyDescent="0.25">
      <c r="B791" s="41"/>
      <c r="C791" s="41"/>
      <c r="D791" s="4" t="s">
        <v>1038</v>
      </c>
      <c r="E791" s="28">
        <f>0.8*(E767^2)*(1+3*(E787/E765)*(E767/E768)^1.5)*(SQRT(E762*E688*E768/E767))</f>
        <v>106.15952012559906</v>
      </c>
      <c r="F791" s="81" t="s">
        <v>21</v>
      </c>
      <c r="G791"/>
      <c r="J791" s="4" t="s">
        <v>1038</v>
      </c>
      <c r="K791" s="28">
        <f>0.8*(K767^2)*(1+3*(K787/K765)*(K767/K768)^1.5)*(SQRT(K762*K688*K768/K767))</f>
        <v>99.490124069773913</v>
      </c>
      <c r="L791" s="81" t="s">
        <v>21</v>
      </c>
      <c r="N791" t="s">
        <v>1033</v>
      </c>
    </row>
    <row r="792" spans="1:15" ht="18" x14ac:dyDescent="0.35">
      <c r="B792" s="41" t="s">
        <v>1034</v>
      </c>
      <c r="D792" s="4" t="s">
        <v>1039</v>
      </c>
      <c r="E792" s="28">
        <f>E791*E782</f>
        <v>79.619640094199298</v>
      </c>
      <c r="F792" s="81" t="s">
        <v>21</v>
      </c>
      <c r="G792"/>
      <c r="J792" s="4" t="s">
        <v>1040</v>
      </c>
      <c r="K792" s="28">
        <f>K791/K782</f>
        <v>49.745062034886956</v>
      </c>
      <c r="L792" s="81" t="s">
        <v>21</v>
      </c>
      <c r="N792" s="97" t="s">
        <v>1049</v>
      </c>
    </row>
    <row r="793" spans="1:15" x14ac:dyDescent="0.25">
      <c r="B793" s="1" t="s">
        <v>222</v>
      </c>
      <c r="D793" t="s">
        <v>1031</v>
      </c>
      <c r="E793" s="6" t="str">
        <f>IF(E792&gt;E735,"OK","N.G.")</f>
        <v>OK</v>
      </c>
      <c r="G793"/>
      <c r="J793" s="4" t="s">
        <v>1041</v>
      </c>
      <c r="K793" s="6" t="str">
        <f>IF(K792&gt;K735,"OK","N.G.")</f>
        <v>OK</v>
      </c>
      <c r="N793" s="1" t="s">
        <v>181</v>
      </c>
    </row>
    <row r="794" spans="1:15" ht="15.75" thickBot="1" x14ac:dyDescent="0.3">
      <c r="B794" s="1"/>
      <c r="G794"/>
    </row>
    <row r="795" spans="1:15" ht="15.75" thickBot="1" x14ac:dyDescent="0.3">
      <c r="B795" s="8" t="s">
        <v>229</v>
      </c>
      <c r="C795" s="24" t="str">
        <f>E764</f>
        <v>W16X26</v>
      </c>
      <c r="D795" s="240" t="s">
        <v>1051</v>
      </c>
      <c r="E795" s="25">
        <f>MAX(E787,E769)</f>
        <v>4.25</v>
      </c>
      <c r="F795" s="26" t="s">
        <v>51</v>
      </c>
      <c r="G795"/>
      <c r="I795" s="241" t="str">
        <f>K764</f>
        <v>W16X26</v>
      </c>
      <c r="J795" s="242" t="s">
        <v>1051</v>
      </c>
      <c r="K795" s="25">
        <f>ROUNDUP(MAX(K787,K769),1)</f>
        <v>3.5</v>
      </c>
      <c r="L795" s="26" t="s">
        <v>51</v>
      </c>
      <c r="N795" s="1" t="s">
        <v>181</v>
      </c>
    </row>
    <row r="797" spans="1:15" ht="15.75" thickBot="1" x14ac:dyDescent="0.3">
      <c r="A797" s="152"/>
      <c r="B797" s="154">
        <v>10.3</v>
      </c>
      <c r="C797" s="70" t="s">
        <v>290</v>
      </c>
      <c r="D797" s="70"/>
      <c r="E797" s="71"/>
      <c r="F797" s="71"/>
      <c r="G797" s="72"/>
      <c r="H797" s="71"/>
      <c r="I797" s="71"/>
      <c r="J797" s="71"/>
      <c r="K797" s="71"/>
      <c r="L797" s="71"/>
      <c r="M797" s="71"/>
      <c r="N797" s="71"/>
      <c r="O797" s="71"/>
    </row>
    <row r="798" spans="1:15" ht="15.75" thickTop="1" x14ac:dyDescent="0.25">
      <c r="B798" s="73"/>
      <c r="C798" s="73"/>
      <c r="D798" s="74"/>
      <c r="E798" s="74"/>
      <c r="F798" s="74"/>
      <c r="G798" s="75"/>
      <c r="H798" s="74"/>
      <c r="I798" s="74"/>
      <c r="J798" s="74"/>
      <c r="K798" s="74"/>
      <c r="L798" s="74"/>
      <c r="M798" s="74"/>
      <c r="N798" s="74"/>
      <c r="O798" s="74"/>
    </row>
    <row r="799" spans="1:15" x14ac:dyDescent="0.25">
      <c r="B799" s="236" t="s">
        <v>152</v>
      </c>
      <c r="C799" s="74"/>
      <c r="D799" s="76" t="s">
        <v>153</v>
      </c>
      <c r="E799" s="77">
        <v>29000</v>
      </c>
      <c r="F799" s="75" t="s">
        <v>34</v>
      </c>
      <c r="G799" s="75"/>
      <c r="H799" s="74"/>
      <c r="I799" s="74"/>
      <c r="J799" s="76" t="s">
        <v>153</v>
      </c>
      <c r="K799" s="77">
        <v>29000</v>
      </c>
      <c r="L799" s="75" t="s">
        <v>34</v>
      </c>
      <c r="M799" s="74"/>
      <c r="N799" s="74"/>
      <c r="O799" s="74"/>
    </row>
    <row r="800" spans="1:15" x14ac:dyDescent="0.25">
      <c r="B800" s="236" t="s">
        <v>1011</v>
      </c>
      <c r="C800" s="74"/>
      <c r="D800" s="76" t="s">
        <v>154</v>
      </c>
      <c r="E800" s="77">
        <v>11200</v>
      </c>
      <c r="F800" s="75" t="s">
        <v>34</v>
      </c>
      <c r="G800" s="75"/>
      <c r="H800" s="74"/>
      <c r="I800" s="74"/>
      <c r="J800" s="76" t="s">
        <v>154</v>
      </c>
      <c r="K800" s="77">
        <v>11200</v>
      </c>
      <c r="L800" s="75" t="s">
        <v>34</v>
      </c>
      <c r="M800" s="74"/>
      <c r="N800" s="74"/>
      <c r="O800" s="74"/>
    </row>
    <row r="801" spans="1:17" ht="18" x14ac:dyDescent="0.35">
      <c r="B801" s="47" t="s">
        <v>32</v>
      </c>
      <c r="C801" s="47"/>
      <c r="D801" s="78" t="s">
        <v>155</v>
      </c>
      <c r="E801" s="79">
        <v>50</v>
      </c>
      <c r="F801" s="80" t="s">
        <v>34</v>
      </c>
      <c r="G801" s="75"/>
      <c r="H801" s="74"/>
      <c r="I801" s="74"/>
      <c r="J801" s="78" t="s">
        <v>155</v>
      </c>
      <c r="K801" s="79">
        <v>50</v>
      </c>
      <c r="L801" s="80" t="s">
        <v>34</v>
      </c>
      <c r="M801" s="74"/>
      <c r="N801" s="74"/>
      <c r="O801" s="74"/>
    </row>
    <row r="802" spans="1:17" ht="18" x14ac:dyDescent="0.35">
      <c r="B802" s="47" t="s">
        <v>1012</v>
      </c>
      <c r="C802" s="47"/>
      <c r="D802" s="78" t="s">
        <v>156</v>
      </c>
      <c r="E802" s="79">
        <v>70</v>
      </c>
      <c r="F802" s="75" t="s">
        <v>34</v>
      </c>
      <c r="G802" s="80"/>
      <c r="H802" s="74"/>
      <c r="I802" s="74"/>
      <c r="J802" s="78" t="s">
        <v>156</v>
      </c>
      <c r="K802" s="79">
        <v>70</v>
      </c>
      <c r="L802" s="75" t="s">
        <v>34</v>
      </c>
      <c r="M802" s="74"/>
      <c r="N802" s="59" t="s">
        <v>164</v>
      </c>
      <c r="O802" s="81"/>
      <c r="Q802" s="149" t="s">
        <v>165</v>
      </c>
    </row>
    <row r="803" spans="1:17" x14ac:dyDescent="0.25">
      <c r="B803" s="38"/>
      <c r="C803" s="38"/>
      <c r="D803" s="39"/>
      <c r="E803" s="39"/>
      <c r="F803" s="39"/>
      <c r="G803" s="40"/>
      <c r="H803" s="39"/>
      <c r="I803" s="39"/>
      <c r="J803" s="39"/>
      <c r="K803" s="39"/>
      <c r="N803" s="147" t="s">
        <v>166</v>
      </c>
      <c r="O803" s="147"/>
      <c r="P803" s="225" t="s">
        <v>183</v>
      </c>
      <c r="Q803" s="225"/>
    </row>
    <row r="804" spans="1:17" ht="15.75" thickBot="1" x14ac:dyDescent="0.3">
      <c r="A804" s="36"/>
      <c r="B804" s="35" t="s">
        <v>289</v>
      </c>
      <c r="C804" s="36"/>
      <c r="D804" s="250">
        <f>B797</f>
        <v>10.3</v>
      </c>
      <c r="E804" s="36"/>
      <c r="F804" s="36"/>
      <c r="G804" s="37"/>
      <c r="H804" s="36"/>
      <c r="I804" s="36"/>
      <c r="J804" s="36"/>
      <c r="K804" s="36"/>
      <c r="L804" s="36"/>
      <c r="M804" s="36"/>
      <c r="N804" s="56" t="s">
        <v>204</v>
      </c>
      <c r="O804"/>
    </row>
    <row r="805" spans="1:17" ht="15.75" thickTop="1" x14ac:dyDescent="0.25">
      <c r="A805" s="39"/>
      <c r="B805" s="38"/>
      <c r="C805" s="39"/>
      <c r="D805" s="38"/>
      <c r="E805" s="39"/>
      <c r="F805" s="39"/>
      <c r="G805" s="40"/>
      <c r="H805" s="39"/>
      <c r="I805" s="39"/>
      <c r="J805" s="39"/>
      <c r="K805" s="39"/>
      <c r="L805" s="39"/>
      <c r="M805" s="39"/>
      <c r="N805" s="54"/>
      <c r="O805"/>
    </row>
    <row r="806" spans="1:17" x14ac:dyDescent="0.25">
      <c r="A806" s="39"/>
      <c r="B806" s="38"/>
      <c r="C806" s="39"/>
      <c r="D806" s="38"/>
      <c r="E806" s="39"/>
      <c r="F806" s="39"/>
      <c r="G806" s="40"/>
      <c r="H806" s="39"/>
      <c r="I806" s="39"/>
      <c r="J806" s="39"/>
      <c r="K806" s="39"/>
      <c r="L806" s="39"/>
      <c r="M806" s="39"/>
      <c r="N806" s="54"/>
      <c r="O806"/>
    </row>
    <row r="807" spans="1:17" x14ac:dyDescent="0.25">
      <c r="A807" s="39"/>
      <c r="B807" s="38"/>
      <c r="C807" s="39"/>
      <c r="D807" s="38"/>
      <c r="E807" s="39"/>
      <c r="F807" s="39"/>
      <c r="G807" s="40"/>
      <c r="H807" s="39"/>
      <c r="I807" s="39"/>
      <c r="J807" s="39"/>
      <c r="K807" s="39"/>
      <c r="L807" s="39"/>
      <c r="M807" s="39"/>
      <c r="N807" s="54"/>
      <c r="O807"/>
    </row>
    <row r="808" spans="1:17" x14ac:dyDescent="0.25">
      <c r="A808" s="39"/>
      <c r="B808" s="38"/>
      <c r="C808" s="39"/>
      <c r="D808" s="38"/>
      <c r="E808" s="39"/>
      <c r="F808" s="39"/>
      <c r="G808" s="40"/>
      <c r="H808" s="39"/>
      <c r="I808" s="39"/>
      <c r="J808" s="39"/>
      <c r="K808" s="39"/>
      <c r="L808" s="39"/>
      <c r="M808" s="39"/>
      <c r="N808" s="54"/>
      <c r="O808"/>
    </row>
    <row r="809" spans="1:17" x14ac:dyDescent="0.25">
      <c r="A809" s="39"/>
      <c r="B809" s="38"/>
      <c r="C809" s="39"/>
      <c r="D809" s="38"/>
      <c r="E809" s="39"/>
      <c r="F809" s="39"/>
      <c r="G809" s="40"/>
      <c r="H809" s="39"/>
      <c r="I809" s="39"/>
      <c r="J809" s="39"/>
      <c r="K809" s="39"/>
      <c r="L809" s="39"/>
      <c r="M809" s="39"/>
      <c r="N809" s="54"/>
      <c r="O809"/>
    </row>
    <row r="810" spans="1:17" x14ac:dyDescent="0.25">
      <c r="A810" s="39"/>
      <c r="B810" s="38"/>
      <c r="C810" s="39"/>
      <c r="D810" s="38"/>
      <c r="E810" s="39"/>
      <c r="F810" s="39"/>
      <c r="G810" s="40"/>
      <c r="H810" s="39"/>
      <c r="I810" s="39"/>
      <c r="J810" s="39"/>
      <c r="K810" s="39"/>
      <c r="L810" s="39"/>
      <c r="M810" s="39"/>
      <c r="N810" s="54"/>
      <c r="O810"/>
    </row>
    <row r="811" spans="1:17" x14ac:dyDescent="0.25">
      <c r="A811" s="39"/>
      <c r="B811" s="38"/>
      <c r="C811" s="39"/>
      <c r="D811" s="38"/>
      <c r="E811" s="39"/>
      <c r="F811" s="39"/>
      <c r="G811" s="40"/>
      <c r="H811" s="39"/>
      <c r="I811" s="39"/>
      <c r="J811" s="39"/>
      <c r="K811" s="39"/>
      <c r="L811" s="39"/>
      <c r="M811" s="39"/>
      <c r="N811" s="54"/>
      <c r="O811"/>
    </row>
    <row r="812" spans="1:17" x14ac:dyDescent="0.25">
      <c r="B812" s="1" t="s">
        <v>1</v>
      </c>
    </row>
    <row r="813" spans="1:17" x14ac:dyDescent="0.25">
      <c r="B813" s="4" t="s">
        <v>95</v>
      </c>
      <c r="C813" t="s">
        <v>1052</v>
      </c>
    </row>
    <row r="814" spans="1:17" x14ac:dyDescent="0.25">
      <c r="B814" s="1" t="s">
        <v>2</v>
      </c>
    </row>
    <row r="815" spans="1:17" x14ac:dyDescent="0.25">
      <c r="B815" s="4" t="s">
        <v>97</v>
      </c>
      <c r="C815" t="s">
        <v>1077</v>
      </c>
    </row>
    <row r="816" spans="1:17" x14ac:dyDescent="0.25">
      <c r="B816" s="4" t="s">
        <v>99</v>
      </c>
      <c r="C816" t="s">
        <v>1078</v>
      </c>
      <c r="G816"/>
    </row>
    <row r="817" spans="2:17" x14ac:dyDescent="0.25">
      <c r="B817" s="4"/>
      <c r="G817"/>
    </row>
    <row r="818" spans="2:17" x14ac:dyDescent="0.25">
      <c r="B818" s="1" t="s">
        <v>3</v>
      </c>
      <c r="G818"/>
    </row>
    <row r="820" spans="2:17" x14ac:dyDescent="0.25">
      <c r="G820"/>
      <c r="N820" s="59" t="s">
        <v>164</v>
      </c>
      <c r="O820" s="81"/>
      <c r="Q820" s="149" t="s">
        <v>165</v>
      </c>
    </row>
    <row r="821" spans="2:17" x14ac:dyDescent="0.25">
      <c r="G821"/>
      <c r="N821" s="147" t="s">
        <v>166</v>
      </c>
      <c r="O821" s="147"/>
      <c r="P821" s="225" t="s">
        <v>183</v>
      </c>
      <c r="Q821" s="225"/>
    </row>
    <row r="822" spans="2:17" ht="15.75" thickBot="1" x14ac:dyDescent="0.3">
      <c r="B822" s="35" t="s">
        <v>285</v>
      </c>
      <c r="C822" s="36"/>
      <c r="D822" s="36"/>
      <c r="E822" s="37"/>
      <c r="F822" s="37"/>
      <c r="G822" s="37"/>
      <c r="H822" s="36"/>
      <c r="I822" s="83"/>
      <c r="J822" s="83"/>
      <c r="K822" s="83"/>
      <c r="L822" s="36"/>
      <c r="M822" s="36"/>
      <c r="N822" s="56" t="s">
        <v>204</v>
      </c>
      <c r="O822"/>
    </row>
    <row r="823" spans="2:17" ht="15.75" thickTop="1" x14ac:dyDescent="0.25">
      <c r="B823" s="38"/>
      <c r="C823" s="39"/>
      <c r="D823" s="39"/>
      <c r="E823" s="40"/>
      <c r="F823" s="40"/>
      <c r="G823" s="40"/>
      <c r="H823" s="39"/>
      <c r="I823" s="49"/>
      <c r="J823" s="49"/>
      <c r="K823" s="49"/>
      <c r="L823" s="39"/>
      <c r="M823" s="39"/>
      <c r="N823" s="54"/>
      <c r="O823"/>
    </row>
    <row r="824" spans="2:17" x14ac:dyDescent="0.25">
      <c r="G824"/>
    </row>
    <row r="825" spans="2:17" x14ac:dyDescent="0.25">
      <c r="B825" s="1" t="s">
        <v>157</v>
      </c>
      <c r="D825" s="4" t="s">
        <v>158</v>
      </c>
      <c r="E825" s="42">
        <v>12</v>
      </c>
      <c r="F825" t="s">
        <v>43</v>
      </c>
      <c r="G825"/>
      <c r="H825" s="41"/>
      <c r="J825" s="4" t="s">
        <v>158</v>
      </c>
      <c r="K825" s="42">
        <f>E825</f>
        <v>12</v>
      </c>
      <c r="L825" t="s">
        <v>43</v>
      </c>
      <c r="M825" s="48"/>
    </row>
    <row r="826" spans="2:17" x14ac:dyDescent="0.25">
      <c r="B826" s="1" t="s">
        <v>292</v>
      </c>
      <c r="D826" s="4"/>
      <c r="E826" s="42" t="s">
        <v>293</v>
      </c>
      <c r="G826"/>
      <c r="H826" s="41"/>
      <c r="J826" s="4"/>
      <c r="K826" s="42" t="str">
        <f>E826</f>
        <v>Simply</v>
      </c>
      <c r="M826" s="48"/>
    </row>
    <row r="827" spans="2:17" x14ac:dyDescent="0.25">
      <c r="B827" s="41" t="s">
        <v>1103</v>
      </c>
      <c r="D827" s="4" t="s">
        <v>1053</v>
      </c>
      <c r="E827" s="42">
        <v>75</v>
      </c>
      <c r="F827" s="81" t="s">
        <v>291</v>
      </c>
      <c r="H827" s="43"/>
      <c r="I827" s="43"/>
      <c r="J827" s="4" t="s">
        <v>1053</v>
      </c>
      <c r="K827" s="42">
        <f>E827</f>
        <v>75</v>
      </c>
      <c r="L827" s="81" t="s">
        <v>291</v>
      </c>
      <c r="M827" s="48"/>
    </row>
    <row r="828" spans="2:17" x14ac:dyDescent="0.25">
      <c r="B828" s="41" t="s">
        <v>1104</v>
      </c>
      <c r="D828" s="4" t="s">
        <v>1054</v>
      </c>
      <c r="E828" s="42">
        <v>90</v>
      </c>
      <c r="F828" s="81" t="str">
        <f>F827</f>
        <v>kip/ft</v>
      </c>
      <c r="H828" s="43"/>
      <c r="I828" s="43"/>
      <c r="J828" s="4" t="s">
        <v>1054</v>
      </c>
      <c r="K828" s="42">
        <f>E828</f>
        <v>90</v>
      </c>
      <c r="L828" s="81" t="str">
        <f>L827</f>
        <v>kip/ft</v>
      </c>
      <c r="N828" s="48"/>
    </row>
    <row r="829" spans="2:17" x14ac:dyDescent="0.25">
      <c r="B829" s="41" t="s">
        <v>1105</v>
      </c>
      <c r="D829" s="4" t="s">
        <v>1055</v>
      </c>
      <c r="E829" s="42">
        <v>15</v>
      </c>
      <c r="F829" s="81" t="s">
        <v>291</v>
      </c>
      <c r="H829" s="43"/>
      <c r="I829" s="43"/>
      <c r="J829" s="4" t="s">
        <v>1055</v>
      </c>
      <c r="K829" s="42">
        <f>E829</f>
        <v>15</v>
      </c>
      <c r="L829" s="81" t="s">
        <v>291</v>
      </c>
      <c r="N829" s="48"/>
    </row>
    <row r="830" spans="2:17" x14ac:dyDescent="0.25">
      <c r="B830" s="41" t="s">
        <v>1106</v>
      </c>
      <c r="D830" s="4" t="s">
        <v>1056</v>
      </c>
      <c r="E830" s="42">
        <v>18</v>
      </c>
      <c r="F830" s="81" t="str">
        <f>F829</f>
        <v>kip/ft</v>
      </c>
      <c r="H830" s="43"/>
      <c r="I830" s="43"/>
      <c r="J830" s="4" t="s">
        <v>1056</v>
      </c>
      <c r="K830" s="42">
        <f>E830</f>
        <v>18</v>
      </c>
      <c r="L830" s="81" t="str">
        <f>L829</f>
        <v>kip/ft</v>
      </c>
      <c r="N830" s="48"/>
    </row>
    <row r="831" spans="2:17" ht="18" x14ac:dyDescent="0.35">
      <c r="B831" s="41" t="s">
        <v>161</v>
      </c>
      <c r="D831" s="49" t="s">
        <v>81</v>
      </c>
      <c r="E831" s="50">
        <v>0.9</v>
      </c>
      <c r="F831" s="39"/>
      <c r="H831" s="43"/>
      <c r="I831" s="43"/>
      <c r="J831" s="49" t="s">
        <v>162</v>
      </c>
      <c r="K831" s="50">
        <v>1.669</v>
      </c>
      <c r="L831" s="50"/>
      <c r="N831" s="48"/>
    </row>
    <row r="832" spans="2:17" ht="18" x14ac:dyDescent="0.35">
      <c r="B832" s="41"/>
      <c r="D832" s="51" t="s">
        <v>163</v>
      </c>
      <c r="E832" s="52">
        <v>0.75</v>
      </c>
      <c r="F832" s="39"/>
      <c r="H832" s="43"/>
      <c r="I832" s="43"/>
      <c r="J832" s="49" t="s">
        <v>162</v>
      </c>
      <c r="K832" s="50">
        <v>2</v>
      </c>
      <c r="O832"/>
    </row>
    <row r="833" spans="2:17" x14ac:dyDescent="0.25">
      <c r="C833" s="4"/>
      <c r="F833" s="4"/>
      <c r="G833"/>
      <c r="I833" s="4"/>
      <c r="J833" s="4"/>
      <c r="K833" s="4"/>
      <c r="O833"/>
    </row>
    <row r="834" spans="2:17" ht="15.75" thickBot="1" x14ac:dyDescent="0.3">
      <c r="C834" s="56" t="s">
        <v>167</v>
      </c>
      <c r="D834" s="36"/>
      <c r="E834" s="36"/>
      <c r="F834" s="39"/>
      <c r="H834" s="56" t="s">
        <v>168</v>
      </c>
      <c r="I834" s="36"/>
      <c r="J834" s="36"/>
      <c r="K834" s="36"/>
      <c r="L834" s="36"/>
      <c r="M834" s="36"/>
      <c r="N834" s="56"/>
    </row>
    <row r="835" spans="2:17" ht="15.75" thickTop="1" x14ac:dyDescent="0.25">
      <c r="B835" s="1"/>
      <c r="C835" s="39"/>
      <c r="D835" s="39"/>
      <c r="E835" s="39"/>
      <c r="F835" s="39"/>
      <c r="H835" s="39"/>
      <c r="I835" s="39"/>
      <c r="J835" s="39"/>
      <c r="K835" s="39"/>
      <c r="N835" s="58"/>
      <c r="O835" s="59"/>
    </row>
    <row r="836" spans="2:17" x14ac:dyDescent="0.25">
      <c r="B836" s="57" t="s">
        <v>169</v>
      </c>
      <c r="C836" s="38" t="s">
        <v>170</v>
      </c>
      <c r="D836" s="39"/>
      <c r="E836" s="39"/>
      <c r="F836" s="39"/>
      <c r="H836" s="38" t="s">
        <v>170</v>
      </c>
      <c r="M836" s="59"/>
    </row>
    <row r="837" spans="2:17" x14ac:dyDescent="0.25">
      <c r="B837" s="3" t="s">
        <v>1057</v>
      </c>
      <c r="D837" s="49" t="s">
        <v>294</v>
      </c>
      <c r="E837" s="50">
        <f>1.2*E827+1.6*E828</f>
        <v>234</v>
      </c>
      <c r="F837" s="59" t="str">
        <f>F827</f>
        <v>kip/ft</v>
      </c>
      <c r="G837" s="39"/>
      <c r="H837" s="39"/>
      <c r="I837" s="39"/>
      <c r="J837" s="49" t="s">
        <v>926</v>
      </c>
      <c r="K837" s="50">
        <f>K827+K828</f>
        <v>165</v>
      </c>
      <c r="L837" s="59" t="str">
        <f>F837</f>
        <v>kip/ft</v>
      </c>
      <c r="M837" s="59"/>
    </row>
    <row r="838" spans="2:17" x14ac:dyDescent="0.25">
      <c r="B838" s="3" t="s">
        <v>1058</v>
      </c>
      <c r="D838" s="49" t="s">
        <v>1059</v>
      </c>
      <c r="E838" s="50">
        <f>1.2*E829+1.6*E830</f>
        <v>46.8</v>
      </c>
      <c r="F838" s="59" t="str">
        <f>F828</f>
        <v>kip/ft</v>
      </c>
      <c r="G838" s="39"/>
      <c r="H838" s="39"/>
      <c r="I838" s="39"/>
      <c r="J838" s="49" t="s">
        <v>1060</v>
      </c>
      <c r="K838" s="50">
        <f>K830+K829</f>
        <v>33</v>
      </c>
      <c r="L838" s="59" t="str">
        <f>F838</f>
        <v>kip/ft</v>
      </c>
      <c r="M838" s="59"/>
    </row>
    <row r="839" spans="2:17" x14ac:dyDescent="0.25">
      <c r="B839" s="57" t="s">
        <v>169</v>
      </c>
      <c r="C839" s="1" t="s">
        <v>174</v>
      </c>
      <c r="D839" s="39"/>
      <c r="E839" s="39"/>
      <c r="F839" s="39"/>
      <c r="H839" s="1" t="s">
        <v>174</v>
      </c>
      <c r="J839" s="49"/>
      <c r="K839" s="50"/>
      <c r="L839" s="59"/>
      <c r="M839" s="59"/>
    </row>
    <row r="841" spans="2:17" x14ac:dyDescent="0.25">
      <c r="B841" s="1" t="s">
        <v>1066</v>
      </c>
      <c r="F841" s="43"/>
      <c r="G841" s="39"/>
      <c r="J841" s="69"/>
      <c r="K841" s="62"/>
      <c r="L841" s="50"/>
      <c r="M841" s="59"/>
      <c r="N841" s="73"/>
    </row>
    <row r="842" spans="2:17" x14ac:dyDescent="0.25">
      <c r="B842" s="140" t="s">
        <v>243</v>
      </c>
      <c r="C842" s="84"/>
      <c r="D842" s="99"/>
      <c r="E842" s="16" t="s">
        <v>641</v>
      </c>
      <c r="F842" s="59"/>
      <c r="H842" s="49"/>
      <c r="J842" s="50"/>
      <c r="K842" s="16" t="s">
        <v>641</v>
      </c>
      <c r="L842" s="59"/>
      <c r="M842" s="59"/>
      <c r="P842" s="81" t="s">
        <v>175</v>
      </c>
      <c r="Q842" s="155" t="s">
        <v>252</v>
      </c>
    </row>
    <row r="843" spans="2:17" ht="18" x14ac:dyDescent="0.35">
      <c r="B843" s="10" t="s">
        <v>232</v>
      </c>
      <c r="C843" s="11"/>
      <c r="D843" s="44" t="s">
        <v>233</v>
      </c>
      <c r="E843" s="248">
        <f>VLOOKUP(E842, '[4]Table 3-2'!$B$1:$O$274, 10, FALSE)</f>
        <v>6.36</v>
      </c>
      <c r="F843" s="134" t="s">
        <v>43</v>
      </c>
      <c r="G843" s="39"/>
      <c r="J843" s="44" t="s">
        <v>233</v>
      </c>
      <c r="K843" s="248">
        <f>VLOOKUP(K842, '[4]Table 3-2'!$B$1:$O$274, 10, FALSE)</f>
        <v>6.36</v>
      </c>
      <c r="L843" s="134" t="s">
        <v>43</v>
      </c>
      <c r="M843" s="59"/>
      <c r="N843" s="73"/>
    </row>
    <row r="844" spans="2:17" ht="18" x14ac:dyDescent="0.35">
      <c r="B844" s="10" t="s">
        <v>234</v>
      </c>
      <c r="C844" s="11"/>
      <c r="D844" s="44" t="s">
        <v>235</v>
      </c>
      <c r="E844" s="248">
        <f>VLOOKUP(E842, '[4]Table 3-2'!$B$1:$O$274, 11, FALSE)</f>
        <v>18.7</v>
      </c>
      <c r="F844" s="134" t="s">
        <v>43</v>
      </c>
      <c r="G844" s="39"/>
      <c r="J844" s="44" t="s">
        <v>235</v>
      </c>
      <c r="K844" s="248">
        <f>VLOOKUP(K842, '[4]Table 3-2'!$B$1:$O$274, 11, FALSE)</f>
        <v>18.7</v>
      </c>
      <c r="L844" s="134" t="s">
        <v>43</v>
      </c>
      <c r="M844" s="59"/>
      <c r="N844" s="73"/>
    </row>
    <row r="845" spans="2:17" ht="18" x14ac:dyDescent="0.35">
      <c r="D845" s="44" t="s">
        <v>236</v>
      </c>
      <c r="E845" s="248">
        <f>VLOOKUP(E842, '[4]Table 3-2'!$B$1:$O$274, 9, FALSE)</f>
        <v>18.8</v>
      </c>
      <c r="F845" s="134" t="s">
        <v>237</v>
      </c>
      <c r="G845" s="39"/>
      <c r="J845" s="44" t="s">
        <v>236</v>
      </c>
      <c r="K845" s="248">
        <f>VLOOKUP(K842, '[4]Table 3-2'!$B$1:$O$274, 9, FALSE)</f>
        <v>18.8</v>
      </c>
      <c r="L845" s="134" t="s">
        <v>237</v>
      </c>
      <c r="M845" s="59"/>
      <c r="N845" s="73"/>
    </row>
    <row r="846" spans="2:17" x14ac:dyDescent="0.25">
      <c r="B846" s="101"/>
      <c r="D846" s="68"/>
      <c r="E846" s="62"/>
      <c r="F846" s="50"/>
      <c r="G846" s="39"/>
      <c r="J846" s="69"/>
      <c r="K846" s="62"/>
      <c r="L846" s="50"/>
      <c r="M846" s="59"/>
      <c r="N846" s="73"/>
    </row>
    <row r="847" spans="2:17" ht="18" x14ac:dyDescent="0.35">
      <c r="B847" s="1" t="s">
        <v>176</v>
      </c>
      <c r="C847" s="10"/>
      <c r="D847" s="44" t="s">
        <v>238</v>
      </c>
      <c r="E847" s="248">
        <f>VLOOKUP(E842, '[4]Table 3-2'!$B$1:$O$274, 5, FALSE)</f>
        <v>600</v>
      </c>
      <c r="F847" s="134" t="s">
        <v>239</v>
      </c>
      <c r="H847" s="49"/>
      <c r="I847" s="50"/>
      <c r="J847" s="44" t="s">
        <v>937</v>
      </c>
      <c r="K847" s="248">
        <f>VLOOKUP(K842, '[4]Table 3-2'!$B$1:$O$274, 4, FALSE)</f>
        <v>399</v>
      </c>
      <c r="L847" s="134" t="s">
        <v>239</v>
      </c>
      <c r="M847" s="59"/>
      <c r="P847" s="81" t="s">
        <v>175</v>
      </c>
      <c r="Q847" s="155" t="s">
        <v>252</v>
      </c>
    </row>
    <row r="848" spans="2:17" x14ac:dyDescent="0.25">
      <c r="B848" s="1"/>
      <c r="C848" s="10"/>
      <c r="D848" s="135" t="s">
        <v>1061</v>
      </c>
      <c r="E848" s="170">
        <f>E801*VLOOKUP(E842, W!A111:BY385, 42, FALSE)/12</f>
        <v>101.66666666666667</v>
      </c>
      <c r="F848" s="134" t="s">
        <v>239</v>
      </c>
      <c r="H848" s="49"/>
      <c r="I848" s="50"/>
      <c r="J848" s="135" t="s">
        <v>1061</v>
      </c>
      <c r="K848" s="170">
        <f>K801*VLOOKUP(K842, W!A111:BY385, 42, FALSE)/12</f>
        <v>101.66666666666667</v>
      </c>
      <c r="L848" s="134" t="s">
        <v>239</v>
      </c>
      <c r="M848" s="59"/>
      <c r="P848" s="81"/>
      <c r="Q848" s="155"/>
    </row>
    <row r="849" spans="2:17" x14ac:dyDescent="0.25">
      <c r="B849" s="1"/>
      <c r="C849" s="10"/>
      <c r="D849" s="135" t="s">
        <v>1062</v>
      </c>
      <c r="E849" s="246">
        <f>1.6*E801*VLOOKUP(E842, W!A111:BY385, 43, FALSE)/12</f>
        <v>104.66666666666667</v>
      </c>
      <c r="F849" s="134" t="s">
        <v>239</v>
      </c>
      <c r="H849" s="49"/>
      <c r="I849" s="50"/>
      <c r="J849" s="135" t="s">
        <v>1062</v>
      </c>
      <c r="K849" s="246">
        <f>1.6*K801*VLOOKUP(K842, W!A111:BY385, 43, FALSE)/12</f>
        <v>104.66666666666667</v>
      </c>
      <c r="L849" s="134" t="s">
        <v>239</v>
      </c>
      <c r="M849" s="59"/>
      <c r="P849" s="81"/>
      <c r="Q849" s="155"/>
    </row>
    <row r="850" spans="2:17" ht="18" x14ac:dyDescent="0.35">
      <c r="B850" s="1"/>
      <c r="C850" s="10"/>
      <c r="D850" s="243" t="s">
        <v>1063</v>
      </c>
      <c r="E850" s="244">
        <f>MIN(E848:E849)*E831</f>
        <v>91.5</v>
      </c>
      <c r="F850" s="245" t="s">
        <v>239</v>
      </c>
      <c r="H850" s="49"/>
      <c r="I850" s="50"/>
      <c r="J850" s="243" t="s">
        <v>1063</v>
      </c>
      <c r="K850" s="244">
        <f>MIN(K848:K849)/K831</f>
        <v>60.91471939285001</v>
      </c>
      <c r="L850" s="245" t="s">
        <v>239</v>
      </c>
      <c r="M850" s="59"/>
      <c r="P850" s="81"/>
      <c r="Q850" s="155"/>
    </row>
    <row r="851" spans="2:17" x14ac:dyDescent="0.25">
      <c r="C851" s="84"/>
      <c r="D851" s="99"/>
      <c r="F851" s="43"/>
      <c r="H851" s="49"/>
      <c r="J851" s="50"/>
      <c r="K851" s="136"/>
      <c r="L851" s="59"/>
      <c r="M851" s="59"/>
      <c r="P851" s="81"/>
      <c r="Q851" s="81"/>
    </row>
    <row r="852" spans="2:17" ht="18" x14ac:dyDescent="0.35">
      <c r="B852" s="140" t="s">
        <v>222</v>
      </c>
      <c r="C852" s="84"/>
      <c r="D852" s="44" t="s">
        <v>249</v>
      </c>
      <c r="E852" s="251" t="str">
        <f>IF(E847&gt;E837, "OK", "N.G")</f>
        <v>OK</v>
      </c>
      <c r="F852" s="59"/>
      <c r="H852" s="49"/>
      <c r="I852" s="50"/>
      <c r="J852" s="44" t="s">
        <v>935</v>
      </c>
      <c r="K852" s="251" t="str">
        <f>IF(K847&gt;K837, "OK", "N.G")</f>
        <v>OK</v>
      </c>
      <c r="L852" s="59"/>
      <c r="M852" s="59"/>
      <c r="N852" s="85" t="s">
        <v>222</v>
      </c>
    </row>
    <row r="853" spans="2:17" x14ac:dyDescent="0.25">
      <c r="B853" s="84"/>
      <c r="C853" s="84"/>
      <c r="D853" s="99"/>
      <c r="E853" s="99"/>
      <c r="F853" s="59"/>
      <c r="H853" s="49"/>
      <c r="I853" s="50"/>
      <c r="J853" s="50"/>
      <c r="K853" s="50"/>
      <c r="L853" s="59"/>
      <c r="M853" s="59"/>
    </row>
    <row r="854" spans="2:17" x14ac:dyDescent="0.25">
      <c r="B854" s="1" t="s">
        <v>1064</v>
      </c>
    </row>
    <row r="855" spans="2:17" x14ac:dyDescent="0.25">
      <c r="B855" s="209" t="s">
        <v>955</v>
      </c>
      <c r="D855" s="247" t="s">
        <v>1065</v>
      </c>
      <c r="E855" s="249">
        <v>1.1399999999999999</v>
      </c>
      <c r="F855" s="50"/>
      <c r="G855" s="39"/>
      <c r="J855" s="247" t="s">
        <v>1065</v>
      </c>
      <c r="K855" s="249">
        <v>1.1399999999999999</v>
      </c>
      <c r="L855" s="50"/>
      <c r="M855" s="59"/>
      <c r="N855" s="73"/>
      <c r="P855" t="s">
        <v>175</v>
      </c>
      <c r="Q855" s="63" t="s">
        <v>1075</v>
      </c>
    </row>
    <row r="856" spans="2:17" x14ac:dyDescent="0.25">
      <c r="D856" s="135" t="s">
        <v>244</v>
      </c>
      <c r="E856" s="136">
        <f>IF(E825&gt;E843,IF(E825&lt;E844,2,3),1)</f>
        <v>2</v>
      </c>
      <c r="J856" s="135" t="s">
        <v>244</v>
      </c>
      <c r="K856" s="136">
        <f>IF(K825&gt;K843,IF(K825&lt;K844,2,3),1)</f>
        <v>2</v>
      </c>
    </row>
    <row r="857" spans="2:17" ht="18" x14ac:dyDescent="0.35">
      <c r="D857" s="44" t="s">
        <v>1067</v>
      </c>
      <c r="E857" s="28">
        <f>E855*(E847-E845*(E825-E843))</f>
        <v>563.12351999999998</v>
      </c>
      <c r="J857" s="44" t="s">
        <v>1067</v>
      </c>
      <c r="K857" s="28">
        <f>K855*(K847-12.5*(K825-K843))</f>
        <v>374.48999999999995</v>
      </c>
      <c r="N857" s="252" t="s">
        <v>1076</v>
      </c>
    </row>
    <row r="859" spans="2:17" ht="18" x14ac:dyDescent="0.35">
      <c r="B859" s="140" t="s">
        <v>222</v>
      </c>
      <c r="C859" s="84"/>
      <c r="D859" s="44" t="s">
        <v>1068</v>
      </c>
      <c r="E859" s="251" t="str">
        <f>IF(E847&gt;E857, "OK", "N.G")</f>
        <v>OK</v>
      </c>
      <c r="F859" s="59"/>
      <c r="H859" s="49"/>
      <c r="I859" s="50"/>
      <c r="J859" s="44" t="s">
        <v>1069</v>
      </c>
      <c r="K859" s="251" t="str">
        <f>IF(K847&gt;K857, "OK", "N.G")</f>
        <v>OK</v>
      </c>
      <c r="L859" s="59"/>
      <c r="M859" s="59"/>
      <c r="N859" s="85" t="s">
        <v>222</v>
      </c>
    </row>
    <row r="861" spans="2:17" x14ac:dyDescent="0.25">
      <c r="B861" t="s">
        <v>1073</v>
      </c>
      <c r="D861" s="4" t="s">
        <v>1074</v>
      </c>
      <c r="E861" s="28">
        <f>E837/E857+E838/E850</f>
        <v>0.92701479274090315</v>
      </c>
      <c r="J861" s="4" t="s">
        <v>1074</v>
      </c>
      <c r="K861" s="28">
        <f>K837/K857+K838/K850</f>
        <v>0.98234019853886534</v>
      </c>
      <c r="N861" t="s">
        <v>346</v>
      </c>
      <c r="P861" t="s">
        <v>1070</v>
      </c>
      <c r="Q861" t="s">
        <v>1071</v>
      </c>
    </row>
    <row r="862" spans="2:17" x14ac:dyDescent="0.25">
      <c r="B862" s="140" t="s">
        <v>222</v>
      </c>
      <c r="C862" s="84"/>
      <c r="D862" s="44" t="s">
        <v>1072</v>
      </c>
      <c r="E862" s="99" t="str">
        <f>IF(1&gt;E861, "OK", "N.G")</f>
        <v>OK</v>
      </c>
      <c r="F862" s="59"/>
      <c r="H862" s="49"/>
      <c r="I862" s="50"/>
      <c r="J862" s="44" t="s">
        <v>1072</v>
      </c>
      <c r="K862" s="99" t="str">
        <f>IF(1&gt;K861, "OK", "N.G")</f>
        <v>OK</v>
      </c>
      <c r="L862" s="59"/>
      <c r="M862" s="59"/>
      <c r="N862" s="85" t="s">
        <v>222</v>
      </c>
    </row>
    <row r="863" spans="2:17" ht="15.75" thickBot="1" x14ac:dyDescent="0.3"/>
    <row r="864" spans="2:17" ht="15.75" thickBot="1" x14ac:dyDescent="0.3">
      <c r="B864" s="101" t="s">
        <v>229</v>
      </c>
      <c r="D864" s="64" t="s">
        <v>179</v>
      </c>
      <c r="E864" s="65" t="str">
        <f>E842</f>
        <v>W21X68</v>
      </c>
      <c r="F864" s="66"/>
      <c r="G864" s="39"/>
      <c r="J864" s="67" t="s">
        <v>180</v>
      </c>
      <c r="K864" s="65" t="str">
        <f>E864</f>
        <v>W21X68</v>
      </c>
      <c r="L864" s="66"/>
      <c r="M864" s="59"/>
      <c r="N864" s="73" t="s">
        <v>181</v>
      </c>
    </row>
    <row r="865" spans="1:17" x14ac:dyDescent="0.25">
      <c r="B865" s="101"/>
      <c r="D865" s="68"/>
      <c r="E865" s="62"/>
      <c r="F865" s="50"/>
      <c r="G865" s="39"/>
      <c r="J865" s="69"/>
      <c r="K865" s="62"/>
      <c r="L865" s="50"/>
      <c r="M865" s="59"/>
      <c r="N865" s="73"/>
    </row>
    <row r="866" spans="1:17" ht="15.75" thickBot="1" x14ac:dyDescent="0.3">
      <c r="A866" s="152"/>
      <c r="B866" s="154">
        <v>10.31</v>
      </c>
      <c r="C866" s="70" t="s">
        <v>290</v>
      </c>
      <c r="D866" s="70"/>
      <c r="E866" s="71"/>
      <c r="F866" s="71"/>
      <c r="G866" s="72"/>
      <c r="H866" s="71"/>
      <c r="I866" s="71"/>
      <c r="J866" s="71"/>
      <c r="K866" s="71"/>
      <c r="L866" s="71"/>
      <c r="M866" s="71"/>
      <c r="N866" s="71"/>
      <c r="O866" s="71"/>
    </row>
    <row r="867" spans="1:17" ht="15.75" thickTop="1" x14ac:dyDescent="0.25">
      <c r="B867" s="73"/>
      <c r="C867" s="73"/>
      <c r="D867" s="74"/>
      <c r="E867" s="74"/>
      <c r="F867" s="74"/>
      <c r="G867" s="75"/>
      <c r="H867" s="74"/>
      <c r="I867" s="74"/>
      <c r="J867" s="74"/>
      <c r="K867" s="74"/>
      <c r="L867" s="74"/>
      <c r="M867" s="74"/>
      <c r="N867" s="74"/>
      <c r="O867" s="74"/>
    </row>
    <row r="868" spans="1:17" x14ac:dyDescent="0.25">
      <c r="B868" s="236" t="s">
        <v>152</v>
      </c>
      <c r="C868" s="74"/>
      <c r="D868" s="76" t="s">
        <v>153</v>
      </c>
      <c r="E868" s="77">
        <v>29000</v>
      </c>
      <c r="F868" s="75" t="s">
        <v>34</v>
      </c>
      <c r="G868" s="75"/>
      <c r="H868" s="74"/>
      <c r="I868" s="74"/>
      <c r="J868" s="76" t="s">
        <v>153</v>
      </c>
      <c r="K868" s="77">
        <v>29000</v>
      </c>
      <c r="L868" s="75" t="s">
        <v>34</v>
      </c>
      <c r="M868" s="74"/>
      <c r="N868" s="74"/>
      <c r="O868" s="74"/>
    </row>
    <row r="869" spans="1:17" x14ac:dyDescent="0.25">
      <c r="B869" s="236" t="s">
        <v>1011</v>
      </c>
      <c r="C869" s="74"/>
      <c r="D869" s="76" t="s">
        <v>154</v>
      </c>
      <c r="E869" s="77">
        <v>11200</v>
      </c>
      <c r="F869" s="75" t="s">
        <v>34</v>
      </c>
      <c r="G869" s="75"/>
      <c r="H869" s="74"/>
      <c r="I869" s="74"/>
      <c r="J869" s="76" t="s">
        <v>154</v>
      </c>
      <c r="K869" s="77">
        <v>11200</v>
      </c>
      <c r="L869" s="75" t="s">
        <v>34</v>
      </c>
      <c r="M869" s="74"/>
      <c r="N869" s="74"/>
      <c r="O869" s="74"/>
    </row>
    <row r="870" spans="1:17" ht="18" x14ac:dyDescent="0.35">
      <c r="B870" s="47" t="s">
        <v>32</v>
      </c>
      <c r="C870" s="47"/>
      <c r="D870" s="78" t="s">
        <v>155</v>
      </c>
      <c r="E870" s="79">
        <v>50</v>
      </c>
      <c r="F870" s="80" t="s">
        <v>34</v>
      </c>
      <c r="G870" s="75"/>
      <c r="H870" s="74"/>
      <c r="I870" s="74"/>
      <c r="J870" s="78" t="s">
        <v>155</v>
      </c>
      <c r="K870" s="79">
        <v>50</v>
      </c>
      <c r="L870" s="80" t="s">
        <v>34</v>
      </c>
      <c r="M870" s="74"/>
      <c r="N870" s="74"/>
      <c r="O870" s="74"/>
    </row>
    <row r="871" spans="1:17" ht="18" x14ac:dyDescent="0.35">
      <c r="B871" s="47" t="s">
        <v>1012</v>
      </c>
      <c r="C871" s="47"/>
      <c r="D871" s="78" t="s">
        <v>156</v>
      </c>
      <c r="E871" s="79">
        <v>70</v>
      </c>
      <c r="F871" s="75" t="s">
        <v>34</v>
      </c>
      <c r="G871" s="80"/>
      <c r="H871" s="74"/>
      <c r="I871" s="74"/>
      <c r="J871" s="78" t="s">
        <v>156</v>
      </c>
      <c r="K871" s="79">
        <v>70</v>
      </c>
      <c r="L871" s="75" t="s">
        <v>34</v>
      </c>
      <c r="M871" s="74"/>
      <c r="N871" s="59" t="s">
        <v>164</v>
      </c>
      <c r="O871" s="81"/>
      <c r="Q871" s="149" t="s">
        <v>165</v>
      </c>
    </row>
    <row r="872" spans="1:17" x14ac:dyDescent="0.25">
      <c r="B872" s="38"/>
      <c r="C872" s="38"/>
      <c r="D872" s="39"/>
      <c r="E872" s="39"/>
      <c r="F872" s="39"/>
      <c r="G872" s="40"/>
      <c r="H872" s="39"/>
      <c r="I872" s="39"/>
      <c r="J872" s="39"/>
      <c r="K872" s="39"/>
      <c r="N872" s="147" t="s">
        <v>166</v>
      </c>
      <c r="O872" s="147"/>
      <c r="P872" s="225" t="s">
        <v>183</v>
      </c>
      <c r="Q872" s="225"/>
    </row>
    <row r="873" spans="1:17" ht="15.75" thickBot="1" x14ac:dyDescent="0.3">
      <c r="A873" s="36"/>
      <c r="B873" s="35" t="s">
        <v>289</v>
      </c>
      <c r="C873" s="36"/>
      <c r="D873" s="35" t="str">
        <f>B847</f>
        <v>Capacity</v>
      </c>
      <c r="E873" s="36"/>
      <c r="F873" s="36"/>
      <c r="G873" s="37"/>
      <c r="H873" s="36"/>
      <c r="I873" s="36"/>
      <c r="J873" s="36"/>
      <c r="K873" s="36"/>
      <c r="L873" s="36"/>
      <c r="M873" s="36"/>
      <c r="N873" s="56" t="s">
        <v>204</v>
      </c>
      <c r="O873"/>
    </row>
    <row r="874" spans="1:17" ht="15.75" thickTop="1" x14ac:dyDescent="0.25">
      <c r="A874" s="39"/>
      <c r="B874" s="38"/>
      <c r="C874" s="39"/>
      <c r="D874" s="38"/>
      <c r="E874" s="39"/>
      <c r="F874" s="39"/>
      <c r="G874" s="40"/>
      <c r="H874" s="39"/>
      <c r="I874" s="39"/>
      <c r="J874" s="39"/>
      <c r="K874" s="39"/>
      <c r="L874" s="39"/>
      <c r="M874" s="39"/>
      <c r="N874" s="54"/>
      <c r="O874"/>
    </row>
    <row r="875" spans="1:17" x14ac:dyDescent="0.25">
      <c r="A875" s="39"/>
      <c r="B875" s="38"/>
      <c r="C875" s="39"/>
      <c r="D875" s="38"/>
      <c r="E875" s="39"/>
      <c r="F875" s="39"/>
      <c r="G875" s="40"/>
      <c r="H875" s="39"/>
      <c r="I875" s="39"/>
      <c r="J875" s="39"/>
      <c r="K875" s="39"/>
      <c r="L875" s="39"/>
      <c r="M875" s="39"/>
      <c r="N875" s="54"/>
      <c r="O875"/>
    </row>
    <row r="876" spans="1:17" x14ac:dyDescent="0.25">
      <c r="A876" s="39"/>
      <c r="B876" s="38"/>
      <c r="C876" s="39"/>
      <c r="D876" s="38"/>
      <c r="E876" s="39"/>
      <c r="F876" s="39"/>
      <c r="G876" s="40"/>
      <c r="H876" s="39"/>
      <c r="I876" s="39"/>
      <c r="J876" s="39"/>
      <c r="K876" s="39"/>
      <c r="L876" s="39"/>
      <c r="M876" s="39"/>
      <c r="N876" s="54"/>
      <c r="O876"/>
    </row>
    <row r="877" spans="1:17" x14ac:dyDescent="0.25">
      <c r="A877" s="39"/>
      <c r="B877" s="38"/>
      <c r="C877" s="39"/>
      <c r="D877" s="38"/>
      <c r="E877" s="39"/>
      <c r="F877" s="39"/>
      <c r="G877" s="40"/>
      <c r="H877" s="39"/>
      <c r="I877" s="39"/>
      <c r="J877" s="39"/>
      <c r="K877" s="39"/>
      <c r="L877" s="39"/>
      <c r="M877" s="39"/>
      <c r="N877" s="54"/>
      <c r="O877"/>
    </row>
    <row r="878" spans="1:17" x14ac:dyDescent="0.25">
      <c r="A878" s="39"/>
      <c r="B878" s="38"/>
      <c r="C878" s="39"/>
      <c r="D878" s="38"/>
      <c r="E878" s="39"/>
      <c r="F878" s="39"/>
      <c r="G878" s="40"/>
      <c r="H878" s="39"/>
      <c r="I878" s="39"/>
      <c r="J878" s="39"/>
      <c r="K878" s="39"/>
      <c r="L878" s="39"/>
      <c r="M878" s="39"/>
      <c r="N878" s="54"/>
      <c r="O878"/>
    </row>
    <row r="879" spans="1:17" x14ac:dyDescent="0.25">
      <c r="A879" s="39"/>
      <c r="B879" s="38"/>
      <c r="C879" s="39"/>
      <c r="D879" s="38"/>
      <c r="E879" s="39"/>
      <c r="F879" s="39"/>
      <c r="G879" s="40"/>
      <c r="H879" s="39"/>
      <c r="I879" s="39"/>
      <c r="J879" s="39"/>
      <c r="K879" s="39"/>
      <c r="L879" s="39"/>
      <c r="M879" s="39"/>
      <c r="N879" s="54"/>
      <c r="O879"/>
    </row>
    <row r="880" spans="1:17" x14ac:dyDescent="0.25">
      <c r="A880" s="39"/>
      <c r="B880" s="38"/>
      <c r="C880" s="39"/>
      <c r="D880" s="38"/>
      <c r="E880" s="39"/>
      <c r="F880" s="39"/>
      <c r="G880" s="40"/>
      <c r="H880" s="39"/>
      <c r="I880" s="39"/>
      <c r="J880" s="39"/>
      <c r="K880" s="39"/>
      <c r="L880" s="39"/>
      <c r="M880" s="39"/>
      <c r="N880" s="54"/>
      <c r="O880"/>
    </row>
    <row r="881" spans="1:17" x14ac:dyDescent="0.25">
      <c r="A881" s="39"/>
      <c r="B881" s="38"/>
      <c r="C881" s="39"/>
      <c r="D881" s="38"/>
      <c r="E881" s="39"/>
      <c r="F881" s="39"/>
      <c r="G881" s="40"/>
      <c r="H881" s="39"/>
      <c r="I881" s="39"/>
      <c r="J881" s="39"/>
      <c r="K881" s="39"/>
      <c r="L881" s="39"/>
      <c r="M881" s="39"/>
      <c r="N881" s="54"/>
      <c r="O881"/>
    </row>
    <row r="882" spans="1:17" x14ac:dyDescent="0.25">
      <c r="A882" s="39"/>
      <c r="B882" s="38"/>
      <c r="C882" s="39"/>
      <c r="D882" s="38"/>
      <c r="E882" s="39"/>
      <c r="F882" s="39"/>
      <c r="G882" s="40"/>
      <c r="H882" s="39"/>
      <c r="I882" s="39"/>
      <c r="J882" s="39"/>
      <c r="K882" s="39"/>
      <c r="L882" s="39"/>
      <c r="M882" s="39"/>
      <c r="N882" s="54"/>
      <c r="O882"/>
    </row>
    <row r="883" spans="1:17" x14ac:dyDescent="0.25">
      <c r="A883" s="39"/>
      <c r="B883" s="38"/>
      <c r="C883" s="39"/>
      <c r="D883" s="38"/>
      <c r="E883" s="39"/>
      <c r="F883" s="39"/>
      <c r="G883" s="40"/>
      <c r="H883" s="39"/>
      <c r="I883" s="39"/>
      <c r="J883" s="39"/>
      <c r="K883" s="39"/>
      <c r="L883" s="39"/>
      <c r="M883" s="39"/>
      <c r="N883" s="54"/>
      <c r="O883"/>
    </row>
    <row r="884" spans="1:17" x14ac:dyDescent="0.25">
      <c r="A884" s="39"/>
      <c r="B884" s="38"/>
      <c r="C884" s="39"/>
      <c r="D884" s="38"/>
      <c r="E884" s="39"/>
      <c r="F884" s="39"/>
      <c r="G884" s="40"/>
      <c r="H884" s="39"/>
      <c r="I884" s="39"/>
      <c r="J884" s="39"/>
      <c r="K884" s="39"/>
      <c r="L884" s="39"/>
      <c r="M884" s="39"/>
      <c r="N884" s="54"/>
      <c r="O884"/>
    </row>
    <row r="885" spans="1:17" x14ac:dyDescent="0.25">
      <c r="A885" s="39"/>
      <c r="B885" s="38"/>
      <c r="C885" s="39"/>
      <c r="D885" s="38"/>
      <c r="E885" s="39"/>
      <c r="F885" s="39"/>
      <c r="G885" s="40"/>
      <c r="H885" s="39"/>
      <c r="I885" s="39"/>
      <c r="J885" s="39"/>
      <c r="K885" s="39"/>
      <c r="L885" s="39"/>
      <c r="M885" s="39"/>
      <c r="N885" s="54"/>
      <c r="O885"/>
    </row>
    <row r="886" spans="1:17" x14ac:dyDescent="0.25">
      <c r="A886" s="39"/>
      <c r="B886" s="38"/>
      <c r="C886" s="39"/>
      <c r="D886" s="38"/>
      <c r="E886" s="39"/>
      <c r="F886" s="39"/>
      <c r="G886" s="40"/>
      <c r="H886" s="39"/>
      <c r="I886" s="39"/>
      <c r="J886" s="39"/>
      <c r="K886" s="39"/>
      <c r="L886" s="39"/>
      <c r="M886" s="39"/>
      <c r="N886" s="54"/>
      <c r="O886"/>
    </row>
    <row r="887" spans="1:17" x14ac:dyDescent="0.25">
      <c r="A887" s="39"/>
      <c r="B887" s="1" t="s">
        <v>1</v>
      </c>
    </row>
    <row r="888" spans="1:17" x14ac:dyDescent="0.25">
      <c r="A888" s="39"/>
      <c r="B888" s="4" t="s">
        <v>95</v>
      </c>
      <c r="C888" t="s">
        <v>1079</v>
      </c>
    </row>
    <row r="889" spans="1:17" x14ac:dyDescent="0.25">
      <c r="A889" s="39"/>
      <c r="B889" s="1" t="s">
        <v>2</v>
      </c>
    </row>
    <row r="890" spans="1:17" x14ac:dyDescent="0.25">
      <c r="A890" s="39"/>
      <c r="B890" s="4" t="s">
        <v>97</v>
      </c>
      <c r="C890" t="s">
        <v>1077</v>
      </c>
    </row>
    <row r="891" spans="1:17" x14ac:dyDescent="0.25">
      <c r="A891" s="39"/>
      <c r="B891" s="4" t="s">
        <v>99</v>
      </c>
      <c r="C891" t="s">
        <v>1078</v>
      </c>
      <c r="G891"/>
    </row>
    <row r="892" spans="1:17" x14ac:dyDescent="0.25">
      <c r="A892" s="39"/>
      <c r="B892" s="4"/>
      <c r="G892"/>
    </row>
    <row r="893" spans="1:17" x14ac:dyDescent="0.25">
      <c r="A893" s="39"/>
      <c r="B893" s="1" t="s">
        <v>3</v>
      </c>
      <c r="G893"/>
    </row>
    <row r="894" spans="1:17" x14ac:dyDescent="0.25">
      <c r="A894" s="39"/>
    </row>
    <row r="895" spans="1:17" x14ac:dyDescent="0.25">
      <c r="A895" s="39"/>
      <c r="G895"/>
      <c r="N895" s="59" t="s">
        <v>164</v>
      </c>
      <c r="O895" s="81"/>
      <c r="Q895" s="149" t="s">
        <v>165</v>
      </c>
    </row>
    <row r="896" spans="1:17" x14ac:dyDescent="0.25">
      <c r="A896" s="39"/>
      <c r="G896"/>
      <c r="N896" s="147" t="s">
        <v>166</v>
      </c>
      <c r="O896" s="147"/>
      <c r="P896" s="225" t="s">
        <v>183</v>
      </c>
      <c r="Q896" s="225"/>
    </row>
    <row r="897" spans="1:15" ht="15.75" thickBot="1" x14ac:dyDescent="0.3">
      <c r="A897" s="39"/>
      <c r="B897" s="35" t="s">
        <v>285</v>
      </c>
      <c r="C897" s="36"/>
      <c r="D897" s="36"/>
      <c r="E897" s="37"/>
      <c r="F897" s="37"/>
      <c r="G897" s="37"/>
      <c r="H897" s="36"/>
      <c r="I897" s="83"/>
      <c r="J897" s="83"/>
      <c r="K897" s="83"/>
      <c r="L897" s="36"/>
      <c r="M897" s="36"/>
      <c r="N897" s="56" t="s">
        <v>204</v>
      </c>
      <c r="O897"/>
    </row>
    <row r="898" spans="1:15" ht="15.75" thickTop="1" x14ac:dyDescent="0.25">
      <c r="A898" s="39"/>
      <c r="B898" s="38"/>
      <c r="C898" s="39"/>
      <c r="D898" s="39"/>
      <c r="E898" s="40"/>
      <c r="F898" s="40"/>
      <c r="G898" s="40"/>
      <c r="H898" s="39"/>
      <c r="I898" s="49"/>
      <c r="J898" s="49"/>
      <c r="K898" s="49"/>
      <c r="L898" s="39"/>
      <c r="M898" s="39"/>
      <c r="N898" s="54"/>
      <c r="O898"/>
    </row>
    <row r="899" spans="1:15" x14ac:dyDescent="0.25">
      <c r="A899" s="39"/>
      <c r="G899"/>
    </row>
    <row r="900" spans="1:15" x14ac:dyDescent="0.25">
      <c r="A900" s="39"/>
      <c r="B900" s="1" t="s">
        <v>157</v>
      </c>
      <c r="D900" s="4" t="s">
        <v>158</v>
      </c>
      <c r="E900" s="42">
        <v>30</v>
      </c>
      <c r="F900" t="s">
        <v>43</v>
      </c>
      <c r="G900"/>
      <c r="H900" s="41"/>
      <c r="J900" s="4" t="s">
        <v>158</v>
      </c>
      <c r="K900" s="42">
        <f>E900</f>
        <v>30</v>
      </c>
      <c r="L900" t="s">
        <v>43</v>
      </c>
      <c r="M900" s="48"/>
    </row>
    <row r="901" spans="1:15" x14ac:dyDescent="0.25">
      <c r="A901" s="39"/>
      <c r="B901" s="1" t="s">
        <v>292</v>
      </c>
      <c r="D901" s="4"/>
      <c r="E901" s="42" t="s">
        <v>293</v>
      </c>
      <c r="G901"/>
      <c r="H901" s="41"/>
      <c r="J901" s="4"/>
      <c r="K901" s="42" t="str">
        <f>E901</f>
        <v>Simply</v>
      </c>
      <c r="M901" s="48"/>
    </row>
    <row r="902" spans="1:15" x14ac:dyDescent="0.25">
      <c r="A902" s="39"/>
      <c r="B902" s="41" t="s">
        <v>159</v>
      </c>
      <c r="D902" s="4" t="s">
        <v>20</v>
      </c>
      <c r="E902" s="42">
        <v>132</v>
      </c>
      <c r="F902" s="81" t="s">
        <v>977</v>
      </c>
      <c r="H902" s="43"/>
      <c r="I902" s="43"/>
      <c r="J902" s="4" t="s">
        <v>1053</v>
      </c>
      <c r="K902" s="42">
        <f>E902</f>
        <v>132</v>
      </c>
      <c r="L902" s="81" t="s">
        <v>977</v>
      </c>
      <c r="M902" s="48"/>
    </row>
    <row r="903" spans="1:15" x14ac:dyDescent="0.25">
      <c r="A903" s="39"/>
      <c r="B903" s="41" t="s">
        <v>160</v>
      </c>
      <c r="D903" s="4" t="s">
        <v>24</v>
      </c>
      <c r="E903" s="42">
        <v>165</v>
      </c>
      <c r="F903" s="81" t="s">
        <v>977</v>
      </c>
      <c r="H903" s="43"/>
      <c r="I903" s="43"/>
      <c r="J903" s="4" t="s">
        <v>1054</v>
      </c>
      <c r="K903" s="42">
        <f>E903</f>
        <v>165</v>
      </c>
      <c r="L903" s="81" t="s">
        <v>977</v>
      </c>
      <c r="N903" s="48"/>
    </row>
    <row r="904" spans="1:15" ht="18" x14ac:dyDescent="0.35">
      <c r="A904" s="39"/>
      <c r="B904" s="41" t="s">
        <v>161</v>
      </c>
      <c r="D904" s="49" t="s">
        <v>81</v>
      </c>
      <c r="E904" s="50">
        <v>0.9</v>
      </c>
      <c r="F904" s="39"/>
      <c r="H904" s="43"/>
      <c r="I904" s="43"/>
      <c r="J904" s="49" t="s">
        <v>162</v>
      </c>
      <c r="K904" s="50">
        <v>1.669</v>
      </c>
      <c r="L904" s="50"/>
      <c r="N904" s="48"/>
    </row>
    <row r="905" spans="1:15" ht="18" x14ac:dyDescent="0.35">
      <c r="A905" s="39"/>
      <c r="B905" s="41"/>
      <c r="D905" s="51" t="s">
        <v>163</v>
      </c>
      <c r="E905" s="52">
        <v>0.75</v>
      </c>
      <c r="F905" s="39"/>
      <c r="H905" s="43"/>
      <c r="I905" s="43"/>
      <c r="J905" s="49" t="s">
        <v>162</v>
      </c>
      <c r="K905" s="50">
        <v>2</v>
      </c>
      <c r="O905"/>
    </row>
    <row r="906" spans="1:15" x14ac:dyDescent="0.25">
      <c r="A906" s="39"/>
      <c r="B906" s="41" t="s">
        <v>1082</v>
      </c>
      <c r="D906" s="51"/>
      <c r="E906" s="52">
        <v>3</v>
      </c>
      <c r="F906" s="39"/>
      <c r="H906" s="43"/>
      <c r="I906" s="43"/>
      <c r="J906" s="49"/>
      <c r="K906" s="52">
        <v>3</v>
      </c>
      <c r="O906"/>
    </row>
    <row r="907" spans="1:15" x14ac:dyDescent="0.25">
      <c r="A907" s="39"/>
      <c r="B907" s="41" t="s">
        <v>1083</v>
      </c>
      <c r="D907" s="51"/>
      <c r="E907" s="52">
        <v>12</v>
      </c>
      <c r="F907" s="39"/>
      <c r="H907" s="43"/>
      <c r="I907" s="43"/>
      <c r="J907" s="49"/>
      <c r="K907" s="52">
        <v>12</v>
      </c>
      <c r="O907"/>
    </row>
    <row r="908" spans="1:15" x14ac:dyDescent="0.25">
      <c r="A908" s="39"/>
      <c r="B908" s="41" t="s">
        <v>1084</v>
      </c>
      <c r="D908" s="51"/>
      <c r="E908" s="255">
        <f>SQRT(E906^2+E907^2)</f>
        <v>12.369316876852981</v>
      </c>
      <c r="F908" s="39"/>
      <c r="H908" s="43"/>
      <c r="I908" s="43"/>
      <c r="J908" s="49"/>
      <c r="K908" s="255">
        <f>SQRT(K906^2+K907^2)</f>
        <v>12.369316876852981</v>
      </c>
      <c r="O908"/>
    </row>
    <row r="909" spans="1:15" x14ac:dyDescent="0.25">
      <c r="A909" s="39"/>
      <c r="B909" s="41"/>
      <c r="D909" s="51"/>
      <c r="E909" s="254"/>
      <c r="F909" s="39"/>
      <c r="H909" s="43"/>
      <c r="I909" s="43"/>
      <c r="J909" s="49"/>
      <c r="K909" s="50"/>
      <c r="O909"/>
    </row>
    <row r="910" spans="1:15" x14ac:dyDescent="0.25">
      <c r="A910" s="39"/>
      <c r="C910" s="4"/>
      <c r="F910" s="4"/>
      <c r="G910"/>
      <c r="I910" s="4"/>
      <c r="J910" s="4"/>
      <c r="K910" s="4"/>
      <c r="O910"/>
    </row>
    <row r="911" spans="1:15" ht="15.75" thickBot="1" x14ac:dyDescent="0.3">
      <c r="A911" s="39"/>
      <c r="C911" s="56" t="s">
        <v>167</v>
      </c>
      <c r="D911" s="36"/>
      <c r="E911" s="36"/>
      <c r="F911" s="39"/>
      <c r="H911" s="56" t="s">
        <v>168</v>
      </c>
      <c r="I911" s="36"/>
      <c r="J911" s="36"/>
      <c r="K911" s="36"/>
      <c r="L911" s="36"/>
      <c r="M911" s="36"/>
      <c r="N911" s="56"/>
    </row>
    <row r="912" spans="1:15" ht="15.75" thickTop="1" x14ac:dyDescent="0.25">
      <c r="A912" s="39"/>
      <c r="B912" s="1"/>
      <c r="C912" s="39"/>
      <c r="D912" s="39"/>
      <c r="E912" s="39"/>
      <c r="F912" s="39"/>
      <c r="H912" s="39"/>
      <c r="I912" s="39"/>
      <c r="J912" s="39"/>
      <c r="K912" s="39"/>
      <c r="N912" s="58"/>
      <c r="O912" s="59"/>
    </row>
    <row r="913" spans="1:17" x14ac:dyDescent="0.25">
      <c r="A913" s="39"/>
      <c r="B913" s="57" t="s">
        <v>169</v>
      </c>
      <c r="C913" s="38" t="s">
        <v>170</v>
      </c>
      <c r="D913" s="39"/>
      <c r="E913" s="39"/>
      <c r="F913" s="39"/>
      <c r="H913" s="38" t="s">
        <v>170</v>
      </c>
      <c r="M913" s="59"/>
    </row>
    <row r="914" spans="1:17" x14ac:dyDescent="0.25">
      <c r="A914" s="39"/>
      <c r="B914" s="57" t="s">
        <v>171</v>
      </c>
      <c r="C914" s="38"/>
      <c r="D914" s="49" t="s">
        <v>953</v>
      </c>
      <c r="E914" s="58">
        <f>1.2*E902+1.6*E903</f>
        <v>422.4</v>
      </c>
      <c r="F914" s="81" t="s">
        <v>977</v>
      </c>
      <c r="H914" s="38"/>
      <c r="J914" s="49" t="s">
        <v>954</v>
      </c>
      <c r="K914" s="58">
        <f>K902+K903</f>
        <v>297</v>
      </c>
      <c r="L914" s="81" t="s">
        <v>977</v>
      </c>
      <c r="M914" s="59"/>
    </row>
    <row r="915" spans="1:17" x14ac:dyDescent="0.25">
      <c r="A915" s="39"/>
      <c r="B915" s="253" t="s">
        <v>1080</v>
      </c>
      <c r="C915" s="38"/>
      <c r="D915" s="49" t="s">
        <v>1085</v>
      </c>
      <c r="E915" s="58">
        <f>E907*E914/E908</f>
        <v>409.78819206138814</v>
      </c>
      <c r="F915" s="81" t="s">
        <v>977</v>
      </c>
      <c r="H915" s="38"/>
      <c r="J915" s="49" t="s">
        <v>1088</v>
      </c>
      <c r="K915" s="58">
        <f>K907*K914/K908</f>
        <v>288.13232254316358</v>
      </c>
      <c r="L915" s="81" t="s">
        <v>977</v>
      </c>
      <c r="M915" s="59"/>
    </row>
    <row r="916" spans="1:17" x14ac:dyDescent="0.25">
      <c r="A916" s="39"/>
      <c r="B916" s="253" t="s">
        <v>1081</v>
      </c>
      <c r="C916" s="38"/>
      <c r="D916" s="49" t="s">
        <v>1086</v>
      </c>
      <c r="E916" s="58">
        <f>E906*E914/E908</f>
        <v>102.44704801534704</v>
      </c>
      <c r="F916" s="81" t="s">
        <v>977</v>
      </c>
      <c r="H916" s="38"/>
      <c r="J916" s="49" t="s">
        <v>1089</v>
      </c>
      <c r="K916" s="58">
        <f>K906*K914/K908</f>
        <v>72.033080635790895</v>
      </c>
      <c r="L916" s="81" t="s">
        <v>977</v>
      </c>
      <c r="M916" s="59"/>
    </row>
    <row r="917" spans="1:17" x14ac:dyDescent="0.25">
      <c r="A917" s="39"/>
      <c r="B917" s="57"/>
      <c r="C917" s="38"/>
      <c r="D917" s="49"/>
      <c r="E917" s="58"/>
      <c r="F917" s="39"/>
      <c r="H917" s="38"/>
      <c r="J917" s="49"/>
      <c r="K917" s="58"/>
      <c r="L917" s="39"/>
      <c r="M917" s="59"/>
    </row>
    <row r="918" spans="1:17" x14ac:dyDescent="0.25">
      <c r="A918" s="39"/>
      <c r="B918" s="3" t="s">
        <v>1057</v>
      </c>
      <c r="D918" s="49" t="s">
        <v>294</v>
      </c>
      <c r="E918" s="58">
        <f>E915*E900^2/8000</f>
        <v>46.101171606906163</v>
      </c>
      <c r="F918" s="59" t="s">
        <v>1087</v>
      </c>
      <c r="G918" s="39"/>
      <c r="H918" s="39"/>
      <c r="I918" s="39"/>
      <c r="J918" s="49" t="s">
        <v>926</v>
      </c>
      <c r="K918" s="58">
        <f>K915*K900^2/8000</f>
        <v>32.414886286105904</v>
      </c>
      <c r="L918" s="59" t="s">
        <v>1087</v>
      </c>
      <c r="M918" s="59"/>
    </row>
    <row r="919" spans="1:17" x14ac:dyDescent="0.25">
      <c r="A919" s="39"/>
      <c r="B919" s="3" t="s">
        <v>1058</v>
      </c>
      <c r="D919" s="49" t="s">
        <v>1059</v>
      </c>
      <c r="E919" s="58">
        <f>E916*E900^2/8000</f>
        <v>11.525292901726541</v>
      </c>
      <c r="F919" s="59" t="s">
        <v>1087</v>
      </c>
      <c r="G919" s="39"/>
      <c r="H919" s="39"/>
      <c r="I919" s="39"/>
      <c r="J919" s="49" t="s">
        <v>1060</v>
      </c>
      <c r="K919" s="58">
        <f>K916*K900^2/8000</f>
        <v>8.1037215715264761</v>
      </c>
      <c r="L919" s="59" t="s">
        <v>1087</v>
      </c>
      <c r="M919" s="59"/>
    </row>
    <row r="920" spans="1:17" x14ac:dyDescent="0.25">
      <c r="A920" s="39"/>
    </row>
    <row r="921" spans="1:17" x14ac:dyDescent="0.25">
      <c r="A921" s="39"/>
      <c r="B921" s="57" t="s">
        <v>169</v>
      </c>
      <c r="C921" s="1" t="s">
        <v>174</v>
      </c>
      <c r="D921" s="39"/>
      <c r="E921" s="39"/>
      <c r="F921" s="39"/>
      <c r="H921" s="1" t="s">
        <v>174</v>
      </c>
      <c r="J921" s="49"/>
      <c r="K921" s="50"/>
      <c r="L921" s="59"/>
      <c r="M921" s="59"/>
    </row>
    <row r="922" spans="1:17" x14ac:dyDescent="0.25">
      <c r="A922" s="39"/>
    </row>
    <row r="923" spans="1:17" x14ac:dyDescent="0.25">
      <c r="A923" s="39"/>
      <c r="B923" s="1" t="s">
        <v>1066</v>
      </c>
      <c r="F923" s="43"/>
      <c r="G923" s="39"/>
      <c r="J923" s="69"/>
      <c r="K923" s="62"/>
      <c r="L923" s="50"/>
      <c r="M923" s="59"/>
      <c r="N923" s="73"/>
    </row>
    <row r="924" spans="1:17" x14ac:dyDescent="0.25">
      <c r="A924" s="39"/>
      <c r="B924" s="140" t="s">
        <v>243</v>
      </c>
      <c r="C924" s="84"/>
      <c r="D924" s="99"/>
      <c r="E924" s="16" t="s">
        <v>869</v>
      </c>
      <c r="F924" s="59"/>
      <c r="H924" s="49"/>
      <c r="J924" s="50"/>
      <c r="K924" s="16" t="s">
        <v>867</v>
      </c>
      <c r="L924" s="59"/>
      <c r="M924" s="59"/>
      <c r="P924" s="81" t="s">
        <v>175</v>
      </c>
      <c r="Q924" s="155" t="s">
        <v>252</v>
      </c>
    </row>
    <row r="925" spans="1:17" x14ac:dyDescent="0.25">
      <c r="A925" s="39"/>
      <c r="B925" s="209" t="s">
        <v>241</v>
      </c>
      <c r="C925" s="84"/>
      <c r="D925" s="256" t="s">
        <v>1090</v>
      </c>
      <c r="E925" s="133">
        <v>0</v>
      </c>
      <c r="F925" s="59" t="s">
        <v>43</v>
      </c>
      <c r="H925" s="49"/>
      <c r="J925" s="256" t="s">
        <v>1090</v>
      </c>
      <c r="K925" s="133">
        <v>0</v>
      </c>
      <c r="L925" s="59" t="s">
        <v>43</v>
      </c>
      <c r="M925" s="59"/>
      <c r="P925" s="81"/>
      <c r="Q925" s="155"/>
    </row>
    <row r="926" spans="1:17" ht="18" x14ac:dyDescent="0.35">
      <c r="A926" s="39"/>
      <c r="B926" s="10" t="s">
        <v>232</v>
      </c>
      <c r="C926" s="11"/>
      <c r="D926" s="44" t="s">
        <v>233</v>
      </c>
      <c r="E926" s="248">
        <f>VLOOKUP(E924, '[4]Table 3-2'!$B$1:$O$274, 10, FALSE)</f>
        <v>4.7</v>
      </c>
      <c r="F926" s="134" t="s">
        <v>43</v>
      </c>
      <c r="G926" s="39"/>
      <c r="J926" s="44" t="s">
        <v>233</v>
      </c>
      <c r="K926" s="248">
        <f>VLOOKUP(K924, '[4]Table 3-2'!$B$1:$O$274, 10, FALSE)</f>
        <v>4.8</v>
      </c>
      <c r="L926" s="134" t="s">
        <v>43</v>
      </c>
      <c r="M926" s="59"/>
      <c r="N926" s="73"/>
      <c r="P926" s="81" t="s">
        <v>175</v>
      </c>
      <c r="Q926" s="155" t="s">
        <v>252</v>
      </c>
    </row>
    <row r="927" spans="1:17" ht="18" x14ac:dyDescent="0.35">
      <c r="A927" s="39"/>
      <c r="B927" s="10" t="s">
        <v>234</v>
      </c>
      <c r="C927" s="11"/>
      <c r="D927" s="44" t="s">
        <v>235</v>
      </c>
      <c r="E927" s="248">
        <f>VLOOKUP(E924, '[4]Table 3-2'!$B$1:$O$274, 11, FALSE)</f>
        <v>13.8</v>
      </c>
      <c r="F927" s="134" t="s">
        <v>43</v>
      </c>
      <c r="G927" s="39"/>
      <c r="J927" s="44" t="s">
        <v>235</v>
      </c>
      <c r="K927" s="248">
        <f>VLOOKUP(K924, '[4]Table 3-2'!$B$1:$O$274, 11, FALSE)</f>
        <v>14.9</v>
      </c>
      <c r="L927" s="134" t="s">
        <v>43</v>
      </c>
      <c r="M927" s="59"/>
      <c r="N927" s="73"/>
      <c r="P927" s="81" t="s">
        <v>175</v>
      </c>
      <c r="Q927" s="155" t="s">
        <v>252</v>
      </c>
    </row>
    <row r="928" spans="1:17" ht="18" x14ac:dyDescent="0.35">
      <c r="A928" s="39"/>
      <c r="D928" s="44" t="s">
        <v>236</v>
      </c>
      <c r="E928" s="248">
        <f>VLOOKUP(E924, '[4]Table 3-2'!$B$1:$O$274, 9, FALSE)</f>
        <v>4.0199999999999996</v>
      </c>
      <c r="F928" s="134" t="s">
        <v>237</v>
      </c>
      <c r="G928" s="39"/>
      <c r="J928" s="44" t="s">
        <v>236</v>
      </c>
      <c r="K928" s="248">
        <f>VLOOKUP(K924, '[4]Table 3-2'!$B$1:$O$274, 9, FALSE)</f>
        <v>4.34</v>
      </c>
      <c r="L928" s="134" t="s">
        <v>237</v>
      </c>
      <c r="M928" s="59"/>
      <c r="N928" s="73"/>
      <c r="P928" s="81" t="s">
        <v>175</v>
      </c>
      <c r="Q928" s="155" t="s">
        <v>252</v>
      </c>
    </row>
    <row r="929" spans="1:17" x14ac:dyDescent="0.25">
      <c r="A929" s="39"/>
      <c r="B929" s="101"/>
      <c r="D929" s="68"/>
      <c r="E929" s="62"/>
      <c r="F929" s="50"/>
      <c r="G929" s="39"/>
      <c r="J929" s="69"/>
      <c r="K929" s="62"/>
      <c r="L929" s="50"/>
      <c r="M929" s="59"/>
      <c r="N929" s="73"/>
    </row>
    <row r="930" spans="1:17" x14ac:dyDescent="0.25">
      <c r="A930" s="39"/>
      <c r="B930" s="1" t="s">
        <v>1094</v>
      </c>
      <c r="D930" s="135" t="s">
        <v>244</v>
      </c>
      <c r="E930" s="136">
        <f>IF(E925&gt;E926,IF(E925&lt;E927,2,3),1)</f>
        <v>1</v>
      </c>
      <c r="J930" s="135" t="s">
        <v>244</v>
      </c>
      <c r="K930" s="136">
        <f>IF(K925&gt;K926,IF(K925&lt;K927,2,3),1)</f>
        <v>1</v>
      </c>
      <c r="M930" s="59"/>
      <c r="N930" s="73"/>
    </row>
    <row r="931" spans="1:17" ht="18" x14ac:dyDescent="0.35">
      <c r="A931" s="39"/>
      <c r="B931" s="140" t="s">
        <v>1093</v>
      </c>
      <c r="D931" s="44" t="s">
        <v>1067</v>
      </c>
      <c r="E931" s="28">
        <f>E904*E870*VLOOKUP(E924, W!A186:BY460, 38, FALSE)/12</f>
        <v>97.5</v>
      </c>
      <c r="J931" s="44" t="s">
        <v>1067</v>
      </c>
      <c r="K931" s="28">
        <f>(K870*VLOOKUP(K924, W!A186:BY460, 38, FALSE))/(K904*12)</f>
        <v>78.140603155582184</v>
      </c>
      <c r="L931" s="50"/>
      <c r="M931" s="59"/>
      <c r="N931" s="81" t="s">
        <v>1095</v>
      </c>
    </row>
    <row r="932" spans="1:17" x14ac:dyDescent="0.25">
      <c r="A932" s="39"/>
      <c r="B932" s="101"/>
      <c r="D932" s="68"/>
      <c r="E932" s="62"/>
      <c r="F932" s="50"/>
      <c r="G932" s="39"/>
      <c r="J932" s="69"/>
      <c r="K932" s="62"/>
      <c r="L932" s="50"/>
      <c r="M932" s="59"/>
      <c r="N932" s="73"/>
    </row>
    <row r="933" spans="1:17" ht="18" x14ac:dyDescent="0.35">
      <c r="A933" s="39"/>
      <c r="B933" s="1" t="s">
        <v>1092</v>
      </c>
      <c r="C933" s="10"/>
      <c r="D933" s="44" t="s">
        <v>238</v>
      </c>
      <c r="E933" s="248">
        <f>VLOOKUP(E924, '[4]Table 3-2'!$B$1:$O$274, 5, FALSE)</f>
        <v>97.5</v>
      </c>
      <c r="F933" s="134" t="s">
        <v>239</v>
      </c>
      <c r="H933" s="49"/>
      <c r="I933" s="50"/>
      <c r="J933" s="44" t="s">
        <v>937</v>
      </c>
      <c r="K933" s="248">
        <f>VLOOKUP(K924, '[4]Table 3-2'!$B$1:$O$274, 4, FALSE)</f>
        <v>78.099999999999994</v>
      </c>
      <c r="L933" s="134" t="s">
        <v>239</v>
      </c>
      <c r="M933" s="59"/>
      <c r="N933" s="81" t="s">
        <v>1091</v>
      </c>
      <c r="P933" s="81" t="s">
        <v>175</v>
      </c>
      <c r="Q933" s="155" t="s">
        <v>252</v>
      </c>
    </row>
    <row r="934" spans="1:17" x14ac:dyDescent="0.25">
      <c r="A934" s="39"/>
      <c r="B934" s="41" t="s">
        <v>1096</v>
      </c>
      <c r="C934" s="10"/>
      <c r="D934" s="135" t="s">
        <v>1061</v>
      </c>
      <c r="E934" s="170">
        <f>E870*VLOOKUP(E924, W!A186:BY460, 42, FALSE)/12</f>
        <v>25.416666666666668</v>
      </c>
      <c r="F934" s="134" t="s">
        <v>239</v>
      </c>
      <c r="H934" s="49"/>
      <c r="I934" s="50"/>
      <c r="J934" s="135" t="s">
        <v>1061</v>
      </c>
      <c r="K934" s="170">
        <f>K870*VLOOKUP(K924, W!A186:BY460, 42, FALSE)/12</f>
        <v>31.25</v>
      </c>
      <c r="L934" s="134" t="s">
        <v>239</v>
      </c>
      <c r="M934" s="59"/>
      <c r="P934" s="81"/>
      <c r="Q934" s="155"/>
    </row>
    <row r="935" spans="1:17" x14ac:dyDescent="0.25">
      <c r="A935" s="39"/>
      <c r="B935" s="1"/>
      <c r="C935" s="10"/>
      <c r="D935" s="135" t="s">
        <v>1062</v>
      </c>
      <c r="E935" s="246">
        <f>1.6*E870*VLOOKUP(E924, W!A186:BY460, 43, FALSE)/12</f>
        <v>26.466666666666669</v>
      </c>
      <c r="F935" s="134" t="s">
        <v>239</v>
      </c>
      <c r="H935" s="49"/>
      <c r="I935" s="50"/>
      <c r="J935" s="135" t="s">
        <v>1062</v>
      </c>
      <c r="K935" s="246">
        <f>1.6*K870*VLOOKUP(K924, W!A186:BY460, 43, FALSE)/12</f>
        <v>32.6</v>
      </c>
      <c r="L935" s="134" t="s">
        <v>239</v>
      </c>
      <c r="M935" s="59"/>
      <c r="P935" s="81"/>
      <c r="Q935" s="155"/>
    </row>
    <row r="936" spans="1:17" ht="18" x14ac:dyDescent="0.35">
      <c r="A936" s="39"/>
      <c r="B936" s="1" t="s">
        <v>1097</v>
      </c>
      <c r="C936" s="10"/>
      <c r="D936" s="243" t="s">
        <v>1063</v>
      </c>
      <c r="E936" s="244">
        <f>MIN(E934:E935)*E904</f>
        <v>22.875</v>
      </c>
      <c r="F936" s="245" t="s">
        <v>239</v>
      </c>
      <c r="H936" s="49"/>
      <c r="I936" s="50"/>
      <c r="J936" s="243" t="s">
        <v>1063</v>
      </c>
      <c r="K936" s="244">
        <f>MIN(K934:K935)/K904</f>
        <v>18.723786698621929</v>
      </c>
      <c r="L936" s="245" t="s">
        <v>239</v>
      </c>
      <c r="M936" s="59"/>
      <c r="N936" s="97" t="s">
        <v>1098</v>
      </c>
      <c r="P936" s="81"/>
      <c r="Q936" s="155"/>
    </row>
    <row r="937" spans="1:17" x14ac:dyDescent="0.25">
      <c r="A937" s="39"/>
      <c r="C937" s="84"/>
      <c r="D937" s="99"/>
      <c r="F937" s="43"/>
      <c r="H937" s="49"/>
      <c r="J937" s="50"/>
      <c r="K937" s="136"/>
      <c r="L937" s="59"/>
      <c r="M937" s="59"/>
      <c r="P937" s="81"/>
      <c r="Q937" s="81"/>
    </row>
    <row r="938" spans="1:17" ht="18" x14ac:dyDescent="0.35">
      <c r="A938" s="39"/>
      <c r="B938" s="140" t="s">
        <v>222</v>
      </c>
      <c r="C938" s="84"/>
      <c r="D938" s="44" t="s">
        <v>249</v>
      </c>
      <c r="E938" s="251" t="str">
        <f>IF(E933&gt;E918, "OK", "N.G")</f>
        <v>OK</v>
      </c>
      <c r="F938" s="59"/>
      <c r="H938" s="49"/>
      <c r="I938" s="50"/>
      <c r="J938" s="44" t="s">
        <v>1101</v>
      </c>
      <c r="K938" s="251" t="str">
        <f>IF(K933&gt;K918, "OK", "N.G")</f>
        <v>OK</v>
      </c>
      <c r="L938" s="59"/>
      <c r="M938" s="59"/>
      <c r="N938" s="85" t="s">
        <v>222</v>
      </c>
    </row>
    <row r="939" spans="1:17" ht="18" x14ac:dyDescent="0.35">
      <c r="A939" s="39"/>
      <c r="B939" s="140"/>
      <c r="C939" s="84"/>
      <c r="D939" s="44" t="s">
        <v>1068</v>
      </c>
      <c r="E939" s="251" t="str">
        <f>IF(E933&gt;E918, "OK", "N.G")</f>
        <v>OK</v>
      </c>
      <c r="F939" s="59"/>
      <c r="H939" s="49"/>
      <c r="I939" s="50"/>
      <c r="J939" s="44" t="s">
        <v>1102</v>
      </c>
      <c r="K939" s="251" t="str">
        <f>IF(K933&gt;K919, "OK", "N.G")</f>
        <v>OK</v>
      </c>
      <c r="L939" s="59"/>
      <c r="M939" s="59"/>
      <c r="N939" s="85" t="s">
        <v>222</v>
      </c>
    </row>
    <row r="940" spans="1:17" ht="18" x14ac:dyDescent="0.35">
      <c r="A940" s="39"/>
      <c r="B940" s="140"/>
      <c r="C940" s="84"/>
      <c r="D940" s="44" t="s">
        <v>1099</v>
      </c>
      <c r="E940" s="251" t="str">
        <f>IF(E936&gt;E919, "OK", "N.G")</f>
        <v>OK</v>
      </c>
      <c r="F940" s="59"/>
      <c r="H940" s="49"/>
      <c r="I940" s="50"/>
      <c r="J940" s="44" t="s">
        <v>1101</v>
      </c>
      <c r="K940" s="251" t="str">
        <f>IF(K936&gt;K919, "OK", "N.G")</f>
        <v>OK</v>
      </c>
      <c r="L940" s="59"/>
      <c r="M940" s="59"/>
      <c r="N940" s="85" t="s">
        <v>222</v>
      </c>
    </row>
    <row r="941" spans="1:17" ht="18" x14ac:dyDescent="0.35">
      <c r="A941" s="39"/>
      <c r="B941" s="140"/>
      <c r="C941" s="84"/>
      <c r="D941" s="44" t="s">
        <v>1100</v>
      </c>
      <c r="E941" s="251" t="str">
        <f>IF(E936&gt;E919, "OK", "N.G")</f>
        <v>OK</v>
      </c>
      <c r="F941" s="59"/>
      <c r="H941" s="49"/>
      <c r="I941" s="50"/>
      <c r="J941" s="44" t="s">
        <v>1102</v>
      </c>
      <c r="K941" s="251" t="str">
        <f>IF(K936&gt;K919, "OK", "N.G")</f>
        <v>OK</v>
      </c>
      <c r="L941" s="59"/>
      <c r="M941" s="59"/>
      <c r="N941" s="85" t="s">
        <v>222</v>
      </c>
    </row>
    <row r="942" spans="1:17" x14ac:dyDescent="0.25">
      <c r="A942" s="39"/>
      <c r="B942" s="140"/>
      <c r="C942" s="84"/>
      <c r="D942" s="44"/>
      <c r="E942" s="251"/>
      <c r="F942" s="59"/>
      <c r="H942" s="49"/>
      <c r="I942" s="50"/>
      <c r="J942" s="44"/>
      <c r="K942" s="251"/>
      <c r="L942" s="59"/>
      <c r="M942" s="59"/>
      <c r="N942" s="85"/>
    </row>
    <row r="944" spans="1:17" x14ac:dyDescent="0.25">
      <c r="B944" t="s">
        <v>1073</v>
      </c>
      <c r="D944" s="4" t="s">
        <v>1074</v>
      </c>
      <c r="E944" s="28">
        <f>E918/E931+E919/E936</f>
        <v>0.97667047036068544</v>
      </c>
      <c r="J944" s="4" t="s">
        <v>1074</v>
      </c>
      <c r="K944" s="28">
        <f>K918/K931+K919/K936</f>
        <v>0.84763125660462857</v>
      </c>
      <c r="N944" t="s">
        <v>346</v>
      </c>
      <c r="P944" t="s">
        <v>1070</v>
      </c>
      <c r="Q944" t="s">
        <v>1071</v>
      </c>
    </row>
    <row r="945" spans="1:17" x14ac:dyDescent="0.25">
      <c r="B945" s="140" t="s">
        <v>222</v>
      </c>
      <c r="C945" s="84"/>
      <c r="D945" s="44" t="s">
        <v>1072</v>
      </c>
      <c r="E945" s="99" t="str">
        <f>IF(1&gt;E944, "OK", "N.G")</f>
        <v>OK</v>
      </c>
      <c r="F945" s="59"/>
      <c r="H945" s="49"/>
      <c r="I945" s="50"/>
      <c r="J945" s="44" t="s">
        <v>1072</v>
      </c>
      <c r="K945" s="99" t="str">
        <f>IF(1&gt;K944, "OK", "N.G")</f>
        <v>OK</v>
      </c>
      <c r="L945" s="59"/>
      <c r="M945" s="59"/>
      <c r="N945" s="85" t="s">
        <v>222</v>
      </c>
    </row>
    <row r="946" spans="1:17" ht="15.75" thickBot="1" x14ac:dyDescent="0.3"/>
    <row r="947" spans="1:17" ht="15.75" thickBot="1" x14ac:dyDescent="0.3">
      <c r="B947" s="101" t="s">
        <v>229</v>
      </c>
      <c r="D947" s="64" t="s">
        <v>179</v>
      </c>
      <c r="E947" s="65" t="str">
        <f>E924</f>
        <v>W10X22</v>
      </c>
      <c r="F947" s="66"/>
      <c r="G947" s="39"/>
      <c r="J947" s="67" t="s">
        <v>180</v>
      </c>
      <c r="K947" s="65" t="str">
        <f>K924</f>
        <v>W10X26</v>
      </c>
      <c r="L947" s="66"/>
      <c r="M947" s="59"/>
      <c r="N947" s="73" t="s">
        <v>181</v>
      </c>
    </row>
    <row r="949" spans="1:17" ht="15.75" thickBot="1" x14ac:dyDescent="0.3">
      <c r="A949" s="152"/>
      <c r="B949" s="153">
        <v>10.32</v>
      </c>
      <c r="C949" s="70" t="s">
        <v>290</v>
      </c>
      <c r="D949" s="70"/>
      <c r="E949" s="71"/>
      <c r="F949" s="71"/>
      <c r="G949" s="72"/>
      <c r="H949" s="71"/>
      <c r="I949" s="71"/>
      <c r="J949" s="71"/>
      <c r="K949" s="71"/>
      <c r="L949" s="71"/>
      <c r="M949" s="71"/>
      <c r="N949" s="71"/>
      <c r="O949" s="71"/>
    </row>
    <row r="950" spans="1:17" ht="15.75" thickTop="1" x14ac:dyDescent="0.25">
      <c r="B950" s="73"/>
      <c r="C950" s="73"/>
      <c r="D950" s="74"/>
      <c r="E950" s="74"/>
      <c r="F950" s="74"/>
      <c r="G950" s="75"/>
      <c r="H950" s="74"/>
      <c r="I950" s="74"/>
      <c r="J950" s="74"/>
      <c r="K950" s="74"/>
      <c r="L950" s="74"/>
      <c r="M950" s="74"/>
      <c r="N950" s="74"/>
      <c r="O950" s="74"/>
    </row>
    <row r="951" spans="1:17" x14ac:dyDescent="0.25">
      <c r="B951" s="236" t="s">
        <v>152</v>
      </c>
      <c r="C951" s="74"/>
      <c r="D951" s="76" t="s">
        <v>153</v>
      </c>
      <c r="E951" s="77">
        <v>29000</v>
      </c>
      <c r="F951" s="75" t="s">
        <v>34</v>
      </c>
      <c r="G951" s="75"/>
      <c r="H951" s="74"/>
      <c r="I951" s="74"/>
      <c r="J951" s="76" t="s">
        <v>153</v>
      </c>
      <c r="K951" s="77">
        <v>29000</v>
      </c>
      <c r="L951" s="75" t="s">
        <v>34</v>
      </c>
      <c r="M951" s="74"/>
      <c r="N951" s="74"/>
      <c r="O951" s="74"/>
    </row>
    <row r="952" spans="1:17" x14ac:dyDescent="0.25">
      <c r="B952" s="236" t="s">
        <v>1011</v>
      </c>
      <c r="C952" s="74"/>
      <c r="D952" s="76" t="s">
        <v>154</v>
      </c>
      <c r="E952" s="77">
        <v>11200</v>
      </c>
      <c r="F952" s="75" t="s">
        <v>34</v>
      </c>
      <c r="G952" s="75"/>
      <c r="H952" s="74"/>
      <c r="I952" s="74"/>
      <c r="J952" s="76" t="s">
        <v>154</v>
      </c>
      <c r="K952" s="77">
        <v>11200</v>
      </c>
      <c r="L952" s="75" t="s">
        <v>34</v>
      </c>
      <c r="M952" s="74"/>
      <c r="N952" s="74"/>
      <c r="O952" s="74"/>
    </row>
    <row r="953" spans="1:17" ht="18" x14ac:dyDescent="0.35">
      <c r="B953" s="47" t="s">
        <v>32</v>
      </c>
      <c r="C953" s="47"/>
      <c r="D953" s="78" t="s">
        <v>155</v>
      </c>
      <c r="E953" s="79">
        <v>50</v>
      </c>
      <c r="F953" s="80" t="s">
        <v>34</v>
      </c>
      <c r="G953" s="75"/>
      <c r="H953" s="74"/>
      <c r="I953" s="74"/>
      <c r="J953" s="78" t="s">
        <v>155</v>
      </c>
      <c r="K953" s="79">
        <v>50</v>
      </c>
      <c r="L953" s="80" t="s">
        <v>34</v>
      </c>
      <c r="M953" s="74"/>
      <c r="N953" s="74"/>
      <c r="O953" s="74"/>
    </row>
    <row r="954" spans="1:17" ht="18" x14ac:dyDescent="0.35">
      <c r="B954" s="47" t="s">
        <v>1012</v>
      </c>
      <c r="C954" s="47"/>
      <c r="D954" s="78" t="s">
        <v>156</v>
      </c>
      <c r="E954" s="79">
        <v>70</v>
      </c>
      <c r="F954" s="75" t="s">
        <v>34</v>
      </c>
      <c r="G954" s="80"/>
      <c r="H954" s="74"/>
      <c r="I954" s="74"/>
      <c r="J954" s="78" t="s">
        <v>156</v>
      </c>
      <c r="K954" s="79">
        <v>70</v>
      </c>
      <c r="L954" s="75" t="s">
        <v>34</v>
      </c>
      <c r="M954" s="74"/>
      <c r="N954" s="59" t="s">
        <v>164</v>
      </c>
      <c r="O954" s="81"/>
      <c r="Q954" s="149" t="s">
        <v>165</v>
      </c>
    </row>
    <row r="955" spans="1:17" x14ac:dyDescent="0.25">
      <c r="B955" s="38"/>
      <c r="C955" s="38"/>
      <c r="D955" s="39"/>
      <c r="E955" s="39"/>
      <c r="F955" s="39"/>
      <c r="G955" s="40"/>
      <c r="H955" s="39"/>
      <c r="I955" s="39"/>
      <c r="J955" s="39"/>
      <c r="K955" s="39"/>
      <c r="N955" s="147" t="s">
        <v>166</v>
      </c>
      <c r="O955" s="147"/>
      <c r="P955" s="224" t="s">
        <v>183</v>
      </c>
      <c r="Q955" s="224"/>
    </row>
    <row r="956" spans="1:17" ht="15.75" thickBot="1" x14ac:dyDescent="0.3">
      <c r="A956" s="36"/>
      <c r="B956" s="35" t="s">
        <v>289</v>
      </c>
      <c r="C956" s="36"/>
      <c r="D956" s="35">
        <f>B949</f>
        <v>10.32</v>
      </c>
      <c r="E956" s="36"/>
      <c r="F956" s="36"/>
      <c r="G956" s="37"/>
      <c r="H956" s="36"/>
      <c r="I956" s="36"/>
      <c r="J956" s="36"/>
      <c r="K956" s="36"/>
      <c r="L956" s="36"/>
      <c r="M956" s="36"/>
      <c r="N956" s="56" t="s">
        <v>204</v>
      </c>
      <c r="O956"/>
    </row>
    <row r="957" spans="1:17" ht="15.75" thickTop="1" x14ac:dyDescent="0.25">
      <c r="A957" s="39"/>
      <c r="B957" s="38"/>
      <c r="C957" s="39"/>
      <c r="D957" s="38"/>
      <c r="E957" s="39"/>
      <c r="F957" s="39"/>
      <c r="G957" s="40"/>
      <c r="H957" s="39"/>
      <c r="I957" s="39"/>
      <c r="J957" s="39"/>
      <c r="K957" s="39"/>
      <c r="L957" s="39"/>
      <c r="M957" s="39"/>
      <c r="N957" s="54"/>
      <c r="O957"/>
    </row>
    <row r="958" spans="1:17" x14ac:dyDescent="0.25">
      <c r="A958" s="39"/>
      <c r="B958" s="38"/>
      <c r="C958" s="39"/>
      <c r="D958" s="38"/>
      <c r="E958" s="39"/>
      <c r="F958" s="39"/>
      <c r="G958" s="40"/>
      <c r="H958" s="39"/>
      <c r="I958" s="39"/>
      <c r="J958" s="39"/>
      <c r="K958" s="39"/>
      <c r="L958" s="39"/>
      <c r="M958" s="39"/>
      <c r="N958" s="54"/>
      <c r="O958"/>
    </row>
    <row r="959" spans="1:17" x14ac:dyDescent="0.25">
      <c r="A959" s="39"/>
      <c r="B959" s="38"/>
      <c r="C959" s="39"/>
      <c r="D959" s="38"/>
      <c r="E959" s="39"/>
      <c r="F959" s="39"/>
      <c r="G959" s="40"/>
      <c r="H959" s="39"/>
      <c r="I959" s="39"/>
      <c r="J959" s="39"/>
      <c r="K959" s="39"/>
      <c r="L959" s="39"/>
      <c r="M959" s="39"/>
      <c r="N959" s="54"/>
      <c r="O959"/>
    </row>
    <row r="960" spans="1:17" x14ac:dyDescent="0.25">
      <c r="A960" s="39"/>
      <c r="B960" s="38"/>
      <c r="C960" s="39"/>
      <c r="D960" s="38"/>
      <c r="E960" s="39"/>
      <c r="F960" s="39"/>
      <c r="G960" s="40"/>
      <c r="H960" s="39"/>
      <c r="I960" s="39"/>
      <c r="J960" s="39"/>
      <c r="K960" s="39"/>
      <c r="L960" s="39"/>
      <c r="M960" s="39"/>
      <c r="N960" s="54"/>
      <c r="O960"/>
    </row>
    <row r="961" spans="1:15" x14ac:dyDescent="0.25">
      <c r="A961" s="39"/>
      <c r="B961" s="38"/>
      <c r="C961" s="39"/>
      <c r="D961" s="38"/>
      <c r="E961" s="39"/>
      <c r="F961" s="39"/>
      <c r="G961" s="40"/>
      <c r="H961" s="39"/>
      <c r="I961" s="39"/>
      <c r="J961" s="39"/>
      <c r="K961" s="39"/>
      <c r="L961" s="39"/>
      <c r="M961" s="39"/>
      <c r="N961" s="54"/>
      <c r="O961"/>
    </row>
    <row r="962" spans="1:15" x14ac:dyDescent="0.25">
      <c r="A962" s="39"/>
      <c r="B962" s="38"/>
      <c r="C962" s="39"/>
      <c r="D962" s="38"/>
      <c r="E962" s="39"/>
      <c r="F962" s="39"/>
      <c r="G962" s="40"/>
      <c r="H962" s="39"/>
      <c r="I962" s="39"/>
      <c r="J962" s="39"/>
      <c r="K962" s="39"/>
      <c r="L962" s="39"/>
      <c r="M962" s="39"/>
      <c r="N962" s="54"/>
      <c r="O962"/>
    </row>
    <row r="963" spans="1:15" x14ac:dyDescent="0.25">
      <c r="A963" s="39"/>
      <c r="B963" s="1" t="s">
        <v>1</v>
      </c>
      <c r="D963" s="38"/>
      <c r="E963" s="39"/>
      <c r="F963" s="39"/>
      <c r="G963" s="40"/>
      <c r="H963" s="39"/>
      <c r="I963" s="39"/>
      <c r="J963" s="39"/>
      <c r="K963" s="39"/>
      <c r="L963" s="39"/>
      <c r="M963" s="39"/>
      <c r="N963" s="54"/>
      <c r="O963"/>
    </row>
    <row r="964" spans="1:15" x14ac:dyDescent="0.25">
      <c r="A964" s="39"/>
      <c r="B964" s="4" t="s">
        <v>95</v>
      </c>
      <c r="C964" t="s">
        <v>1127</v>
      </c>
      <c r="D964" s="38"/>
      <c r="E964" s="39"/>
      <c r="F964" s="39"/>
      <c r="G964" s="40"/>
      <c r="H964" s="39"/>
      <c r="I964" s="39"/>
      <c r="J964" s="39"/>
      <c r="K964" s="39"/>
      <c r="L964" s="39"/>
      <c r="M964" s="39"/>
      <c r="N964" s="54"/>
      <c r="O964"/>
    </row>
    <row r="965" spans="1:15" x14ac:dyDescent="0.25">
      <c r="A965" s="39"/>
      <c r="B965" s="1" t="s">
        <v>2</v>
      </c>
      <c r="C965" s="39"/>
      <c r="D965" s="38"/>
      <c r="E965" s="39"/>
      <c r="F965" s="39"/>
      <c r="G965" s="40"/>
      <c r="H965" s="39"/>
      <c r="I965" s="39"/>
      <c r="J965" s="39"/>
      <c r="K965" s="39"/>
      <c r="L965" s="39"/>
      <c r="M965" s="39"/>
      <c r="N965" s="54"/>
      <c r="O965"/>
    </row>
    <row r="966" spans="1:15" x14ac:dyDescent="0.25">
      <c r="A966" s="39"/>
      <c r="B966" s="4" t="s">
        <v>97</v>
      </c>
      <c r="C966" t="s">
        <v>1077</v>
      </c>
      <c r="E966" s="39"/>
      <c r="F966" s="39"/>
      <c r="G966" s="40"/>
      <c r="H966" s="39"/>
      <c r="I966" s="39"/>
      <c r="J966" s="39"/>
      <c r="K966" s="39"/>
      <c r="L966" s="39"/>
      <c r="M966" s="39"/>
      <c r="N966" s="54"/>
      <c r="O966"/>
    </row>
    <row r="967" spans="1:15" x14ac:dyDescent="0.25">
      <c r="A967" s="39"/>
      <c r="B967" s="4" t="s">
        <v>99</v>
      </c>
      <c r="C967" t="s">
        <v>1078</v>
      </c>
      <c r="E967" s="39"/>
      <c r="F967" s="39"/>
      <c r="G967" s="40"/>
      <c r="H967" s="39"/>
      <c r="I967" s="39"/>
      <c r="J967" s="39"/>
      <c r="K967" s="39"/>
      <c r="L967" s="39"/>
      <c r="M967" s="39"/>
      <c r="N967" s="54"/>
      <c r="O967"/>
    </row>
    <row r="968" spans="1:15" x14ac:dyDescent="0.25">
      <c r="A968" s="39"/>
      <c r="B968" s="38"/>
      <c r="C968" s="39"/>
      <c r="D968" s="38"/>
      <c r="E968" s="39"/>
      <c r="F968" s="39"/>
      <c r="G968" s="40"/>
      <c r="H968" s="39"/>
      <c r="I968" s="39"/>
      <c r="J968" s="39"/>
      <c r="K968" s="39"/>
      <c r="L968" s="39"/>
      <c r="M968" s="39"/>
      <c r="N968" s="54"/>
      <c r="O968"/>
    </row>
    <row r="969" spans="1:15" x14ac:dyDescent="0.25">
      <c r="B969" s="1" t="s">
        <v>3</v>
      </c>
      <c r="G969"/>
    </row>
    <row r="970" spans="1:15" x14ac:dyDescent="0.25">
      <c r="B970" s="1"/>
      <c r="G970"/>
    </row>
    <row r="971" spans="1:15" x14ac:dyDescent="0.25">
      <c r="B971" s="1"/>
      <c r="G971"/>
    </row>
    <row r="972" spans="1:15" x14ac:dyDescent="0.25">
      <c r="B972" s="1"/>
      <c r="G972"/>
    </row>
    <row r="973" spans="1:15" x14ac:dyDescent="0.25">
      <c r="B973" s="41" t="s">
        <v>963</v>
      </c>
      <c r="D973" s="226" t="s">
        <v>158</v>
      </c>
      <c r="E973" s="227">
        <v>30</v>
      </c>
      <c r="F973" s="81" t="s">
        <v>43</v>
      </c>
      <c r="G973"/>
      <c r="J973" s="226" t="s">
        <v>158</v>
      </c>
      <c r="K973" s="227">
        <v>30</v>
      </c>
      <c r="L973" s="81" t="s">
        <v>43</v>
      </c>
    </row>
    <row r="974" spans="1:15" x14ac:dyDescent="0.25">
      <c r="B974" s="41" t="s">
        <v>1107</v>
      </c>
      <c r="D974" s="4" t="s">
        <v>1108</v>
      </c>
      <c r="E974" s="6">
        <v>3</v>
      </c>
      <c r="F974" t="s">
        <v>34</v>
      </c>
      <c r="G974"/>
      <c r="J974" s="4" t="s">
        <v>1108</v>
      </c>
      <c r="K974" s="6">
        <v>3</v>
      </c>
      <c r="L974" t="s">
        <v>34</v>
      </c>
    </row>
    <row r="975" spans="1:15" x14ac:dyDescent="0.25">
      <c r="B975" s="41" t="s">
        <v>159</v>
      </c>
      <c r="D975" s="4" t="s">
        <v>20</v>
      </c>
      <c r="E975" s="42">
        <v>12</v>
      </c>
      <c r="F975" s="81" t="s">
        <v>21</v>
      </c>
      <c r="J975" s="4" t="s">
        <v>20</v>
      </c>
      <c r="K975" s="98">
        <f>E975</f>
        <v>12</v>
      </c>
      <c r="L975" s="81" t="s">
        <v>21</v>
      </c>
    </row>
    <row r="976" spans="1:15" x14ac:dyDescent="0.25">
      <c r="B976" s="41" t="s">
        <v>160</v>
      </c>
      <c r="D976" s="4" t="s">
        <v>24</v>
      </c>
      <c r="E976" s="42">
        <v>16</v>
      </c>
      <c r="F976" s="81" t="s">
        <v>21</v>
      </c>
      <c r="J976" s="4" t="s">
        <v>24</v>
      </c>
      <c r="K976" s="98">
        <f>E976</f>
        <v>16</v>
      </c>
      <c r="L976" s="81" t="s">
        <v>21</v>
      </c>
    </row>
    <row r="977" spans="2:14" ht="18" x14ac:dyDescent="0.35">
      <c r="B977" s="41" t="s">
        <v>161</v>
      </c>
      <c r="D977" s="49" t="s">
        <v>81</v>
      </c>
      <c r="E977" s="50">
        <v>0.9</v>
      </c>
      <c r="F977" s="39"/>
      <c r="J977" s="49" t="s">
        <v>162</v>
      </c>
      <c r="K977" s="50">
        <v>1.5</v>
      </c>
    </row>
    <row r="978" spans="2:14" ht="18" x14ac:dyDescent="0.35">
      <c r="B978" s="41"/>
      <c r="D978" s="51" t="s">
        <v>163</v>
      </c>
      <c r="E978" s="52">
        <v>0.75</v>
      </c>
      <c r="F978" s="39"/>
      <c r="J978" s="49" t="s">
        <v>162</v>
      </c>
      <c r="K978" s="50">
        <v>2</v>
      </c>
    </row>
    <row r="979" spans="2:14" ht="18" x14ac:dyDescent="0.35">
      <c r="C979" s="4"/>
      <c r="D979" s="51" t="s">
        <v>1113</v>
      </c>
      <c r="E979" s="6">
        <v>0.6</v>
      </c>
      <c r="F979" s="4"/>
      <c r="G979"/>
      <c r="I979" s="4"/>
      <c r="J979" s="49" t="s">
        <v>1112</v>
      </c>
      <c r="K979" s="4">
        <v>2.5</v>
      </c>
    </row>
    <row r="980" spans="2:14" x14ac:dyDescent="0.25">
      <c r="C980" s="4"/>
      <c r="D980" s="51"/>
      <c r="E980" s="6"/>
      <c r="F980" s="4"/>
      <c r="G980"/>
      <c r="I980" s="4"/>
      <c r="J980" s="49"/>
      <c r="K980" s="4"/>
    </row>
    <row r="981" spans="2:14" ht="15.75" thickBot="1" x14ac:dyDescent="0.3">
      <c r="C981" s="56" t="s">
        <v>167</v>
      </c>
      <c r="D981" s="36"/>
      <c r="E981" s="36"/>
      <c r="F981" s="39"/>
      <c r="H981" s="56" t="s">
        <v>168</v>
      </c>
      <c r="I981" s="36"/>
      <c r="J981" s="36"/>
      <c r="K981" s="36"/>
      <c r="L981" s="36"/>
    </row>
    <row r="982" spans="2:14" ht="15.75" thickTop="1" x14ac:dyDescent="0.25">
      <c r="B982" s="1"/>
      <c r="C982" s="39"/>
      <c r="D982" s="39"/>
      <c r="E982" s="39"/>
      <c r="F982" s="39"/>
      <c r="H982" s="39"/>
      <c r="I982" s="39"/>
      <c r="J982" s="39"/>
      <c r="K982" s="39"/>
    </row>
    <row r="983" spans="2:14" ht="15.75" thickBot="1" x14ac:dyDescent="0.3">
      <c r="B983" s="57" t="s">
        <v>169</v>
      </c>
      <c r="C983" s="38" t="s">
        <v>170</v>
      </c>
      <c r="D983" s="39"/>
      <c r="E983" s="39"/>
      <c r="F983" s="39"/>
      <c r="H983" s="38" t="s">
        <v>170</v>
      </c>
    </row>
    <row r="984" spans="2:14" ht="15.75" thickBot="1" x14ac:dyDescent="0.3">
      <c r="B984" s="1" t="s">
        <v>171</v>
      </c>
      <c r="D984" s="60" t="s">
        <v>953</v>
      </c>
      <c r="E984" s="25">
        <f>1.2*E975+1.6*E976</f>
        <v>40</v>
      </c>
      <c r="F984" s="61" t="str">
        <f>F975</f>
        <v>kip</v>
      </c>
      <c r="J984" s="60" t="s">
        <v>954</v>
      </c>
      <c r="K984" s="25">
        <f>K976+K975</f>
        <v>28</v>
      </c>
      <c r="L984" s="61" t="str">
        <f>F984</f>
        <v>kip</v>
      </c>
      <c r="N984" s="1" t="s">
        <v>1121</v>
      </c>
    </row>
    <row r="986" spans="2:14" x14ac:dyDescent="0.25">
      <c r="B986" s="96" t="s">
        <v>1109</v>
      </c>
      <c r="D986" s="44"/>
      <c r="E986" s="143" t="s">
        <v>272</v>
      </c>
      <c r="F986" s="46"/>
      <c r="G986" s="40"/>
      <c r="H986" s="49"/>
      <c r="I986" s="50"/>
      <c r="J986" s="44"/>
      <c r="K986" s="143" t="s">
        <v>272</v>
      </c>
      <c r="L986" s="46"/>
      <c r="M986" s="59"/>
      <c r="N986" s="1" t="s">
        <v>1120</v>
      </c>
    </row>
    <row r="987" spans="2:14" x14ac:dyDescent="0.25">
      <c r="B987" s="41" t="s">
        <v>274</v>
      </c>
      <c r="E987" s="6">
        <v>1</v>
      </c>
      <c r="F987" s="46"/>
      <c r="G987" s="40"/>
      <c r="H987" s="49"/>
      <c r="I987" s="50"/>
      <c r="K987" s="6">
        <v>1</v>
      </c>
      <c r="L987" s="46"/>
      <c r="M987" s="59"/>
    </row>
    <row r="988" spans="2:14" ht="15.75" x14ac:dyDescent="0.25">
      <c r="B988" s="41" t="s">
        <v>1110</v>
      </c>
      <c r="D988" s="4" t="s">
        <v>1111</v>
      </c>
      <c r="E988" s="28">
        <f>E984/(E979*0.85*E974)</f>
        <v>26.143790849673202</v>
      </c>
      <c r="F988" s="46" t="s">
        <v>1115</v>
      </c>
      <c r="G988" s="40"/>
      <c r="H988" s="49"/>
      <c r="I988" s="50"/>
      <c r="J988" s="4" t="s">
        <v>1111</v>
      </c>
      <c r="K988" s="28">
        <f>K984*K979/(0.85*K974)</f>
        <v>27.450980392156865</v>
      </c>
      <c r="L988" s="46" t="s">
        <v>1115</v>
      </c>
      <c r="M988" s="59"/>
    </row>
    <row r="989" spans="2:14" x14ac:dyDescent="0.25">
      <c r="B989" s="3" t="s">
        <v>1114</v>
      </c>
      <c r="D989" s="44" t="s">
        <v>1116</v>
      </c>
      <c r="E989" s="87">
        <v>7</v>
      </c>
      <c r="F989" s="46" t="s">
        <v>51</v>
      </c>
      <c r="G989" s="40"/>
      <c r="H989" s="49"/>
      <c r="I989" s="50"/>
      <c r="J989" s="44" t="s">
        <v>1116</v>
      </c>
      <c r="K989" s="87">
        <v>7</v>
      </c>
      <c r="L989" s="46" t="s">
        <v>51</v>
      </c>
      <c r="M989" s="59"/>
    </row>
    <row r="990" spans="2:14" ht="18" x14ac:dyDescent="0.35">
      <c r="B990" s="3" t="s">
        <v>185</v>
      </c>
      <c r="D990" s="44" t="s">
        <v>276</v>
      </c>
      <c r="E990" s="58">
        <f>E988/E989</f>
        <v>3.734827264239029</v>
      </c>
      <c r="F990" s="46" t="s">
        <v>51</v>
      </c>
      <c r="G990" s="40"/>
      <c r="H990" s="49"/>
      <c r="I990" s="50"/>
      <c r="J990" s="44" t="s">
        <v>276</v>
      </c>
      <c r="K990" s="58">
        <f>K988/K989</f>
        <v>3.9215686274509807</v>
      </c>
      <c r="L990" s="46" t="s">
        <v>51</v>
      </c>
      <c r="M990" s="59"/>
    </row>
    <row r="991" spans="2:14" x14ac:dyDescent="0.25">
      <c r="B991" s="96" t="s">
        <v>229</v>
      </c>
      <c r="D991" s="44" t="s">
        <v>1030</v>
      </c>
      <c r="E991" s="58">
        <f>ROUNDUP(E990,0)</f>
        <v>4</v>
      </c>
      <c r="F991" s="46" t="s">
        <v>51</v>
      </c>
      <c r="G991" s="40"/>
      <c r="H991" s="49"/>
      <c r="I991" s="50"/>
      <c r="J991" s="44" t="s">
        <v>1030</v>
      </c>
      <c r="K991" s="58">
        <f>ROUNDUP(K990,0)</f>
        <v>4</v>
      </c>
      <c r="L991" s="46" t="s">
        <v>51</v>
      </c>
      <c r="M991" s="59"/>
      <c r="N991" s="1" t="s">
        <v>1119</v>
      </c>
    </row>
    <row r="992" spans="2:14" x14ac:dyDescent="0.25">
      <c r="B992" s="96" t="s">
        <v>1117</v>
      </c>
      <c r="D992" s="44" t="s">
        <v>1118</v>
      </c>
      <c r="E992" s="251" t="str">
        <f>IF(6&gt;E991, "OK", "N.G")</f>
        <v>OK</v>
      </c>
      <c r="F992" s="46"/>
      <c r="G992" s="40"/>
      <c r="H992" s="49"/>
      <c r="I992" s="50"/>
      <c r="J992" s="44" t="s">
        <v>1118</v>
      </c>
      <c r="K992" s="251" t="str">
        <f>IF(6&gt;K991, "OK", "N.G")</f>
        <v>OK</v>
      </c>
      <c r="L992" s="46"/>
      <c r="M992" s="59"/>
    </row>
    <row r="993" spans="2:14" x14ac:dyDescent="0.25">
      <c r="B993" s="96" t="s">
        <v>1122</v>
      </c>
      <c r="D993" s="44" t="s">
        <v>1123</v>
      </c>
      <c r="E993" s="257">
        <f>E989/2-E1010</f>
        <v>2.673</v>
      </c>
      <c r="F993" s="46"/>
      <c r="G993" s="40"/>
      <c r="H993" s="49"/>
      <c r="I993" s="50"/>
      <c r="J993" s="44"/>
      <c r="K993" s="251"/>
      <c r="L993" s="46"/>
      <c r="M993" s="59"/>
    </row>
    <row r="994" spans="2:14" x14ac:dyDescent="0.25">
      <c r="B994" s="96"/>
      <c r="D994" s="44" t="s">
        <v>1124</v>
      </c>
      <c r="E994" s="258">
        <f>SQRT(2*E984*E993^2/(E977*E989*E991*E953))</f>
        <v>0.67353269090244294</v>
      </c>
      <c r="F994" s="46" t="s">
        <v>51</v>
      </c>
      <c r="G994" s="40"/>
      <c r="H994" s="49"/>
      <c r="I994" s="50"/>
      <c r="J994" s="44"/>
      <c r="K994" s="251"/>
      <c r="L994" s="46"/>
      <c r="M994" s="59"/>
    </row>
    <row r="995" spans="2:14" x14ac:dyDescent="0.25">
      <c r="B995" s="96" t="s">
        <v>1125</v>
      </c>
      <c r="D995" s="44" t="s">
        <v>184</v>
      </c>
      <c r="E995" s="258">
        <v>0.75</v>
      </c>
      <c r="F995" s="46" t="s">
        <v>51</v>
      </c>
      <c r="G995" s="40"/>
      <c r="H995" s="49"/>
      <c r="I995" s="50"/>
      <c r="J995" s="44"/>
      <c r="K995" s="251"/>
      <c r="L995" s="46"/>
      <c r="M995" s="59"/>
    </row>
    <row r="996" spans="2:14" ht="15.75" thickBot="1" x14ac:dyDescent="0.3">
      <c r="B996" s="96"/>
      <c r="D996" s="44"/>
      <c r="E996" s="251"/>
      <c r="F996" s="46"/>
      <c r="G996" s="40"/>
      <c r="H996" s="49"/>
      <c r="I996" s="50"/>
      <c r="J996" s="44"/>
      <c r="K996" s="251"/>
      <c r="L996" s="46"/>
      <c r="M996" s="59"/>
    </row>
    <row r="997" spans="2:14" x14ac:dyDescent="0.25">
      <c r="B997" s="101" t="s">
        <v>229</v>
      </c>
      <c r="C997" s="259" t="str">
        <f>E986</f>
        <v>Plates</v>
      </c>
      <c r="D997" s="260">
        <f>E989</f>
        <v>7</v>
      </c>
      <c r="E997" s="261">
        <f>E991</f>
        <v>4</v>
      </c>
      <c r="F997" s="262" t="str">
        <f>F991</f>
        <v>in</v>
      </c>
      <c r="G997" s="39"/>
      <c r="I997" s="259" t="str">
        <f>K986</f>
        <v>Plates</v>
      </c>
      <c r="J997" s="260">
        <f>K989</f>
        <v>7</v>
      </c>
      <c r="K997" s="261">
        <f>K991</f>
        <v>4</v>
      </c>
      <c r="L997" s="262" t="str">
        <f>L991</f>
        <v>in</v>
      </c>
      <c r="M997" s="59"/>
      <c r="N997" s="73" t="s">
        <v>181</v>
      </c>
    </row>
    <row r="998" spans="2:14" ht="15.75" thickBot="1" x14ac:dyDescent="0.3">
      <c r="C998" s="263"/>
      <c r="D998" s="264" t="s">
        <v>1126</v>
      </c>
      <c r="E998" s="265">
        <f>E995</f>
        <v>0.75</v>
      </c>
      <c r="F998" s="266" t="str">
        <f>F995</f>
        <v>in</v>
      </c>
      <c r="I998" s="263"/>
      <c r="J998" s="264" t="s">
        <v>1126</v>
      </c>
      <c r="K998" s="265">
        <f>K995</f>
        <v>0</v>
      </c>
      <c r="L998" s="266">
        <f>L995</f>
        <v>0</v>
      </c>
    </row>
    <row r="1000" spans="2:14" ht="15.75" thickBot="1" x14ac:dyDescent="0.3">
      <c r="B1000" s="35" t="s">
        <v>1014</v>
      </c>
      <c r="C1000" s="36"/>
      <c r="D1000" s="36"/>
      <c r="E1000" s="37"/>
      <c r="F1000" s="37"/>
      <c r="G1000" s="37"/>
      <c r="H1000" s="36"/>
      <c r="I1000" s="83"/>
      <c r="J1000" s="83"/>
      <c r="K1000" s="83"/>
      <c r="L1000" s="36"/>
      <c r="M1000" s="36"/>
      <c r="N1000" s="36" t="s">
        <v>36</v>
      </c>
    </row>
    <row r="1001" spans="2:14" ht="15.75" thickTop="1" x14ac:dyDescent="0.25">
      <c r="G1001"/>
    </row>
    <row r="1002" spans="2:14" ht="15.75" thickBot="1" x14ac:dyDescent="0.3">
      <c r="B1002" s="35" t="s">
        <v>1015</v>
      </c>
      <c r="C1002" s="36"/>
      <c r="D1002" s="36"/>
      <c r="E1002" s="36"/>
      <c r="F1002" s="36"/>
      <c r="G1002" s="36"/>
      <c r="H1002" s="36"/>
      <c r="I1002" s="36"/>
      <c r="J1002" s="36"/>
      <c r="K1002" s="36"/>
      <c r="L1002" s="36"/>
      <c r="M1002" s="36"/>
      <c r="N1002" s="36"/>
    </row>
    <row r="1003" spans="2:14" ht="15.75" thickTop="1" x14ac:dyDescent="0.25">
      <c r="B1003" s="41"/>
      <c r="D1003" s="41"/>
      <c r="E1003" s="52"/>
      <c r="F1003" s="39"/>
      <c r="J1003" s="41"/>
      <c r="K1003" s="41"/>
    </row>
    <row r="1004" spans="2:14" x14ac:dyDescent="0.25">
      <c r="B1004" t="s">
        <v>1018</v>
      </c>
      <c r="D1004" s="51" t="s">
        <v>1037</v>
      </c>
      <c r="E1004" s="6">
        <v>1</v>
      </c>
      <c r="G1004"/>
      <c r="J1004" s="49" t="s">
        <v>1042</v>
      </c>
      <c r="K1004" s="50">
        <v>1.5</v>
      </c>
    </row>
    <row r="1005" spans="2:14" x14ac:dyDescent="0.25">
      <c r="B1005" s="41"/>
      <c r="C1005" s="41"/>
      <c r="D1005" s="41"/>
      <c r="E1005" s="6"/>
      <c r="G1005"/>
    </row>
    <row r="1006" spans="2:14" x14ac:dyDescent="0.25">
      <c r="B1006" t="s">
        <v>1019</v>
      </c>
      <c r="D1006" s="4" t="s">
        <v>1020</v>
      </c>
      <c r="E1006" s="6">
        <f>E953</f>
        <v>50</v>
      </c>
      <c r="F1006" t="s">
        <v>34</v>
      </c>
      <c r="G1006"/>
      <c r="J1006" s="4" t="s">
        <v>1020</v>
      </c>
      <c r="K1006" s="6">
        <f>K953</f>
        <v>50</v>
      </c>
      <c r="L1006" t="s">
        <v>34</v>
      </c>
    </row>
    <row r="1007" spans="2:14" x14ac:dyDescent="0.25">
      <c r="B1007" s="41"/>
      <c r="C1007" s="41"/>
      <c r="G1007"/>
    </row>
    <row r="1008" spans="2:14" x14ac:dyDescent="0.25">
      <c r="B1008" s="1" t="s">
        <v>978</v>
      </c>
      <c r="D1008" s="12"/>
      <c r="E1008" s="16" t="s">
        <v>697</v>
      </c>
      <c r="F1008" s="43"/>
      <c r="G1008"/>
      <c r="J1008" s="12"/>
      <c r="K1008" s="16" t="s">
        <v>697</v>
      </c>
      <c r="L1008" s="43"/>
    </row>
    <row r="1009" spans="2:14" x14ac:dyDescent="0.25">
      <c r="B1009" s="41" t="s">
        <v>982</v>
      </c>
      <c r="D1009" s="4" t="s">
        <v>983</v>
      </c>
      <c r="E1009" s="229">
        <f>VLOOKUP(E1008, W!$A$111:$BY$385, 5, FALSE)</f>
        <v>17.7</v>
      </c>
      <c r="F1009" s="43" t="s">
        <v>51</v>
      </c>
      <c r="G1009" s="41"/>
      <c r="H1009" s="41"/>
      <c r="J1009" s="4" t="s">
        <v>983</v>
      </c>
      <c r="K1009" s="229">
        <f>VLOOKUP(K1008, W!$A$111:$BY$385, 5, FALSE)</f>
        <v>17.7</v>
      </c>
      <c r="L1009" s="43" t="s">
        <v>51</v>
      </c>
      <c r="M1009" s="41"/>
      <c r="N1009" s="41"/>
    </row>
    <row r="1010" spans="2:14" ht="15.75" x14ac:dyDescent="0.3">
      <c r="B1010" s="41" t="s">
        <v>989</v>
      </c>
      <c r="D1010" s="231" t="s">
        <v>1023</v>
      </c>
      <c r="E1010" s="238">
        <f>VLOOKUP(E1008, W!$A$111:$BY$385, 23, FALSE)</f>
        <v>0.82699999999999996</v>
      </c>
      <c r="F1010" s="43" t="s">
        <v>51</v>
      </c>
      <c r="G1010" s="41"/>
      <c r="H1010" s="41"/>
      <c r="J1010" s="231" t="s">
        <v>1023</v>
      </c>
      <c r="K1010" s="238">
        <f>VLOOKUP(K1008, W!$A$111:$BY$385, 23, FALSE)</f>
        <v>0.82699999999999996</v>
      </c>
      <c r="L1010" s="43" t="s">
        <v>51</v>
      </c>
      <c r="M1010" s="41"/>
      <c r="N1010" s="41"/>
    </row>
    <row r="1011" spans="2:14" ht="15.75" x14ac:dyDescent="0.3">
      <c r="B1011" s="41" t="s">
        <v>1028</v>
      </c>
      <c r="D1011" s="231" t="s">
        <v>1024</v>
      </c>
      <c r="E1011" s="238">
        <f>VLOOKUP(E1008, W!$A$111:$BY$385, 15, FALSE)</f>
        <v>0.3</v>
      </c>
      <c r="F1011" s="43" t="s">
        <v>51</v>
      </c>
      <c r="G1011" s="41"/>
      <c r="H1011" s="41"/>
      <c r="J1011" s="231" t="s">
        <v>1024</v>
      </c>
      <c r="K1011" s="238">
        <f>VLOOKUP(K1008, W!$A$111:$BY$385, 15, FALSE)</f>
        <v>0.3</v>
      </c>
      <c r="L1011" s="43" t="s">
        <v>51</v>
      </c>
      <c r="M1011" s="41"/>
      <c r="N1011" s="41"/>
    </row>
    <row r="1012" spans="2:14" ht="15.75" x14ac:dyDescent="0.3">
      <c r="B1012" s="41" t="s">
        <v>1029</v>
      </c>
      <c r="D1012" s="231" t="s">
        <v>1027</v>
      </c>
      <c r="E1012" s="94">
        <f>VLOOKUP(E1008, W!$A$111:$BY$385, 18, FALSE)</f>
        <v>0.42499999999999999</v>
      </c>
      <c r="F1012" s="43" t="s">
        <v>51</v>
      </c>
      <c r="G1012"/>
      <c r="J1012" s="231" t="s">
        <v>1027</v>
      </c>
      <c r="K1012" s="94">
        <f>VLOOKUP(K1008, W!$A$111:$BY$385, 18, FALSE)</f>
        <v>0.42499999999999999</v>
      </c>
      <c r="L1012" s="43" t="s">
        <v>51</v>
      </c>
      <c r="N1012" s="41"/>
    </row>
    <row r="1013" spans="2:14" x14ac:dyDescent="0.25">
      <c r="B1013" s="41" t="s">
        <v>1046</v>
      </c>
      <c r="D1013" s="237" t="s">
        <v>1030</v>
      </c>
      <c r="E1013" s="95">
        <f>E991</f>
        <v>4</v>
      </c>
      <c r="F1013" s="43" t="s">
        <v>51</v>
      </c>
      <c r="G1013"/>
      <c r="J1013" s="237" t="s">
        <v>1030</v>
      </c>
      <c r="K1013" s="95">
        <f>K991</f>
        <v>4</v>
      </c>
      <c r="L1013" s="43" t="s">
        <v>51</v>
      </c>
    </row>
    <row r="1014" spans="2:14" x14ac:dyDescent="0.25">
      <c r="B1014" s="41"/>
      <c r="C1014" s="41"/>
      <c r="G1014"/>
    </row>
    <row r="1015" spans="2:14" x14ac:dyDescent="0.25">
      <c r="B1015" s="1" t="s">
        <v>1035</v>
      </c>
      <c r="E1015" s="6"/>
      <c r="G1015"/>
      <c r="K1015" s="6"/>
    </row>
    <row r="1016" spans="2:14" x14ac:dyDescent="0.25">
      <c r="B1016" s="41"/>
      <c r="C1016" s="41"/>
      <c r="D1016" s="4" t="s">
        <v>1038</v>
      </c>
      <c r="E1016" s="28">
        <f>(2.5*E1010+E1013)*E1006*E1011</f>
        <v>91.012500000000003</v>
      </c>
      <c r="F1016" s="43" t="s">
        <v>21</v>
      </c>
      <c r="G1016"/>
      <c r="J1016" s="4" t="s">
        <v>1038</v>
      </c>
      <c r="K1016" s="28">
        <f>(2.5*K1010+K1013)*K1006*K1011</f>
        <v>91.012500000000003</v>
      </c>
      <c r="L1016" s="43" t="s">
        <v>21</v>
      </c>
      <c r="N1016" t="s">
        <v>1017</v>
      </c>
    </row>
    <row r="1017" spans="2:14" ht="18" x14ac:dyDescent="0.35">
      <c r="B1017" s="41"/>
      <c r="D1017" s="4" t="s">
        <v>1039</v>
      </c>
      <c r="E1017" s="28">
        <f>E1016*E1004</f>
        <v>91.012500000000003</v>
      </c>
      <c r="F1017" s="43" t="s">
        <v>21</v>
      </c>
      <c r="G1017"/>
      <c r="J1017" s="4" t="s">
        <v>1040</v>
      </c>
      <c r="K1017" s="28">
        <f>K1016/K1004</f>
        <v>60.675000000000004</v>
      </c>
      <c r="L1017" s="43" t="s">
        <v>21</v>
      </c>
    </row>
    <row r="1018" spans="2:14" x14ac:dyDescent="0.25">
      <c r="B1018" s="1" t="s">
        <v>222</v>
      </c>
      <c r="D1018" s="4" t="s">
        <v>1031</v>
      </c>
      <c r="E1018" s="6" t="str">
        <f>IF(E1017&gt;E975,"YES","NO")</f>
        <v>YES</v>
      </c>
      <c r="F1018" s="43"/>
      <c r="G1018"/>
      <c r="J1018" s="4" t="s">
        <v>1041</v>
      </c>
      <c r="K1018" s="6" t="str">
        <f>IF(K1017&gt;K975,"YES","NO")</f>
        <v>YES</v>
      </c>
      <c r="N1018" s="1" t="s">
        <v>181</v>
      </c>
    </row>
    <row r="1019" spans="2:14" x14ac:dyDescent="0.25">
      <c r="B1019" s="41"/>
      <c r="E1019" s="6"/>
      <c r="G1019"/>
    </row>
    <row r="1020" spans="2:14" x14ac:dyDescent="0.25">
      <c r="E1020" s="6"/>
      <c r="G1020"/>
    </row>
    <row r="1021" spans="2:14" ht="15.75" thickBot="1" x14ac:dyDescent="0.3">
      <c r="B1021" s="35" t="s">
        <v>1016</v>
      </c>
      <c r="C1021" s="36"/>
      <c r="D1021" s="36"/>
      <c r="E1021" s="93"/>
      <c r="F1021" s="36"/>
      <c r="G1021" s="36"/>
      <c r="H1021" s="36"/>
      <c r="I1021" s="36"/>
      <c r="J1021" s="36"/>
      <c r="K1021" s="36"/>
      <c r="L1021" s="36"/>
      <c r="M1021" s="239"/>
      <c r="N1021" s="239"/>
    </row>
    <row r="1022" spans="2:14" ht="15.75" thickTop="1" x14ac:dyDescent="0.25">
      <c r="E1022" s="6"/>
      <c r="G1022"/>
    </row>
    <row r="1023" spans="2:14" ht="18" x14ac:dyDescent="0.35">
      <c r="B1023" t="s">
        <v>1018</v>
      </c>
      <c r="D1023" s="51" t="s">
        <v>163</v>
      </c>
      <c r="E1023" s="52">
        <v>0.75</v>
      </c>
      <c r="G1023"/>
      <c r="J1023" s="49" t="s">
        <v>162</v>
      </c>
      <c r="K1023" s="50">
        <v>2</v>
      </c>
    </row>
    <row r="1024" spans="2:14" x14ac:dyDescent="0.25">
      <c r="E1024" s="6"/>
      <c r="G1024"/>
    </row>
    <row r="1025" spans="2:14" x14ac:dyDescent="0.25">
      <c r="B1025" s="1" t="s">
        <v>1036</v>
      </c>
      <c r="E1025" s="6"/>
      <c r="G1025"/>
      <c r="K1025" s="6"/>
    </row>
    <row r="1026" spans="2:14" x14ac:dyDescent="0.25">
      <c r="B1026" s="41"/>
      <c r="C1026" s="41"/>
      <c r="D1026" s="4" t="s">
        <v>1038</v>
      </c>
      <c r="E1026" s="28">
        <f>0.4*(E1011^2)*(1+3*(E1013/E1009)*(E1011/E1012)^1.5)*(SQRT(E1006*E951*E1012/E1011))</f>
        <v>72.342150026588129</v>
      </c>
      <c r="F1026" s="43" t="s">
        <v>21</v>
      </c>
      <c r="G1026"/>
      <c r="J1026" s="4" t="s">
        <v>1038</v>
      </c>
      <c r="K1026" s="28">
        <f>0.4*(K1011^2)*(1+3*(K1013/K1009)*(K1011/K1012)^1.5)*(SQRT(K1006*K951*K1012/K1011))</f>
        <v>72.342150026588129</v>
      </c>
      <c r="L1026" s="43" t="s">
        <v>21</v>
      </c>
      <c r="N1026" t="s">
        <v>1033</v>
      </c>
    </row>
    <row r="1027" spans="2:14" ht="18" x14ac:dyDescent="0.35">
      <c r="B1027" s="41" t="s">
        <v>1034</v>
      </c>
      <c r="D1027" s="4" t="s">
        <v>1039</v>
      </c>
      <c r="E1027" s="28">
        <f>E1026*E1023</f>
        <v>54.2566125199411</v>
      </c>
      <c r="F1027" s="43" t="s">
        <v>21</v>
      </c>
      <c r="G1027"/>
      <c r="J1027" s="4" t="s">
        <v>1040</v>
      </c>
      <c r="K1027" s="28">
        <f>K1026/K1023</f>
        <v>36.171075013294065</v>
      </c>
      <c r="L1027" s="43" t="s">
        <v>21</v>
      </c>
    </row>
    <row r="1028" spans="2:14" x14ac:dyDescent="0.25">
      <c r="B1028" s="1" t="s">
        <v>222</v>
      </c>
      <c r="D1028" t="s">
        <v>1031</v>
      </c>
      <c r="E1028" s="6" t="str">
        <f>IF(E1027&gt;E975,"OK","N.G.")</f>
        <v>OK</v>
      </c>
      <c r="G1028"/>
      <c r="J1028" s="4" t="s">
        <v>1041</v>
      </c>
      <c r="K1028" s="6" t="str">
        <f>IF(K1027&gt;K975,"OK","N.G.")</f>
        <v>OK</v>
      </c>
      <c r="N1028" s="1" t="s">
        <v>181</v>
      </c>
    </row>
  </sheetData>
  <mergeCells count="10">
    <mergeCell ref="P41:Q41"/>
    <mergeCell ref="P7:Q7"/>
    <mergeCell ref="P220:Q220"/>
    <mergeCell ref="P407:Q407"/>
    <mergeCell ref="P145:Q145"/>
    <mergeCell ref="P456:Q456"/>
    <mergeCell ref="P872:Q872"/>
    <mergeCell ref="P803:Q803"/>
    <mergeCell ref="P821:Q821"/>
    <mergeCell ref="P896:Q896"/>
  </mergeCells>
  <dataValidations count="1">
    <dataValidation type="list" allowBlank="1" showInputMessage="1" showErrorMessage="1" sqref="K168 K171 E334 K334 E123 K123 E168 E171 E237 K237 E304 K304 E394 K394 E442 K442 E511 K511 E544 K544 E630 K630 E656 K656 E738 K738 E764 K764 E842 K842 E924 K924 E1008 K1008">
      <formula1>W141_NAME</formula1>
    </dataValidation>
  </dataValidations>
  <pageMargins left="0.25" right="0.22916666666666666" top="0.75" bottom="0.75" header="0.3" footer="0.3"/>
  <pageSetup paperSize="9" orientation="portrait" r:id="rId1"/>
  <headerFooter>
    <oddHeader>&amp;L14.551 Advanced Steel Design
Ana Gouveia&amp;CAssignment # 2
Flexural Members&amp;R&amp;D
&amp;P/&amp;N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7"/>
  <sheetViews>
    <sheetView view="pageLayout" topLeftCell="A13" zoomScale="70" zoomScaleNormal="100" zoomScalePageLayoutView="70" workbookViewId="0">
      <selection activeCell="J33" sqref="H33:J34"/>
    </sheetView>
  </sheetViews>
  <sheetFormatPr defaultRowHeight="15" x14ac:dyDescent="0.25"/>
  <cols>
    <col min="1" max="1" width="8.7109375" customWidth="1"/>
    <col min="2" max="2" width="11.5703125" customWidth="1"/>
    <col min="3" max="3" width="7.42578125" customWidth="1"/>
    <col min="4" max="4" width="7.7109375" customWidth="1"/>
    <col min="5" max="5" width="6.85546875" customWidth="1"/>
    <col min="6" max="6" width="9" customWidth="1"/>
    <col min="7" max="7" width="12.5703125" customWidth="1"/>
    <col min="8" max="8" width="7.85546875" customWidth="1"/>
    <col min="9" max="9" width="6.28515625" customWidth="1"/>
    <col min="10" max="10" width="7.5703125" customWidth="1"/>
    <col min="11" max="11" width="7.42578125" customWidth="1"/>
    <col min="12" max="12" width="5.7109375" customWidth="1"/>
    <col min="13" max="13" width="5.5703125" customWidth="1"/>
  </cols>
  <sheetData>
    <row r="1" spans="1:11" x14ac:dyDescent="0.25">
      <c r="A1" s="1" t="s">
        <v>13</v>
      </c>
      <c r="H1" s="2" t="s">
        <v>14</v>
      </c>
    </row>
    <row r="9" spans="1:11" x14ac:dyDescent="0.25">
      <c r="G9" s="5" t="s">
        <v>15</v>
      </c>
    </row>
    <row r="11" spans="1:11" ht="18" x14ac:dyDescent="0.35">
      <c r="G11" s="1" t="s">
        <v>16</v>
      </c>
      <c r="H11" s="6" t="s">
        <v>17</v>
      </c>
      <c r="I11" s="7">
        <f>C67</f>
        <v>998.1</v>
      </c>
      <c r="J11" t="str">
        <f>D66</f>
        <v>kip</v>
      </c>
      <c r="K11" s="6" t="str">
        <f>IF(I11&gt;$C$62, "O.K.","N.G.")</f>
        <v>O.K.</v>
      </c>
    </row>
    <row r="12" spans="1:11" ht="18" x14ac:dyDescent="0.35">
      <c r="G12" s="1" t="s">
        <v>18</v>
      </c>
      <c r="H12" s="6" t="s">
        <v>17</v>
      </c>
      <c r="I12" s="6">
        <f>G68</f>
        <v>659.97507712499987</v>
      </c>
      <c r="J12" t="str">
        <f>H68</f>
        <v>kip</v>
      </c>
      <c r="K12" s="6" t="str">
        <f>IF(I12&gt;$C$62, "O.K.","N.G.")</f>
        <v>O.K.</v>
      </c>
    </row>
    <row r="20" spans="1:12" x14ac:dyDescent="0.25">
      <c r="E20" s="3"/>
      <c r="H20" s="3"/>
      <c r="K20" s="3"/>
    </row>
    <row r="21" spans="1:12" x14ac:dyDescent="0.25">
      <c r="A21" s="8" t="s">
        <v>19</v>
      </c>
      <c r="C21" s="8" t="s">
        <v>20</v>
      </c>
      <c r="D21" s="9">
        <v>120</v>
      </c>
      <c r="E21" s="3" t="s">
        <v>21</v>
      </c>
      <c r="F21" s="8" t="s">
        <v>22</v>
      </c>
      <c r="G21" s="9"/>
      <c r="H21" s="3" t="str">
        <f>$E$21</f>
        <v>kip</v>
      </c>
      <c r="I21" s="8" t="s">
        <v>23</v>
      </c>
      <c r="J21" s="9"/>
      <c r="K21" s="3" t="str">
        <f>$E$21</f>
        <v>kip</v>
      </c>
      <c r="L21" s="6"/>
    </row>
    <row r="22" spans="1:12" x14ac:dyDescent="0.25">
      <c r="C22" s="8" t="s">
        <v>24</v>
      </c>
      <c r="D22" s="9">
        <v>275</v>
      </c>
      <c r="E22" s="3" t="str">
        <f>E21</f>
        <v>kip</v>
      </c>
      <c r="F22" s="8" t="s">
        <v>25</v>
      </c>
      <c r="G22" s="9"/>
      <c r="H22" s="3" t="str">
        <f>$E$21</f>
        <v>kip</v>
      </c>
      <c r="I22" s="8" t="s">
        <v>26</v>
      </c>
      <c r="J22" s="9"/>
      <c r="K22" s="3" t="str">
        <f>$E$21</f>
        <v>kip</v>
      </c>
      <c r="L22" s="6"/>
    </row>
    <row r="23" spans="1:12" x14ac:dyDescent="0.25">
      <c r="C23" s="6"/>
      <c r="D23" s="6"/>
      <c r="E23" s="3"/>
      <c r="F23" s="6"/>
      <c r="G23" s="6"/>
      <c r="H23" s="3"/>
      <c r="I23" s="8" t="s">
        <v>27</v>
      </c>
      <c r="J23" s="9"/>
      <c r="K23" s="3" t="str">
        <f>$E$21</f>
        <v>kip</v>
      </c>
      <c r="L23" s="6"/>
    </row>
    <row r="24" spans="1:12" x14ac:dyDescent="0.25">
      <c r="C24" s="6"/>
      <c r="D24" s="6"/>
      <c r="E24" s="3"/>
      <c r="F24" s="6"/>
      <c r="G24" s="6"/>
      <c r="H24" s="3"/>
      <c r="I24" s="6"/>
      <c r="J24" s="6"/>
      <c r="K24" s="3"/>
      <c r="L24" s="6"/>
    </row>
    <row r="25" spans="1:12" x14ac:dyDescent="0.25">
      <c r="A25" s="8" t="s">
        <v>28</v>
      </c>
      <c r="C25" s="8" t="s">
        <v>29</v>
      </c>
      <c r="D25" s="9" t="s">
        <v>30</v>
      </c>
      <c r="E25" s="3"/>
      <c r="F25" s="8" t="s">
        <v>31</v>
      </c>
      <c r="G25" s="9">
        <v>50</v>
      </c>
      <c r="H25" s="3"/>
      <c r="I25" s="6"/>
      <c r="J25" s="6"/>
      <c r="K25" s="3"/>
      <c r="L25" s="6"/>
    </row>
    <row r="26" spans="1:12" x14ac:dyDescent="0.25">
      <c r="A26" s="8"/>
      <c r="H26" s="3"/>
      <c r="I26" s="6"/>
      <c r="J26" s="6"/>
      <c r="K26" s="3"/>
      <c r="L26" s="6"/>
    </row>
    <row r="27" spans="1:12" ht="15.75" x14ac:dyDescent="0.3">
      <c r="A27" s="10" t="s">
        <v>32</v>
      </c>
      <c r="B27" s="11"/>
      <c r="C27" s="12" t="s">
        <v>33</v>
      </c>
      <c r="D27" s="13">
        <f>G25</f>
        <v>50</v>
      </c>
      <c r="E27" s="10" t="s">
        <v>34</v>
      </c>
      <c r="F27" s="10" t="s">
        <v>35</v>
      </c>
      <c r="G27" s="11"/>
      <c r="H27" s="12" t="s">
        <v>36</v>
      </c>
      <c r="I27" s="13">
        <v>29000</v>
      </c>
      <c r="J27" s="6"/>
      <c r="K27" s="3"/>
      <c r="L27" s="6"/>
    </row>
    <row r="28" spans="1:12" ht="15.75" x14ac:dyDescent="0.3">
      <c r="A28" s="10" t="s">
        <v>37</v>
      </c>
      <c r="B28" s="11"/>
      <c r="C28" s="12" t="s">
        <v>38</v>
      </c>
      <c r="D28" s="13">
        <v>65</v>
      </c>
      <c r="E28" s="10" t="s">
        <v>34</v>
      </c>
      <c r="F28" s="10" t="s">
        <v>39</v>
      </c>
      <c r="G28" s="11"/>
      <c r="H28" s="12" t="s">
        <v>40</v>
      </c>
      <c r="I28" s="13">
        <v>1</v>
      </c>
      <c r="J28" s="6"/>
      <c r="K28" s="3"/>
      <c r="L28" s="6"/>
    </row>
    <row r="29" spans="1:12" ht="15.75" x14ac:dyDescent="0.3">
      <c r="A29" s="10" t="s">
        <v>41</v>
      </c>
      <c r="B29" s="11"/>
      <c r="C29" s="12" t="s">
        <v>42</v>
      </c>
      <c r="D29" s="13">
        <v>25</v>
      </c>
      <c r="E29" s="10" t="s">
        <v>43</v>
      </c>
      <c r="F29" s="10" t="s">
        <v>44</v>
      </c>
      <c r="G29" s="11"/>
      <c r="H29" s="12" t="s">
        <v>45</v>
      </c>
      <c r="I29" s="13">
        <v>0</v>
      </c>
      <c r="J29" s="10" t="s">
        <v>43</v>
      </c>
      <c r="K29" s="3"/>
      <c r="L29" s="6"/>
    </row>
    <row r="30" spans="1:12" x14ac:dyDescent="0.25">
      <c r="F30" s="14"/>
      <c r="G30" s="14"/>
      <c r="H30" s="11"/>
      <c r="I30" s="11"/>
      <c r="J30" s="6"/>
      <c r="K30" s="3"/>
      <c r="L30" s="6"/>
    </row>
    <row r="31" spans="1:12" x14ac:dyDescent="0.25">
      <c r="A31" s="15" t="s">
        <v>46</v>
      </c>
      <c r="B31" s="11"/>
      <c r="C31" s="12" t="s">
        <v>47</v>
      </c>
      <c r="D31" s="16" t="s">
        <v>151</v>
      </c>
      <c r="E31" s="11"/>
      <c r="F31" s="11"/>
      <c r="G31" s="11"/>
      <c r="H31" s="17" t="s">
        <v>48</v>
      </c>
      <c r="I31" s="18">
        <v>2</v>
      </c>
      <c r="J31" s="11"/>
      <c r="K31" s="3"/>
      <c r="L31" s="6"/>
    </row>
    <row r="32" spans="1:12" x14ac:dyDescent="0.25">
      <c r="A32" s="11"/>
      <c r="B32" s="11"/>
      <c r="C32" s="11"/>
      <c r="D32" s="11"/>
      <c r="E32" s="11"/>
      <c r="F32" s="11"/>
      <c r="G32" s="11"/>
      <c r="H32" s="11"/>
      <c r="I32" s="11"/>
      <c r="J32" s="11"/>
      <c r="K32" s="3"/>
      <c r="L32" s="6"/>
    </row>
    <row r="33" spans="1:12" ht="15.75" x14ac:dyDescent="0.3">
      <c r="A33" s="10" t="s">
        <v>49</v>
      </c>
      <c r="B33" s="10"/>
      <c r="C33" s="12" t="s">
        <v>50</v>
      </c>
      <c r="D33" s="19">
        <f>VLOOKUP(D31, C_PROP, 5, FALSE)</f>
        <v>10</v>
      </c>
      <c r="E33" s="11" t="s">
        <v>51</v>
      </c>
      <c r="F33" s="10" t="s">
        <v>52</v>
      </c>
      <c r="G33" s="10"/>
      <c r="H33" s="12" t="s">
        <v>53</v>
      </c>
      <c r="I33" s="19">
        <f>VLOOKUP(D31, C_PROP, 29, FALSE)</f>
        <v>91.1</v>
      </c>
      <c r="J33" s="10" t="s">
        <v>54</v>
      </c>
      <c r="K33" s="3"/>
      <c r="L33" s="6"/>
    </row>
    <row r="34" spans="1:12" ht="15.75" x14ac:dyDescent="0.3">
      <c r="A34" s="10" t="s">
        <v>55</v>
      </c>
      <c r="B34" s="11"/>
      <c r="C34" s="12" t="s">
        <v>56</v>
      </c>
      <c r="D34" s="19">
        <f>VLOOKUP(D31, C_PROP, 8, FALSE)</f>
        <v>2.89</v>
      </c>
      <c r="E34" s="11" t="s">
        <v>51</v>
      </c>
      <c r="F34" s="10" t="s">
        <v>57</v>
      </c>
      <c r="G34" s="11"/>
      <c r="H34" s="12" t="s">
        <v>58</v>
      </c>
      <c r="I34" s="19">
        <f>VLOOKUP(D31, C_PROP, 33, FALSE)</f>
        <v>3.34</v>
      </c>
      <c r="J34" s="10" t="s">
        <v>54</v>
      </c>
      <c r="K34" s="3"/>
      <c r="L34" s="6"/>
    </row>
    <row r="35" spans="1:12" ht="15.75" x14ac:dyDescent="0.3">
      <c r="A35" s="10" t="s">
        <v>59</v>
      </c>
      <c r="B35" s="11"/>
      <c r="C35" s="12" t="s">
        <v>60</v>
      </c>
      <c r="D35" s="19">
        <f>VLOOKUP(D31, C_PROP, 12, FALSE)</f>
        <v>0.436</v>
      </c>
      <c r="E35" s="11" t="s">
        <v>51</v>
      </c>
      <c r="F35" s="10" t="s">
        <v>61</v>
      </c>
      <c r="G35" s="11"/>
      <c r="H35" s="12" t="s">
        <v>62</v>
      </c>
      <c r="I35" s="19">
        <f>VLOOKUP(D31, C_PROP, 19, FALSE)</f>
        <v>0.61699999999999999</v>
      </c>
      <c r="J35" s="10" t="s">
        <v>54</v>
      </c>
      <c r="K35" s="3"/>
      <c r="L35" s="6"/>
    </row>
    <row r="36" spans="1:12" ht="15.75" x14ac:dyDescent="0.3">
      <c r="A36" s="10" t="s">
        <v>63</v>
      </c>
      <c r="B36" s="11"/>
      <c r="C36" s="12" t="s">
        <v>64</v>
      </c>
      <c r="D36" s="19">
        <f>VLOOKUP(D31, C_PROP, 11, FALSE)</f>
        <v>0.52600000000000002</v>
      </c>
      <c r="E36" s="11" t="s">
        <v>51</v>
      </c>
      <c r="F36" s="10" t="s">
        <v>65</v>
      </c>
      <c r="G36" s="11"/>
      <c r="H36" s="12" t="s">
        <v>66</v>
      </c>
      <c r="I36" s="19">
        <f>VLOOKUP(D31, C_PROP, 38, FALSE)</f>
        <v>0.68700000000000006</v>
      </c>
      <c r="J36" s="10" t="s">
        <v>54</v>
      </c>
      <c r="K36" s="3"/>
      <c r="L36" s="6"/>
    </row>
    <row r="37" spans="1:12" ht="15.75" x14ac:dyDescent="0.3">
      <c r="A37" s="10" t="s">
        <v>67</v>
      </c>
      <c r="B37" s="11"/>
      <c r="C37" s="12" t="s">
        <v>68</v>
      </c>
      <c r="D37" s="19">
        <f>VLOOKUP(D31, C_PROP, 4, FALSE)</f>
        <v>7.34</v>
      </c>
      <c r="E37" s="10" t="s">
        <v>69</v>
      </c>
      <c r="F37" s="11" t="s">
        <v>70</v>
      </c>
      <c r="G37" s="11"/>
      <c r="H37" s="17" t="s">
        <v>71</v>
      </c>
      <c r="I37" s="19">
        <f>VLOOKUP(D31, C_PROP, 19, FALSE)</f>
        <v>0.61699999999999999</v>
      </c>
      <c r="J37" s="11" t="str">
        <f>E36</f>
        <v>in</v>
      </c>
      <c r="K37" s="3"/>
      <c r="L37" s="6"/>
    </row>
    <row r="38" spans="1:12" x14ac:dyDescent="0.25">
      <c r="K38" s="3"/>
      <c r="L38" s="6"/>
    </row>
    <row r="39" spans="1:12" ht="15.75" x14ac:dyDescent="0.3">
      <c r="A39" s="15" t="s">
        <v>72</v>
      </c>
      <c r="B39" s="11"/>
      <c r="C39" s="12" t="s">
        <v>33</v>
      </c>
      <c r="D39" s="18">
        <v>50</v>
      </c>
      <c r="E39" s="11" t="s">
        <v>34</v>
      </c>
      <c r="F39" s="11"/>
      <c r="G39" s="11"/>
      <c r="H39" s="17" t="s">
        <v>48</v>
      </c>
      <c r="I39" s="18">
        <v>1</v>
      </c>
      <c r="J39" s="11"/>
      <c r="K39" s="3"/>
      <c r="L39" s="6"/>
    </row>
    <row r="40" spans="1:12" x14ac:dyDescent="0.25">
      <c r="A40" s="11"/>
      <c r="B40" s="11"/>
      <c r="C40" s="11"/>
      <c r="D40" s="11"/>
      <c r="E40" s="11"/>
      <c r="F40" s="11"/>
      <c r="G40" s="11"/>
      <c r="H40" s="11"/>
      <c r="I40" s="11"/>
      <c r="J40" s="11"/>
      <c r="K40" s="3"/>
      <c r="L40" s="6"/>
    </row>
    <row r="41" spans="1:12" ht="15.75" x14ac:dyDescent="0.3">
      <c r="A41" s="10" t="s">
        <v>73</v>
      </c>
      <c r="B41" s="10"/>
      <c r="C41" s="12" t="s">
        <v>74</v>
      </c>
      <c r="D41" s="20">
        <f>D33</f>
        <v>10</v>
      </c>
      <c r="E41" s="11" t="s">
        <v>51</v>
      </c>
      <c r="F41" s="10" t="s">
        <v>75</v>
      </c>
      <c r="G41" s="10"/>
      <c r="H41" s="12" t="s">
        <v>76</v>
      </c>
      <c r="I41" s="13"/>
      <c r="J41" s="11" t="s">
        <v>51</v>
      </c>
      <c r="K41" s="3"/>
      <c r="L41" s="6"/>
    </row>
    <row r="42" spans="1:12" ht="15.75" x14ac:dyDescent="0.3">
      <c r="A42" s="10" t="s">
        <v>77</v>
      </c>
      <c r="B42" s="11"/>
      <c r="C42" s="12" t="s">
        <v>78</v>
      </c>
      <c r="D42" s="21">
        <v>0.75</v>
      </c>
      <c r="E42" s="11" t="s">
        <v>51</v>
      </c>
      <c r="F42" s="10" t="s">
        <v>79</v>
      </c>
      <c r="G42" s="11"/>
      <c r="H42" s="12" t="s">
        <v>80</v>
      </c>
      <c r="I42" s="13"/>
      <c r="J42" s="11" t="s">
        <v>51</v>
      </c>
      <c r="K42" s="3"/>
      <c r="L42" s="6"/>
    </row>
    <row r="43" spans="1:12" ht="18" x14ac:dyDescent="0.35">
      <c r="C43" s="6" t="s">
        <v>81</v>
      </c>
      <c r="D43" s="9">
        <v>0.9</v>
      </c>
      <c r="H43" s="6" t="s">
        <v>82</v>
      </c>
      <c r="I43" s="22"/>
      <c r="K43" s="3"/>
    </row>
    <row r="44" spans="1:12" x14ac:dyDescent="0.25">
      <c r="C44" s="6"/>
      <c r="H44" s="3"/>
      <c r="K44" s="3"/>
    </row>
    <row r="45" spans="1:12" x14ac:dyDescent="0.25">
      <c r="A45" s="1" t="s">
        <v>83</v>
      </c>
      <c r="E45" s="3"/>
      <c r="H45" s="3"/>
      <c r="K45" s="3"/>
    </row>
    <row r="46" spans="1:12" x14ac:dyDescent="0.25">
      <c r="E46" s="3"/>
      <c r="H46" s="3"/>
      <c r="K46" s="3"/>
    </row>
    <row r="47" spans="1:12" ht="18" x14ac:dyDescent="0.35">
      <c r="A47" s="1" t="s">
        <v>84</v>
      </c>
      <c r="C47" s="8" t="s">
        <v>85</v>
      </c>
      <c r="D47" s="23">
        <v>0.875</v>
      </c>
      <c r="E47" s="3" t="s">
        <v>51</v>
      </c>
      <c r="F47" s="8" t="s">
        <v>86</v>
      </c>
      <c r="G47" s="23">
        <f>D47+1/16</f>
        <v>0.9375</v>
      </c>
      <c r="H47" s="3" t="str">
        <f>E47</f>
        <v>in</v>
      </c>
      <c r="I47" s="8" t="s">
        <v>87</v>
      </c>
      <c r="J47" s="9"/>
      <c r="K47" s="3" t="str">
        <f>E47</f>
        <v>in</v>
      </c>
    </row>
    <row r="48" spans="1:12" x14ac:dyDescent="0.25">
      <c r="C48" s="8" t="s">
        <v>88</v>
      </c>
      <c r="D48" s="9">
        <v>2</v>
      </c>
      <c r="E48" s="3"/>
      <c r="F48" s="8" t="s">
        <v>89</v>
      </c>
      <c r="G48" s="9"/>
      <c r="H48" s="3"/>
      <c r="I48" s="6"/>
      <c r="J48" s="6"/>
      <c r="K48" s="3"/>
    </row>
    <row r="49" spans="1:11" x14ac:dyDescent="0.25">
      <c r="C49" s="8" t="s">
        <v>90</v>
      </c>
      <c r="D49" s="9"/>
      <c r="E49" s="3"/>
      <c r="F49" s="8" t="s">
        <v>91</v>
      </c>
      <c r="G49" s="9">
        <v>4</v>
      </c>
      <c r="H49" s="3" t="str">
        <f>E47</f>
        <v>in</v>
      </c>
      <c r="I49" s="8" t="s">
        <v>92</v>
      </c>
      <c r="J49" s="9"/>
      <c r="K49" s="3" t="str">
        <f>E47</f>
        <v>in</v>
      </c>
    </row>
    <row r="50" spans="1:11" ht="18" x14ac:dyDescent="0.35">
      <c r="C50" s="8" t="s">
        <v>29</v>
      </c>
      <c r="D50" s="9" t="s">
        <v>30</v>
      </c>
      <c r="E50" s="3"/>
      <c r="F50" s="8" t="s">
        <v>31</v>
      </c>
      <c r="G50" s="9">
        <v>50</v>
      </c>
      <c r="H50" s="3"/>
      <c r="I50" s="6" t="s">
        <v>93</v>
      </c>
      <c r="J50" s="9"/>
      <c r="K50" s="3"/>
    </row>
    <row r="51" spans="1:11" x14ac:dyDescent="0.25">
      <c r="E51" s="3"/>
      <c r="H51" s="3"/>
      <c r="K51" s="3"/>
    </row>
    <row r="52" spans="1:11" x14ac:dyDescent="0.25">
      <c r="A52" s="1" t="s">
        <v>94</v>
      </c>
      <c r="H52" s="3"/>
      <c r="K52" s="3"/>
    </row>
    <row r="53" spans="1:11" x14ac:dyDescent="0.25">
      <c r="H53" s="3"/>
      <c r="K53" s="3"/>
    </row>
    <row r="54" spans="1:11" x14ac:dyDescent="0.25">
      <c r="K54" s="3"/>
    </row>
    <row r="55" spans="1:11" x14ac:dyDescent="0.25">
      <c r="A55" s="1" t="s">
        <v>1</v>
      </c>
      <c r="B55" s="4" t="s">
        <v>95</v>
      </c>
      <c r="C55" t="s">
        <v>96</v>
      </c>
      <c r="K55" s="3"/>
    </row>
    <row r="57" spans="1:11" x14ac:dyDescent="0.25">
      <c r="A57" s="1" t="s">
        <v>2</v>
      </c>
      <c r="B57" s="4" t="s">
        <v>97</v>
      </c>
      <c r="C57" t="s">
        <v>98</v>
      </c>
    </row>
    <row r="58" spans="1:11" x14ac:dyDescent="0.25">
      <c r="B58" s="4" t="s">
        <v>99</v>
      </c>
      <c r="C58" t="s">
        <v>100</v>
      </c>
    </row>
    <row r="59" spans="1:11" x14ac:dyDescent="0.25">
      <c r="B59" s="4" t="s">
        <v>101</v>
      </c>
      <c r="C59" t="s">
        <v>102</v>
      </c>
    </row>
    <row r="61" spans="1:11" ht="15.75" thickBot="1" x14ac:dyDescent="0.3">
      <c r="A61" s="1" t="s">
        <v>3</v>
      </c>
    </row>
    <row r="62" spans="1:11" ht="15.75" thickBot="1" x14ac:dyDescent="0.3">
      <c r="A62" s="4" t="s">
        <v>97</v>
      </c>
      <c r="B62" s="24" t="s">
        <v>103</v>
      </c>
      <c r="C62" s="25">
        <f>1.2*D21+1.6*D22</f>
        <v>584</v>
      </c>
      <c r="D62" s="26" t="str">
        <f>E21</f>
        <v>kip</v>
      </c>
    </row>
    <row r="63" spans="1:11" x14ac:dyDescent="0.25">
      <c r="A63" s="4"/>
      <c r="B63" s="6"/>
      <c r="C63" s="6"/>
    </row>
    <row r="64" spans="1:11" x14ac:dyDescent="0.25">
      <c r="A64" s="4" t="s">
        <v>99</v>
      </c>
      <c r="B64" s="27" t="s">
        <v>104</v>
      </c>
      <c r="F64" s="27" t="s">
        <v>105</v>
      </c>
    </row>
    <row r="65" spans="1:10" ht="17.25" x14ac:dyDescent="0.25">
      <c r="B65" s="6" t="s">
        <v>106</v>
      </c>
      <c r="C65" s="28">
        <f>((I31*D37)+D42*I39*D41)</f>
        <v>22.18</v>
      </c>
      <c r="D65" t="s">
        <v>107</v>
      </c>
      <c r="F65" s="6" t="s">
        <v>108</v>
      </c>
      <c r="G65" s="28">
        <f>((I31*D37)+D42*I39*D41)-(D48*(G47+1/16)*(D42*I39+I31*D36))</f>
        <v>18.576000000000001</v>
      </c>
      <c r="H65" t="s">
        <v>107</v>
      </c>
    </row>
    <row r="66" spans="1:10" ht="15.75" thickBot="1" x14ac:dyDescent="0.3">
      <c r="B66" s="6" t="s">
        <v>109</v>
      </c>
      <c r="C66" s="28">
        <f>D27*(I31*D37)+D39*D42*I39*D41</f>
        <v>1109</v>
      </c>
      <c r="D66" t="str">
        <f>D62</f>
        <v>kip</v>
      </c>
      <c r="F66" s="6" t="s">
        <v>110</v>
      </c>
      <c r="G66" s="28">
        <f>1-I37/(D48*G49)</f>
        <v>0.922875</v>
      </c>
    </row>
    <row r="67" spans="1:10" ht="18.75" thickBot="1" x14ac:dyDescent="0.4">
      <c r="B67" s="24" t="s">
        <v>17</v>
      </c>
      <c r="C67" s="29">
        <f>C66*$D$43</f>
        <v>998.1</v>
      </c>
      <c r="D67" s="26" t="str">
        <f>D66</f>
        <v>kip</v>
      </c>
      <c r="E67" s="6"/>
      <c r="F67" s="6" t="s">
        <v>109</v>
      </c>
      <c r="G67" s="28">
        <v>733.30564124999989</v>
      </c>
      <c r="H67" t="s">
        <v>21</v>
      </c>
    </row>
    <row r="68" spans="1:10" ht="18.75" thickBot="1" x14ac:dyDescent="0.4">
      <c r="F68" s="24" t="s">
        <v>17</v>
      </c>
      <c r="G68" s="29">
        <v>659.97507712499987</v>
      </c>
      <c r="H68" s="26" t="s">
        <v>21</v>
      </c>
    </row>
    <row r="70" spans="1:10" x14ac:dyDescent="0.25">
      <c r="A70" s="4" t="s">
        <v>101</v>
      </c>
      <c r="B70" s="30" t="s">
        <v>111</v>
      </c>
    </row>
    <row r="72" spans="1:10" x14ac:dyDescent="0.25">
      <c r="A72" s="31" t="s">
        <v>112</v>
      </c>
      <c r="B72" s="11"/>
      <c r="C72" s="11"/>
      <c r="D72" s="11"/>
      <c r="E72" s="11"/>
      <c r="F72" s="11"/>
      <c r="G72" s="11"/>
      <c r="H72" s="11"/>
      <c r="I72" s="11"/>
      <c r="J72" s="11"/>
    </row>
    <row r="73" spans="1:10" x14ac:dyDescent="0.25">
      <c r="A73" s="11"/>
      <c r="B73" s="11"/>
      <c r="C73" s="11"/>
      <c r="D73" s="11"/>
      <c r="E73" s="11"/>
      <c r="F73" s="11"/>
      <c r="G73" s="11"/>
      <c r="H73" s="11"/>
      <c r="I73" s="11"/>
      <c r="J73" s="11"/>
    </row>
    <row r="74" spans="1:10" ht="15.75" x14ac:dyDescent="0.3">
      <c r="A74" s="10" t="s">
        <v>113</v>
      </c>
      <c r="B74" s="11"/>
      <c r="C74" s="12" t="s">
        <v>114</v>
      </c>
      <c r="D74" s="32">
        <f>I31*D37+I39*D42*D41</f>
        <v>22.18</v>
      </c>
      <c r="E74" s="10" t="s">
        <v>69</v>
      </c>
      <c r="F74" s="10" t="s">
        <v>115</v>
      </c>
      <c r="G74" s="11"/>
      <c r="H74" s="12" t="s">
        <v>116</v>
      </c>
      <c r="I74" s="18" t="e">
        <f>(D17*D58+D62*D64+D68*D70+D39*I37+D47*I45)/D74</f>
        <v>#VALUE!</v>
      </c>
      <c r="J74" s="11" t="s">
        <v>51</v>
      </c>
    </row>
    <row r="75" spans="1:10" ht="15.75" x14ac:dyDescent="0.3">
      <c r="A75" s="10" t="s">
        <v>117</v>
      </c>
      <c r="B75" s="11"/>
      <c r="C75" s="12" t="s">
        <v>118</v>
      </c>
      <c r="D75" s="18" t="e">
        <f>D15+D31+I31+D38+D43</f>
        <v>#VALUE!</v>
      </c>
      <c r="E75" s="11" t="s">
        <v>51</v>
      </c>
      <c r="F75" s="10" t="s">
        <v>119</v>
      </c>
      <c r="G75" s="11"/>
      <c r="H75" s="12" t="s">
        <v>120</v>
      </c>
      <c r="I75" s="18" t="e">
        <f>D75-I74</f>
        <v>#VALUE!</v>
      </c>
      <c r="J75" s="11" t="s">
        <v>51</v>
      </c>
    </row>
    <row r="76" spans="1:10" ht="15.75" x14ac:dyDescent="0.3">
      <c r="A76" s="10" t="s">
        <v>121</v>
      </c>
      <c r="B76" s="11"/>
      <c r="C76" s="12" t="s">
        <v>122</v>
      </c>
      <c r="D76" s="18">
        <f>D15-I15</f>
        <v>0</v>
      </c>
      <c r="E76" s="11" t="s">
        <v>51</v>
      </c>
      <c r="F76" s="10" t="s">
        <v>123</v>
      </c>
      <c r="G76" s="11"/>
      <c r="H76" s="12" t="s">
        <v>124</v>
      </c>
      <c r="I76" s="18" t="e">
        <f>I74</f>
        <v>#VALUE!</v>
      </c>
      <c r="J76" s="11" t="s">
        <v>51</v>
      </c>
    </row>
    <row r="77" spans="1:10" ht="15.75" x14ac:dyDescent="0.3">
      <c r="A77" s="10" t="s">
        <v>125</v>
      </c>
      <c r="B77" s="11"/>
      <c r="C77" s="12" t="s">
        <v>126</v>
      </c>
      <c r="D77" s="18" t="e">
        <f>(D18+D17*((I74-D58)^2))+(I63+D62*((I74-D64)^2))+(I69+D68*((I74-D70)^2))+(I35+D39*((I74-I37)^2))+(I43+D47*((I74-I45)^2))</f>
        <v>#VALUE!</v>
      </c>
      <c r="E77" s="10" t="s">
        <v>54</v>
      </c>
      <c r="F77" s="10" t="s">
        <v>127</v>
      </c>
      <c r="G77" s="11"/>
      <c r="H77" s="12" t="s">
        <v>128</v>
      </c>
      <c r="I77" s="18">
        <f>I68+I62+I44+I36+I18</f>
        <v>0.68700000000000006</v>
      </c>
      <c r="J77" s="10" t="s">
        <v>54</v>
      </c>
    </row>
    <row r="78" spans="1:10" x14ac:dyDescent="0.25">
      <c r="A78" s="10" t="s">
        <v>129</v>
      </c>
      <c r="B78" s="11"/>
      <c r="C78" s="12" t="s">
        <v>130</v>
      </c>
      <c r="D78" s="18">
        <f>IF((I58/I77)&gt;0.23,D69+D63+I46+I38+D20,0)</f>
        <v>0</v>
      </c>
      <c r="E78" s="10" t="s">
        <v>54</v>
      </c>
      <c r="F78" s="10" t="s">
        <v>131</v>
      </c>
      <c r="G78" s="11"/>
      <c r="H78" s="12" t="s">
        <v>132</v>
      </c>
      <c r="I78" s="18">
        <f>D69+D63+I46+I38+D20</f>
        <v>0</v>
      </c>
      <c r="J78" s="10" t="s">
        <v>54</v>
      </c>
    </row>
    <row r="79" spans="1:10" ht="15.75" x14ac:dyDescent="0.3">
      <c r="A79" s="10" t="s">
        <v>133</v>
      </c>
      <c r="B79" s="11"/>
      <c r="C79" s="12" t="s">
        <v>134</v>
      </c>
      <c r="D79" s="18" t="e">
        <f>((D77/D74)^0.5)</f>
        <v>#VALUE!</v>
      </c>
      <c r="E79" s="11" t="s">
        <v>51</v>
      </c>
      <c r="F79" s="10" t="s">
        <v>135</v>
      </c>
      <c r="G79" s="11"/>
      <c r="H79" s="12" t="s">
        <v>136</v>
      </c>
      <c r="I79" s="33" t="e">
        <f>D77/I75</f>
        <v>#VALUE!</v>
      </c>
      <c r="J79" s="10" t="s">
        <v>137</v>
      </c>
    </row>
    <row r="80" spans="1:10" ht="15.75" x14ac:dyDescent="0.3">
      <c r="A80" s="10" t="s">
        <v>138</v>
      </c>
      <c r="B80" s="11"/>
      <c r="C80" s="12" t="s">
        <v>139</v>
      </c>
      <c r="D80" s="34">
        <f>((I77/D74)^0.5)</f>
        <v>0.17599389283608577</v>
      </c>
      <c r="E80" s="11" t="s">
        <v>51</v>
      </c>
      <c r="F80" s="10" t="s">
        <v>140</v>
      </c>
      <c r="G80" s="11"/>
      <c r="H80" s="12" t="s">
        <v>141</v>
      </c>
      <c r="I80" s="33" t="e">
        <f>D77/I76</f>
        <v>#VALUE!</v>
      </c>
      <c r="J80" s="10" t="s">
        <v>137</v>
      </c>
    </row>
    <row r="81" spans="1:10" ht="15.75" x14ac:dyDescent="0.3">
      <c r="A81" s="10" t="s">
        <v>142</v>
      </c>
      <c r="B81" s="11"/>
      <c r="C81" s="12" t="s">
        <v>143</v>
      </c>
      <c r="D81" s="18" t="e">
        <f>(I15*D16*(D75-I74-(I15/2)-I31))+I15*D16*(I74-D43-D37-(I15/2))+((I16/2)*((D75-I74-I15)^2))+((I16/2)*((I74-I15-D31-D43-D36)^2))</f>
        <v>#VALUE!</v>
      </c>
      <c r="E81" s="10" t="s">
        <v>137</v>
      </c>
      <c r="F81" s="10" t="s">
        <v>144</v>
      </c>
      <c r="G81" s="11"/>
      <c r="H81" s="12" t="s">
        <v>145</v>
      </c>
      <c r="I81" s="18" t="e">
        <f>D81+(I31*I30*(D75-I74-(I31/2)))+(I31*I30*(I74-(I31/2)))+(D47*(D75-I45))+(D39*(I74-I37))</f>
        <v>#VALUE!</v>
      </c>
      <c r="J81" s="10" t="s">
        <v>137</v>
      </c>
    </row>
    <row r="85" spans="1:10" x14ac:dyDescent="0.25">
      <c r="A85" s="1" t="s">
        <v>146</v>
      </c>
    </row>
    <row r="93" spans="1:10" x14ac:dyDescent="0.25">
      <c r="A93" s="1" t="s">
        <v>1</v>
      </c>
    </row>
    <row r="95" spans="1:10" x14ac:dyDescent="0.25">
      <c r="A95" s="1" t="s">
        <v>2</v>
      </c>
    </row>
    <row r="99" spans="1:1" x14ac:dyDescent="0.25">
      <c r="A99" s="1" t="s">
        <v>3</v>
      </c>
    </row>
    <row r="108" spans="1:1" x14ac:dyDescent="0.25">
      <c r="A108" s="1" t="s">
        <v>147</v>
      </c>
    </row>
    <row r="116" spans="1:1" x14ac:dyDescent="0.25">
      <c r="A116" s="1" t="s">
        <v>1</v>
      </c>
    </row>
    <row r="118" spans="1:1" x14ac:dyDescent="0.25">
      <c r="A118" s="1" t="s">
        <v>2</v>
      </c>
    </row>
    <row r="122" spans="1:1" x14ac:dyDescent="0.25">
      <c r="A122" s="1" t="s">
        <v>3</v>
      </c>
    </row>
    <row r="131" spans="1:1" x14ac:dyDescent="0.25">
      <c r="A131" s="1" t="s">
        <v>148</v>
      </c>
    </row>
    <row r="139" spans="1:1" x14ac:dyDescent="0.25">
      <c r="A139" s="1" t="s">
        <v>1</v>
      </c>
    </row>
    <row r="141" spans="1:1" x14ac:dyDescent="0.25">
      <c r="A141" s="1" t="s">
        <v>2</v>
      </c>
    </row>
    <row r="145" spans="1:1" x14ac:dyDescent="0.25">
      <c r="A145" s="1" t="s">
        <v>3</v>
      </c>
    </row>
    <row r="160" spans="1:1" x14ac:dyDescent="0.25">
      <c r="A160" s="1" t="s">
        <v>149</v>
      </c>
    </row>
    <row r="168" spans="1:1" x14ac:dyDescent="0.25">
      <c r="A168" s="1" t="s">
        <v>1</v>
      </c>
    </row>
    <row r="170" spans="1:1" x14ac:dyDescent="0.25">
      <c r="A170" s="1" t="s">
        <v>2</v>
      </c>
    </row>
    <row r="174" spans="1:1" x14ac:dyDescent="0.25">
      <c r="A174" s="1" t="s">
        <v>3</v>
      </c>
    </row>
    <row r="183" spans="1:1" x14ac:dyDescent="0.25">
      <c r="A183" s="1" t="s">
        <v>150</v>
      </c>
    </row>
    <row r="191" spans="1:1" x14ac:dyDescent="0.25">
      <c r="A191" s="1" t="s">
        <v>1</v>
      </c>
    </row>
    <row r="193" spans="1:1" x14ac:dyDescent="0.25">
      <c r="A193" s="1" t="s">
        <v>2</v>
      </c>
    </row>
    <row r="197" spans="1:1" x14ac:dyDescent="0.25">
      <c r="A197" s="1" t="s">
        <v>3</v>
      </c>
    </row>
  </sheetData>
  <dataValidations count="1">
    <dataValidation type="list" allowBlank="1" showInputMessage="1" showErrorMessage="1" promptTitle="Select Channel" sqref="D31">
      <formula1>C_NAME</formula1>
    </dataValidation>
  </dataValidations>
  <pageMargins left="0.45" right="0.72916666666666663" top="0.79166666666666663" bottom="0.75" header="0.3" footer="0.3"/>
  <pageSetup orientation="portrait" r:id="rId1"/>
  <headerFooter>
    <oddHeader>&amp;L14.551 Advanced Steel Design
Ana Gouveia
&amp;CAssignment # 1
Tension and Compression Members&amp;R&amp;D
&amp;P/&amp;N</oddHead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view="pageLayout" topLeftCell="A229" zoomScaleNormal="100" workbookViewId="0">
      <selection activeCell="D355" sqref="D355"/>
    </sheetView>
  </sheetViews>
  <sheetFormatPr defaultRowHeight="15" x14ac:dyDescent="0.25"/>
  <cols>
    <col min="1" max="1" width="8.7109375" customWidth="1"/>
    <col min="2" max="2" width="11.5703125" customWidth="1"/>
    <col min="3" max="3" width="7.42578125" customWidth="1"/>
    <col min="4" max="4" width="7.7109375" customWidth="1"/>
    <col min="5" max="5" width="6.85546875" customWidth="1"/>
    <col min="6" max="6" width="9" customWidth="1"/>
    <col min="7" max="7" width="12.5703125" customWidth="1"/>
    <col min="8" max="8" width="7.85546875" customWidth="1"/>
    <col min="9" max="9" width="6.28515625" customWidth="1"/>
    <col min="10" max="10" width="7.5703125" customWidth="1"/>
    <col min="11" max="11" width="7.42578125" customWidth="1"/>
    <col min="12" max="12" width="5.7109375" customWidth="1"/>
    <col min="13" max="13" width="5.5703125" customWidth="1"/>
  </cols>
  <sheetData>
    <row r="1" spans="1:8" x14ac:dyDescent="0.25">
      <c r="A1" s="1" t="s">
        <v>0</v>
      </c>
      <c r="C1" s="2"/>
      <c r="H1" s="2"/>
    </row>
    <row r="17" spans="1:11" x14ac:dyDescent="0.25">
      <c r="H17" s="3"/>
      <c r="K17" s="3"/>
    </row>
    <row r="18" spans="1:11" x14ac:dyDescent="0.25">
      <c r="K18" s="3"/>
    </row>
    <row r="19" spans="1:11" x14ac:dyDescent="0.25">
      <c r="A19" s="1" t="s">
        <v>1</v>
      </c>
      <c r="B19" s="4"/>
      <c r="K19" s="3"/>
    </row>
    <row r="21" spans="1:11" x14ac:dyDescent="0.25">
      <c r="A21" s="1" t="s">
        <v>2</v>
      </c>
      <c r="B21" s="4"/>
    </row>
    <row r="22" spans="1:11" x14ac:dyDescent="0.25">
      <c r="B22" s="4"/>
    </row>
    <row r="23" spans="1:11" x14ac:dyDescent="0.25">
      <c r="B23" s="4"/>
    </row>
    <row r="25" spans="1:11" x14ac:dyDescent="0.25">
      <c r="A25" s="1" t="s">
        <v>3</v>
      </c>
    </row>
    <row r="26" spans="1:11" x14ac:dyDescent="0.25">
      <c r="A26" s="1"/>
    </row>
    <row r="27" spans="1:11" x14ac:dyDescent="0.25">
      <c r="A27" s="1"/>
    </row>
    <row r="28" spans="1:11" x14ac:dyDescent="0.25">
      <c r="A28" s="1"/>
    </row>
    <row r="29" spans="1:11" x14ac:dyDescent="0.25">
      <c r="A29" s="1"/>
    </row>
    <row r="30" spans="1:11" x14ac:dyDescent="0.25">
      <c r="A30" s="1"/>
    </row>
    <row r="31" spans="1:11" x14ac:dyDescent="0.25">
      <c r="A31" s="1"/>
    </row>
    <row r="32" spans="1: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t="s">
        <v>4</v>
      </c>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t="s">
        <v>1</v>
      </c>
    </row>
    <row r="59" spans="1:1" x14ac:dyDescent="0.25">
      <c r="A59" s="1" t="s">
        <v>2</v>
      </c>
    </row>
    <row r="63" spans="1:1" x14ac:dyDescent="0.25">
      <c r="A63" s="1" t="s">
        <v>3</v>
      </c>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t="s">
        <v>5</v>
      </c>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13" spans="1:1" x14ac:dyDescent="0.25">
      <c r="A113" s="1" t="s">
        <v>1</v>
      </c>
    </row>
    <row r="115" spans="1:1" x14ac:dyDescent="0.25">
      <c r="A115" s="1" t="s">
        <v>2</v>
      </c>
    </row>
    <row r="119" spans="1:1" x14ac:dyDescent="0.25">
      <c r="A119" s="1" t="s">
        <v>3</v>
      </c>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t="s">
        <v>6</v>
      </c>
    </row>
    <row r="147" spans="1:1" x14ac:dyDescent="0.25">
      <c r="A147" s="1" t="s">
        <v>1</v>
      </c>
    </row>
    <row r="149" spans="1:1" x14ac:dyDescent="0.25">
      <c r="A149" s="1" t="s">
        <v>2</v>
      </c>
    </row>
    <row r="153" spans="1:1" x14ac:dyDescent="0.25">
      <c r="A153" s="1" t="s">
        <v>3</v>
      </c>
    </row>
    <row r="185" spans="1:1" x14ac:dyDescent="0.25">
      <c r="A185" s="1" t="s">
        <v>7</v>
      </c>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7" spans="1:1" x14ac:dyDescent="0.25">
      <c r="A207" s="1" t="s">
        <v>1</v>
      </c>
    </row>
    <row r="209" spans="1:1" x14ac:dyDescent="0.25">
      <c r="A209" s="1" t="s">
        <v>2</v>
      </c>
    </row>
    <row r="213" spans="1:1" x14ac:dyDescent="0.25">
      <c r="A213" s="1" t="s">
        <v>3</v>
      </c>
    </row>
    <row r="231" spans="1:1" x14ac:dyDescent="0.25">
      <c r="A231" s="1" t="s">
        <v>8</v>
      </c>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8" spans="1:1" x14ac:dyDescent="0.25">
      <c r="A248" s="1" t="s">
        <v>1</v>
      </c>
    </row>
    <row r="250" spans="1:1" x14ac:dyDescent="0.25">
      <c r="A250" s="1" t="s">
        <v>2</v>
      </c>
    </row>
    <row r="254" spans="1:1" x14ac:dyDescent="0.25">
      <c r="A254" s="1" t="s">
        <v>3</v>
      </c>
    </row>
    <row r="277" spans="1:1" x14ac:dyDescent="0.25">
      <c r="A277" s="1" t="s">
        <v>9</v>
      </c>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4" spans="1:1" x14ac:dyDescent="0.25">
      <c r="A294" s="1" t="s">
        <v>1</v>
      </c>
    </row>
    <row r="296" spans="1:1" x14ac:dyDescent="0.25">
      <c r="A296" s="1" t="s">
        <v>2</v>
      </c>
    </row>
    <row r="300" spans="1:1" x14ac:dyDescent="0.25">
      <c r="A300" s="1" t="s">
        <v>3</v>
      </c>
    </row>
    <row r="323" spans="1:1" x14ac:dyDescent="0.25">
      <c r="A323" s="1" t="s">
        <v>10</v>
      </c>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5" spans="1:1" x14ac:dyDescent="0.25">
      <c r="A335" s="1" t="s">
        <v>1</v>
      </c>
    </row>
    <row r="337" spans="1:1" x14ac:dyDescent="0.25">
      <c r="A337" s="1" t="s">
        <v>2</v>
      </c>
    </row>
    <row r="341" spans="1:1" x14ac:dyDescent="0.25">
      <c r="A341" s="1" t="s">
        <v>3</v>
      </c>
    </row>
    <row r="369" spans="1:1" x14ac:dyDescent="0.25">
      <c r="A369" s="1" t="s">
        <v>11</v>
      </c>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81" spans="1:1" x14ac:dyDescent="0.25">
      <c r="A381" s="1" t="s">
        <v>1</v>
      </c>
    </row>
    <row r="383" spans="1:1" x14ac:dyDescent="0.25">
      <c r="A383" s="1" t="s">
        <v>2</v>
      </c>
    </row>
    <row r="387" spans="1:1" x14ac:dyDescent="0.25">
      <c r="A387" s="1" t="s">
        <v>3</v>
      </c>
    </row>
    <row r="415" spans="1:1" x14ac:dyDescent="0.25">
      <c r="A415" s="1" t="s">
        <v>12</v>
      </c>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7" spans="1:1" x14ac:dyDescent="0.25">
      <c r="A427" s="1" t="s">
        <v>1</v>
      </c>
    </row>
    <row r="429" spans="1:1" x14ac:dyDescent="0.25">
      <c r="A429" s="1" t="s">
        <v>2</v>
      </c>
    </row>
    <row r="433" spans="1:1" x14ac:dyDescent="0.25">
      <c r="A433" s="1" t="s">
        <v>3</v>
      </c>
    </row>
  </sheetData>
  <pageMargins left="0.45" right="0.72916666666666663" top="0.79166666666666663" bottom="0.75" header="0.3" footer="0.3"/>
  <pageSetup orientation="portrait" r:id="rId1"/>
  <headerFooter>
    <oddHeader>&amp;L14.551 Advanced Steel Design
Ana Gouveia
&amp;CAssignment # 2
Flexural Members&amp;R&amp;D
&amp;P/&amp;N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277"/>
  <sheetViews>
    <sheetView topLeftCell="AH1" workbookViewId="0">
      <selection activeCell="A202" sqref="A202"/>
    </sheetView>
  </sheetViews>
  <sheetFormatPr defaultRowHeight="12.75" x14ac:dyDescent="0.2"/>
  <cols>
    <col min="1" max="1" width="24.42578125" style="11" customWidth="1"/>
    <col min="2" max="77" width="9.140625" style="11"/>
    <col min="78" max="78" width="23.85546875" style="11" customWidth="1"/>
    <col min="79" max="79" width="20.5703125" style="11" customWidth="1"/>
    <col min="80" max="256" width="9.140625" style="11"/>
    <col min="257" max="257" width="24.42578125" style="11" customWidth="1"/>
    <col min="258" max="333" width="9.140625" style="11"/>
    <col min="334" max="334" width="23.85546875" style="11" customWidth="1"/>
    <col min="335" max="335" width="20.5703125" style="11" customWidth="1"/>
    <col min="336" max="512" width="9.140625" style="11"/>
    <col min="513" max="513" width="24.42578125" style="11" customWidth="1"/>
    <col min="514" max="589" width="9.140625" style="11"/>
    <col min="590" max="590" width="23.85546875" style="11" customWidth="1"/>
    <col min="591" max="591" width="20.5703125" style="11" customWidth="1"/>
    <col min="592" max="768" width="9.140625" style="11"/>
    <col min="769" max="769" width="24.42578125" style="11" customWidth="1"/>
    <col min="770" max="845" width="9.140625" style="11"/>
    <col min="846" max="846" width="23.85546875" style="11" customWidth="1"/>
    <col min="847" max="847" width="20.5703125" style="11" customWidth="1"/>
    <col min="848" max="1024" width="9.140625" style="11"/>
    <col min="1025" max="1025" width="24.42578125" style="11" customWidth="1"/>
    <col min="1026" max="1101" width="9.140625" style="11"/>
    <col min="1102" max="1102" width="23.85546875" style="11" customWidth="1"/>
    <col min="1103" max="1103" width="20.5703125" style="11" customWidth="1"/>
    <col min="1104" max="1280" width="9.140625" style="11"/>
    <col min="1281" max="1281" width="24.42578125" style="11" customWidth="1"/>
    <col min="1282" max="1357" width="9.140625" style="11"/>
    <col min="1358" max="1358" width="23.85546875" style="11" customWidth="1"/>
    <col min="1359" max="1359" width="20.5703125" style="11" customWidth="1"/>
    <col min="1360" max="1536" width="9.140625" style="11"/>
    <col min="1537" max="1537" width="24.42578125" style="11" customWidth="1"/>
    <col min="1538" max="1613" width="9.140625" style="11"/>
    <col min="1614" max="1614" width="23.85546875" style="11" customWidth="1"/>
    <col min="1615" max="1615" width="20.5703125" style="11" customWidth="1"/>
    <col min="1616" max="1792" width="9.140625" style="11"/>
    <col min="1793" max="1793" width="24.42578125" style="11" customWidth="1"/>
    <col min="1794" max="1869" width="9.140625" style="11"/>
    <col min="1870" max="1870" width="23.85546875" style="11" customWidth="1"/>
    <col min="1871" max="1871" width="20.5703125" style="11" customWidth="1"/>
    <col min="1872" max="2048" width="9.140625" style="11"/>
    <col min="2049" max="2049" width="24.42578125" style="11" customWidth="1"/>
    <col min="2050" max="2125" width="9.140625" style="11"/>
    <col min="2126" max="2126" width="23.85546875" style="11" customWidth="1"/>
    <col min="2127" max="2127" width="20.5703125" style="11" customWidth="1"/>
    <col min="2128" max="2304" width="9.140625" style="11"/>
    <col min="2305" max="2305" width="24.42578125" style="11" customWidth="1"/>
    <col min="2306" max="2381" width="9.140625" style="11"/>
    <col min="2382" max="2382" width="23.85546875" style="11" customWidth="1"/>
    <col min="2383" max="2383" width="20.5703125" style="11" customWidth="1"/>
    <col min="2384" max="2560" width="9.140625" style="11"/>
    <col min="2561" max="2561" width="24.42578125" style="11" customWidth="1"/>
    <col min="2562" max="2637" width="9.140625" style="11"/>
    <col min="2638" max="2638" width="23.85546875" style="11" customWidth="1"/>
    <col min="2639" max="2639" width="20.5703125" style="11" customWidth="1"/>
    <col min="2640" max="2816" width="9.140625" style="11"/>
    <col min="2817" max="2817" width="24.42578125" style="11" customWidth="1"/>
    <col min="2818" max="2893" width="9.140625" style="11"/>
    <col min="2894" max="2894" width="23.85546875" style="11" customWidth="1"/>
    <col min="2895" max="2895" width="20.5703125" style="11" customWidth="1"/>
    <col min="2896" max="3072" width="9.140625" style="11"/>
    <col min="3073" max="3073" width="24.42578125" style="11" customWidth="1"/>
    <col min="3074" max="3149" width="9.140625" style="11"/>
    <col min="3150" max="3150" width="23.85546875" style="11" customWidth="1"/>
    <col min="3151" max="3151" width="20.5703125" style="11" customWidth="1"/>
    <col min="3152" max="3328" width="9.140625" style="11"/>
    <col min="3329" max="3329" width="24.42578125" style="11" customWidth="1"/>
    <col min="3330" max="3405" width="9.140625" style="11"/>
    <col min="3406" max="3406" width="23.85546875" style="11" customWidth="1"/>
    <col min="3407" max="3407" width="20.5703125" style="11" customWidth="1"/>
    <col min="3408" max="3584" width="9.140625" style="11"/>
    <col min="3585" max="3585" width="24.42578125" style="11" customWidth="1"/>
    <col min="3586" max="3661" width="9.140625" style="11"/>
    <col min="3662" max="3662" width="23.85546875" style="11" customWidth="1"/>
    <col min="3663" max="3663" width="20.5703125" style="11" customWidth="1"/>
    <col min="3664" max="3840" width="9.140625" style="11"/>
    <col min="3841" max="3841" width="24.42578125" style="11" customWidth="1"/>
    <col min="3842" max="3917" width="9.140625" style="11"/>
    <col min="3918" max="3918" width="23.85546875" style="11" customWidth="1"/>
    <col min="3919" max="3919" width="20.5703125" style="11" customWidth="1"/>
    <col min="3920" max="4096" width="9.140625" style="11"/>
    <col min="4097" max="4097" width="24.42578125" style="11" customWidth="1"/>
    <col min="4098" max="4173" width="9.140625" style="11"/>
    <col min="4174" max="4174" width="23.85546875" style="11" customWidth="1"/>
    <col min="4175" max="4175" width="20.5703125" style="11" customWidth="1"/>
    <col min="4176" max="4352" width="9.140625" style="11"/>
    <col min="4353" max="4353" width="24.42578125" style="11" customWidth="1"/>
    <col min="4354" max="4429" width="9.140625" style="11"/>
    <col min="4430" max="4430" width="23.85546875" style="11" customWidth="1"/>
    <col min="4431" max="4431" width="20.5703125" style="11" customWidth="1"/>
    <col min="4432" max="4608" width="9.140625" style="11"/>
    <col min="4609" max="4609" width="24.42578125" style="11" customWidth="1"/>
    <col min="4610" max="4685" width="9.140625" style="11"/>
    <col min="4686" max="4686" width="23.85546875" style="11" customWidth="1"/>
    <col min="4687" max="4687" width="20.5703125" style="11" customWidth="1"/>
    <col min="4688" max="4864" width="9.140625" style="11"/>
    <col min="4865" max="4865" width="24.42578125" style="11" customWidth="1"/>
    <col min="4866" max="4941" width="9.140625" style="11"/>
    <col min="4942" max="4942" width="23.85546875" style="11" customWidth="1"/>
    <col min="4943" max="4943" width="20.5703125" style="11" customWidth="1"/>
    <col min="4944" max="5120" width="9.140625" style="11"/>
    <col min="5121" max="5121" width="24.42578125" style="11" customWidth="1"/>
    <col min="5122" max="5197" width="9.140625" style="11"/>
    <col min="5198" max="5198" width="23.85546875" style="11" customWidth="1"/>
    <col min="5199" max="5199" width="20.5703125" style="11" customWidth="1"/>
    <col min="5200" max="5376" width="9.140625" style="11"/>
    <col min="5377" max="5377" width="24.42578125" style="11" customWidth="1"/>
    <col min="5378" max="5453" width="9.140625" style="11"/>
    <col min="5454" max="5454" width="23.85546875" style="11" customWidth="1"/>
    <col min="5455" max="5455" width="20.5703125" style="11" customWidth="1"/>
    <col min="5456" max="5632" width="9.140625" style="11"/>
    <col min="5633" max="5633" width="24.42578125" style="11" customWidth="1"/>
    <col min="5634" max="5709" width="9.140625" style="11"/>
    <col min="5710" max="5710" width="23.85546875" style="11" customWidth="1"/>
    <col min="5711" max="5711" width="20.5703125" style="11" customWidth="1"/>
    <col min="5712" max="5888" width="9.140625" style="11"/>
    <col min="5889" max="5889" width="24.42578125" style="11" customWidth="1"/>
    <col min="5890" max="5965" width="9.140625" style="11"/>
    <col min="5966" max="5966" width="23.85546875" style="11" customWidth="1"/>
    <col min="5967" max="5967" width="20.5703125" style="11" customWidth="1"/>
    <col min="5968" max="6144" width="9.140625" style="11"/>
    <col min="6145" max="6145" width="24.42578125" style="11" customWidth="1"/>
    <col min="6146" max="6221" width="9.140625" style="11"/>
    <col min="6222" max="6222" width="23.85546875" style="11" customWidth="1"/>
    <col min="6223" max="6223" width="20.5703125" style="11" customWidth="1"/>
    <col min="6224" max="6400" width="9.140625" style="11"/>
    <col min="6401" max="6401" width="24.42578125" style="11" customWidth="1"/>
    <col min="6402" max="6477" width="9.140625" style="11"/>
    <col min="6478" max="6478" width="23.85546875" style="11" customWidth="1"/>
    <col min="6479" max="6479" width="20.5703125" style="11" customWidth="1"/>
    <col min="6480" max="6656" width="9.140625" style="11"/>
    <col min="6657" max="6657" width="24.42578125" style="11" customWidth="1"/>
    <col min="6658" max="6733" width="9.140625" style="11"/>
    <col min="6734" max="6734" width="23.85546875" style="11" customWidth="1"/>
    <col min="6735" max="6735" width="20.5703125" style="11" customWidth="1"/>
    <col min="6736" max="6912" width="9.140625" style="11"/>
    <col min="6913" max="6913" width="24.42578125" style="11" customWidth="1"/>
    <col min="6914" max="6989" width="9.140625" style="11"/>
    <col min="6990" max="6990" width="23.85546875" style="11" customWidth="1"/>
    <col min="6991" max="6991" width="20.5703125" style="11" customWidth="1"/>
    <col min="6992" max="7168" width="9.140625" style="11"/>
    <col min="7169" max="7169" width="24.42578125" style="11" customWidth="1"/>
    <col min="7170" max="7245" width="9.140625" style="11"/>
    <col min="7246" max="7246" width="23.85546875" style="11" customWidth="1"/>
    <col min="7247" max="7247" width="20.5703125" style="11" customWidth="1"/>
    <col min="7248" max="7424" width="9.140625" style="11"/>
    <col min="7425" max="7425" width="24.42578125" style="11" customWidth="1"/>
    <col min="7426" max="7501" width="9.140625" style="11"/>
    <col min="7502" max="7502" width="23.85546875" style="11" customWidth="1"/>
    <col min="7503" max="7503" width="20.5703125" style="11" customWidth="1"/>
    <col min="7504" max="7680" width="9.140625" style="11"/>
    <col min="7681" max="7681" width="24.42578125" style="11" customWidth="1"/>
    <col min="7682" max="7757" width="9.140625" style="11"/>
    <col min="7758" max="7758" width="23.85546875" style="11" customWidth="1"/>
    <col min="7759" max="7759" width="20.5703125" style="11" customWidth="1"/>
    <col min="7760" max="7936" width="9.140625" style="11"/>
    <col min="7937" max="7937" width="24.42578125" style="11" customWidth="1"/>
    <col min="7938" max="8013" width="9.140625" style="11"/>
    <col min="8014" max="8014" width="23.85546875" style="11" customWidth="1"/>
    <col min="8015" max="8015" width="20.5703125" style="11" customWidth="1"/>
    <col min="8016" max="8192" width="9.140625" style="11"/>
    <col min="8193" max="8193" width="24.42578125" style="11" customWidth="1"/>
    <col min="8194" max="8269" width="9.140625" style="11"/>
    <col min="8270" max="8270" width="23.85546875" style="11" customWidth="1"/>
    <col min="8271" max="8271" width="20.5703125" style="11" customWidth="1"/>
    <col min="8272" max="8448" width="9.140625" style="11"/>
    <col min="8449" max="8449" width="24.42578125" style="11" customWidth="1"/>
    <col min="8450" max="8525" width="9.140625" style="11"/>
    <col min="8526" max="8526" width="23.85546875" style="11" customWidth="1"/>
    <col min="8527" max="8527" width="20.5703125" style="11" customWidth="1"/>
    <col min="8528" max="8704" width="9.140625" style="11"/>
    <col min="8705" max="8705" width="24.42578125" style="11" customWidth="1"/>
    <col min="8706" max="8781" width="9.140625" style="11"/>
    <col min="8782" max="8782" width="23.85546875" style="11" customWidth="1"/>
    <col min="8783" max="8783" width="20.5703125" style="11" customWidth="1"/>
    <col min="8784" max="8960" width="9.140625" style="11"/>
    <col min="8961" max="8961" width="24.42578125" style="11" customWidth="1"/>
    <col min="8962" max="9037" width="9.140625" style="11"/>
    <col min="9038" max="9038" width="23.85546875" style="11" customWidth="1"/>
    <col min="9039" max="9039" width="20.5703125" style="11" customWidth="1"/>
    <col min="9040" max="9216" width="9.140625" style="11"/>
    <col min="9217" max="9217" width="24.42578125" style="11" customWidth="1"/>
    <col min="9218" max="9293" width="9.140625" style="11"/>
    <col min="9294" max="9294" width="23.85546875" style="11" customWidth="1"/>
    <col min="9295" max="9295" width="20.5703125" style="11" customWidth="1"/>
    <col min="9296" max="9472" width="9.140625" style="11"/>
    <col min="9473" max="9473" width="24.42578125" style="11" customWidth="1"/>
    <col min="9474" max="9549" width="9.140625" style="11"/>
    <col min="9550" max="9550" width="23.85546875" style="11" customWidth="1"/>
    <col min="9551" max="9551" width="20.5703125" style="11" customWidth="1"/>
    <col min="9552" max="9728" width="9.140625" style="11"/>
    <col min="9729" max="9729" width="24.42578125" style="11" customWidth="1"/>
    <col min="9730" max="9805" width="9.140625" style="11"/>
    <col min="9806" max="9806" width="23.85546875" style="11" customWidth="1"/>
    <col min="9807" max="9807" width="20.5703125" style="11" customWidth="1"/>
    <col min="9808" max="9984" width="9.140625" style="11"/>
    <col min="9985" max="9985" width="24.42578125" style="11" customWidth="1"/>
    <col min="9986" max="10061" width="9.140625" style="11"/>
    <col min="10062" max="10062" width="23.85546875" style="11" customWidth="1"/>
    <col min="10063" max="10063" width="20.5703125" style="11" customWidth="1"/>
    <col min="10064" max="10240" width="9.140625" style="11"/>
    <col min="10241" max="10241" width="24.42578125" style="11" customWidth="1"/>
    <col min="10242" max="10317" width="9.140625" style="11"/>
    <col min="10318" max="10318" width="23.85546875" style="11" customWidth="1"/>
    <col min="10319" max="10319" width="20.5703125" style="11" customWidth="1"/>
    <col min="10320" max="10496" width="9.140625" style="11"/>
    <col min="10497" max="10497" width="24.42578125" style="11" customWidth="1"/>
    <col min="10498" max="10573" width="9.140625" style="11"/>
    <col min="10574" max="10574" width="23.85546875" style="11" customWidth="1"/>
    <col min="10575" max="10575" width="20.5703125" style="11" customWidth="1"/>
    <col min="10576" max="10752" width="9.140625" style="11"/>
    <col min="10753" max="10753" width="24.42578125" style="11" customWidth="1"/>
    <col min="10754" max="10829" width="9.140625" style="11"/>
    <col min="10830" max="10830" width="23.85546875" style="11" customWidth="1"/>
    <col min="10831" max="10831" width="20.5703125" style="11" customWidth="1"/>
    <col min="10832" max="11008" width="9.140625" style="11"/>
    <col min="11009" max="11009" width="24.42578125" style="11" customWidth="1"/>
    <col min="11010" max="11085" width="9.140625" style="11"/>
    <col min="11086" max="11086" width="23.85546875" style="11" customWidth="1"/>
    <col min="11087" max="11087" width="20.5703125" style="11" customWidth="1"/>
    <col min="11088" max="11264" width="9.140625" style="11"/>
    <col min="11265" max="11265" width="24.42578125" style="11" customWidth="1"/>
    <col min="11266" max="11341" width="9.140625" style="11"/>
    <col min="11342" max="11342" width="23.85546875" style="11" customWidth="1"/>
    <col min="11343" max="11343" width="20.5703125" style="11" customWidth="1"/>
    <col min="11344" max="11520" width="9.140625" style="11"/>
    <col min="11521" max="11521" width="24.42578125" style="11" customWidth="1"/>
    <col min="11522" max="11597" width="9.140625" style="11"/>
    <col min="11598" max="11598" width="23.85546875" style="11" customWidth="1"/>
    <col min="11599" max="11599" width="20.5703125" style="11" customWidth="1"/>
    <col min="11600" max="11776" width="9.140625" style="11"/>
    <col min="11777" max="11777" width="24.42578125" style="11" customWidth="1"/>
    <col min="11778" max="11853" width="9.140625" style="11"/>
    <col min="11854" max="11854" width="23.85546875" style="11" customWidth="1"/>
    <col min="11855" max="11855" width="20.5703125" style="11" customWidth="1"/>
    <col min="11856" max="12032" width="9.140625" style="11"/>
    <col min="12033" max="12033" width="24.42578125" style="11" customWidth="1"/>
    <col min="12034" max="12109" width="9.140625" style="11"/>
    <col min="12110" max="12110" width="23.85546875" style="11" customWidth="1"/>
    <col min="12111" max="12111" width="20.5703125" style="11" customWidth="1"/>
    <col min="12112" max="12288" width="9.140625" style="11"/>
    <col min="12289" max="12289" width="24.42578125" style="11" customWidth="1"/>
    <col min="12290" max="12365" width="9.140625" style="11"/>
    <col min="12366" max="12366" width="23.85546875" style="11" customWidth="1"/>
    <col min="12367" max="12367" width="20.5703125" style="11" customWidth="1"/>
    <col min="12368" max="12544" width="9.140625" style="11"/>
    <col min="12545" max="12545" width="24.42578125" style="11" customWidth="1"/>
    <col min="12546" max="12621" width="9.140625" style="11"/>
    <col min="12622" max="12622" width="23.85546875" style="11" customWidth="1"/>
    <col min="12623" max="12623" width="20.5703125" style="11" customWidth="1"/>
    <col min="12624" max="12800" width="9.140625" style="11"/>
    <col min="12801" max="12801" width="24.42578125" style="11" customWidth="1"/>
    <col min="12802" max="12877" width="9.140625" style="11"/>
    <col min="12878" max="12878" width="23.85546875" style="11" customWidth="1"/>
    <col min="12879" max="12879" width="20.5703125" style="11" customWidth="1"/>
    <col min="12880" max="13056" width="9.140625" style="11"/>
    <col min="13057" max="13057" width="24.42578125" style="11" customWidth="1"/>
    <col min="13058" max="13133" width="9.140625" style="11"/>
    <col min="13134" max="13134" width="23.85546875" style="11" customWidth="1"/>
    <col min="13135" max="13135" width="20.5703125" style="11" customWidth="1"/>
    <col min="13136" max="13312" width="9.140625" style="11"/>
    <col min="13313" max="13313" width="24.42578125" style="11" customWidth="1"/>
    <col min="13314" max="13389" width="9.140625" style="11"/>
    <col min="13390" max="13390" width="23.85546875" style="11" customWidth="1"/>
    <col min="13391" max="13391" width="20.5703125" style="11" customWidth="1"/>
    <col min="13392" max="13568" width="9.140625" style="11"/>
    <col min="13569" max="13569" width="24.42578125" style="11" customWidth="1"/>
    <col min="13570" max="13645" width="9.140625" style="11"/>
    <col min="13646" max="13646" width="23.85546875" style="11" customWidth="1"/>
    <col min="13647" max="13647" width="20.5703125" style="11" customWidth="1"/>
    <col min="13648" max="13824" width="9.140625" style="11"/>
    <col min="13825" max="13825" width="24.42578125" style="11" customWidth="1"/>
    <col min="13826" max="13901" width="9.140625" style="11"/>
    <col min="13902" max="13902" width="23.85546875" style="11" customWidth="1"/>
    <col min="13903" max="13903" width="20.5703125" style="11" customWidth="1"/>
    <col min="13904" max="14080" width="9.140625" style="11"/>
    <col min="14081" max="14081" width="24.42578125" style="11" customWidth="1"/>
    <col min="14082" max="14157" width="9.140625" style="11"/>
    <col min="14158" max="14158" width="23.85546875" style="11" customWidth="1"/>
    <col min="14159" max="14159" width="20.5703125" style="11" customWidth="1"/>
    <col min="14160" max="14336" width="9.140625" style="11"/>
    <col min="14337" max="14337" width="24.42578125" style="11" customWidth="1"/>
    <col min="14338" max="14413" width="9.140625" style="11"/>
    <col min="14414" max="14414" width="23.85546875" style="11" customWidth="1"/>
    <col min="14415" max="14415" width="20.5703125" style="11" customWidth="1"/>
    <col min="14416" max="14592" width="9.140625" style="11"/>
    <col min="14593" max="14593" width="24.42578125" style="11" customWidth="1"/>
    <col min="14594" max="14669" width="9.140625" style="11"/>
    <col min="14670" max="14670" width="23.85546875" style="11" customWidth="1"/>
    <col min="14671" max="14671" width="20.5703125" style="11" customWidth="1"/>
    <col min="14672" max="14848" width="9.140625" style="11"/>
    <col min="14849" max="14849" width="24.42578125" style="11" customWidth="1"/>
    <col min="14850" max="14925" width="9.140625" style="11"/>
    <col min="14926" max="14926" width="23.85546875" style="11" customWidth="1"/>
    <col min="14927" max="14927" width="20.5703125" style="11" customWidth="1"/>
    <col min="14928" max="15104" width="9.140625" style="11"/>
    <col min="15105" max="15105" width="24.42578125" style="11" customWidth="1"/>
    <col min="15106" max="15181" width="9.140625" style="11"/>
    <col min="15182" max="15182" width="23.85546875" style="11" customWidth="1"/>
    <col min="15183" max="15183" width="20.5703125" style="11" customWidth="1"/>
    <col min="15184" max="15360" width="9.140625" style="11"/>
    <col min="15361" max="15361" width="24.42578125" style="11" customWidth="1"/>
    <col min="15362" max="15437" width="9.140625" style="11"/>
    <col min="15438" max="15438" width="23.85546875" style="11" customWidth="1"/>
    <col min="15439" max="15439" width="20.5703125" style="11" customWidth="1"/>
    <col min="15440" max="15616" width="9.140625" style="11"/>
    <col min="15617" max="15617" width="24.42578125" style="11" customWidth="1"/>
    <col min="15618" max="15693" width="9.140625" style="11"/>
    <col min="15694" max="15694" width="23.85546875" style="11" customWidth="1"/>
    <col min="15695" max="15695" width="20.5703125" style="11" customWidth="1"/>
    <col min="15696" max="15872" width="9.140625" style="11"/>
    <col min="15873" max="15873" width="24.42578125" style="11" customWidth="1"/>
    <col min="15874" max="15949" width="9.140625" style="11"/>
    <col min="15950" max="15950" width="23.85546875" style="11" customWidth="1"/>
    <col min="15951" max="15951" width="20.5703125" style="11" customWidth="1"/>
    <col min="15952" max="16128" width="9.140625" style="11"/>
    <col min="16129" max="16129" width="24.42578125" style="11" customWidth="1"/>
    <col min="16130" max="16205" width="9.140625" style="11"/>
    <col min="16206" max="16206" width="23.85546875" style="11" customWidth="1"/>
    <col min="16207" max="16207" width="20.5703125" style="11" customWidth="1"/>
    <col min="16208" max="16384" width="9.140625" style="11"/>
  </cols>
  <sheetData>
    <row r="1" spans="1:154" ht="13.5" thickBot="1" x14ac:dyDescent="0.25">
      <c r="A1" s="156">
        <v>1</v>
      </c>
      <c r="B1" s="157">
        <v>2</v>
      </c>
      <c r="C1" s="157">
        <v>3</v>
      </c>
      <c r="D1" s="157">
        <v>4</v>
      </c>
      <c r="E1" s="157">
        <v>5</v>
      </c>
      <c r="F1" s="157">
        <v>6</v>
      </c>
      <c r="G1" s="157">
        <v>7</v>
      </c>
      <c r="H1" s="157">
        <v>8</v>
      </c>
      <c r="I1" s="157">
        <v>9</v>
      </c>
      <c r="J1" s="157">
        <v>10</v>
      </c>
      <c r="K1" s="157">
        <v>11</v>
      </c>
      <c r="L1" s="157">
        <v>12</v>
      </c>
      <c r="M1" s="157">
        <v>13</v>
      </c>
      <c r="N1" s="157">
        <v>14</v>
      </c>
      <c r="O1" s="157">
        <v>15</v>
      </c>
      <c r="P1" s="157">
        <v>16</v>
      </c>
      <c r="Q1" s="157">
        <v>17</v>
      </c>
      <c r="R1" s="157">
        <v>18</v>
      </c>
      <c r="S1" s="157">
        <v>19</v>
      </c>
      <c r="T1" s="157">
        <v>20</v>
      </c>
      <c r="U1" s="157">
        <v>21</v>
      </c>
      <c r="V1" s="157">
        <v>22</v>
      </c>
      <c r="W1" s="157">
        <v>23</v>
      </c>
      <c r="X1" s="157">
        <v>24</v>
      </c>
      <c r="Y1" s="157">
        <v>25</v>
      </c>
      <c r="Z1" s="157">
        <v>26</v>
      </c>
      <c r="AA1" s="157">
        <v>27</v>
      </c>
      <c r="AB1" s="157">
        <v>28</v>
      </c>
      <c r="AC1" s="157">
        <v>29</v>
      </c>
      <c r="AD1" s="157">
        <v>30</v>
      </c>
      <c r="AE1" s="157">
        <v>31</v>
      </c>
      <c r="AF1" s="157">
        <v>32</v>
      </c>
      <c r="AG1" s="157">
        <v>33</v>
      </c>
      <c r="AH1" s="157">
        <v>34</v>
      </c>
      <c r="AI1" s="157">
        <v>35</v>
      </c>
      <c r="AJ1" s="157">
        <v>36</v>
      </c>
      <c r="AK1" s="157">
        <v>37</v>
      </c>
      <c r="AL1" s="157">
        <v>38</v>
      </c>
      <c r="AM1" s="157">
        <v>39</v>
      </c>
      <c r="AN1" s="157">
        <v>40</v>
      </c>
      <c r="AO1" s="157">
        <v>41</v>
      </c>
      <c r="AP1" s="157">
        <v>42</v>
      </c>
      <c r="AQ1" s="157">
        <v>43</v>
      </c>
      <c r="AR1" s="157">
        <v>44</v>
      </c>
      <c r="AS1" s="157">
        <v>45</v>
      </c>
      <c r="AT1" s="157">
        <v>46</v>
      </c>
      <c r="AU1" s="157">
        <v>47</v>
      </c>
      <c r="AV1" s="157">
        <v>48</v>
      </c>
      <c r="AW1" s="157">
        <v>49</v>
      </c>
      <c r="AX1" s="157">
        <v>50</v>
      </c>
      <c r="AY1" s="157">
        <v>51</v>
      </c>
      <c r="AZ1" s="157">
        <v>52</v>
      </c>
      <c r="BA1" s="157">
        <v>53</v>
      </c>
      <c r="BB1" s="157">
        <v>54</v>
      </c>
      <c r="BC1" s="157">
        <v>55</v>
      </c>
      <c r="BD1" s="157">
        <v>56</v>
      </c>
      <c r="BE1" s="157">
        <v>57</v>
      </c>
      <c r="BF1" s="157">
        <v>58</v>
      </c>
      <c r="BG1" s="157">
        <v>59</v>
      </c>
      <c r="BH1" s="157">
        <v>60</v>
      </c>
      <c r="BI1" s="157">
        <v>61</v>
      </c>
      <c r="BJ1" s="157">
        <v>62</v>
      </c>
      <c r="BK1" s="157">
        <v>63</v>
      </c>
      <c r="BL1" s="157">
        <v>64</v>
      </c>
      <c r="BM1" s="157">
        <v>65</v>
      </c>
      <c r="BN1" s="157">
        <v>66</v>
      </c>
      <c r="BO1" s="157">
        <v>67</v>
      </c>
      <c r="BP1" s="157">
        <v>68</v>
      </c>
      <c r="BQ1" s="157">
        <v>69</v>
      </c>
      <c r="BR1" s="157">
        <v>70</v>
      </c>
      <c r="BS1" s="157">
        <v>71</v>
      </c>
      <c r="BT1" s="157">
        <v>72</v>
      </c>
      <c r="BU1" s="157">
        <v>73</v>
      </c>
      <c r="BV1" s="157">
        <v>74</v>
      </c>
      <c r="BW1" s="157">
        <v>75</v>
      </c>
      <c r="BX1" s="157">
        <v>76</v>
      </c>
      <c r="BY1" s="157">
        <v>77</v>
      </c>
      <c r="BZ1" s="157">
        <v>78</v>
      </c>
      <c r="CA1" s="157">
        <v>79</v>
      </c>
      <c r="CB1" s="157">
        <v>80</v>
      </c>
      <c r="CC1" s="157">
        <v>81</v>
      </c>
      <c r="CD1" s="157">
        <v>82</v>
      </c>
      <c r="CE1" s="157">
        <v>83</v>
      </c>
      <c r="CF1" s="157">
        <v>84</v>
      </c>
      <c r="CG1" s="157">
        <v>85</v>
      </c>
      <c r="CH1" s="157">
        <v>86</v>
      </c>
      <c r="CI1" s="157">
        <v>87</v>
      </c>
      <c r="CJ1" s="157">
        <v>88</v>
      </c>
      <c r="CK1" s="157">
        <v>89</v>
      </c>
      <c r="CL1" s="157">
        <v>90</v>
      </c>
      <c r="CM1" s="157">
        <v>91</v>
      </c>
      <c r="CN1" s="157">
        <v>92</v>
      </c>
      <c r="CO1" s="157">
        <v>93</v>
      </c>
      <c r="CP1" s="157">
        <v>94</v>
      </c>
      <c r="CQ1" s="158">
        <v>95</v>
      </c>
      <c r="CR1" s="157">
        <v>96</v>
      </c>
      <c r="CS1" s="157">
        <v>97</v>
      </c>
      <c r="CT1" s="158">
        <v>98</v>
      </c>
      <c r="CU1" s="157">
        <v>99</v>
      </c>
      <c r="CV1" s="157">
        <v>100</v>
      </c>
      <c r="CW1" s="158">
        <v>101</v>
      </c>
      <c r="CX1" s="157">
        <v>102</v>
      </c>
      <c r="CY1" s="157">
        <v>103</v>
      </c>
      <c r="CZ1" s="158">
        <v>104</v>
      </c>
      <c r="DA1" s="157">
        <v>105</v>
      </c>
      <c r="DB1" s="157">
        <v>106</v>
      </c>
      <c r="DC1" s="158">
        <v>107</v>
      </c>
      <c r="DD1" s="157">
        <v>108</v>
      </c>
      <c r="DE1" s="157">
        <v>109</v>
      </c>
      <c r="DF1" s="158">
        <v>110</v>
      </c>
      <c r="DG1" s="157">
        <v>111</v>
      </c>
      <c r="DH1" s="157">
        <v>112</v>
      </c>
      <c r="DI1" s="158">
        <v>113</v>
      </c>
      <c r="DJ1" s="157">
        <v>114</v>
      </c>
      <c r="DK1" s="157">
        <v>115</v>
      </c>
      <c r="DL1" s="158">
        <v>116</v>
      </c>
      <c r="DM1" s="157">
        <v>117</v>
      </c>
      <c r="DN1" s="157">
        <v>118</v>
      </c>
      <c r="DO1" s="158">
        <v>119</v>
      </c>
      <c r="DP1" s="157">
        <v>120</v>
      </c>
      <c r="DQ1" s="157">
        <v>121</v>
      </c>
      <c r="DR1" s="158">
        <v>122</v>
      </c>
      <c r="DS1" s="157">
        <v>123</v>
      </c>
      <c r="DT1" s="157">
        <v>124</v>
      </c>
      <c r="DU1" s="158">
        <v>125</v>
      </c>
      <c r="DV1" s="157">
        <v>126</v>
      </c>
      <c r="DW1" s="157">
        <v>127</v>
      </c>
      <c r="DX1" s="158">
        <v>128</v>
      </c>
      <c r="DY1" s="157">
        <v>129</v>
      </c>
      <c r="DZ1" s="157">
        <v>130</v>
      </c>
      <c r="EA1" s="158">
        <v>131</v>
      </c>
      <c r="EB1" s="157">
        <v>132</v>
      </c>
      <c r="EC1" s="157">
        <v>133</v>
      </c>
      <c r="ED1" s="158">
        <v>134</v>
      </c>
      <c r="EE1" s="157">
        <v>135</v>
      </c>
      <c r="EF1" s="157">
        <v>136</v>
      </c>
      <c r="EG1" s="158">
        <v>137</v>
      </c>
      <c r="EH1" s="157">
        <v>138</v>
      </c>
      <c r="EI1" s="157">
        <v>139</v>
      </c>
      <c r="EJ1" s="158">
        <v>140</v>
      </c>
      <c r="EK1" s="157">
        <v>141</v>
      </c>
      <c r="EL1" s="157">
        <v>142</v>
      </c>
      <c r="EM1" s="158">
        <v>143</v>
      </c>
      <c r="EN1" s="157">
        <v>144</v>
      </c>
      <c r="EO1" s="157">
        <v>145</v>
      </c>
      <c r="EP1" s="158">
        <v>146</v>
      </c>
      <c r="EQ1" s="157">
        <v>147</v>
      </c>
      <c r="ER1" s="157">
        <v>148</v>
      </c>
      <c r="ES1" s="158">
        <v>149</v>
      </c>
      <c r="ET1" s="157">
        <v>150</v>
      </c>
      <c r="EU1" s="157">
        <v>151</v>
      </c>
      <c r="EV1" s="158">
        <v>152</v>
      </c>
      <c r="EW1" s="157">
        <v>153</v>
      </c>
      <c r="EX1" s="157">
        <v>154</v>
      </c>
    </row>
    <row r="2" spans="1:154" ht="15" x14ac:dyDescent="0.25">
      <c r="A2" s="159" t="s">
        <v>295</v>
      </c>
      <c r="B2" s="159" t="s">
        <v>296</v>
      </c>
      <c r="C2" s="160" t="s">
        <v>193</v>
      </c>
      <c r="D2" s="160" t="s">
        <v>191</v>
      </c>
      <c r="E2" s="160" t="s">
        <v>258</v>
      </c>
      <c r="F2" s="161" t="s">
        <v>297</v>
      </c>
      <c r="G2" s="160" t="s">
        <v>298</v>
      </c>
      <c r="H2" s="160" t="s">
        <v>299</v>
      </c>
      <c r="I2" s="160" t="s">
        <v>300</v>
      </c>
      <c r="J2" s="160" t="s">
        <v>301</v>
      </c>
      <c r="K2" s="162" t="s">
        <v>302</v>
      </c>
      <c r="L2" s="162" t="s">
        <v>192</v>
      </c>
      <c r="M2" s="160" t="s">
        <v>303</v>
      </c>
      <c r="N2" s="160" t="s">
        <v>304</v>
      </c>
      <c r="O2" s="160" t="s">
        <v>305</v>
      </c>
      <c r="P2" s="162" t="s">
        <v>306</v>
      </c>
      <c r="Q2" s="163" t="s">
        <v>307</v>
      </c>
      <c r="R2" s="160" t="s">
        <v>308</v>
      </c>
      <c r="S2" s="163" t="s">
        <v>309</v>
      </c>
      <c r="T2" s="164" t="s">
        <v>310</v>
      </c>
      <c r="U2" s="160" t="s">
        <v>311</v>
      </c>
      <c r="V2" s="165" t="s">
        <v>312</v>
      </c>
      <c r="W2" s="160" t="s">
        <v>313</v>
      </c>
      <c r="X2" s="163" t="s">
        <v>314</v>
      </c>
      <c r="Y2" s="163" t="s">
        <v>315</v>
      </c>
      <c r="Z2" s="160" t="s">
        <v>316</v>
      </c>
      <c r="AA2" s="160" t="s">
        <v>317</v>
      </c>
      <c r="AB2" s="160" t="s">
        <v>318</v>
      </c>
      <c r="AC2" s="160" t="s">
        <v>319</v>
      </c>
      <c r="AD2" s="160" t="s">
        <v>320</v>
      </c>
      <c r="AE2" s="160" t="s">
        <v>321</v>
      </c>
      <c r="AF2" s="160" t="s">
        <v>322</v>
      </c>
      <c r="AG2" s="160" t="s">
        <v>323</v>
      </c>
      <c r="AH2" s="160" t="s">
        <v>324</v>
      </c>
      <c r="AI2" s="160" t="s">
        <v>325</v>
      </c>
      <c r="AJ2" s="160" t="s">
        <v>326</v>
      </c>
      <c r="AK2" s="160" t="s">
        <v>327</v>
      </c>
      <c r="AL2" s="160" t="s">
        <v>328</v>
      </c>
      <c r="AM2" s="160" t="s">
        <v>329</v>
      </c>
      <c r="AN2" s="160" t="s">
        <v>330</v>
      </c>
      <c r="AO2" s="160" t="s">
        <v>331</v>
      </c>
      <c r="AP2" s="160" t="s">
        <v>332</v>
      </c>
      <c r="AQ2" s="160" t="s">
        <v>333</v>
      </c>
      <c r="AR2" s="160" t="s">
        <v>334</v>
      </c>
      <c r="AS2" s="160" t="s">
        <v>335</v>
      </c>
      <c r="AT2" s="160" t="s">
        <v>336</v>
      </c>
      <c r="AU2" s="164" t="s">
        <v>337</v>
      </c>
      <c r="AV2" s="160" t="s">
        <v>130</v>
      </c>
      <c r="AW2" s="160" t="s">
        <v>338</v>
      </c>
      <c r="AX2" s="160" t="s">
        <v>47</v>
      </c>
      <c r="AY2" s="160" t="s">
        <v>339</v>
      </c>
      <c r="AZ2" s="161" t="s">
        <v>340</v>
      </c>
      <c r="BA2" s="161" t="s">
        <v>341</v>
      </c>
      <c r="BB2" s="160" t="s">
        <v>342</v>
      </c>
      <c r="BC2" s="160" t="s">
        <v>343</v>
      </c>
      <c r="BD2" s="160" t="s">
        <v>344</v>
      </c>
      <c r="BE2" s="160" t="s">
        <v>345</v>
      </c>
      <c r="BF2" s="160" t="s">
        <v>346</v>
      </c>
      <c r="BG2" s="159" t="s">
        <v>347</v>
      </c>
      <c r="BH2" s="160" t="s">
        <v>348</v>
      </c>
      <c r="BI2" s="160" t="s">
        <v>349</v>
      </c>
      <c r="BJ2" s="160" t="s">
        <v>350</v>
      </c>
      <c r="BK2" s="160" t="s">
        <v>351</v>
      </c>
      <c r="BL2" s="160" t="s">
        <v>352</v>
      </c>
      <c r="BM2" s="160" t="s">
        <v>353</v>
      </c>
      <c r="BN2" s="160" t="s">
        <v>354</v>
      </c>
      <c r="BO2" s="160" t="s">
        <v>355</v>
      </c>
      <c r="BP2" s="160" t="s">
        <v>356</v>
      </c>
      <c r="BQ2" s="160" t="s">
        <v>357</v>
      </c>
      <c r="BR2" s="160" t="s">
        <v>358</v>
      </c>
      <c r="BS2" s="160" t="s">
        <v>359</v>
      </c>
      <c r="BT2" s="160" t="s">
        <v>360</v>
      </c>
      <c r="BU2" s="160" t="s">
        <v>361</v>
      </c>
      <c r="BV2" s="160" t="s">
        <v>362</v>
      </c>
      <c r="BW2" s="160" t="s">
        <v>363</v>
      </c>
      <c r="BX2" s="160" t="s">
        <v>364</v>
      </c>
      <c r="BY2" s="160" t="s">
        <v>365</v>
      </c>
      <c r="BZ2" s="159" t="s">
        <v>366</v>
      </c>
      <c r="CA2" s="159" t="s">
        <v>295</v>
      </c>
      <c r="CB2" s="160" t="s">
        <v>193</v>
      </c>
      <c r="CC2" s="160" t="s">
        <v>191</v>
      </c>
      <c r="CD2" s="160" t="s">
        <v>258</v>
      </c>
      <c r="CE2" s="161" t="s">
        <v>297</v>
      </c>
      <c r="CF2" s="160" t="s">
        <v>298</v>
      </c>
      <c r="CG2" s="160" t="s">
        <v>299</v>
      </c>
      <c r="CH2" s="160" t="s">
        <v>300</v>
      </c>
      <c r="CI2" s="160" t="s">
        <v>301</v>
      </c>
      <c r="CJ2" s="162" t="s">
        <v>302</v>
      </c>
      <c r="CK2" s="162" t="s">
        <v>192</v>
      </c>
      <c r="CL2" s="160" t="s">
        <v>303</v>
      </c>
      <c r="CM2" s="160" t="s">
        <v>304</v>
      </c>
      <c r="CN2" s="160" t="s">
        <v>305</v>
      </c>
      <c r="CO2" s="162" t="s">
        <v>306</v>
      </c>
      <c r="CP2" s="162" t="s">
        <v>367</v>
      </c>
      <c r="CQ2" s="160" t="s">
        <v>308</v>
      </c>
      <c r="CR2" s="160" t="s">
        <v>309</v>
      </c>
      <c r="CS2" s="160" t="s">
        <v>310</v>
      </c>
      <c r="CT2" s="160" t="s">
        <v>311</v>
      </c>
      <c r="CU2" s="160" t="s">
        <v>312</v>
      </c>
      <c r="CV2" s="160" t="s">
        <v>313</v>
      </c>
      <c r="CW2" s="160" t="s">
        <v>314</v>
      </c>
      <c r="CX2" s="160" t="s">
        <v>315</v>
      </c>
      <c r="CY2" s="160" t="s">
        <v>316</v>
      </c>
      <c r="CZ2" s="160" t="s">
        <v>317</v>
      </c>
      <c r="DA2" s="160" t="s">
        <v>318</v>
      </c>
      <c r="DB2" s="160" t="s">
        <v>319</v>
      </c>
      <c r="DC2" s="160" t="s">
        <v>320</v>
      </c>
      <c r="DD2" s="161" t="s">
        <v>321</v>
      </c>
      <c r="DE2" s="161" t="s">
        <v>322</v>
      </c>
      <c r="DF2" s="160" t="s">
        <v>323</v>
      </c>
      <c r="DG2" s="161" t="s">
        <v>324</v>
      </c>
      <c r="DH2" s="160" t="s">
        <v>325</v>
      </c>
      <c r="DI2" s="161" t="s">
        <v>326</v>
      </c>
      <c r="DJ2" s="160" t="s">
        <v>368</v>
      </c>
      <c r="DK2" s="160" t="s">
        <v>369</v>
      </c>
      <c r="DL2" s="160" t="s">
        <v>370</v>
      </c>
      <c r="DM2" s="160" t="s">
        <v>330</v>
      </c>
      <c r="DN2" s="160" t="s">
        <v>371</v>
      </c>
      <c r="DO2" s="160" t="s">
        <v>372</v>
      </c>
      <c r="DP2" s="160" t="s">
        <v>373</v>
      </c>
      <c r="DQ2" s="160" t="s">
        <v>334</v>
      </c>
      <c r="DR2" s="160" t="s">
        <v>374</v>
      </c>
      <c r="DS2" s="160" t="s">
        <v>336</v>
      </c>
      <c r="DT2" s="160" t="s">
        <v>375</v>
      </c>
      <c r="DU2" s="160" t="s">
        <v>376</v>
      </c>
      <c r="DV2" s="160" t="s">
        <v>377</v>
      </c>
      <c r="DW2" s="160" t="s">
        <v>378</v>
      </c>
      <c r="DX2" s="160" t="s">
        <v>339</v>
      </c>
      <c r="DY2" s="161" t="s">
        <v>379</v>
      </c>
      <c r="DZ2" s="160" t="s">
        <v>380</v>
      </c>
      <c r="EA2" s="160" t="s">
        <v>381</v>
      </c>
      <c r="EB2" s="160" t="s">
        <v>382</v>
      </c>
      <c r="EC2" s="160" t="s">
        <v>383</v>
      </c>
      <c r="ED2" s="160" t="s">
        <v>345</v>
      </c>
      <c r="EE2" s="160" t="s">
        <v>346</v>
      </c>
      <c r="EF2" s="159" t="s">
        <v>347</v>
      </c>
      <c r="EG2" s="160" t="s">
        <v>348</v>
      </c>
      <c r="EH2" s="160" t="s">
        <v>384</v>
      </c>
      <c r="EI2" s="160" t="s">
        <v>350</v>
      </c>
      <c r="EJ2" s="160" t="s">
        <v>351</v>
      </c>
      <c r="EK2" s="160" t="s">
        <v>352</v>
      </c>
      <c r="EL2" s="160" t="s">
        <v>353</v>
      </c>
      <c r="EM2" s="160" t="s">
        <v>354</v>
      </c>
      <c r="EN2" s="160" t="s">
        <v>355</v>
      </c>
      <c r="EO2" s="160" t="s">
        <v>385</v>
      </c>
      <c r="EP2" s="160" t="s">
        <v>386</v>
      </c>
      <c r="EQ2" s="160" t="s">
        <v>387</v>
      </c>
      <c r="ER2" s="160" t="s">
        <v>388</v>
      </c>
      <c r="ES2" s="160" t="s">
        <v>389</v>
      </c>
      <c r="ET2" s="160" t="s">
        <v>390</v>
      </c>
      <c r="EU2" s="160" t="s">
        <v>362</v>
      </c>
      <c r="EV2" s="160" t="s">
        <v>363</v>
      </c>
      <c r="EW2" s="160" t="s">
        <v>364</v>
      </c>
      <c r="EX2" s="160" t="s">
        <v>365</v>
      </c>
    </row>
    <row r="3" spans="1:154" x14ac:dyDescent="0.2">
      <c r="A3" s="166" t="s">
        <v>391</v>
      </c>
      <c r="B3" s="167" t="s">
        <v>204</v>
      </c>
      <c r="C3" s="166">
        <v>335</v>
      </c>
      <c r="D3" s="168">
        <v>98.5</v>
      </c>
      <c r="E3" s="168">
        <v>44</v>
      </c>
      <c r="F3" s="169">
        <v>44</v>
      </c>
      <c r="G3" s="166" t="s">
        <v>392</v>
      </c>
      <c r="H3" s="166" t="s">
        <v>392</v>
      </c>
      <c r="I3" s="166" t="s">
        <v>392</v>
      </c>
      <c r="J3" s="168">
        <v>15.9</v>
      </c>
      <c r="K3" s="169">
        <v>16</v>
      </c>
      <c r="L3" s="169" t="s">
        <v>392</v>
      </c>
      <c r="M3" s="166" t="s">
        <v>392</v>
      </c>
      <c r="N3" s="166" t="s">
        <v>392</v>
      </c>
      <c r="O3" s="170">
        <v>1.03</v>
      </c>
      <c r="P3" s="169">
        <v>1</v>
      </c>
      <c r="Q3" s="171">
        <v>0.5</v>
      </c>
      <c r="R3" s="170">
        <v>1.77</v>
      </c>
      <c r="S3" s="172">
        <v>1.75</v>
      </c>
      <c r="T3" s="166" t="s">
        <v>392</v>
      </c>
      <c r="U3" s="166" t="s">
        <v>392</v>
      </c>
      <c r="V3" s="166" t="s">
        <v>392</v>
      </c>
      <c r="W3" s="173">
        <v>2.56</v>
      </c>
      <c r="X3" s="174">
        <v>2.625</v>
      </c>
      <c r="Y3" s="175">
        <v>1.3125</v>
      </c>
      <c r="Z3" s="166" t="s">
        <v>392</v>
      </c>
      <c r="AA3" s="166" t="s">
        <v>392</v>
      </c>
      <c r="AB3" s="166" t="s">
        <v>392</v>
      </c>
      <c r="AC3" s="166" t="s">
        <v>392</v>
      </c>
      <c r="AD3" s="166" t="s">
        <v>392</v>
      </c>
      <c r="AE3" s="176">
        <v>4.5</v>
      </c>
      <c r="AF3" s="166" t="s">
        <v>392</v>
      </c>
      <c r="AG3" s="166" t="s">
        <v>392</v>
      </c>
      <c r="AH3" s="168">
        <v>38</v>
      </c>
      <c r="AI3" s="166" t="s">
        <v>392</v>
      </c>
      <c r="AJ3" s="166" t="s">
        <v>392</v>
      </c>
      <c r="AK3" s="166">
        <v>31100</v>
      </c>
      <c r="AL3" s="166">
        <v>1620</v>
      </c>
      <c r="AM3" s="166">
        <v>1410</v>
      </c>
      <c r="AN3" s="168">
        <v>17.8</v>
      </c>
      <c r="AO3" s="166">
        <v>1200</v>
      </c>
      <c r="AP3" s="166">
        <v>236</v>
      </c>
      <c r="AQ3" s="166">
        <v>150</v>
      </c>
      <c r="AR3" s="170">
        <v>3.49</v>
      </c>
      <c r="AS3" s="166" t="s">
        <v>392</v>
      </c>
      <c r="AT3" s="166" t="s">
        <v>392</v>
      </c>
      <c r="AU3" s="166" t="s">
        <v>392</v>
      </c>
      <c r="AV3" s="168">
        <v>74.7</v>
      </c>
      <c r="AW3" s="166">
        <v>535000</v>
      </c>
      <c r="AX3" s="166" t="s">
        <v>392</v>
      </c>
      <c r="AY3" s="166">
        <v>168</v>
      </c>
      <c r="AZ3" s="177">
        <v>1180</v>
      </c>
      <c r="BA3" s="177" t="s">
        <v>392</v>
      </c>
      <c r="BB3" s="166" t="s">
        <v>392</v>
      </c>
      <c r="BC3" s="166">
        <v>278</v>
      </c>
      <c r="BD3" s="166">
        <v>805</v>
      </c>
      <c r="BE3" s="166" t="s">
        <v>392</v>
      </c>
      <c r="BF3" s="166" t="s">
        <v>392</v>
      </c>
      <c r="BG3" s="166" t="s">
        <v>392</v>
      </c>
      <c r="BH3" s="166" t="s">
        <v>392</v>
      </c>
      <c r="BI3" s="166" t="s">
        <v>392</v>
      </c>
      <c r="BJ3" s="166" t="s">
        <v>392</v>
      </c>
      <c r="BK3" s="166" t="s">
        <v>392</v>
      </c>
      <c r="BL3" s="166" t="s">
        <v>392</v>
      </c>
      <c r="BM3" s="166" t="s">
        <v>392</v>
      </c>
      <c r="BN3" s="166" t="s">
        <v>392</v>
      </c>
      <c r="BO3" s="166" t="s">
        <v>392</v>
      </c>
      <c r="BP3" s="166" t="s">
        <v>392</v>
      </c>
      <c r="BQ3" s="166" t="s">
        <v>392</v>
      </c>
      <c r="BR3" s="166" t="s">
        <v>392</v>
      </c>
      <c r="BS3" s="166" t="s">
        <v>392</v>
      </c>
      <c r="BT3" s="166" t="s">
        <v>392</v>
      </c>
      <c r="BU3" s="166" t="s">
        <v>392</v>
      </c>
      <c r="BV3" s="166">
        <v>4.24</v>
      </c>
      <c r="BW3" s="166">
        <v>42.2</v>
      </c>
      <c r="BX3" s="177">
        <v>132</v>
      </c>
      <c r="BY3" s="177">
        <v>148</v>
      </c>
      <c r="BZ3" s="166" t="s">
        <v>393</v>
      </c>
      <c r="CA3" s="166" t="s">
        <v>393</v>
      </c>
      <c r="CB3" s="166">
        <v>499</v>
      </c>
      <c r="CC3" s="177">
        <v>63500</v>
      </c>
      <c r="CD3" s="166">
        <v>1120</v>
      </c>
      <c r="CE3" s="177">
        <v>1120</v>
      </c>
      <c r="CF3" s="166" t="s">
        <v>392</v>
      </c>
      <c r="CG3" s="166" t="s">
        <v>392</v>
      </c>
      <c r="CH3" s="166" t="s">
        <v>392</v>
      </c>
      <c r="CI3" s="166">
        <v>404</v>
      </c>
      <c r="CJ3" s="177">
        <v>406</v>
      </c>
      <c r="CK3" s="169" t="s">
        <v>392</v>
      </c>
      <c r="CL3" s="166" t="s">
        <v>392</v>
      </c>
      <c r="CM3" s="166" t="s">
        <v>392</v>
      </c>
      <c r="CN3" s="168">
        <v>26.2</v>
      </c>
      <c r="CO3" s="177">
        <v>25.4</v>
      </c>
      <c r="CP3" s="177">
        <v>12.7</v>
      </c>
      <c r="CQ3" s="168">
        <v>45</v>
      </c>
      <c r="CR3" s="168">
        <v>44.4</v>
      </c>
      <c r="CS3" s="166" t="s">
        <v>392</v>
      </c>
      <c r="CT3" s="166" t="s">
        <v>392</v>
      </c>
      <c r="CU3" s="166" t="s">
        <v>392</v>
      </c>
      <c r="CV3" s="168">
        <v>65</v>
      </c>
      <c r="CW3" s="168">
        <v>66.7</v>
      </c>
      <c r="CX3" s="178">
        <v>33.299999999999997</v>
      </c>
      <c r="CY3" s="166" t="s">
        <v>392</v>
      </c>
      <c r="CZ3" s="166" t="s">
        <v>392</v>
      </c>
      <c r="DA3" s="166" t="s">
        <v>392</v>
      </c>
      <c r="DB3" s="166" t="s">
        <v>392</v>
      </c>
      <c r="DC3" s="166" t="s">
        <v>392</v>
      </c>
      <c r="DD3" s="176">
        <v>4.5</v>
      </c>
      <c r="DE3" s="177" t="s">
        <v>392</v>
      </c>
      <c r="DF3" s="166" t="s">
        <v>392</v>
      </c>
      <c r="DG3" s="168">
        <v>38</v>
      </c>
      <c r="DH3" s="166" t="s">
        <v>392</v>
      </c>
      <c r="DI3" s="177" t="s">
        <v>392</v>
      </c>
      <c r="DJ3" s="166">
        <v>12900</v>
      </c>
      <c r="DK3" s="166">
        <v>26500</v>
      </c>
      <c r="DL3" s="166">
        <v>23100</v>
      </c>
      <c r="DM3" s="166">
        <v>452</v>
      </c>
      <c r="DN3" s="166">
        <v>499</v>
      </c>
      <c r="DO3" s="166">
        <v>3870</v>
      </c>
      <c r="DP3" s="166">
        <v>2460</v>
      </c>
      <c r="DQ3" s="168">
        <v>88.6</v>
      </c>
      <c r="DR3" s="166" t="s">
        <v>392</v>
      </c>
      <c r="DS3" s="166" t="s">
        <v>392</v>
      </c>
      <c r="DT3" s="177" t="s">
        <v>392</v>
      </c>
      <c r="DU3" s="166">
        <v>31100</v>
      </c>
      <c r="DV3" s="166">
        <v>144000</v>
      </c>
      <c r="DW3" s="166" t="s">
        <v>392</v>
      </c>
      <c r="DX3" s="166">
        <v>108000</v>
      </c>
      <c r="DY3" s="177">
        <v>491</v>
      </c>
      <c r="DZ3" s="177" t="s">
        <v>392</v>
      </c>
      <c r="EA3" s="177" t="s">
        <v>392</v>
      </c>
      <c r="EB3" s="166">
        <v>4560</v>
      </c>
      <c r="EC3" s="166">
        <v>13200</v>
      </c>
      <c r="ED3" s="166" t="s">
        <v>392</v>
      </c>
      <c r="EE3" s="166" t="s">
        <v>392</v>
      </c>
      <c r="EF3" s="166" t="s">
        <v>392</v>
      </c>
      <c r="EG3" s="166" t="s">
        <v>392</v>
      </c>
      <c r="EH3" s="177" t="s">
        <v>392</v>
      </c>
      <c r="EI3" s="166" t="s">
        <v>392</v>
      </c>
      <c r="EJ3" s="166" t="s">
        <v>392</v>
      </c>
      <c r="EK3" s="166" t="s">
        <v>392</v>
      </c>
      <c r="EL3" s="166" t="s">
        <v>392</v>
      </c>
      <c r="EM3" s="166" t="s">
        <v>392</v>
      </c>
      <c r="EN3" s="166" t="s">
        <v>392</v>
      </c>
      <c r="EO3" s="177" t="s">
        <v>392</v>
      </c>
      <c r="EP3" s="177" t="s">
        <v>392</v>
      </c>
      <c r="EQ3" s="177" t="s">
        <v>392</v>
      </c>
      <c r="ER3" s="177" t="s">
        <v>392</v>
      </c>
      <c r="ES3" s="177" t="s">
        <v>392</v>
      </c>
      <c r="ET3" s="177" t="s">
        <v>392</v>
      </c>
      <c r="EU3" s="177">
        <v>108</v>
      </c>
      <c r="EV3" s="177">
        <v>1070</v>
      </c>
      <c r="EW3" s="177">
        <v>3350</v>
      </c>
      <c r="EX3" s="177">
        <v>3760</v>
      </c>
    </row>
    <row r="4" spans="1:154" x14ac:dyDescent="0.2">
      <c r="A4" s="166" t="s">
        <v>394</v>
      </c>
      <c r="B4" s="167" t="s">
        <v>204</v>
      </c>
      <c r="C4" s="166">
        <v>290</v>
      </c>
      <c r="D4" s="168">
        <v>85.4</v>
      </c>
      <c r="E4" s="168">
        <v>43.6</v>
      </c>
      <c r="F4" s="169">
        <v>43.625</v>
      </c>
      <c r="G4" s="166" t="s">
        <v>392</v>
      </c>
      <c r="H4" s="166" t="s">
        <v>392</v>
      </c>
      <c r="I4" s="166" t="s">
        <v>392</v>
      </c>
      <c r="J4" s="168">
        <v>15.8</v>
      </c>
      <c r="K4" s="169">
        <v>15.875</v>
      </c>
      <c r="L4" s="169" t="s">
        <v>392</v>
      </c>
      <c r="M4" s="166" t="s">
        <v>392</v>
      </c>
      <c r="N4" s="166" t="s">
        <v>392</v>
      </c>
      <c r="O4" s="179">
        <v>0.86499999999999999</v>
      </c>
      <c r="P4" s="169">
        <v>0.875</v>
      </c>
      <c r="Q4" s="171">
        <v>0.4375</v>
      </c>
      <c r="R4" s="170">
        <v>1.58</v>
      </c>
      <c r="S4" s="172">
        <v>1.5625</v>
      </c>
      <c r="T4" s="166" t="s">
        <v>392</v>
      </c>
      <c r="U4" s="166" t="s">
        <v>392</v>
      </c>
      <c r="V4" s="166" t="s">
        <v>392</v>
      </c>
      <c r="W4" s="173">
        <v>2.36</v>
      </c>
      <c r="X4" s="174">
        <v>2.4375</v>
      </c>
      <c r="Y4" s="175">
        <v>1.25</v>
      </c>
      <c r="Z4" s="166" t="s">
        <v>392</v>
      </c>
      <c r="AA4" s="166" t="s">
        <v>392</v>
      </c>
      <c r="AB4" s="166" t="s">
        <v>392</v>
      </c>
      <c r="AC4" s="166" t="s">
        <v>392</v>
      </c>
      <c r="AD4" s="166" t="s">
        <v>392</v>
      </c>
      <c r="AE4" s="176">
        <v>5.0199999999999996</v>
      </c>
      <c r="AF4" s="166" t="s">
        <v>392</v>
      </c>
      <c r="AG4" s="166" t="s">
        <v>392</v>
      </c>
      <c r="AH4" s="168">
        <v>45</v>
      </c>
      <c r="AI4" s="166" t="s">
        <v>392</v>
      </c>
      <c r="AJ4" s="166" t="s">
        <v>392</v>
      </c>
      <c r="AK4" s="166">
        <v>27000</v>
      </c>
      <c r="AL4" s="166">
        <v>1410</v>
      </c>
      <c r="AM4" s="166">
        <v>1240</v>
      </c>
      <c r="AN4" s="168">
        <v>17.8</v>
      </c>
      <c r="AO4" s="166">
        <v>1040</v>
      </c>
      <c r="AP4" s="166">
        <v>205</v>
      </c>
      <c r="AQ4" s="166">
        <v>132</v>
      </c>
      <c r="AR4" s="170">
        <v>3.49</v>
      </c>
      <c r="AS4" s="166" t="s">
        <v>392</v>
      </c>
      <c r="AT4" s="166" t="s">
        <v>392</v>
      </c>
      <c r="AU4" s="166" t="s">
        <v>392</v>
      </c>
      <c r="AV4" s="168">
        <v>50.9</v>
      </c>
      <c r="AW4" s="166">
        <v>461000</v>
      </c>
      <c r="AX4" s="166" t="s">
        <v>392</v>
      </c>
      <c r="AY4" s="166">
        <v>166</v>
      </c>
      <c r="AZ4" s="177">
        <v>1040</v>
      </c>
      <c r="BA4" s="177" t="s">
        <v>392</v>
      </c>
      <c r="BB4" s="166" t="s">
        <v>392</v>
      </c>
      <c r="BC4" s="166">
        <v>248</v>
      </c>
      <c r="BD4" s="166">
        <v>701</v>
      </c>
      <c r="BE4" s="166" t="s">
        <v>392</v>
      </c>
      <c r="BF4" s="166" t="s">
        <v>392</v>
      </c>
      <c r="BG4" s="166" t="s">
        <v>392</v>
      </c>
      <c r="BH4" s="166" t="s">
        <v>392</v>
      </c>
      <c r="BI4" s="166" t="s">
        <v>392</v>
      </c>
      <c r="BJ4" s="166" t="s">
        <v>392</v>
      </c>
      <c r="BK4" s="166" t="s">
        <v>392</v>
      </c>
      <c r="BL4" s="166" t="s">
        <v>392</v>
      </c>
      <c r="BM4" s="166" t="s">
        <v>392</v>
      </c>
      <c r="BN4" s="166" t="s">
        <v>392</v>
      </c>
      <c r="BO4" s="166" t="s">
        <v>392</v>
      </c>
      <c r="BP4" s="166" t="s">
        <v>392</v>
      </c>
      <c r="BQ4" s="166" t="s">
        <v>392</v>
      </c>
      <c r="BR4" s="166" t="s">
        <v>392</v>
      </c>
      <c r="BS4" s="166" t="s">
        <v>392</v>
      </c>
      <c r="BT4" s="166" t="s">
        <v>392</v>
      </c>
      <c r="BU4" s="166" t="s">
        <v>392</v>
      </c>
      <c r="BV4" s="170">
        <v>4.2</v>
      </c>
      <c r="BW4" s="168">
        <v>42</v>
      </c>
      <c r="BX4" s="177">
        <v>131</v>
      </c>
      <c r="BY4" s="177">
        <v>147</v>
      </c>
      <c r="BZ4" s="166" t="s">
        <v>395</v>
      </c>
      <c r="CA4" s="166" t="s">
        <v>395</v>
      </c>
      <c r="CB4" s="166">
        <v>433</v>
      </c>
      <c r="CC4" s="177">
        <v>55100</v>
      </c>
      <c r="CD4" s="166">
        <v>1110</v>
      </c>
      <c r="CE4" s="177">
        <v>1110</v>
      </c>
      <c r="CF4" s="166" t="s">
        <v>392</v>
      </c>
      <c r="CG4" s="166" t="s">
        <v>392</v>
      </c>
      <c r="CH4" s="166" t="s">
        <v>392</v>
      </c>
      <c r="CI4" s="166">
        <v>401</v>
      </c>
      <c r="CJ4" s="177">
        <v>403</v>
      </c>
      <c r="CK4" s="169" t="s">
        <v>392</v>
      </c>
      <c r="CL4" s="166" t="s">
        <v>392</v>
      </c>
      <c r="CM4" s="166" t="s">
        <v>392</v>
      </c>
      <c r="CN4" s="168">
        <v>22</v>
      </c>
      <c r="CO4" s="177">
        <v>22.2</v>
      </c>
      <c r="CP4" s="177">
        <v>11.1</v>
      </c>
      <c r="CQ4" s="168">
        <v>40.1</v>
      </c>
      <c r="CR4" s="168">
        <v>39.700000000000003</v>
      </c>
      <c r="CS4" s="166" t="s">
        <v>392</v>
      </c>
      <c r="CT4" s="166" t="s">
        <v>392</v>
      </c>
      <c r="CU4" s="166" t="s">
        <v>392</v>
      </c>
      <c r="CV4" s="168">
        <v>59.9</v>
      </c>
      <c r="CW4" s="168">
        <v>61.9</v>
      </c>
      <c r="CX4" s="178">
        <v>31.8</v>
      </c>
      <c r="CY4" s="166" t="s">
        <v>392</v>
      </c>
      <c r="CZ4" s="166" t="s">
        <v>392</v>
      </c>
      <c r="DA4" s="166" t="s">
        <v>392</v>
      </c>
      <c r="DB4" s="166" t="s">
        <v>392</v>
      </c>
      <c r="DC4" s="166" t="s">
        <v>392</v>
      </c>
      <c r="DD4" s="176">
        <v>5.0199999999999996</v>
      </c>
      <c r="DE4" s="177" t="s">
        <v>392</v>
      </c>
      <c r="DF4" s="166" t="s">
        <v>392</v>
      </c>
      <c r="DG4" s="168">
        <v>45</v>
      </c>
      <c r="DH4" s="166" t="s">
        <v>392</v>
      </c>
      <c r="DI4" s="177" t="s">
        <v>392</v>
      </c>
      <c r="DJ4" s="166">
        <v>11200</v>
      </c>
      <c r="DK4" s="166">
        <v>23100</v>
      </c>
      <c r="DL4" s="166">
        <v>20300</v>
      </c>
      <c r="DM4" s="166">
        <v>452</v>
      </c>
      <c r="DN4" s="166">
        <v>433</v>
      </c>
      <c r="DO4" s="166">
        <v>3360</v>
      </c>
      <c r="DP4" s="166">
        <v>2160</v>
      </c>
      <c r="DQ4" s="168">
        <v>88.6</v>
      </c>
      <c r="DR4" s="166" t="s">
        <v>392</v>
      </c>
      <c r="DS4" s="166" t="s">
        <v>392</v>
      </c>
      <c r="DT4" s="177" t="s">
        <v>392</v>
      </c>
      <c r="DU4" s="166">
        <v>21200</v>
      </c>
      <c r="DV4" s="166">
        <v>124000</v>
      </c>
      <c r="DW4" s="166" t="s">
        <v>392</v>
      </c>
      <c r="DX4" s="166">
        <v>107000</v>
      </c>
      <c r="DY4" s="177">
        <v>433</v>
      </c>
      <c r="DZ4" s="177" t="s">
        <v>392</v>
      </c>
      <c r="EA4" s="180" t="s">
        <v>392</v>
      </c>
      <c r="EB4" s="166">
        <v>4060</v>
      </c>
      <c r="EC4" s="166">
        <v>11500</v>
      </c>
      <c r="ED4" s="166" t="s">
        <v>392</v>
      </c>
      <c r="EE4" s="166" t="s">
        <v>392</v>
      </c>
      <c r="EF4" s="166" t="s">
        <v>392</v>
      </c>
      <c r="EG4" s="166" t="s">
        <v>392</v>
      </c>
      <c r="EH4" s="177" t="s">
        <v>392</v>
      </c>
      <c r="EI4" s="166" t="s">
        <v>392</v>
      </c>
      <c r="EJ4" s="166" t="s">
        <v>392</v>
      </c>
      <c r="EK4" s="166" t="s">
        <v>392</v>
      </c>
      <c r="EL4" s="166" t="s">
        <v>392</v>
      </c>
      <c r="EM4" s="166" t="s">
        <v>392</v>
      </c>
      <c r="EN4" s="166" t="s">
        <v>392</v>
      </c>
      <c r="EO4" s="177" t="s">
        <v>392</v>
      </c>
      <c r="EP4" s="177" t="s">
        <v>392</v>
      </c>
      <c r="EQ4" s="177" t="s">
        <v>392</v>
      </c>
      <c r="ER4" s="177" t="s">
        <v>392</v>
      </c>
      <c r="ES4" s="177" t="s">
        <v>392</v>
      </c>
      <c r="ET4" s="177" t="s">
        <v>392</v>
      </c>
      <c r="EU4" s="177">
        <v>107</v>
      </c>
      <c r="EV4" s="177">
        <v>1070</v>
      </c>
      <c r="EW4" s="177">
        <v>3330</v>
      </c>
      <c r="EX4" s="177">
        <v>3730</v>
      </c>
    </row>
    <row r="5" spans="1:154" x14ac:dyDescent="0.2">
      <c r="A5" s="166" t="s">
        <v>396</v>
      </c>
      <c r="B5" s="167" t="s">
        <v>204</v>
      </c>
      <c r="C5" s="166">
        <v>262</v>
      </c>
      <c r="D5" s="168">
        <v>77.2</v>
      </c>
      <c r="E5" s="168">
        <v>43.3</v>
      </c>
      <c r="F5" s="169">
        <v>43.25</v>
      </c>
      <c r="G5" s="166" t="s">
        <v>392</v>
      </c>
      <c r="H5" s="166" t="s">
        <v>392</v>
      </c>
      <c r="I5" s="166" t="s">
        <v>392</v>
      </c>
      <c r="J5" s="168">
        <v>15.8</v>
      </c>
      <c r="K5" s="169">
        <v>15.75</v>
      </c>
      <c r="L5" s="169" t="s">
        <v>392</v>
      </c>
      <c r="M5" s="166" t="s">
        <v>392</v>
      </c>
      <c r="N5" s="166" t="s">
        <v>392</v>
      </c>
      <c r="O5" s="179">
        <v>0.78500000000000003</v>
      </c>
      <c r="P5" s="169">
        <v>0.8125</v>
      </c>
      <c r="Q5" s="171">
        <v>0.4375</v>
      </c>
      <c r="R5" s="170">
        <v>1.42</v>
      </c>
      <c r="S5" s="172">
        <v>1.4375</v>
      </c>
      <c r="T5" s="166" t="s">
        <v>392</v>
      </c>
      <c r="U5" s="166" t="s">
        <v>392</v>
      </c>
      <c r="V5" s="166" t="s">
        <v>392</v>
      </c>
      <c r="W5" s="173">
        <v>2.2000000000000002</v>
      </c>
      <c r="X5" s="174">
        <v>2.25</v>
      </c>
      <c r="Y5" s="175">
        <v>1.1875</v>
      </c>
      <c r="Z5" s="166" t="s">
        <v>392</v>
      </c>
      <c r="AA5" s="166" t="s">
        <v>392</v>
      </c>
      <c r="AB5" s="166" t="s">
        <v>392</v>
      </c>
      <c r="AC5" s="166" t="s">
        <v>392</v>
      </c>
      <c r="AD5" s="166" t="s">
        <v>392</v>
      </c>
      <c r="AE5" s="176">
        <v>5.57</v>
      </c>
      <c r="AF5" s="166" t="s">
        <v>392</v>
      </c>
      <c r="AG5" s="166" t="s">
        <v>392</v>
      </c>
      <c r="AH5" s="168">
        <v>49.6</v>
      </c>
      <c r="AI5" s="166" t="s">
        <v>392</v>
      </c>
      <c r="AJ5" s="166" t="s">
        <v>392</v>
      </c>
      <c r="AK5" s="166">
        <v>24100</v>
      </c>
      <c r="AL5" s="166">
        <v>1270</v>
      </c>
      <c r="AM5" s="166">
        <v>1110</v>
      </c>
      <c r="AN5" s="168">
        <v>17.7</v>
      </c>
      <c r="AO5" s="166">
        <v>923</v>
      </c>
      <c r="AP5" s="166">
        <v>182</v>
      </c>
      <c r="AQ5" s="166">
        <v>117</v>
      </c>
      <c r="AR5" s="170">
        <v>3.47</v>
      </c>
      <c r="AS5" s="166" t="s">
        <v>392</v>
      </c>
      <c r="AT5" s="166" t="s">
        <v>392</v>
      </c>
      <c r="AU5" s="166" t="s">
        <v>392</v>
      </c>
      <c r="AV5" s="168">
        <v>37.299999999999997</v>
      </c>
      <c r="AW5" s="166">
        <v>405000</v>
      </c>
      <c r="AX5" s="166" t="s">
        <v>392</v>
      </c>
      <c r="AY5" s="166">
        <v>165</v>
      </c>
      <c r="AZ5" s="177">
        <v>928</v>
      </c>
      <c r="BA5" s="177" t="s">
        <v>392</v>
      </c>
      <c r="BB5" s="166" t="s">
        <v>392</v>
      </c>
      <c r="BC5" s="166">
        <v>223</v>
      </c>
      <c r="BD5" s="166">
        <v>630</v>
      </c>
      <c r="BE5" s="166" t="s">
        <v>392</v>
      </c>
      <c r="BF5" s="166" t="s">
        <v>392</v>
      </c>
      <c r="BG5" s="166" t="s">
        <v>392</v>
      </c>
      <c r="BH5" s="166" t="s">
        <v>392</v>
      </c>
      <c r="BI5" s="166" t="s">
        <v>392</v>
      </c>
      <c r="BJ5" s="166" t="s">
        <v>392</v>
      </c>
      <c r="BK5" s="166" t="s">
        <v>392</v>
      </c>
      <c r="BL5" s="166" t="s">
        <v>392</v>
      </c>
      <c r="BM5" s="166" t="s">
        <v>392</v>
      </c>
      <c r="BN5" s="166" t="s">
        <v>392</v>
      </c>
      <c r="BO5" s="166" t="s">
        <v>392</v>
      </c>
      <c r="BP5" s="166" t="s">
        <v>392</v>
      </c>
      <c r="BQ5" s="166" t="s">
        <v>392</v>
      </c>
      <c r="BR5" s="166" t="s">
        <v>392</v>
      </c>
      <c r="BS5" s="166" t="s">
        <v>392</v>
      </c>
      <c r="BT5" s="166" t="s">
        <v>392</v>
      </c>
      <c r="BU5" s="166" t="s">
        <v>392</v>
      </c>
      <c r="BV5" s="166">
        <v>4.17</v>
      </c>
      <c r="BW5" s="166">
        <v>41.9</v>
      </c>
      <c r="BX5" s="177">
        <v>131</v>
      </c>
      <c r="BY5" s="177">
        <v>147</v>
      </c>
      <c r="BZ5" s="166" t="s">
        <v>397</v>
      </c>
      <c r="CA5" s="166" t="s">
        <v>397</v>
      </c>
      <c r="CB5" s="166">
        <v>390</v>
      </c>
      <c r="CC5" s="177">
        <v>49800</v>
      </c>
      <c r="CD5" s="166">
        <v>1100</v>
      </c>
      <c r="CE5" s="177">
        <v>1100</v>
      </c>
      <c r="CF5" s="166" t="s">
        <v>392</v>
      </c>
      <c r="CG5" s="166" t="s">
        <v>392</v>
      </c>
      <c r="CH5" s="166" t="s">
        <v>392</v>
      </c>
      <c r="CI5" s="166">
        <v>401</v>
      </c>
      <c r="CJ5" s="177">
        <v>400</v>
      </c>
      <c r="CK5" s="169" t="s">
        <v>392</v>
      </c>
      <c r="CL5" s="166" t="s">
        <v>392</v>
      </c>
      <c r="CM5" s="166" t="s">
        <v>392</v>
      </c>
      <c r="CN5" s="168">
        <v>19.899999999999999</v>
      </c>
      <c r="CO5" s="177">
        <v>20.6</v>
      </c>
      <c r="CP5" s="177">
        <v>11.1</v>
      </c>
      <c r="CQ5" s="168">
        <v>36.1</v>
      </c>
      <c r="CR5" s="168">
        <v>36.5</v>
      </c>
      <c r="CS5" s="166" t="s">
        <v>392</v>
      </c>
      <c r="CT5" s="166" t="s">
        <v>392</v>
      </c>
      <c r="CU5" s="166" t="s">
        <v>392</v>
      </c>
      <c r="CV5" s="168">
        <v>55.9</v>
      </c>
      <c r="CW5" s="168">
        <v>57.2</v>
      </c>
      <c r="CX5" s="178">
        <v>30.2</v>
      </c>
      <c r="CY5" s="166" t="s">
        <v>392</v>
      </c>
      <c r="CZ5" s="166" t="s">
        <v>392</v>
      </c>
      <c r="DA5" s="166" t="s">
        <v>392</v>
      </c>
      <c r="DB5" s="166" t="s">
        <v>392</v>
      </c>
      <c r="DC5" s="166" t="s">
        <v>392</v>
      </c>
      <c r="DD5" s="176">
        <v>5.57</v>
      </c>
      <c r="DE5" s="177" t="s">
        <v>392</v>
      </c>
      <c r="DF5" s="166" t="s">
        <v>392</v>
      </c>
      <c r="DG5" s="168">
        <v>49.6</v>
      </c>
      <c r="DH5" s="166" t="s">
        <v>392</v>
      </c>
      <c r="DI5" s="177" t="s">
        <v>392</v>
      </c>
      <c r="DJ5" s="166">
        <v>10000</v>
      </c>
      <c r="DK5" s="166">
        <v>20800</v>
      </c>
      <c r="DL5" s="166">
        <v>18200</v>
      </c>
      <c r="DM5" s="166">
        <v>450</v>
      </c>
      <c r="DN5" s="166">
        <v>384</v>
      </c>
      <c r="DO5" s="166">
        <v>2980</v>
      </c>
      <c r="DP5" s="166">
        <v>1920</v>
      </c>
      <c r="DQ5" s="168">
        <v>88.1</v>
      </c>
      <c r="DR5" s="166" t="s">
        <v>392</v>
      </c>
      <c r="DS5" s="166" t="s">
        <v>392</v>
      </c>
      <c r="DT5" s="177" t="s">
        <v>392</v>
      </c>
      <c r="DU5" s="166">
        <v>15500</v>
      </c>
      <c r="DV5" s="166">
        <v>109000</v>
      </c>
      <c r="DW5" s="166" t="s">
        <v>392</v>
      </c>
      <c r="DX5" s="166">
        <v>106000</v>
      </c>
      <c r="DY5" s="177">
        <v>386</v>
      </c>
      <c r="DZ5" s="177" t="s">
        <v>392</v>
      </c>
      <c r="EA5" s="180" t="s">
        <v>392</v>
      </c>
      <c r="EB5" s="166">
        <v>3650</v>
      </c>
      <c r="EC5" s="166">
        <v>10300</v>
      </c>
      <c r="ED5" s="166" t="s">
        <v>392</v>
      </c>
      <c r="EE5" s="166" t="s">
        <v>392</v>
      </c>
      <c r="EF5" s="166" t="s">
        <v>392</v>
      </c>
      <c r="EG5" s="166" t="s">
        <v>392</v>
      </c>
      <c r="EH5" s="177" t="s">
        <v>392</v>
      </c>
      <c r="EI5" s="166" t="s">
        <v>392</v>
      </c>
      <c r="EJ5" s="166" t="s">
        <v>392</v>
      </c>
      <c r="EK5" s="166" t="s">
        <v>392</v>
      </c>
      <c r="EL5" s="166" t="s">
        <v>392</v>
      </c>
      <c r="EM5" s="166" t="s">
        <v>392</v>
      </c>
      <c r="EN5" s="166" t="s">
        <v>392</v>
      </c>
      <c r="EO5" s="177" t="s">
        <v>392</v>
      </c>
      <c r="EP5" s="177" t="s">
        <v>392</v>
      </c>
      <c r="EQ5" s="177" t="s">
        <v>392</v>
      </c>
      <c r="ER5" s="177" t="s">
        <v>392</v>
      </c>
      <c r="ES5" s="177" t="s">
        <v>392</v>
      </c>
      <c r="ET5" s="177" t="s">
        <v>392</v>
      </c>
      <c r="EU5" s="177">
        <v>106</v>
      </c>
      <c r="EV5" s="177">
        <v>1060</v>
      </c>
      <c r="EW5" s="177">
        <v>3330</v>
      </c>
      <c r="EX5" s="177">
        <v>3730</v>
      </c>
    </row>
    <row r="6" spans="1:154" x14ac:dyDescent="0.2">
      <c r="A6" s="166" t="s">
        <v>398</v>
      </c>
      <c r="B6" s="167" t="s">
        <v>204</v>
      </c>
      <c r="C6" s="166">
        <v>230</v>
      </c>
      <c r="D6" s="168">
        <v>67.8</v>
      </c>
      <c r="E6" s="168">
        <v>42.9</v>
      </c>
      <c r="F6" s="169">
        <v>42.875</v>
      </c>
      <c r="G6" s="166" t="s">
        <v>392</v>
      </c>
      <c r="H6" s="166" t="s">
        <v>392</v>
      </c>
      <c r="I6" s="166" t="s">
        <v>392</v>
      </c>
      <c r="J6" s="168">
        <v>15.8</v>
      </c>
      <c r="K6" s="169">
        <v>15.75</v>
      </c>
      <c r="L6" s="169" t="s">
        <v>392</v>
      </c>
      <c r="M6" s="166" t="s">
        <v>392</v>
      </c>
      <c r="N6" s="166" t="s">
        <v>392</v>
      </c>
      <c r="O6" s="179">
        <v>0.71</v>
      </c>
      <c r="P6" s="169">
        <v>0.6875</v>
      </c>
      <c r="Q6" s="171">
        <v>0.375</v>
      </c>
      <c r="R6" s="170">
        <v>1.22</v>
      </c>
      <c r="S6" s="172">
        <v>1.25</v>
      </c>
      <c r="T6" s="166" t="s">
        <v>392</v>
      </c>
      <c r="U6" s="166" t="s">
        <v>392</v>
      </c>
      <c r="V6" s="166" t="s">
        <v>392</v>
      </c>
      <c r="W6" s="173">
        <v>2.0099999999999998</v>
      </c>
      <c r="X6" s="174">
        <v>2.0625</v>
      </c>
      <c r="Y6" s="175">
        <v>1.1875</v>
      </c>
      <c r="Z6" s="166" t="s">
        <v>392</v>
      </c>
      <c r="AA6" s="166" t="s">
        <v>392</v>
      </c>
      <c r="AB6" s="166" t="s">
        <v>392</v>
      </c>
      <c r="AC6" s="166" t="s">
        <v>392</v>
      </c>
      <c r="AD6" s="166" t="s">
        <v>392</v>
      </c>
      <c r="AE6" s="176">
        <v>6.45</v>
      </c>
      <c r="AF6" s="166" t="s">
        <v>392</v>
      </c>
      <c r="AG6" s="166" t="s">
        <v>392</v>
      </c>
      <c r="AH6" s="168">
        <v>54.8</v>
      </c>
      <c r="AI6" s="166" t="s">
        <v>392</v>
      </c>
      <c r="AJ6" s="166" t="s">
        <v>392</v>
      </c>
      <c r="AK6" s="166">
        <v>20800</v>
      </c>
      <c r="AL6" s="166">
        <v>1100</v>
      </c>
      <c r="AM6" s="166">
        <v>971</v>
      </c>
      <c r="AN6" s="168">
        <v>17.5</v>
      </c>
      <c r="AO6" s="166">
        <v>796</v>
      </c>
      <c r="AP6" s="166">
        <v>157</v>
      </c>
      <c r="AQ6" s="166">
        <v>101</v>
      </c>
      <c r="AR6" s="170">
        <v>3.43</v>
      </c>
      <c r="AS6" s="166" t="s">
        <v>392</v>
      </c>
      <c r="AT6" s="166" t="s">
        <v>392</v>
      </c>
      <c r="AU6" s="166" t="s">
        <v>392</v>
      </c>
      <c r="AV6" s="168">
        <v>24.9</v>
      </c>
      <c r="AW6" s="166">
        <v>346000</v>
      </c>
      <c r="AX6" s="166" t="s">
        <v>392</v>
      </c>
      <c r="AY6" s="166">
        <v>165</v>
      </c>
      <c r="AZ6" s="177">
        <v>793</v>
      </c>
      <c r="BA6" s="177" t="s">
        <v>392</v>
      </c>
      <c r="BB6" s="166" t="s">
        <v>392</v>
      </c>
      <c r="BC6" s="166">
        <v>192</v>
      </c>
      <c r="BD6" s="166">
        <v>547</v>
      </c>
      <c r="BE6" s="166" t="s">
        <v>392</v>
      </c>
      <c r="BF6" s="166" t="s">
        <v>392</v>
      </c>
      <c r="BG6" s="166" t="s">
        <v>392</v>
      </c>
      <c r="BH6" s="166" t="s">
        <v>392</v>
      </c>
      <c r="BI6" s="166" t="s">
        <v>392</v>
      </c>
      <c r="BJ6" s="166" t="s">
        <v>392</v>
      </c>
      <c r="BK6" s="166" t="s">
        <v>392</v>
      </c>
      <c r="BL6" s="166" t="s">
        <v>392</v>
      </c>
      <c r="BM6" s="166" t="s">
        <v>392</v>
      </c>
      <c r="BN6" s="166" t="s">
        <v>392</v>
      </c>
      <c r="BO6" s="166" t="s">
        <v>392</v>
      </c>
      <c r="BP6" s="166" t="s">
        <v>392</v>
      </c>
      <c r="BQ6" s="166" t="s">
        <v>392</v>
      </c>
      <c r="BR6" s="166" t="s">
        <v>392</v>
      </c>
      <c r="BS6" s="166" t="s">
        <v>392</v>
      </c>
      <c r="BT6" s="166" t="s">
        <v>392</v>
      </c>
      <c r="BU6" s="166" t="s">
        <v>392</v>
      </c>
      <c r="BV6" s="166">
        <v>4.13</v>
      </c>
      <c r="BW6" s="166">
        <v>41.7</v>
      </c>
      <c r="BX6" s="177">
        <v>130</v>
      </c>
      <c r="BY6" s="177">
        <v>146</v>
      </c>
      <c r="BZ6" s="166" t="s">
        <v>399</v>
      </c>
      <c r="CA6" s="166" t="s">
        <v>399</v>
      </c>
      <c r="CB6" s="166">
        <v>343</v>
      </c>
      <c r="CC6" s="177">
        <v>43700</v>
      </c>
      <c r="CD6" s="166">
        <v>1090</v>
      </c>
      <c r="CE6" s="177">
        <v>1090</v>
      </c>
      <c r="CF6" s="166" t="s">
        <v>392</v>
      </c>
      <c r="CG6" s="166" t="s">
        <v>392</v>
      </c>
      <c r="CH6" s="166" t="s">
        <v>392</v>
      </c>
      <c r="CI6" s="166">
        <v>401</v>
      </c>
      <c r="CJ6" s="177">
        <v>400</v>
      </c>
      <c r="CK6" s="169" t="s">
        <v>392</v>
      </c>
      <c r="CL6" s="166" t="s">
        <v>392</v>
      </c>
      <c r="CM6" s="166" t="s">
        <v>392</v>
      </c>
      <c r="CN6" s="168">
        <v>18</v>
      </c>
      <c r="CO6" s="177">
        <v>17.5</v>
      </c>
      <c r="CP6" s="177">
        <v>9.52</v>
      </c>
      <c r="CQ6" s="168">
        <v>31</v>
      </c>
      <c r="CR6" s="168">
        <v>31.8</v>
      </c>
      <c r="CS6" s="166" t="s">
        <v>392</v>
      </c>
      <c r="CT6" s="166" t="s">
        <v>392</v>
      </c>
      <c r="CU6" s="166" t="s">
        <v>392</v>
      </c>
      <c r="CV6" s="168">
        <v>51.1</v>
      </c>
      <c r="CW6" s="168">
        <v>52.4</v>
      </c>
      <c r="CX6" s="178">
        <v>30.2</v>
      </c>
      <c r="CY6" s="166" t="s">
        <v>392</v>
      </c>
      <c r="CZ6" s="166" t="s">
        <v>392</v>
      </c>
      <c r="DA6" s="166" t="s">
        <v>392</v>
      </c>
      <c r="DB6" s="166" t="s">
        <v>392</v>
      </c>
      <c r="DC6" s="166" t="s">
        <v>392</v>
      </c>
      <c r="DD6" s="176">
        <v>6.45</v>
      </c>
      <c r="DE6" s="177" t="s">
        <v>392</v>
      </c>
      <c r="DF6" s="166" t="s">
        <v>392</v>
      </c>
      <c r="DG6" s="168">
        <v>54.8</v>
      </c>
      <c r="DH6" s="166" t="s">
        <v>392</v>
      </c>
      <c r="DI6" s="177" t="s">
        <v>392</v>
      </c>
      <c r="DJ6" s="166">
        <v>8660</v>
      </c>
      <c r="DK6" s="166">
        <v>18000</v>
      </c>
      <c r="DL6" s="166">
        <v>15900</v>
      </c>
      <c r="DM6" s="166">
        <v>445</v>
      </c>
      <c r="DN6" s="166">
        <v>331</v>
      </c>
      <c r="DO6" s="166">
        <v>2570</v>
      </c>
      <c r="DP6" s="166">
        <v>1660</v>
      </c>
      <c r="DQ6" s="168">
        <v>87.1</v>
      </c>
      <c r="DR6" s="166" t="s">
        <v>392</v>
      </c>
      <c r="DS6" s="166" t="s">
        <v>392</v>
      </c>
      <c r="DT6" s="177" t="s">
        <v>392</v>
      </c>
      <c r="DU6" s="166">
        <v>10400</v>
      </c>
      <c r="DV6" s="166">
        <v>92900</v>
      </c>
      <c r="DW6" s="166" t="s">
        <v>392</v>
      </c>
      <c r="DX6" s="166">
        <v>106000</v>
      </c>
      <c r="DY6" s="177">
        <v>330</v>
      </c>
      <c r="DZ6" s="177" t="s">
        <v>392</v>
      </c>
      <c r="EA6" s="180" t="s">
        <v>392</v>
      </c>
      <c r="EB6" s="166">
        <v>3150</v>
      </c>
      <c r="EC6" s="166">
        <v>8960</v>
      </c>
      <c r="ED6" s="166" t="s">
        <v>392</v>
      </c>
      <c r="EE6" s="166" t="s">
        <v>392</v>
      </c>
      <c r="EF6" s="166" t="s">
        <v>392</v>
      </c>
      <c r="EG6" s="166" t="s">
        <v>392</v>
      </c>
      <c r="EH6" s="177" t="s">
        <v>392</v>
      </c>
      <c r="EI6" s="166" t="s">
        <v>392</v>
      </c>
      <c r="EJ6" s="166" t="s">
        <v>392</v>
      </c>
      <c r="EK6" s="166" t="s">
        <v>392</v>
      </c>
      <c r="EL6" s="166" t="s">
        <v>392</v>
      </c>
      <c r="EM6" s="166" t="s">
        <v>392</v>
      </c>
      <c r="EN6" s="166" t="s">
        <v>392</v>
      </c>
      <c r="EO6" s="177" t="s">
        <v>392</v>
      </c>
      <c r="EP6" s="177" t="s">
        <v>392</v>
      </c>
      <c r="EQ6" s="177" t="s">
        <v>392</v>
      </c>
      <c r="ER6" s="177" t="s">
        <v>392</v>
      </c>
      <c r="ES6" s="177" t="s">
        <v>392</v>
      </c>
      <c r="ET6" s="177" t="s">
        <v>392</v>
      </c>
      <c r="EU6" s="177">
        <v>105</v>
      </c>
      <c r="EV6" s="177">
        <v>1060</v>
      </c>
      <c r="EW6" s="177">
        <v>3300</v>
      </c>
      <c r="EX6" s="177">
        <v>3710</v>
      </c>
    </row>
    <row r="7" spans="1:154" x14ac:dyDescent="0.2">
      <c r="A7" s="166" t="s">
        <v>400</v>
      </c>
      <c r="B7" s="167" t="s">
        <v>401</v>
      </c>
      <c r="C7" s="166">
        <v>593</v>
      </c>
      <c r="D7" s="166">
        <v>174</v>
      </c>
      <c r="E7" s="168">
        <v>43</v>
      </c>
      <c r="F7" s="169">
        <v>43</v>
      </c>
      <c r="G7" s="166" t="s">
        <v>392</v>
      </c>
      <c r="H7" s="166" t="s">
        <v>392</v>
      </c>
      <c r="I7" s="166" t="s">
        <v>392</v>
      </c>
      <c r="J7" s="168">
        <v>16.7</v>
      </c>
      <c r="K7" s="169">
        <v>16.75</v>
      </c>
      <c r="L7" s="169" t="s">
        <v>392</v>
      </c>
      <c r="M7" s="166" t="s">
        <v>392</v>
      </c>
      <c r="N7" s="166" t="s">
        <v>392</v>
      </c>
      <c r="O7" s="170">
        <v>1.79</v>
      </c>
      <c r="P7" s="169">
        <v>1.8125</v>
      </c>
      <c r="Q7" s="171">
        <v>0.9375</v>
      </c>
      <c r="R7" s="170">
        <v>3.23</v>
      </c>
      <c r="S7" s="172">
        <v>3.25</v>
      </c>
      <c r="T7" s="166" t="s">
        <v>392</v>
      </c>
      <c r="U7" s="166" t="s">
        <v>392</v>
      </c>
      <c r="V7" s="166" t="s">
        <v>392</v>
      </c>
      <c r="W7" s="173">
        <v>4.41</v>
      </c>
      <c r="X7" s="174">
        <v>4.5</v>
      </c>
      <c r="Y7" s="175">
        <v>2.125</v>
      </c>
      <c r="Z7" s="166" t="s">
        <v>392</v>
      </c>
      <c r="AA7" s="166" t="s">
        <v>392</v>
      </c>
      <c r="AB7" s="166" t="s">
        <v>392</v>
      </c>
      <c r="AC7" s="166" t="s">
        <v>392</v>
      </c>
      <c r="AD7" s="166" t="s">
        <v>392</v>
      </c>
      <c r="AE7" s="176">
        <v>2.58</v>
      </c>
      <c r="AF7" s="166" t="s">
        <v>392</v>
      </c>
      <c r="AG7" s="166" t="s">
        <v>392</v>
      </c>
      <c r="AH7" s="168">
        <v>19.100000000000001</v>
      </c>
      <c r="AI7" s="166" t="s">
        <v>392</v>
      </c>
      <c r="AJ7" s="166" t="s">
        <v>392</v>
      </c>
      <c r="AK7" s="166">
        <v>50400</v>
      </c>
      <c r="AL7" s="166">
        <v>2760</v>
      </c>
      <c r="AM7" s="166">
        <v>2340</v>
      </c>
      <c r="AN7" s="168">
        <v>17</v>
      </c>
      <c r="AO7" s="166">
        <v>2520</v>
      </c>
      <c r="AP7" s="166">
        <v>481</v>
      </c>
      <c r="AQ7" s="166">
        <v>302</v>
      </c>
      <c r="AR7" s="170">
        <v>3.8</v>
      </c>
      <c r="AS7" s="166" t="s">
        <v>392</v>
      </c>
      <c r="AT7" s="166" t="s">
        <v>392</v>
      </c>
      <c r="AU7" s="166" t="s">
        <v>392</v>
      </c>
      <c r="AV7" s="166">
        <v>445</v>
      </c>
      <c r="AW7" s="166">
        <v>997000</v>
      </c>
      <c r="AX7" s="166" t="s">
        <v>392</v>
      </c>
      <c r="AY7" s="166">
        <v>166</v>
      </c>
      <c r="AZ7" s="177">
        <v>2240</v>
      </c>
      <c r="BA7" s="177" t="s">
        <v>392</v>
      </c>
      <c r="BB7" s="166" t="s">
        <v>392</v>
      </c>
      <c r="BC7" s="166">
        <v>479</v>
      </c>
      <c r="BD7" s="166">
        <v>1370</v>
      </c>
      <c r="BE7" s="166" t="s">
        <v>392</v>
      </c>
      <c r="BF7" s="166" t="s">
        <v>392</v>
      </c>
      <c r="BG7" s="166" t="s">
        <v>392</v>
      </c>
      <c r="BH7" s="166" t="s">
        <v>392</v>
      </c>
      <c r="BI7" s="166" t="s">
        <v>392</v>
      </c>
      <c r="BJ7" s="166" t="s">
        <v>392</v>
      </c>
      <c r="BK7" s="166" t="s">
        <v>392</v>
      </c>
      <c r="BL7" s="166" t="s">
        <v>392</v>
      </c>
      <c r="BM7" s="166" t="s">
        <v>392</v>
      </c>
      <c r="BN7" s="166" t="s">
        <v>392</v>
      </c>
      <c r="BO7" s="166" t="s">
        <v>392</v>
      </c>
      <c r="BP7" s="166" t="s">
        <v>392</v>
      </c>
      <c r="BQ7" s="166" t="s">
        <v>392</v>
      </c>
      <c r="BR7" s="166" t="s">
        <v>392</v>
      </c>
      <c r="BS7" s="166" t="s">
        <v>392</v>
      </c>
      <c r="BT7" s="166" t="s">
        <v>392</v>
      </c>
      <c r="BU7" s="166" t="s">
        <v>392</v>
      </c>
      <c r="BV7" s="166">
        <v>4.63</v>
      </c>
      <c r="BW7" s="166">
        <v>39.799999999999997</v>
      </c>
      <c r="BX7" s="177">
        <v>130</v>
      </c>
      <c r="BY7" s="177">
        <v>147</v>
      </c>
      <c r="BZ7" s="166" t="s">
        <v>402</v>
      </c>
      <c r="CA7" s="166" t="s">
        <v>402</v>
      </c>
      <c r="CB7" s="166">
        <v>883</v>
      </c>
      <c r="CC7" s="177">
        <v>112000</v>
      </c>
      <c r="CD7" s="166">
        <v>1090</v>
      </c>
      <c r="CE7" s="177">
        <v>1090</v>
      </c>
      <c r="CF7" s="166" t="s">
        <v>392</v>
      </c>
      <c r="CG7" s="166" t="s">
        <v>392</v>
      </c>
      <c r="CH7" s="166" t="s">
        <v>392</v>
      </c>
      <c r="CI7" s="166">
        <v>424</v>
      </c>
      <c r="CJ7" s="177">
        <v>425</v>
      </c>
      <c r="CK7" s="169" t="s">
        <v>392</v>
      </c>
      <c r="CL7" s="166" t="s">
        <v>392</v>
      </c>
      <c r="CM7" s="166" t="s">
        <v>392</v>
      </c>
      <c r="CN7" s="168">
        <v>45.5</v>
      </c>
      <c r="CO7" s="168">
        <v>46</v>
      </c>
      <c r="CP7" s="177">
        <v>23.8</v>
      </c>
      <c r="CQ7" s="168">
        <v>82</v>
      </c>
      <c r="CR7" s="168">
        <v>82.6</v>
      </c>
      <c r="CS7" s="166" t="s">
        <v>392</v>
      </c>
      <c r="CT7" s="166" t="s">
        <v>392</v>
      </c>
      <c r="CU7" s="166" t="s">
        <v>392</v>
      </c>
      <c r="CV7" s="166">
        <v>112</v>
      </c>
      <c r="CW7" s="166">
        <v>114</v>
      </c>
      <c r="CX7" s="178">
        <v>54</v>
      </c>
      <c r="CY7" s="166" t="s">
        <v>392</v>
      </c>
      <c r="CZ7" s="166" t="s">
        <v>392</v>
      </c>
      <c r="DA7" s="166" t="s">
        <v>392</v>
      </c>
      <c r="DB7" s="166" t="s">
        <v>392</v>
      </c>
      <c r="DC7" s="166" t="s">
        <v>392</v>
      </c>
      <c r="DD7" s="176">
        <v>2.58</v>
      </c>
      <c r="DE7" s="177" t="s">
        <v>392</v>
      </c>
      <c r="DF7" s="166" t="s">
        <v>392</v>
      </c>
      <c r="DG7" s="168">
        <v>19.100000000000001</v>
      </c>
      <c r="DH7" s="166" t="s">
        <v>392</v>
      </c>
      <c r="DI7" s="177" t="s">
        <v>392</v>
      </c>
      <c r="DJ7" s="166">
        <v>21000</v>
      </c>
      <c r="DK7" s="166">
        <v>45200</v>
      </c>
      <c r="DL7" s="166">
        <v>38300</v>
      </c>
      <c r="DM7" s="166">
        <v>432</v>
      </c>
      <c r="DN7" s="166">
        <v>1050</v>
      </c>
      <c r="DO7" s="166">
        <v>7880</v>
      </c>
      <c r="DP7" s="166">
        <v>4950</v>
      </c>
      <c r="DQ7" s="168">
        <v>96.5</v>
      </c>
      <c r="DR7" s="166" t="s">
        <v>392</v>
      </c>
      <c r="DS7" s="166" t="s">
        <v>392</v>
      </c>
      <c r="DT7" s="177" t="s">
        <v>392</v>
      </c>
      <c r="DU7" s="166">
        <v>185000</v>
      </c>
      <c r="DV7" s="166">
        <v>268000</v>
      </c>
      <c r="DW7" s="166" t="s">
        <v>392</v>
      </c>
      <c r="DX7" s="166">
        <v>107000</v>
      </c>
      <c r="DY7" s="177">
        <v>932</v>
      </c>
      <c r="DZ7" s="177" t="s">
        <v>392</v>
      </c>
      <c r="EA7" s="180" t="s">
        <v>392</v>
      </c>
      <c r="EB7" s="166">
        <v>7850</v>
      </c>
      <c r="EC7" s="166">
        <v>22500</v>
      </c>
      <c r="ED7" s="166" t="s">
        <v>392</v>
      </c>
      <c r="EE7" s="166" t="s">
        <v>392</v>
      </c>
      <c r="EF7" s="166" t="s">
        <v>392</v>
      </c>
      <c r="EG7" s="166" t="s">
        <v>392</v>
      </c>
      <c r="EH7" s="177" t="s">
        <v>392</v>
      </c>
      <c r="EI7" s="166" t="s">
        <v>392</v>
      </c>
      <c r="EJ7" s="166" t="s">
        <v>392</v>
      </c>
      <c r="EK7" s="166" t="s">
        <v>392</v>
      </c>
      <c r="EL7" s="166" t="s">
        <v>392</v>
      </c>
      <c r="EM7" s="166" t="s">
        <v>392</v>
      </c>
      <c r="EN7" s="166" t="s">
        <v>392</v>
      </c>
      <c r="EO7" s="177" t="s">
        <v>392</v>
      </c>
      <c r="EP7" s="177" t="s">
        <v>392</v>
      </c>
      <c r="EQ7" s="177" t="s">
        <v>392</v>
      </c>
      <c r="ER7" s="177" t="s">
        <v>392</v>
      </c>
      <c r="ES7" s="177" t="s">
        <v>392</v>
      </c>
      <c r="ET7" s="177" t="s">
        <v>392</v>
      </c>
      <c r="EU7" s="177">
        <v>118</v>
      </c>
      <c r="EV7" s="177">
        <v>1010</v>
      </c>
      <c r="EW7" s="177">
        <v>3300</v>
      </c>
      <c r="EX7" s="177">
        <v>3730</v>
      </c>
    </row>
    <row r="8" spans="1:154" x14ac:dyDescent="0.2">
      <c r="A8" s="166" t="s">
        <v>403</v>
      </c>
      <c r="B8" s="167" t="s">
        <v>401</v>
      </c>
      <c r="C8" s="166">
        <v>503</v>
      </c>
      <c r="D8" s="166">
        <v>148</v>
      </c>
      <c r="E8" s="168">
        <v>42.1</v>
      </c>
      <c r="F8" s="169">
        <v>42</v>
      </c>
      <c r="G8" s="166" t="s">
        <v>392</v>
      </c>
      <c r="H8" s="166" t="s">
        <v>392</v>
      </c>
      <c r="I8" s="166" t="s">
        <v>392</v>
      </c>
      <c r="J8" s="168">
        <v>16.399999999999999</v>
      </c>
      <c r="K8" s="169">
        <v>16.375</v>
      </c>
      <c r="L8" s="169" t="s">
        <v>392</v>
      </c>
      <c r="M8" s="166" t="s">
        <v>392</v>
      </c>
      <c r="N8" s="166" t="s">
        <v>392</v>
      </c>
      <c r="O8" s="170">
        <v>1.54</v>
      </c>
      <c r="P8" s="169">
        <v>1.5625</v>
      </c>
      <c r="Q8" s="171">
        <v>0.8125</v>
      </c>
      <c r="R8" s="170">
        <v>2.76</v>
      </c>
      <c r="S8" s="172">
        <v>2.75</v>
      </c>
      <c r="T8" s="166" t="s">
        <v>392</v>
      </c>
      <c r="U8" s="166" t="s">
        <v>392</v>
      </c>
      <c r="V8" s="166" t="s">
        <v>392</v>
      </c>
      <c r="W8" s="173">
        <v>3.94</v>
      </c>
      <c r="X8" s="174">
        <v>4</v>
      </c>
      <c r="Y8" s="175">
        <v>2</v>
      </c>
      <c r="Z8" s="166" t="s">
        <v>392</v>
      </c>
      <c r="AA8" s="166" t="s">
        <v>392</v>
      </c>
      <c r="AB8" s="166" t="s">
        <v>392</v>
      </c>
      <c r="AC8" s="166" t="s">
        <v>392</v>
      </c>
      <c r="AD8" s="166" t="s">
        <v>392</v>
      </c>
      <c r="AE8" s="176">
        <v>2.98</v>
      </c>
      <c r="AF8" s="166" t="s">
        <v>392</v>
      </c>
      <c r="AG8" s="166" t="s">
        <v>392</v>
      </c>
      <c r="AH8" s="168">
        <v>22.3</v>
      </c>
      <c r="AI8" s="166" t="s">
        <v>392</v>
      </c>
      <c r="AJ8" s="166" t="s">
        <v>392</v>
      </c>
      <c r="AK8" s="166">
        <v>41600</v>
      </c>
      <c r="AL8" s="166">
        <v>2320</v>
      </c>
      <c r="AM8" s="166">
        <v>1980</v>
      </c>
      <c r="AN8" s="168">
        <v>16.8</v>
      </c>
      <c r="AO8" s="166">
        <v>2040</v>
      </c>
      <c r="AP8" s="166">
        <v>394</v>
      </c>
      <c r="AQ8" s="166">
        <v>249</v>
      </c>
      <c r="AR8" s="170">
        <v>3.72</v>
      </c>
      <c r="AS8" s="166" t="s">
        <v>392</v>
      </c>
      <c r="AT8" s="166" t="s">
        <v>392</v>
      </c>
      <c r="AU8" s="166" t="s">
        <v>392</v>
      </c>
      <c r="AV8" s="166">
        <v>277</v>
      </c>
      <c r="AW8" s="166">
        <v>789000</v>
      </c>
      <c r="AX8" s="166" t="s">
        <v>392</v>
      </c>
      <c r="AY8" s="166">
        <v>161</v>
      </c>
      <c r="AZ8" s="177">
        <v>1830</v>
      </c>
      <c r="BA8" s="177" t="s">
        <v>392</v>
      </c>
      <c r="BB8" s="166" t="s">
        <v>392</v>
      </c>
      <c r="BC8" s="166">
        <v>403</v>
      </c>
      <c r="BD8" s="166">
        <v>1150</v>
      </c>
      <c r="BE8" s="166" t="s">
        <v>392</v>
      </c>
      <c r="BF8" s="166" t="s">
        <v>392</v>
      </c>
      <c r="BG8" s="166" t="s">
        <v>392</v>
      </c>
      <c r="BH8" s="166" t="s">
        <v>392</v>
      </c>
      <c r="BI8" s="166" t="s">
        <v>392</v>
      </c>
      <c r="BJ8" s="166" t="s">
        <v>392</v>
      </c>
      <c r="BK8" s="166" t="s">
        <v>392</v>
      </c>
      <c r="BL8" s="166" t="s">
        <v>392</v>
      </c>
      <c r="BM8" s="166" t="s">
        <v>392</v>
      </c>
      <c r="BN8" s="166" t="s">
        <v>392</v>
      </c>
      <c r="BO8" s="166" t="s">
        <v>392</v>
      </c>
      <c r="BP8" s="166" t="s">
        <v>392</v>
      </c>
      <c r="BQ8" s="166" t="s">
        <v>392</v>
      </c>
      <c r="BR8" s="166" t="s">
        <v>392</v>
      </c>
      <c r="BS8" s="166" t="s">
        <v>392</v>
      </c>
      <c r="BT8" s="166" t="s">
        <v>392</v>
      </c>
      <c r="BU8" s="166" t="s">
        <v>392</v>
      </c>
      <c r="BV8" s="170">
        <v>4.5</v>
      </c>
      <c r="BW8" s="166">
        <v>39.299999999999997</v>
      </c>
      <c r="BX8" s="177">
        <v>129</v>
      </c>
      <c r="BY8" s="177">
        <v>145</v>
      </c>
      <c r="BZ8" s="166" t="s">
        <v>404</v>
      </c>
      <c r="CA8" s="166" t="s">
        <v>404</v>
      </c>
      <c r="CB8" s="166">
        <v>748</v>
      </c>
      <c r="CC8" s="177">
        <v>95500</v>
      </c>
      <c r="CD8" s="166">
        <v>1070</v>
      </c>
      <c r="CE8" s="177">
        <v>1070</v>
      </c>
      <c r="CF8" s="166" t="s">
        <v>392</v>
      </c>
      <c r="CG8" s="166" t="s">
        <v>392</v>
      </c>
      <c r="CH8" s="166" t="s">
        <v>392</v>
      </c>
      <c r="CI8" s="166">
        <v>417</v>
      </c>
      <c r="CJ8" s="177">
        <v>416</v>
      </c>
      <c r="CK8" s="169" t="s">
        <v>392</v>
      </c>
      <c r="CL8" s="166" t="s">
        <v>392</v>
      </c>
      <c r="CM8" s="166" t="s">
        <v>392</v>
      </c>
      <c r="CN8" s="168">
        <v>39.1</v>
      </c>
      <c r="CO8" s="177">
        <v>39.700000000000003</v>
      </c>
      <c r="CP8" s="177">
        <v>20.6</v>
      </c>
      <c r="CQ8" s="168">
        <v>70.099999999999994</v>
      </c>
      <c r="CR8" s="168">
        <v>69.8</v>
      </c>
      <c r="CS8" s="166" t="s">
        <v>392</v>
      </c>
      <c r="CT8" s="166" t="s">
        <v>392</v>
      </c>
      <c r="CU8" s="166" t="s">
        <v>392</v>
      </c>
      <c r="CV8" s="166">
        <v>100</v>
      </c>
      <c r="CW8" s="166">
        <v>102</v>
      </c>
      <c r="CX8" s="178">
        <v>50.8</v>
      </c>
      <c r="CY8" s="166" t="s">
        <v>392</v>
      </c>
      <c r="CZ8" s="166" t="s">
        <v>392</v>
      </c>
      <c r="DA8" s="166" t="s">
        <v>392</v>
      </c>
      <c r="DB8" s="166" t="s">
        <v>392</v>
      </c>
      <c r="DC8" s="166" t="s">
        <v>392</v>
      </c>
      <c r="DD8" s="176">
        <v>2.98</v>
      </c>
      <c r="DE8" s="177" t="s">
        <v>392</v>
      </c>
      <c r="DF8" s="166" t="s">
        <v>392</v>
      </c>
      <c r="DG8" s="168">
        <v>22.3</v>
      </c>
      <c r="DH8" s="166" t="s">
        <v>392</v>
      </c>
      <c r="DI8" s="177" t="s">
        <v>392</v>
      </c>
      <c r="DJ8" s="166">
        <v>17300</v>
      </c>
      <c r="DK8" s="166">
        <v>38000</v>
      </c>
      <c r="DL8" s="166">
        <v>32400</v>
      </c>
      <c r="DM8" s="166">
        <v>427</v>
      </c>
      <c r="DN8" s="166">
        <v>849</v>
      </c>
      <c r="DO8" s="166">
        <v>6460</v>
      </c>
      <c r="DP8" s="166">
        <v>4080</v>
      </c>
      <c r="DQ8" s="168">
        <v>94.5</v>
      </c>
      <c r="DR8" s="166" t="s">
        <v>392</v>
      </c>
      <c r="DS8" s="166" t="s">
        <v>392</v>
      </c>
      <c r="DT8" s="177" t="s">
        <v>392</v>
      </c>
      <c r="DU8" s="166">
        <v>115000</v>
      </c>
      <c r="DV8" s="166">
        <v>212000</v>
      </c>
      <c r="DW8" s="166" t="s">
        <v>392</v>
      </c>
      <c r="DX8" s="166">
        <v>104000</v>
      </c>
      <c r="DY8" s="177">
        <v>762</v>
      </c>
      <c r="DZ8" s="177" t="s">
        <v>392</v>
      </c>
      <c r="EA8" s="180" t="s">
        <v>392</v>
      </c>
      <c r="EB8" s="166">
        <v>6600</v>
      </c>
      <c r="EC8" s="166">
        <v>18800</v>
      </c>
      <c r="ED8" s="166" t="s">
        <v>392</v>
      </c>
      <c r="EE8" s="166" t="s">
        <v>392</v>
      </c>
      <c r="EF8" s="166" t="s">
        <v>392</v>
      </c>
      <c r="EG8" s="166" t="s">
        <v>392</v>
      </c>
      <c r="EH8" s="177" t="s">
        <v>392</v>
      </c>
      <c r="EI8" s="166" t="s">
        <v>392</v>
      </c>
      <c r="EJ8" s="166" t="s">
        <v>392</v>
      </c>
      <c r="EK8" s="166" t="s">
        <v>392</v>
      </c>
      <c r="EL8" s="166" t="s">
        <v>392</v>
      </c>
      <c r="EM8" s="166" t="s">
        <v>392</v>
      </c>
      <c r="EN8" s="166" t="s">
        <v>392</v>
      </c>
      <c r="EO8" s="177" t="s">
        <v>392</v>
      </c>
      <c r="EP8" s="177" t="s">
        <v>392</v>
      </c>
      <c r="EQ8" s="177" t="s">
        <v>392</v>
      </c>
      <c r="ER8" s="177" t="s">
        <v>392</v>
      </c>
      <c r="ES8" s="177" t="s">
        <v>392</v>
      </c>
      <c r="ET8" s="177" t="s">
        <v>392</v>
      </c>
      <c r="EU8" s="177">
        <v>114</v>
      </c>
      <c r="EV8" s="177">
        <v>998</v>
      </c>
      <c r="EW8" s="177">
        <v>3280</v>
      </c>
      <c r="EX8" s="177">
        <v>3680</v>
      </c>
    </row>
    <row r="9" spans="1:154" x14ac:dyDescent="0.2">
      <c r="A9" s="166" t="s">
        <v>405</v>
      </c>
      <c r="B9" s="167" t="s">
        <v>401</v>
      </c>
      <c r="C9" s="166">
        <v>431</v>
      </c>
      <c r="D9" s="166">
        <v>127</v>
      </c>
      <c r="E9" s="168">
        <v>41.3</v>
      </c>
      <c r="F9" s="169">
        <v>41.25</v>
      </c>
      <c r="G9" s="166" t="s">
        <v>392</v>
      </c>
      <c r="H9" s="166" t="s">
        <v>392</v>
      </c>
      <c r="I9" s="166" t="s">
        <v>392</v>
      </c>
      <c r="J9" s="168">
        <v>16.2</v>
      </c>
      <c r="K9" s="169">
        <v>16.25</v>
      </c>
      <c r="L9" s="169" t="s">
        <v>392</v>
      </c>
      <c r="M9" s="166" t="s">
        <v>392</v>
      </c>
      <c r="N9" s="166" t="s">
        <v>392</v>
      </c>
      <c r="O9" s="170">
        <v>1.34</v>
      </c>
      <c r="P9" s="169">
        <v>1.3125</v>
      </c>
      <c r="Q9" s="171">
        <v>0.6875</v>
      </c>
      <c r="R9" s="170">
        <v>2.36</v>
      </c>
      <c r="S9" s="172">
        <v>2.375</v>
      </c>
      <c r="T9" s="166" t="s">
        <v>392</v>
      </c>
      <c r="U9" s="166" t="s">
        <v>392</v>
      </c>
      <c r="V9" s="166" t="s">
        <v>392</v>
      </c>
      <c r="W9" s="173">
        <v>3.54</v>
      </c>
      <c r="X9" s="174">
        <v>3.625</v>
      </c>
      <c r="Y9" s="175">
        <v>1.875</v>
      </c>
      <c r="Z9" s="166" t="s">
        <v>392</v>
      </c>
      <c r="AA9" s="166" t="s">
        <v>392</v>
      </c>
      <c r="AB9" s="166" t="s">
        <v>392</v>
      </c>
      <c r="AC9" s="166" t="s">
        <v>392</v>
      </c>
      <c r="AD9" s="166" t="s">
        <v>392</v>
      </c>
      <c r="AE9" s="176">
        <v>3.44</v>
      </c>
      <c r="AF9" s="166" t="s">
        <v>392</v>
      </c>
      <c r="AG9" s="166" t="s">
        <v>392</v>
      </c>
      <c r="AH9" s="168">
        <v>25.5</v>
      </c>
      <c r="AI9" s="166" t="s">
        <v>392</v>
      </c>
      <c r="AJ9" s="166" t="s">
        <v>392</v>
      </c>
      <c r="AK9" s="166">
        <v>34800</v>
      </c>
      <c r="AL9" s="166">
        <v>1960</v>
      </c>
      <c r="AM9" s="166">
        <v>1690</v>
      </c>
      <c r="AN9" s="168">
        <v>16.600000000000001</v>
      </c>
      <c r="AO9" s="166">
        <v>1690</v>
      </c>
      <c r="AP9" s="166">
        <v>328</v>
      </c>
      <c r="AQ9" s="166">
        <v>208</v>
      </c>
      <c r="AR9" s="170">
        <v>3.65</v>
      </c>
      <c r="AS9" s="166" t="s">
        <v>392</v>
      </c>
      <c r="AT9" s="166" t="s">
        <v>392</v>
      </c>
      <c r="AU9" s="166" t="s">
        <v>392</v>
      </c>
      <c r="AV9" s="166">
        <v>177</v>
      </c>
      <c r="AW9" s="166">
        <v>638000</v>
      </c>
      <c r="AX9" s="166" t="s">
        <v>392</v>
      </c>
      <c r="AY9" s="166">
        <v>158</v>
      </c>
      <c r="AZ9" s="177">
        <v>1510</v>
      </c>
      <c r="BA9" s="177" t="s">
        <v>392</v>
      </c>
      <c r="BB9" s="166" t="s">
        <v>392</v>
      </c>
      <c r="BC9" s="166">
        <v>341</v>
      </c>
      <c r="BD9" s="166">
        <v>969</v>
      </c>
      <c r="BE9" s="166" t="s">
        <v>392</v>
      </c>
      <c r="BF9" s="166" t="s">
        <v>392</v>
      </c>
      <c r="BG9" s="166" t="s">
        <v>392</v>
      </c>
      <c r="BH9" s="166" t="s">
        <v>392</v>
      </c>
      <c r="BI9" s="166" t="s">
        <v>392</v>
      </c>
      <c r="BJ9" s="166" t="s">
        <v>392</v>
      </c>
      <c r="BK9" s="166" t="s">
        <v>392</v>
      </c>
      <c r="BL9" s="166" t="s">
        <v>392</v>
      </c>
      <c r="BM9" s="166" t="s">
        <v>392</v>
      </c>
      <c r="BN9" s="166" t="s">
        <v>392</v>
      </c>
      <c r="BO9" s="166" t="s">
        <v>392</v>
      </c>
      <c r="BP9" s="166" t="s">
        <v>392</v>
      </c>
      <c r="BQ9" s="166" t="s">
        <v>392</v>
      </c>
      <c r="BR9" s="166" t="s">
        <v>392</v>
      </c>
      <c r="BS9" s="166" t="s">
        <v>392</v>
      </c>
      <c r="BT9" s="166" t="s">
        <v>392</v>
      </c>
      <c r="BU9" s="166" t="s">
        <v>392</v>
      </c>
      <c r="BV9" s="166">
        <v>4.41</v>
      </c>
      <c r="BW9" s="166">
        <v>38.9</v>
      </c>
      <c r="BX9" s="177">
        <v>127</v>
      </c>
      <c r="BY9" s="177">
        <v>143</v>
      </c>
      <c r="BZ9" s="166" t="s">
        <v>406</v>
      </c>
      <c r="CA9" s="166" t="s">
        <v>406</v>
      </c>
      <c r="CB9" s="166">
        <v>642</v>
      </c>
      <c r="CC9" s="177">
        <v>81900</v>
      </c>
      <c r="CD9" s="166">
        <v>1050</v>
      </c>
      <c r="CE9" s="177">
        <v>1050</v>
      </c>
      <c r="CF9" s="166" t="s">
        <v>392</v>
      </c>
      <c r="CG9" s="166" t="s">
        <v>392</v>
      </c>
      <c r="CH9" s="166" t="s">
        <v>392</v>
      </c>
      <c r="CI9" s="166">
        <v>411</v>
      </c>
      <c r="CJ9" s="177">
        <v>413</v>
      </c>
      <c r="CK9" s="169" t="s">
        <v>392</v>
      </c>
      <c r="CL9" s="166" t="s">
        <v>392</v>
      </c>
      <c r="CM9" s="166" t="s">
        <v>392</v>
      </c>
      <c r="CN9" s="168">
        <v>34</v>
      </c>
      <c r="CO9" s="177">
        <v>33.299999999999997</v>
      </c>
      <c r="CP9" s="177">
        <v>17.5</v>
      </c>
      <c r="CQ9" s="168">
        <v>59.9</v>
      </c>
      <c r="CR9" s="168">
        <v>60.3</v>
      </c>
      <c r="CS9" s="166" t="s">
        <v>392</v>
      </c>
      <c r="CT9" s="166" t="s">
        <v>392</v>
      </c>
      <c r="CU9" s="166" t="s">
        <v>392</v>
      </c>
      <c r="CV9" s="168">
        <v>89.9</v>
      </c>
      <c r="CW9" s="168">
        <v>92.1</v>
      </c>
      <c r="CX9" s="178">
        <v>47.6</v>
      </c>
      <c r="CY9" s="166" t="s">
        <v>392</v>
      </c>
      <c r="CZ9" s="166" t="s">
        <v>392</v>
      </c>
      <c r="DA9" s="166" t="s">
        <v>392</v>
      </c>
      <c r="DB9" s="166" t="s">
        <v>392</v>
      </c>
      <c r="DC9" s="166" t="s">
        <v>392</v>
      </c>
      <c r="DD9" s="176">
        <v>3.44</v>
      </c>
      <c r="DE9" s="177" t="s">
        <v>392</v>
      </c>
      <c r="DF9" s="166" t="s">
        <v>392</v>
      </c>
      <c r="DG9" s="168">
        <v>25.5</v>
      </c>
      <c r="DH9" s="166" t="s">
        <v>392</v>
      </c>
      <c r="DI9" s="177" t="s">
        <v>392</v>
      </c>
      <c r="DJ9" s="166">
        <v>14500</v>
      </c>
      <c r="DK9" s="166">
        <v>32100</v>
      </c>
      <c r="DL9" s="166">
        <v>27700</v>
      </c>
      <c r="DM9" s="166">
        <v>422</v>
      </c>
      <c r="DN9" s="166">
        <v>703</v>
      </c>
      <c r="DO9" s="166">
        <v>5370</v>
      </c>
      <c r="DP9" s="166">
        <v>3410</v>
      </c>
      <c r="DQ9" s="168">
        <v>92.7</v>
      </c>
      <c r="DR9" s="166" t="s">
        <v>392</v>
      </c>
      <c r="DS9" s="166" t="s">
        <v>392</v>
      </c>
      <c r="DT9" s="177" t="s">
        <v>392</v>
      </c>
      <c r="DU9" s="166">
        <v>73700</v>
      </c>
      <c r="DV9" s="166">
        <v>171000</v>
      </c>
      <c r="DW9" s="166" t="s">
        <v>392</v>
      </c>
      <c r="DX9" s="166">
        <v>102000</v>
      </c>
      <c r="DY9" s="177">
        <v>629</v>
      </c>
      <c r="DZ9" s="177" t="s">
        <v>392</v>
      </c>
      <c r="EA9" s="180" t="s">
        <v>392</v>
      </c>
      <c r="EB9" s="166">
        <v>5590</v>
      </c>
      <c r="EC9" s="166">
        <v>15900</v>
      </c>
      <c r="ED9" s="166" t="s">
        <v>392</v>
      </c>
      <c r="EE9" s="166" t="s">
        <v>392</v>
      </c>
      <c r="EF9" s="166" t="s">
        <v>392</v>
      </c>
      <c r="EG9" s="166" t="s">
        <v>392</v>
      </c>
      <c r="EH9" s="177" t="s">
        <v>392</v>
      </c>
      <c r="EI9" s="166" t="s">
        <v>392</v>
      </c>
      <c r="EJ9" s="166" t="s">
        <v>392</v>
      </c>
      <c r="EK9" s="166" t="s">
        <v>392</v>
      </c>
      <c r="EL9" s="166" t="s">
        <v>392</v>
      </c>
      <c r="EM9" s="166" t="s">
        <v>392</v>
      </c>
      <c r="EN9" s="166" t="s">
        <v>392</v>
      </c>
      <c r="EO9" s="177" t="s">
        <v>392</v>
      </c>
      <c r="EP9" s="177" t="s">
        <v>392</v>
      </c>
      <c r="EQ9" s="177" t="s">
        <v>392</v>
      </c>
      <c r="ER9" s="177" t="s">
        <v>392</v>
      </c>
      <c r="ES9" s="177" t="s">
        <v>392</v>
      </c>
      <c r="ET9" s="177" t="s">
        <v>392</v>
      </c>
      <c r="EU9" s="177">
        <v>112</v>
      </c>
      <c r="EV9" s="177">
        <v>988</v>
      </c>
      <c r="EW9" s="177">
        <v>3230</v>
      </c>
      <c r="EX9" s="177">
        <v>3630</v>
      </c>
    </row>
    <row r="10" spans="1:154" x14ac:dyDescent="0.2">
      <c r="A10" s="166" t="s">
        <v>407</v>
      </c>
      <c r="B10" s="167" t="s">
        <v>401</v>
      </c>
      <c r="C10" s="166">
        <v>397</v>
      </c>
      <c r="D10" s="166">
        <v>117</v>
      </c>
      <c r="E10" s="168">
        <v>41</v>
      </c>
      <c r="F10" s="169">
        <v>41</v>
      </c>
      <c r="G10" s="166" t="s">
        <v>392</v>
      </c>
      <c r="H10" s="166" t="s">
        <v>392</v>
      </c>
      <c r="I10" s="166" t="s">
        <v>392</v>
      </c>
      <c r="J10" s="168">
        <v>16.100000000000001</v>
      </c>
      <c r="K10" s="169">
        <v>16.125</v>
      </c>
      <c r="L10" s="169" t="s">
        <v>392</v>
      </c>
      <c r="M10" s="166" t="s">
        <v>392</v>
      </c>
      <c r="N10" s="166" t="s">
        <v>392</v>
      </c>
      <c r="O10" s="170">
        <v>1.22</v>
      </c>
      <c r="P10" s="169">
        <v>1.25</v>
      </c>
      <c r="Q10" s="171">
        <v>0.625</v>
      </c>
      <c r="R10" s="170">
        <v>2.2000000000000002</v>
      </c>
      <c r="S10" s="172">
        <v>2.1875</v>
      </c>
      <c r="T10" s="166" t="s">
        <v>392</v>
      </c>
      <c r="U10" s="166" t="s">
        <v>392</v>
      </c>
      <c r="V10" s="166" t="s">
        <v>392</v>
      </c>
      <c r="W10" s="173">
        <v>3.38</v>
      </c>
      <c r="X10" s="174">
        <v>3.5</v>
      </c>
      <c r="Y10" s="175">
        <v>1.8125</v>
      </c>
      <c r="Z10" s="166" t="s">
        <v>392</v>
      </c>
      <c r="AA10" s="166" t="s">
        <v>392</v>
      </c>
      <c r="AB10" s="166" t="s">
        <v>392</v>
      </c>
      <c r="AC10" s="166" t="s">
        <v>392</v>
      </c>
      <c r="AD10" s="166" t="s">
        <v>392</v>
      </c>
      <c r="AE10" s="176">
        <v>3.66</v>
      </c>
      <c r="AF10" s="166" t="s">
        <v>392</v>
      </c>
      <c r="AG10" s="166" t="s">
        <v>392</v>
      </c>
      <c r="AH10" s="168">
        <v>28</v>
      </c>
      <c r="AI10" s="166" t="s">
        <v>392</v>
      </c>
      <c r="AJ10" s="166" t="s">
        <v>392</v>
      </c>
      <c r="AK10" s="166">
        <v>32000</v>
      </c>
      <c r="AL10" s="166">
        <v>1800</v>
      </c>
      <c r="AM10" s="166">
        <v>1560</v>
      </c>
      <c r="AN10" s="168">
        <v>16.600000000000001</v>
      </c>
      <c r="AO10" s="166">
        <v>1540</v>
      </c>
      <c r="AP10" s="166">
        <v>300</v>
      </c>
      <c r="AQ10" s="166">
        <v>191</v>
      </c>
      <c r="AR10" s="170">
        <v>3.64</v>
      </c>
      <c r="AS10" s="166" t="s">
        <v>392</v>
      </c>
      <c r="AT10" s="166" t="s">
        <v>392</v>
      </c>
      <c r="AU10" s="166" t="s">
        <v>392</v>
      </c>
      <c r="AV10" s="166">
        <v>142</v>
      </c>
      <c r="AW10" s="166">
        <v>579000</v>
      </c>
      <c r="AX10" s="166" t="s">
        <v>392</v>
      </c>
      <c r="AY10" s="166">
        <v>156</v>
      </c>
      <c r="AZ10" s="177">
        <v>1380</v>
      </c>
      <c r="BA10" s="177" t="s">
        <v>392</v>
      </c>
      <c r="BB10" s="166" t="s">
        <v>392</v>
      </c>
      <c r="BC10" s="166">
        <v>318</v>
      </c>
      <c r="BD10" s="166">
        <v>891</v>
      </c>
      <c r="BE10" s="166" t="s">
        <v>392</v>
      </c>
      <c r="BF10" s="166" t="s">
        <v>392</v>
      </c>
      <c r="BG10" s="166" t="s">
        <v>392</v>
      </c>
      <c r="BH10" s="166" t="s">
        <v>392</v>
      </c>
      <c r="BI10" s="166" t="s">
        <v>392</v>
      </c>
      <c r="BJ10" s="166" t="s">
        <v>392</v>
      </c>
      <c r="BK10" s="166" t="s">
        <v>392</v>
      </c>
      <c r="BL10" s="166" t="s">
        <v>392</v>
      </c>
      <c r="BM10" s="166" t="s">
        <v>392</v>
      </c>
      <c r="BN10" s="166" t="s">
        <v>392</v>
      </c>
      <c r="BO10" s="166" t="s">
        <v>392</v>
      </c>
      <c r="BP10" s="166" t="s">
        <v>392</v>
      </c>
      <c r="BQ10" s="166" t="s">
        <v>392</v>
      </c>
      <c r="BR10" s="166" t="s">
        <v>392</v>
      </c>
      <c r="BS10" s="166" t="s">
        <v>392</v>
      </c>
      <c r="BT10" s="166" t="s">
        <v>392</v>
      </c>
      <c r="BU10" s="166" t="s">
        <v>392</v>
      </c>
      <c r="BV10" s="166">
        <v>4.38</v>
      </c>
      <c r="BW10" s="166">
        <v>38.799999999999997</v>
      </c>
      <c r="BX10" s="177">
        <v>126</v>
      </c>
      <c r="BY10" s="177">
        <v>142</v>
      </c>
      <c r="BZ10" s="166" t="s">
        <v>408</v>
      </c>
      <c r="CA10" s="166" t="s">
        <v>408</v>
      </c>
      <c r="CB10" s="166">
        <v>591</v>
      </c>
      <c r="CC10" s="177">
        <v>75500</v>
      </c>
      <c r="CD10" s="166">
        <v>1040</v>
      </c>
      <c r="CE10" s="177">
        <v>1040</v>
      </c>
      <c r="CF10" s="166" t="s">
        <v>392</v>
      </c>
      <c r="CG10" s="166" t="s">
        <v>392</v>
      </c>
      <c r="CH10" s="166" t="s">
        <v>392</v>
      </c>
      <c r="CI10" s="166">
        <v>409</v>
      </c>
      <c r="CJ10" s="177">
        <v>410</v>
      </c>
      <c r="CK10" s="169" t="s">
        <v>392</v>
      </c>
      <c r="CL10" s="166" t="s">
        <v>392</v>
      </c>
      <c r="CM10" s="166" t="s">
        <v>392</v>
      </c>
      <c r="CN10" s="168">
        <v>31</v>
      </c>
      <c r="CO10" s="177">
        <v>31.8</v>
      </c>
      <c r="CP10" s="177">
        <v>15.9</v>
      </c>
      <c r="CQ10" s="168">
        <v>55.9</v>
      </c>
      <c r="CR10" s="168">
        <v>55.6</v>
      </c>
      <c r="CS10" s="166" t="s">
        <v>392</v>
      </c>
      <c r="CT10" s="166" t="s">
        <v>392</v>
      </c>
      <c r="CU10" s="166" t="s">
        <v>392</v>
      </c>
      <c r="CV10" s="168">
        <v>85.9</v>
      </c>
      <c r="CW10" s="168">
        <v>88.9</v>
      </c>
      <c r="CX10" s="178">
        <v>46</v>
      </c>
      <c r="CY10" s="166" t="s">
        <v>392</v>
      </c>
      <c r="CZ10" s="166" t="s">
        <v>392</v>
      </c>
      <c r="DA10" s="166" t="s">
        <v>392</v>
      </c>
      <c r="DB10" s="166" t="s">
        <v>392</v>
      </c>
      <c r="DC10" s="166" t="s">
        <v>392</v>
      </c>
      <c r="DD10" s="176">
        <v>3.66</v>
      </c>
      <c r="DE10" s="177" t="s">
        <v>392</v>
      </c>
      <c r="DF10" s="166" t="s">
        <v>392</v>
      </c>
      <c r="DG10" s="168">
        <v>28</v>
      </c>
      <c r="DH10" s="166" t="s">
        <v>392</v>
      </c>
      <c r="DI10" s="177" t="s">
        <v>392</v>
      </c>
      <c r="DJ10" s="166">
        <v>13300</v>
      </c>
      <c r="DK10" s="166">
        <v>29500</v>
      </c>
      <c r="DL10" s="166">
        <v>25600</v>
      </c>
      <c r="DM10" s="166">
        <v>422</v>
      </c>
      <c r="DN10" s="166">
        <v>641</v>
      </c>
      <c r="DO10" s="166">
        <v>4920</v>
      </c>
      <c r="DP10" s="166">
        <v>3130</v>
      </c>
      <c r="DQ10" s="168">
        <v>92.5</v>
      </c>
      <c r="DR10" s="166" t="s">
        <v>392</v>
      </c>
      <c r="DS10" s="166" t="s">
        <v>392</v>
      </c>
      <c r="DT10" s="177" t="s">
        <v>392</v>
      </c>
      <c r="DU10" s="166">
        <v>59100</v>
      </c>
      <c r="DV10" s="166">
        <v>155000</v>
      </c>
      <c r="DW10" s="166" t="s">
        <v>392</v>
      </c>
      <c r="DX10" s="166">
        <v>101000</v>
      </c>
      <c r="DY10" s="177">
        <v>574</v>
      </c>
      <c r="DZ10" s="177" t="s">
        <v>392</v>
      </c>
      <c r="EA10" s="180" t="s">
        <v>392</v>
      </c>
      <c r="EB10" s="166">
        <v>5210</v>
      </c>
      <c r="EC10" s="166">
        <v>14600</v>
      </c>
      <c r="ED10" s="166" t="s">
        <v>392</v>
      </c>
      <c r="EE10" s="166" t="s">
        <v>392</v>
      </c>
      <c r="EF10" s="166" t="s">
        <v>392</v>
      </c>
      <c r="EG10" s="166" t="s">
        <v>392</v>
      </c>
      <c r="EH10" s="177" t="s">
        <v>392</v>
      </c>
      <c r="EI10" s="166" t="s">
        <v>392</v>
      </c>
      <c r="EJ10" s="166" t="s">
        <v>392</v>
      </c>
      <c r="EK10" s="166" t="s">
        <v>392</v>
      </c>
      <c r="EL10" s="166" t="s">
        <v>392</v>
      </c>
      <c r="EM10" s="166" t="s">
        <v>392</v>
      </c>
      <c r="EN10" s="166" t="s">
        <v>392</v>
      </c>
      <c r="EO10" s="177" t="s">
        <v>392</v>
      </c>
      <c r="EP10" s="177" t="s">
        <v>392</v>
      </c>
      <c r="EQ10" s="177" t="s">
        <v>392</v>
      </c>
      <c r="ER10" s="177" t="s">
        <v>392</v>
      </c>
      <c r="ES10" s="177" t="s">
        <v>392</v>
      </c>
      <c r="ET10" s="177" t="s">
        <v>392</v>
      </c>
      <c r="EU10" s="177">
        <v>111</v>
      </c>
      <c r="EV10" s="177">
        <v>986</v>
      </c>
      <c r="EW10" s="177">
        <v>3200</v>
      </c>
      <c r="EX10" s="177">
        <v>3610</v>
      </c>
    </row>
    <row r="11" spans="1:154" x14ac:dyDescent="0.2">
      <c r="A11" s="166" t="s">
        <v>409</v>
      </c>
      <c r="B11" s="167" t="s">
        <v>401</v>
      </c>
      <c r="C11" s="166">
        <v>372</v>
      </c>
      <c r="D11" s="166">
        <v>110</v>
      </c>
      <c r="E11" s="168">
        <v>40.6</v>
      </c>
      <c r="F11" s="169">
        <v>40.625</v>
      </c>
      <c r="G11" s="166" t="s">
        <v>392</v>
      </c>
      <c r="H11" s="166" t="s">
        <v>392</v>
      </c>
      <c r="I11" s="166" t="s">
        <v>392</v>
      </c>
      <c r="J11" s="168">
        <v>16.100000000000001</v>
      </c>
      <c r="K11" s="169">
        <v>16.125</v>
      </c>
      <c r="L11" s="169" t="s">
        <v>392</v>
      </c>
      <c r="M11" s="166" t="s">
        <v>392</v>
      </c>
      <c r="N11" s="166" t="s">
        <v>392</v>
      </c>
      <c r="O11" s="170">
        <v>1.1599999999999999</v>
      </c>
      <c r="P11" s="169">
        <v>1.1875</v>
      </c>
      <c r="Q11" s="171">
        <v>0.625</v>
      </c>
      <c r="R11" s="170">
        <v>2.0499999999999998</v>
      </c>
      <c r="S11" s="172">
        <v>2.0625</v>
      </c>
      <c r="T11" s="166" t="s">
        <v>392</v>
      </c>
      <c r="U11" s="166" t="s">
        <v>392</v>
      </c>
      <c r="V11" s="166" t="s">
        <v>392</v>
      </c>
      <c r="W11" s="173">
        <v>3.23</v>
      </c>
      <c r="X11" s="174">
        <v>3.3125</v>
      </c>
      <c r="Y11" s="175">
        <v>1.8125</v>
      </c>
      <c r="Z11" s="166" t="s">
        <v>392</v>
      </c>
      <c r="AA11" s="166" t="s">
        <v>392</v>
      </c>
      <c r="AB11" s="166" t="s">
        <v>392</v>
      </c>
      <c r="AC11" s="166" t="s">
        <v>392</v>
      </c>
      <c r="AD11" s="166" t="s">
        <v>392</v>
      </c>
      <c r="AE11" s="176">
        <v>3.93</v>
      </c>
      <c r="AF11" s="166" t="s">
        <v>392</v>
      </c>
      <c r="AG11" s="166" t="s">
        <v>392</v>
      </c>
      <c r="AH11" s="168">
        <v>29.5</v>
      </c>
      <c r="AI11" s="166" t="s">
        <v>392</v>
      </c>
      <c r="AJ11" s="166" t="s">
        <v>392</v>
      </c>
      <c r="AK11" s="166">
        <v>29600</v>
      </c>
      <c r="AL11" s="166">
        <v>1680</v>
      </c>
      <c r="AM11" s="166">
        <v>1460</v>
      </c>
      <c r="AN11" s="168">
        <v>16.5</v>
      </c>
      <c r="AO11" s="166">
        <v>1420</v>
      </c>
      <c r="AP11" s="166">
        <v>277</v>
      </c>
      <c r="AQ11" s="166">
        <v>177</v>
      </c>
      <c r="AR11" s="170">
        <v>3.6</v>
      </c>
      <c r="AS11" s="166" t="s">
        <v>392</v>
      </c>
      <c r="AT11" s="166" t="s">
        <v>392</v>
      </c>
      <c r="AU11" s="166" t="s">
        <v>392</v>
      </c>
      <c r="AV11" s="166">
        <v>116</v>
      </c>
      <c r="AW11" s="166">
        <v>528000</v>
      </c>
      <c r="AX11" s="166" t="s">
        <v>392</v>
      </c>
      <c r="AY11" s="166">
        <v>155</v>
      </c>
      <c r="AZ11" s="177">
        <v>1280</v>
      </c>
      <c r="BA11" s="177" t="s">
        <v>392</v>
      </c>
      <c r="BB11" s="166" t="s">
        <v>392</v>
      </c>
      <c r="BC11" s="166">
        <v>295</v>
      </c>
      <c r="BD11" s="166">
        <v>829</v>
      </c>
      <c r="BE11" s="166" t="s">
        <v>392</v>
      </c>
      <c r="BF11" s="166" t="s">
        <v>392</v>
      </c>
      <c r="BG11" s="166" t="s">
        <v>392</v>
      </c>
      <c r="BH11" s="166" t="s">
        <v>392</v>
      </c>
      <c r="BI11" s="166" t="s">
        <v>392</v>
      </c>
      <c r="BJ11" s="166" t="s">
        <v>392</v>
      </c>
      <c r="BK11" s="166" t="s">
        <v>392</v>
      </c>
      <c r="BL11" s="166" t="s">
        <v>392</v>
      </c>
      <c r="BM11" s="166" t="s">
        <v>392</v>
      </c>
      <c r="BN11" s="166" t="s">
        <v>392</v>
      </c>
      <c r="BO11" s="166" t="s">
        <v>392</v>
      </c>
      <c r="BP11" s="166" t="s">
        <v>392</v>
      </c>
      <c r="BQ11" s="166" t="s">
        <v>392</v>
      </c>
      <c r="BR11" s="166" t="s">
        <v>392</v>
      </c>
      <c r="BS11" s="166" t="s">
        <v>392</v>
      </c>
      <c r="BT11" s="166" t="s">
        <v>392</v>
      </c>
      <c r="BU11" s="166" t="s">
        <v>392</v>
      </c>
      <c r="BV11" s="170">
        <v>4.33</v>
      </c>
      <c r="BW11" s="166">
        <v>38.6</v>
      </c>
      <c r="BX11" s="177">
        <v>125</v>
      </c>
      <c r="BY11" s="177">
        <v>141</v>
      </c>
      <c r="BZ11" s="166" t="s">
        <v>410</v>
      </c>
      <c r="CA11" s="166" t="s">
        <v>410</v>
      </c>
      <c r="CB11" s="166">
        <v>554</v>
      </c>
      <c r="CC11" s="177">
        <v>71000</v>
      </c>
      <c r="CD11" s="166">
        <v>1030</v>
      </c>
      <c r="CE11" s="177">
        <v>1030</v>
      </c>
      <c r="CF11" s="166" t="s">
        <v>392</v>
      </c>
      <c r="CG11" s="166" t="s">
        <v>392</v>
      </c>
      <c r="CH11" s="166" t="s">
        <v>392</v>
      </c>
      <c r="CI11" s="166">
        <v>409</v>
      </c>
      <c r="CJ11" s="177">
        <v>410</v>
      </c>
      <c r="CK11" s="169" t="s">
        <v>392</v>
      </c>
      <c r="CL11" s="166" t="s">
        <v>392</v>
      </c>
      <c r="CM11" s="166" t="s">
        <v>392</v>
      </c>
      <c r="CN11" s="168">
        <v>29.5</v>
      </c>
      <c r="CO11" s="177">
        <v>30.2</v>
      </c>
      <c r="CP11" s="177">
        <v>15.9</v>
      </c>
      <c r="CQ11" s="168">
        <v>52.1</v>
      </c>
      <c r="CR11" s="168">
        <v>52.4</v>
      </c>
      <c r="CS11" s="166" t="s">
        <v>392</v>
      </c>
      <c r="CT11" s="166" t="s">
        <v>392</v>
      </c>
      <c r="CU11" s="166" t="s">
        <v>392</v>
      </c>
      <c r="CV11" s="168">
        <v>82</v>
      </c>
      <c r="CW11" s="168">
        <v>84.1</v>
      </c>
      <c r="CX11" s="178">
        <v>46</v>
      </c>
      <c r="CY11" s="166" t="s">
        <v>392</v>
      </c>
      <c r="CZ11" s="166" t="s">
        <v>392</v>
      </c>
      <c r="DA11" s="166" t="s">
        <v>392</v>
      </c>
      <c r="DB11" s="166" t="s">
        <v>392</v>
      </c>
      <c r="DC11" s="166" t="s">
        <v>392</v>
      </c>
      <c r="DD11" s="176">
        <v>3.93</v>
      </c>
      <c r="DE11" s="177" t="s">
        <v>392</v>
      </c>
      <c r="DF11" s="166" t="s">
        <v>392</v>
      </c>
      <c r="DG11" s="168">
        <v>29.5</v>
      </c>
      <c r="DH11" s="166" t="s">
        <v>392</v>
      </c>
      <c r="DI11" s="177" t="s">
        <v>392</v>
      </c>
      <c r="DJ11" s="166">
        <v>12300</v>
      </c>
      <c r="DK11" s="166">
        <v>27500</v>
      </c>
      <c r="DL11" s="166">
        <v>23900</v>
      </c>
      <c r="DM11" s="166">
        <v>419</v>
      </c>
      <c r="DN11" s="166">
        <v>591</v>
      </c>
      <c r="DO11" s="166">
        <v>4540</v>
      </c>
      <c r="DP11" s="166">
        <v>2900</v>
      </c>
      <c r="DQ11" s="168">
        <v>91.4</v>
      </c>
      <c r="DR11" s="166" t="s">
        <v>392</v>
      </c>
      <c r="DS11" s="166" t="s">
        <v>392</v>
      </c>
      <c r="DT11" s="177" t="s">
        <v>392</v>
      </c>
      <c r="DU11" s="166">
        <v>48300</v>
      </c>
      <c r="DV11" s="166">
        <v>142000</v>
      </c>
      <c r="DW11" s="166" t="s">
        <v>392</v>
      </c>
      <c r="DX11" s="166">
        <v>100000</v>
      </c>
      <c r="DY11" s="177">
        <v>533</v>
      </c>
      <c r="DZ11" s="177" t="s">
        <v>392</v>
      </c>
      <c r="EA11" s="180" t="s">
        <v>392</v>
      </c>
      <c r="EB11" s="166">
        <v>4830</v>
      </c>
      <c r="EC11" s="166">
        <v>13600</v>
      </c>
      <c r="ED11" s="166" t="s">
        <v>392</v>
      </c>
      <c r="EE11" s="166" t="s">
        <v>392</v>
      </c>
      <c r="EF11" s="166" t="s">
        <v>392</v>
      </c>
      <c r="EG11" s="166" t="s">
        <v>392</v>
      </c>
      <c r="EH11" s="177" t="s">
        <v>392</v>
      </c>
      <c r="EI11" s="166" t="s">
        <v>392</v>
      </c>
      <c r="EJ11" s="166" t="s">
        <v>392</v>
      </c>
      <c r="EK11" s="166" t="s">
        <v>392</v>
      </c>
      <c r="EL11" s="166" t="s">
        <v>392</v>
      </c>
      <c r="EM11" s="166" t="s">
        <v>392</v>
      </c>
      <c r="EN11" s="166" t="s">
        <v>392</v>
      </c>
      <c r="EO11" s="177" t="s">
        <v>392</v>
      </c>
      <c r="EP11" s="177" t="s">
        <v>392</v>
      </c>
      <c r="EQ11" s="177" t="s">
        <v>392</v>
      </c>
      <c r="ER11" s="177" t="s">
        <v>392</v>
      </c>
      <c r="ES11" s="177" t="s">
        <v>392</v>
      </c>
      <c r="ET11" s="177" t="s">
        <v>392</v>
      </c>
      <c r="EU11" s="177">
        <v>110</v>
      </c>
      <c r="EV11" s="177">
        <v>980</v>
      </c>
      <c r="EW11" s="177">
        <v>3180</v>
      </c>
      <c r="EX11" s="177">
        <v>3580</v>
      </c>
    </row>
    <row r="12" spans="1:154" x14ac:dyDescent="0.2">
      <c r="A12" s="166" t="s">
        <v>411</v>
      </c>
      <c r="B12" s="167" t="s">
        <v>401</v>
      </c>
      <c r="C12" s="166">
        <v>362</v>
      </c>
      <c r="D12" s="166">
        <v>106</v>
      </c>
      <c r="E12" s="168">
        <v>40.6</v>
      </c>
      <c r="F12" s="169">
        <v>40.5</v>
      </c>
      <c r="G12" s="166" t="s">
        <v>392</v>
      </c>
      <c r="H12" s="166" t="s">
        <v>392</v>
      </c>
      <c r="I12" s="166" t="s">
        <v>392</v>
      </c>
      <c r="J12" s="168">
        <v>16</v>
      </c>
      <c r="K12" s="169">
        <v>16</v>
      </c>
      <c r="L12" s="169" t="s">
        <v>392</v>
      </c>
      <c r="M12" s="166" t="s">
        <v>392</v>
      </c>
      <c r="N12" s="166" t="s">
        <v>392</v>
      </c>
      <c r="O12" s="170">
        <v>1.1200000000000001</v>
      </c>
      <c r="P12" s="169">
        <v>1.125</v>
      </c>
      <c r="Q12" s="171">
        <v>0.5625</v>
      </c>
      <c r="R12" s="170">
        <v>2.0099999999999998</v>
      </c>
      <c r="S12" s="172">
        <v>2</v>
      </c>
      <c r="T12" s="166" t="s">
        <v>392</v>
      </c>
      <c r="U12" s="166" t="s">
        <v>392</v>
      </c>
      <c r="V12" s="166" t="s">
        <v>392</v>
      </c>
      <c r="W12" s="173">
        <v>3.19</v>
      </c>
      <c r="X12" s="174">
        <v>3.25</v>
      </c>
      <c r="Y12" s="175">
        <v>1.75</v>
      </c>
      <c r="Z12" s="166" t="s">
        <v>392</v>
      </c>
      <c r="AA12" s="166" t="s">
        <v>392</v>
      </c>
      <c r="AB12" s="166" t="s">
        <v>392</v>
      </c>
      <c r="AC12" s="166" t="s">
        <v>392</v>
      </c>
      <c r="AD12" s="166" t="s">
        <v>392</v>
      </c>
      <c r="AE12" s="176">
        <v>3.99</v>
      </c>
      <c r="AF12" s="166" t="s">
        <v>392</v>
      </c>
      <c r="AG12" s="166" t="s">
        <v>392</v>
      </c>
      <c r="AH12" s="168">
        <v>30.5</v>
      </c>
      <c r="AI12" s="166" t="s">
        <v>392</v>
      </c>
      <c r="AJ12" s="166" t="s">
        <v>392</v>
      </c>
      <c r="AK12" s="166">
        <v>28900</v>
      </c>
      <c r="AL12" s="166">
        <v>1640</v>
      </c>
      <c r="AM12" s="166">
        <v>1420</v>
      </c>
      <c r="AN12" s="168">
        <v>16.5</v>
      </c>
      <c r="AO12" s="166">
        <v>1380</v>
      </c>
      <c r="AP12" s="166">
        <v>270</v>
      </c>
      <c r="AQ12" s="166">
        <v>173</v>
      </c>
      <c r="AR12" s="170">
        <v>3.6</v>
      </c>
      <c r="AS12" s="166" t="s">
        <v>392</v>
      </c>
      <c r="AT12" s="166" t="s">
        <v>392</v>
      </c>
      <c r="AU12" s="166" t="s">
        <v>392</v>
      </c>
      <c r="AV12" s="166">
        <v>109</v>
      </c>
      <c r="AW12" s="166">
        <v>513000</v>
      </c>
      <c r="AX12" s="166" t="s">
        <v>392</v>
      </c>
      <c r="AY12" s="166">
        <v>154</v>
      </c>
      <c r="AZ12" s="177">
        <v>1240</v>
      </c>
      <c r="BA12" s="177" t="s">
        <v>392</v>
      </c>
      <c r="BB12" s="166" t="s">
        <v>392</v>
      </c>
      <c r="BC12" s="166">
        <v>289</v>
      </c>
      <c r="BD12" s="166">
        <v>808</v>
      </c>
      <c r="BE12" s="166" t="s">
        <v>392</v>
      </c>
      <c r="BF12" s="166" t="s">
        <v>392</v>
      </c>
      <c r="BG12" s="166" t="s">
        <v>392</v>
      </c>
      <c r="BH12" s="166" t="s">
        <v>392</v>
      </c>
      <c r="BI12" s="166" t="s">
        <v>392</v>
      </c>
      <c r="BJ12" s="166" t="s">
        <v>392</v>
      </c>
      <c r="BK12" s="166" t="s">
        <v>392</v>
      </c>
      <c r="BL12" s="166" t="s">
        <v>392</v>
      </c>
      <c r="BM12" s="166" t="s">
        <v>392</v>
      </c>
      <c r="BN12" s="166" t="s">
        <v>392</v>
      </c>
      <c r="BO12" s="166" t="s">
        <v>392</v>
      </c>
      <c r="BP12" s="166" t="s">
        <v>392</v>
      </c>
      <c r="BQ12" s="166" t="s">
        <v>392</v>
      </c>
      <c r="BR12" s="166" t="s">
        <v>392</v>
      </c>
      <c r="BS12" s="166" t="s">
        <v>392</v>
      </c>
      <c r="BT12" s="166" t="s">
        <v>392</v>
      </c>
      <c r="BU12" s="166" t="s">
        <v>392</v>
      </c>
      <c r="BV12" s="166">
        <v>4.33</v>
      </c>
      <c r="BW12" s="166">
        <v>38.6</v>
      </c>
      <c r="BX12" s="177">
        <v>125</v>
      </c>
      <c r="BY12" s="177">
        <v>141</v>
      </c>
      <c r="BZ12" s="166" t="s">
        <v>412</v>
      </c>
      <c r="CA12" s="166" t="s">
        <v>412</v>
      </c>
      <c r="CB12" s="166">
        <v>539</v>
      </c>
      <c r="CC12" s="177">
        <v>68400</v>
      </c>
      <c r="CD12" s="166">
        <v>1030</v>
      </c>
      <c r="CE12" s="177">
        <v>1030</v>
      </c>
      <c r="CF12" s="166" t="s">
        <v>392</v>
      </c>
      <c r="CG12" s="166" t="s">
        <v>392</v>
      </c>
      <c r="CH12" s="166" t="s">
        <v>392</v>
      </c>
      <c r="CI12" s="166">
        <v>406</v>
      </c>
      <c r="CJ12" s="177">
        <v>406</v>
      </c>
      <c r="CK12" s="169" t="s">
        <v>392</v>
      </c>
      <c r="CL12" s="166" t="s">
        <v>392</v>
      </c>
      <c r="CM12" s="166" t="s">
        <v>392</v>
      </c>
      <c r="CN12" s="168">
        <v>28.4</v>
      </c>
      <c r="CO12" s="177">
        <v>28.6</v>
      </c>
      <c r="CP12" s="177">
        <v>14.3</v>
      </c>
      <c r="CQ12" s="168">
        <v>51.1</v>
      </c>
      <c r="CR12" s="168">
        <v>50.8</v>
      </c>
      <c r="CS12" s="166" t="s">
        <v>392</v>
      </c>
      <c r="CT12" s="166" t="s">
        <v>392</v>
      </c>
      <c r="CU12" s="166" t="s">
        <v>392</v>
      </c>
      <c r="CV12" s="168">
        <v>81</v>
      </c>
      <c r="CW12" s="168">
        <v>82.6</v>
      </c>
      <c r="CX12" s="178">
        <v>44.5</v>
      </c>
      <c r="CY12" s="166" t="s">
        <v>392</v>
      </c>
      <c r="CZ12" s="166" t="s">
        <v>392</v>
      </c>
      <c r="DA12" s="166" t="s">
        <v>392</v>
      </c>
      <c r="DB12" s="166" t="s">
        <v>392</v>
      </c>
      <c r="DC12" s="166" t="s">
        <v>392</v>
      </c>
      <c r="DD12" s="176">
        <v>3.99</v>
      </c>
      <c r="DE12" s="177" t="s">
        <v>392</v>
      </c>
      <c r="DF12" s="166" t="s">
        <v>392</v>
      </c>
      <c r="DG12" s="168">
        <v>30.5</v>
      </c>
      <c r="DH12" s="166" t="s">
        <v>392</v>
      </c>
      <c r="DI12" s="177" t="s">
        <v>392</v>
      </c>
      <c r="DJ12" s="166">
        <v>12000</v>
      </c>
      <c r="DK12" s="166">
        <v>26900</v>
      </c>
      <c r="DL12" s="166">
        <v>23300</v>
      </c>
      <c r="DM12" s="166">
        <v>419</v>
      </c>
      <c r="DN12" s="166">
        <v>574</v>
      </c>
      <c r="DO12" s="166">
        <v>4420</v>
      </c>
      <c r="DP12" s="166">
        <v>2830</v>
      </c>
      <c r="DQ12" s="168">
        <v>91.4</v>
      </c>
      <c r="DR12" s="166" t="s">
        <v>392</v>
      </c>
      <c r="DS12" s="166" t="s">
        <v>392</v>
      </c>
      <c r="DT12" s="177" t="s">
        <v>392</v>
      </c>
      <c r="DU12" s="166">
        <v>45400</v>
      </c>
      <c r="DV12" s="166">
        <v>138000</v>
      </c>
      <c r="DW12" s="166" t="s">
        <v>392</v>
      </c>
      <c r="DX12" s="166">
        <v>99400</v>
      </c>
      <c r="DY12" s="177">
        <v>516</v>
      </c>
      <c r="DZ12" s="177" t="s">
        <v>392</v>
      </c>
      <c r="EA12" s="180" t="s">
        <v>392</v>
      </c>
      <c r="EB12" s="166">
        <v>4740</v>
      </c>
      <c r="EC12" s="166">
        <v>13200</v>
      </c>
      <c r="ED12" s="166" t="s">
        <v>392</v>
      </c>
      <c r="EE12" s="166" t="s">
        <v>392</v>
      </c>
      <c r="EF12" s="166" t="s">
        <v>392</v>
      </c>
      <c r="EG12" s="166" t="s">
        <v>392</v>
      </c>
      <c r="EH12" s="177" t="s">
        <v>392</v>
      </c>
      <c r="EI12" s="166" t="s">
        <v>392</v>
      </c>
      <c r="EJ12" s="166" t="s">
        <v>392</v>
      </c>
      <c r="EK12" s="166" t="s">
        <v>392</v>
      </c>
      <c r="EL12" s="166" t="s">
        <v>392</v>
      </c>
      <c r="EM12" s="166" t="s">
        <v>392</v>
      </c>
      <c r="EN12" s="166" t="s">
        <v>392</v>
      </c>
      <c r="EO12" s="177" t="s">
        <v>392</v>
      </c>
      <c r="EP12" s="177" t="s">
        <v>392</v>
      </c>
      <c r="EQ12" s="177" t="s">
        <v>392</v>
      </c>
      <c r="ER12" s="177" t="s">
        <v>392</v>
      </c>
      <c r="ES12" s="177" t="s">
        <v>392</v>
      </c>
      <c r="ET12" s="177" t="s">
        <v>392</v>
      </c>
      <c r="EU12" s="177">
        <v>110</v>
      </c>
      <c r="EV12" s="177">
        <v>980</v>
      </c>
      <c r="EW12" s="177">
        <v>3180</v>
      </c>
      <c r="EX12" s="177">
        <v>3580</v>
      </c>
    </row>
    <row r="13" spans="1:154" x14ac:dyDescent="0.2">
      <c r="A13" s="166" t="s">
        <v>413</v>
      </c>
      <c r="B13" s="167" t="s">
        <v>204</v>
      </c>
      <c r="C13" s="166">
        <v>324</v>
      </c>
      <c r="D13" s="168">
        <v>95.3</v>
      </c>
      <c r="E13" s="168">
        <v>40.200000000000003</v>
      </c>
      <c r="F13" s="169">
        <v>40.125</v>
      </c>
      <c r="G13" s="166" t="s">
        <v>392</v>
      </c>
      <c r="H13" s="166" t="s">
        <v>392</v>
      </c>
      <c r="I13" s="166" t="s">
        <v>392</v>
      </c>
      <c r="J13" s="168">
        <v>15.9</v>
      </c>
      <c r="K13" s="169">
        <v>15.875</v>
      </c>
      <c r="L13" s="169" t="s">
        <v>392</v>
      </c>
      <c r="M13" s="166" t="s">
        <v>392</v>
      </c>
      <c r="N13" s="166" t="s">
        <v>392</v>
      </c>
      <c r="O13" s="170">
        <v>1</v>
      </c>
      <c r="P13" s="169">
        <v>1</v>
      </c>
      <c r="Q13" s="171">
        <v>0.5</v>
      </c>
      <c r="R13" s="170">
        <v>1.81</v>
      </c>
      <c r="S13" s="172">
        <v>1.8125</v>
      </c>
      <c r="T13" s="166" t="s">
        <v>392</v>
      </c>
      <c r="U13" s="166" t="s">
        <v>392</v>
      </c>
      <c r="V13" s="166" t="s">
        <v>392</v>
      </c>
      <c r="W13" s="173">
        <v>2.99</v>
      </c>
      <c r="X13" s="174">
        <v>3.0625</v>
      </c>
      <c r="Y13" s="175">
        <v>1.6875</v>
      </c>
      <c r="Z13" s="166" t="s">
        <v>392</v>
      </c>
      <c r="AA13" s="166" t="s">
        <v>392</v>
      </c>
      <c r="AB13" s="166" t="s">
        <v>392</v>
      </c>
      <c r="AC13" s="166" t="s">
        <v>392</v>
      </c>
      <c r="AD13" s="166" t="s">
        <v>392</v>
      </c>
      <c r="AE13" s="176">
        <v>4.4000000000000004</v>
      </c>
      <c r="AF13" s="166" t="s">
        <v>392</v>
      </c>
      <c r="AG13" s="166" t="s">
        <v>392</v>
      </c>
      <c r="AH13" s="168">
        <v>34.200000000000003</v>
      </c>
      <c r="AI13" s="166" t="s">
        <v>392</v>
      </c>
      <c r="AJ13" s="166" t="s">
        <v>392</v>
      </c>
      <c r="AK13" s="166">
        <v>25600</v>
      </c>
      <c r="AL13" s="166">
        <v>1460</v>
      </c>
      <c r="AM13" s="166">
        <v>1280</v>
      </c>
      <c r="AN13" s="168">
        <v>16.399999999999999</v>
      </c>
      <c r="AO13" s="166">
        <v>1220</v>
      </c>
      <c r="AP13" s="166">
        <v>239</v>
      </c>
      <c r="AQ13" s="166">
        <v>153</v>
      </c>
      <c r="AR13" s="170">
        <v>3.58</v>
      </c>
      <c r="AS13" s="166" t="s">
        <v>392</v>
      </c>
      <c r="AT13" s="166" t="s">
        <v>392</v>
      </c>
      <c r="AU13" s="166" t="s">
        <v>392</v>
      </c>
      <c r="AV13" s="168">
        <v>79.400000000000006</v>
      </c>
      <c r="AW13" s="166">
        <v>448000</v>
      </c>
      <c r="AX13" s="166" t="s">
        <v>392</v>
      </c>
      <c r="AY13" s="166">
        <v>153</v>
      </c>
      <c r="AZ13" s="177">
        <v>1100</v>
      </c>
      <c r="BA13" s="177" t="s">
        <v>392</v>
      </c>
      <c r="BB13" s="166" t="s">
        <v>392</v>
      </c>
      <c r="BC13" s="166">
        <v>259</v>
      </c>
      <c r="BD13" s="166">
        <v>720</v>
      </c>
      <c r="BE13" s="166" t="s">
        <v>392</v>
      </c>
      <c r="BF13" s="166" t="s">
        <v>392</v>
      </c>
      <c r="BG13" s="166" t="s">
        <v>392</v>
      </c>
      <c r="BH13" s="166" t="s">
        <v>392</v>
      </c>
      <c r="BI13" s="166" t="s">
        <v>392</v>
      </c>
      <c r="BJ13" s="166" t="s">
        <v>392</v>
      </c>
      <c r="BK13" s="166" t="s">
        <v>392</v>
      </c>
      <c r="BL13" s="166" t="s">
        <v>392</v>
      </c>
      <c r="BM13" s="166" t="s">
        <v>392</v>
      </c>
      <c r="BN13" s="166" t="s">
        <v>392</v>
      </c>
      <c r="BO13" s="166" t="s">
        <v>392</v>
      </c>
      <c r="BP13" s="166" t="s">
        <v>392</v>
      </c>
      <c r="BQ13" s="166" t="s">
        <v>392</v>
      </c>
      <c r="BR13" s="166" t="s">
        <v>392</v>
      </c>
      <c r="BS13" s="166" t="s">
        <v>392</v>
      </c>
      <c r="BT13" s="166" t="s">
        <v>392</v>
      </c>
      <c r="BU13" s="166" t="s">
        <v>392</v>
      </c>
      <c r="BV13" s="166">
        <v>4.2699999999999996</v>
      </c>
      <c r="BW13" s="166">
        <v>38.4</v>
      </c>
      <c r="BX13" s="177">
        <v>124</v>
      </c>
      <c r="BY13" s="177">
        <v>140</v>
      </c>
      <c r="BZ13" s="166" t="s">
        <v>414</v>
      </c>
      <c r="CA13" s="166" t="s">
        <v>414</v>
      </c>
      <c r="CB13" s="166">
        <v>483</v>
      </c>
      <c r="CC13" s="177">
        <v>61500</v>
      </c>
      <c r="CD13" s="166">
        <v>1020</v>
      </c>
      <c r="CE13" s="177">
        <v>1020</v>
      </c>
      <c r="CF13" s="166" t="s">
        <v>392</v>
      </c>
      <c r="CG13" s="166" t="s">
        <v>392</v>
      </c>
      <c r="CH13" s="166" t="s">
        <v>392</v>
      </c>
      <c r="CI13" s="166">
        <v>404</v>
      </c>
      <c r="CJ13" s="177">
        <v>403</v>
      </c>
      <c r="CK13" s="169" t="s">
        <v>392</v>
      </c>
      <c r="CL13" s="166" t="s">
        <v>392</v>
      </c>
      <c r="CM13" s="166" t="s">
        <v>392</v>
      </c>
      <c r="CN13" s="168">
        <v>25.4</v>
      </c>
      <c r="CO13" s="177">
        <v>25.4</v>
      </c>
      <c r="CP13" s="177">
        <v>12.7</v>
      </c>
      <c r="CQ13" s="168">
        <v>46</v>
      </c>
      <c r="CR13" s="168">
        <v>46</v>
      </c>
      <c r="CS13" s="166" t="s">
        <v>392</v>
      </c>
      <c r="CT13" s="166" t="s">
        <v>392</v>
      </c>
      <c r="CU13" s="166" t="s">
        <v>392</v>
      </c>
      <c r="CV13" s="168">
        <v>75.900000000000006</v>
      </c>
      <c r="CW13" s="168">
        <v>77.8</v>
      </c>
      <c r="CX13" s="178">
        <v>42.9</v>
      </c>
      <c r="CY13" s="166" t="s">
        <v>392</v>
      </c>
      <c r="CZ13" s="166" t="s">
        <v>392</v>
      </c>
      <c r="DA13" s="166" t="s">
        <v>392</v>
      </c>
      <c r="DB13" s="166" t="s">
        <v>392</v>
      </c>
      <c r="DC13" s="166" t="s">
        <v>392</v>
      </c>
      <c r="DD13" s="176">
        <v>4.4000000000000004</v>
      </c>
      <c r="DE13" s="177" t="s">
        <v>392</v>
      </c>
      <c r="DF13" s="166" t="s">
        <v>392</v>
      </c>
      <c r="DG13" s="168">
        <v>34.200000000000003</v>
      </c>
      <c r="DH13" s="166" t="s">
        <v>392</v>
      </c>
      <c r="DI13" s="177" t="s">
        <v>392</v>
      </c>
      <c r="DJ13" s="166">
        <v>10700</v>
      </c>
      <c r="DK13" s="166">
        <v>23900</v>
      </c>
      <c r="DL13" s="166">
        <v>21000</v>
      </c>
      <c r="DM13" s="166">
        <v>417</v>
      </c>
      <c r="DN13" s="166">
        <v>508</v>
      </c>
      <c r="DO13" s="166">
        <v>3920</v>
      </c>
      <c r="DP13" s="166">
        <v>2510</v>
      </c>
      <c r="DQ13" s="168">
        <v>90.9</v>
      </c>
      <c r="DR13" s="166" t="s">
        <v>392</v>
      </c>
      <c r="DS13" s="166" t="s">
        <v>392</v>
      </c>
      <c r="DT13" s="177" t="s">
        <v>392</v>
      </c>
      <c r="DU13" s="166">
        <v>33000</v>
      </c>
      <c r="DV13" s="166">
        <v>120000</v>
      </c>
      <c r="DW13" s="166" t="s">
        <v>392</v>
      </c>
      <c r="DX13" s="166">
        <v>98700</v>
      </c>
      <c r="DY13" s="177">
        <v>458</v>
      </c>
      <c r="DZ13" s="177" t="s">
        <v>392</v>
      </c>
      <c r="EA13" s="180" t="s">
        <v>392</v>
      </c>
      <c r="EB13" s="166">
        <v>4240</v>
      </c>
      <c r="EC13" s="166">
        <v>11800</v>
      </c>
      <c r="ED13" s="166" t="s">
        <v>392</v>
      </c>
      <c r="EE13" s="166" t="s">
        <v>392</v>
      </c>
      <c r="EF13" s="166" t="s">
        <v>392</v>
      </c>
      <c r="EG13" s="166" t="s">
        <v>392</v>
      </c>
      <c r="EH13" s="177" t="s">
        <v>392</v>
      </c>
      <c r="EI13" s="166" t="s">
        <v>392</v>
      </c>
      <c r="EJ13" s="166" t="s">
        <v>392</v>
      </c>
      <c r="EK13" s="166" t="s">
        <v>392</v>
      </c>
      <c r="EL13" s="166" t="s">
        <v>392</v>
      </c>
      <c r="EM13" s="166" t="s">
        <v>392</v>
      </c>
      <c r="EN13" s="166" t="s">
        <v>392</v>
      </c>
      <c r="EO13" s="177" t="s">
        <v>392</v>
      </c>
      <c r="EP13" s="177" t="s">
        <v>392</v>
      </c>
      <c r="EQ13" s="177" t="s">
        <v>392</v>
      </c>
      <c r="ER13" s="177" t="s">
        <v>392</v>
      </c>
      <c r="ES13" s="177" t="s">
        <v>392</v>
      </c>
      <c r="ET13" s="177" t="s">
        <v>392</v>
      </c>
      <c r="EU13" s="177">
        <v>108</v>
      </c>
      <c r="EV13" s="177">
        <v>975</v>
      </c>
      <c r="EW13" s="177">
        <v>3150</v>
      </c>
      <c r="EX13" s="177">
        <v>3560</v>
      </c>
    </row>
    <row r="14" spans="1:154" x14ac:dyDescent="0.2">
      <c r="A14" s="166" t="s">
        <v>415</v>
      </c>
      <c r="B14" s="167" t="s">
        <v>204</v>
      </c>
      <c r="C14" s="166">
        <v>297</v>
      </c>
      <c r="D14" s="168">
        <v>87.3</v>
      </c>
      <c r="E14" s="168">
        <v>39.799999999999997</v>
      </c>
      <c r="F14" s="169">
        <v>39.875</v>
      </c>
      <c r="G14" s="166" t="s">
        <v>392</v>
      </c>
      <c r="H14" s="166" t="s">
        <v>392</v>
      </c>
      <c r="I14" s="166" t="s">
        <v>392</v>
      </c>
      <c r="J14" s="168">
        <v>15.8</v>
      </c>
      <c r="K14" s="169">
        <v>15.875</v>
      </c>
      <c r="L14" s="169" t="s">
        <v>392</v>
      </c>
      <c r="M14" s="166" t="s">
        <v>392</v>
      </c>
      <c r="N14" s="166" t="s">
        <v>392</v>
      </c>
      <c r="O14" s="179">
        <v>0.93</v>
      </c>
      <c r="P14" s="169">
        <v>0.9375</v>
      </c>
      <c r="Q14" s="171">
        <v>0.5</v>
      </c>
      <c r="R14" s="170">
        <v>1.65</v>
      </c>
      <c r="S14" s="172">
        <v>1.625</v>
      </c>
      <c r="T14" s="166" t="s">
        <v>392</v>
      </c>
      <c r="U14" s="166" t="s">
        <v>392</v>
      </c>
      <c r="V14" s="166" t="s">
        <v>392</v>
      </c>
      <c r="W14" s="173">
        <v>2.83</v>
      </c>
      <c r="X14" s="174">
        <v>2.9375</v>
      </c>
      <c r="Y14" s="175">
        <v>1.6875</v>
      </c>
      <c r="Z14" s="166" t="s">
        <v>392</v>
      </c>
      <c r="AA14" s="166" t="s">
        <v>392</v>
      </c>
      <c r="AB14" s="166" t="s">
        <v>392</v>
      </c>
      <c r="AC14" s="166" t="s">
        <v>392</v>
      </c>
      <c r="AD14" s="166" t="s">
        <v>392</v>
      </c>
      <c r="AE14" s="176">
        <v>4.8</v>
      </c>
      <c r="AF14" s="166" t="s">
        <v>392</v>
      </c>
      <c r="AG14" s="166" t="s">
        <v>392</v>
      </c>
      <c r="AH14" s="168">
        <v>36.799999999999997</v>
      </c>
      <c r="AI14" s="166" t="s">
        <v>392</v>
      </c>
      <c r="AJ14" s="166" t="s">
        <v>392</v>
      </c>
      <c r="AK14" s="166">
        <v>23200</v>
      </c>
      <c r="AL14" s="166">
        <v>1330</v>
      </c>
      <c r="AM14" s="166">
        <v>1170</v>
      </c>
      <c r="AN14" s="168">
        <v>16.3</v>
      </c>
      <c r="AO14" s="166">
        <v>1090</v>
      </c>
      <c r="AP14" s="166">
        <v>215</v>
      </c>
      <c r="AQ14" s="166">
        <v>138</v>
      </c>
      <c r="AR14" s="170">
        <v>3.54</v>
      </c>
      <c r="AS14" s="166" t="s">
        <v>392</v>
      </c>
      <c r="AT14" s="166" t="s">
        <v>392</v>
      </c>
      <c r="AU14" s="166" t="s">
        <v>392</v>
      </c>
      <c r="AV14" s="168">
        <v>61.2</v>
      </c>
      <c r="AW14" s="166">
        <v>399000</v>
      </c>
      <c r="AX14" s="166" t="s">
        <v>392</v>
      </c>
      <c r="AY14" s="166">
        <v>151</v>
      </c>
      <c r="AZ14" s="177">
        <v>982</v>
      </c>
      <c r="BA14" s="177" t="s">
        <v>392</v>
      </c>
      <c r="BB14" s="166" t="s">
        <v>392</v>
      </c>
      <c r="BC14" s="166">
        <v>234</v>
      </c>
      <c r="BD14" s="166">
        <v>652</v>
      </c>
      <c r="BE14" s="166" t="s">
        <v>392</v>
      </c>
      <c r="BF14" s="166" t="s">
        <v>392</v>
      </c>
      <c r="BG14" s="166" t="s">
        <v>392</v>
      </c>
      <c r="BH14" s="166" t="s">
        <v>392</v>
      </c>
      <c r="BI14" s="166" t="s">
        <v>392</v>
      </c>
      <c r="BJ14" s="166" t="s">
        <v>392</v>
      </c>
      <c r="BK14" s="166" t="s">
        <v>392</v>
      </c>
      <c r="BL14" s="166" t="s">
        <v>392</v>
      </c>
      <c r="BM14" s="166" t="s">
        <v>392</v>
      </c>
      <c r="BN14" s="166" t="s">
        <v>392</v>
      </c>
      <c r="BO14" s="166" t="s">
        <v>392</v>
      </c>
      <c r="BP14" s="166" t="s">
        <v>392</v>
      </c>
      <c r="BQ14" s="166" t="s">
        <v>392</v>
      </c>
      <c r="BR14" s="166" t="s">
        <v>392</v>
      </c>
      <c r="BS14" s="166" t="s">
        <v>392</v>
      </c>
      <c r="BT14" s="166" t="s">
        <v>392</v>
      </c>
      <c r="BU14" s="166" t="s">
        <v>392</v>
      </c>
      <c r="BV14" s="166">
        <v>4.22</v>
      </c>
      <c r="BW14" s="166">
        <v>38.200000000000003</v>
      </c>
      <c r="BX14" s="177">
        <v>123</v>
      </c>
      <c r="BY14" s="177">
        <v>139</v>
      </c>
      <c r="BZ14" s="166" t="s">
        <v>416</v>
      </c>
      <c r="CA14" s="166" t="s">
        <v>416</v>
      </c>
      <c r="CB14" s="166">
        <v>443</v>
      </c>
      <c r="CC14" s="177">
        <v>56300</v>
      </c>
      <c r="CD14" s="166">
        <v>1010</v>
      </c>
      <c r="CE14" s="177">
        <v>1010</v>
      </c>
      <c r="CF14" s="166" t="s">
        <v>392</v>
      </c>
      <c r="CG14" s="166" t="s">
        <v>392</v>
      </c>
      <c r="CH14" s="166" t="s">
        <v>392</v>
      </c>
      <c r="CI14" s="166">
        <v>401</v>
      </c>
      <c r="CJ14" s="177">
        <v>403</v>
      </c>
      <c r="CK14" s="169" t="s">
        <v>392</v>
      </c>
      <c r="CL14" s="166" t="s">
        <v>392</v>
      </c>
      <c r="CM14" s="166" t="s">
        <v>392</v>
      </c>
      <c r="CN14" s="168">
        <v>23.6</v>
      </c>
      <c r="CO14" s="177">
        <v>23.8</v>
      </c>
      <c r="CP14" s="177">
        <v>12.7</v>
      </c>
      <c r="CQ14" s="168">
        <v>41.9</v>
      </c>
      <c r="CR14" s="168">
        <v>41.3</v>
      </c>
      <c r="CS14" s="166" t="s">
        <v>392</v>
      </c>
      <c r="CT14" s="166" t="s">
        <v>392</v>
      </c>
      <c r="CU14" s="166" t="s">
        <v>392</v>
      </c>
      <c r="CV14" s="168">
        <v>71.900000000000006</v>
      </c>
      <c r="CW14" s="168">
        <v>74.599999999999994</v>
      </c>
      <c r="CX14" s="178">
        <v>42.9</v>
      </c>
      <c r="CY14" s="166" t="s">
        <v>392</v>
      </c>
      <c r="CZ14" s="166" t="s">
        <v>392</v>
      </c>
      <c r="DA14" s="166" t="s">
        <v>392</v>
      </c>
      <c r="DB14" s="166" t="s">
        <v>392</v>
      </c>
      <c r="DC14" s="166" t="s">
        <v>392</v>
      </c>
      <c r="DD14" s="176">
        <v>4.8</v>
      </c>
      <c r="DE14" s="177" t="s">
        <v>392</v>
      </c>
      <c r="DF14" s="166" t="s">
        <v>392</v>
      </c>
      <c r="DG14" s="168">
        <v>36.799999999999997</v>
      </c>
      <c r="DH14" s="166" t="s">
        <v>392</v>
      </c>
      <c r="DI14" s="177" t="s">
        <v>392</v>
      </c>
      <c r="DJ14" s="166">
        <v>9660</v>
      </c>
      <c r="DK14" s="166">
        <v>21800</v>
      </c>
      <c r="DL14" s="166">
        <v>19200</v>
      </c>
      <c r="DM14" s="166">
        <v>414</v>
      </c>
      <c r="DN14" s="166">
        <v>454</v>
      </c>
      <c r="DO14" s="166">
        <v>3520</v>
      </c>
      <c r="DP14" s="166">
        <v>2260</v>
      </c>
      <c r="DQ14" s="168">
        <v>89.9</v>
      </c>
      <c r="DR14" s="166" t="s">
        <v>392</v>
      </c>
      <c r="DS14" s="166" t="s">
        <v>392</v>
      </c>
      <c r="DT14" s="177" t="s">
        <v>392</v>
      </c>
      <c r="DU14" s="166">
        <v>25500</v>
      </c>
      <c r="DV14" s="166">
        <v>107000</v>
      </c>
      <c r="DW14" s="166" t="s">
        <v>392</v>
      </c>
      <c r="DX14" s="166">
        <v>97400</v>
      </c>
      <c r="DY14" s="177">
        <v>409</v>
      </c>
      <c r="DZ14" s="177" t="s">
        <v>392</v>
      </c>
      <c r="EA14" s="180" t="s">
        <v>392</v>
      </c>
      <c r="EB14" s="166">
        <v>3830</v>
      </c>
      <c r="EC14" s="166">
        <v>10700</v>
      </c>
      <c r="ED14" s="166" t="s">
        <v>392</v>
      </c>
      <c r="EE14" s="166" t="s">
        <v>392</v>
      </c>
      <c r="EF14" s="166" t="s">
        <v>392</v>
      </c>
      <c r="EG14" s="166" t="s">
        <v>392</v>
      </c>
      <c r="EH14" s="177" t="s">
        <v>392</v>
      </c>
      <c r="EI14" s="166" t="s">
        <v>392</v>
      </c>
      <c r="EJ14" s="166" t="s">
        <v>392</v>
      </c>
      <c r="EK14" s="166" t="s">
        <v>392</v>
      </c>
      <c r="EL14" s="166" t="s">
        <v>392</v>
      </c>
      <c r="EM14" s="166" t="s">
        <v>392</v>
      </c>
      <c r="EN14" s="166" t="s">
        <v>392</v>
      </c>
      <c r="EO14" s="177" t="s">
        <v>392</v>
      </c>
      <c r="EP14" s="177" t="s">
        <v>392</v>
      </c>
      <c r="EQ14" s="177" t="s">
        <v>392</v>
      </c>
      <c r="ER14" s="177" t="s">
        <v>392</v>
      </c>
      <c r="ES14" s="177" t="s">
        <v>392</v>
      </c>
      <c r="ET14" s="177" t="s">
        <v>392</v>
      </c>
      <c r="EU14" s="177">
        <v>107</v>
      </c>
      <c r="EV14" s="177">
        <v>970</v>
      </c>
      <c r="EW14" s="177">
        <v>3120</v>
      </c>
      <c r="EX14" s="177">
        <v>3530</v>
      </c>
    </row>
    <row r="15" spans="1:154" x14ac:dyDescent="0.2">
      <c r="A15" s="166" t="s">
        <v>417</v>
      </c>
      <c r="B15" s="167" t="s">
        <v>204</v>
      </c>
      <c r="C15" s="166">
        <v>277</v>
      </c>
      <c r="D15" s="168">
        <v>81.5</v>
      </c>
      <c r="E15" s="168">
        <v>39.700000000000003</v>
      </c>
      <c r="F15" s="169">
        <v>39.75</v>
      </c>
      <c r="G15" s="166" t="s">
        <v>392</v>
      </c>
      <c r="H15" s="166" t="s">
        <v>392</v>
      </c>
      <c r="I15" s="166" t="s">
        <v>392</v>
      </c>
      <c r="J15" s="168">
        <v>15.8</v>
      </c>
      <c r="K15" s="169">
        <v>15.875</v>
      </c>
      <c r="L15" s="169" t="s">
        <v>392</v>
      </c>
      <c r="M15" s="166" t="s">
        <v>392</v>
      </c>
      <c r="N15" s="166" t="s">
        <v>392</v>
      </c>
      <c r="O15" s="179">
        <v>0.83</v>
      </c>
      <c r="P15" s="169">
        <v>0.8125</v>
      </c>
      <c r="Q15" s="171">
        <v>0.4375</v>
      </c>
      <c r="R15" s="170">
        <v>1.58</v>
      </c>
      <c r="S15" s="172">
        <v>1.5625</v>
      </c>
      <c r="T15" s="166" t="s">
        <v>392</v>
      </c>
      <c r="U15" s="166" t="s">
        <v>392</v>
      </c>
      <c r="V15" s="166" t="s">
        <v>392</v>
      </c>
      <c r="W15" s="173">
        <v>2.76</v>
      </c>
      <c r="X15" s="174">
        <v>2.875</v>
      </c>
      <c r="Y15" s="175">
        <v>1.625</v>
      </c>
      <c r="Z15" s="166" t="s">
        <v>392</v>
      </c>
      <c r="AA15" s="166" t="s">
        <v>392</v>
      </c>
      <c r="AB15" s="166" t="s">
        <v>392</v>
      </c>
      <c r="AC15" s="166" t="s">
        <v>392</v>
      </c>
      <c r="AD15" s="166" t="s">
        <v>392</v>
      </c>
      <c r="AE15" s="176">
        <v>5.03</v>
      </c>
      <c r="AF15" s="166" t="s">
        <v>392</v>
      </c>
      <c r="AG15" s="166" t="s">
        <v>392</v>
      </c>
      <c r="AH15" s="168">
        <v>41.2</v>
      </c>
      <c r="AI15" s="166" t="s">
        <v>392</v>
      </c>
      <c r="AJ15" s="166" t="s">
        <v>392</v>
      </c>
      <c r="AK15" s="166">
        <v>21900</v>
      </c>
      <c r="AL15" s="166">
        <v>1250</v>
      </c>
      <c r="AM15" s="166">
        <v>1100</v>
      </c>
      <c r="AN15" s="168">
        <v>16.399999999999999</v>
      </c>
      <c r="AO15" s="166">
        <v>1040</v>
      </c>
      <c r="AP15" s="166">
        <v>204</v>
      </c>
      <c r="AQ15" s="166">
        <v>132</v>
      </c>
      <c r="AR15" s="170">
        <v>3.58</v>
      </c>
      <c r="AS15" s="166" t="s">
        <v>392</v>
      </c>
      <c r="AT15" s="166" t="s">
        <v>392</v>
      </c>
      <c r="AU15" s="166" t="s">
        <v>392</v>
      </c>
      <c r="AV15" s="168">
        <v>51.5</v>
      </c>
      <c r="AW15" s="166">
        <v>379000</v>
      </c>
      <c r="AX15" s="166" t="s">
        <v>392</v>
      </c>
      <c r="AY15" s="166">
        <v>151</v>
      </c>
      <c r="AZ15" s="177">
        <v>940</v>
      </c>
      <c r="BA15" s="177" t="s">
        <v>392</v>
      </c>
      <c r="BB15" s="166" t="s">
        <v>392</v>
      </c>
      <c r="BC15" s="166">
        <v>225</v>
      </c>
      <c r="BD15" s="166">
        <v>614</v>
      </c>
      <c r="BE15" s="166" t="s">
        <v>392</v>
      </c>
      <c r="BF15" s="166" t="s">
        <v>392</v>
      </c>
      <c r="BG15" s="166" t="s">
        <v>392</v>
      </c>
      <c r="BH15" s="166" t="s">
        <v>392</v>
      </c>
      <c r="BI15" s="166" t="s">
        <v>392</v>
      </c>
      <c r="BJ15" s="166" t="s">
        <v>392</v>
      </c>
      <c r="BK15" s="166" t="s">
        <v>392</v>
      </c>
      <c r="BL15" s="166" t="s">
        <v>392</v>
      </c>
      <c r="BM15" s="166" t="s">
        <v>392</v>
      </c>
      <c r="BN15" s="166" t="s">
        <v>392</v>
      </c>
      <c r="BO15" s="166" t="s">
        <v>392</v>
      </c>
      <c r="BP15" s="166" t="s">
        <v>392</v>
      </c>
      <c r="BQ15" s="166" t="s">
        <v>392</v>
      </c>
      <c r="BR15" s="166" t="s">
        <v>392</v>
      </c>
      <c r="BS15" s="166" t="s">
        <v>392</v>
      </c>
      <c r="BT15" s="166" t="s">
        <v>392</v>
      </c>
      <c r="BU15" s="166" t="s">
        <v>392</v>
      </c>
      <c r="BV15" s="166">
        <v>4.25</v>
      </c>
      <c r="BW15" s="166">
        <v>38.1</v>
      </c>
      <c r="BX15" s="177">
        <v>123</v>
      </c>
      <c r="BY15" s="177">
        <v>139</v>
      </c>
      <c r="BZ15" s="166" t="s">
        <v>418</v>
      </c>
      <c r="CA15" s="166" t="s">
        <v>418</v>
      </c>
      <c r="CB15" s="166">
        <v>412</v>
      </c>
      <c r="CC15" s="177">
        <v>52600</v>
      </c>
      <c r="CD15" s="166">
        <v>1010</v>
      </c>
      <c r="CE15" s="177">
        <v>1010</v>
      </c>
      <c r="CF15" s="166" t="s">
        <v>392</v>
      </c>
      <c r="CG15" s="166" t="s">
        <v>392</v>
      </c>
      <c r="CH15" s="166" t="s">
        <v>392</v>
      </c>
      <c r="CI15" s="166">
        <v>401</v>
      </c>
      <c r="CJ15" s="177">
        <v>403</v>
      </c>
      <c r="CK15" s="169" t="s">
        <v>392</v>
      </c>
      <c r="CL15" s="166" t="s">
        <v>392</v>
      </c>
      <c r="CM15" s="166" t="s">
        <v>392</v>
      </c>
      <c r="CN15" s="168">
        <v>21.1</v>
      </c>
      <c r="CO15" s="177">
        <v>20.6</v>
      </c>
      <c r="CP15" s="177">
        <v>11.1</v>
      </c>
      <c r="CQ15" s="168">
        <v>40.1</v>
      </c>
      <c r="CR15" s="168">
        <v>39.700000000000003</v>
      </c>
      <c r="CS15" s="166" t="s">
        <v>392</v>
      </c>
      <c r="CT15" s="166" t="s">
        <v>392</v>
      </c>
      <c r="CU15" s="166" t="s">
        <v>392</v>
      </c>
      <c r="CV15" s="168">
        <v>70.099999999999994</v>
      </c>
      <c r="CW15" s="168">
        <v>73</v>
      </c>
      <c r="CX15" s="178">
        <v>41.3</v>
      </c>
      <c r="CY15" s="166" t="s">
        <v>392</v>
      </c>
      <c r="CZ15" s="166" t="s">
        <v>392</v>
      </c>
      <c r="DA15" s="166" t="s">
        <v>392</v>
      </c>
      <c r="DB15" s="166" t="s">
        <v>392</v>
      </c>
      <c r="DC15" s="166" t="s">
        <v>392</v>
      </c>
      <c r="DD15" s="176">
        <v>5.03</v>
      </c>
      <c r="DE15" s="177" t="s">
        <v>392</v>
      </c>
      <c r="DF15" s="166" t="s">
        <v>392</v>
      </c>
      <c r="DG15" s="168">
        <v>41.2</v>
      </c>
      <c r="DH15" s="166" t="s">
        <v>392</v>
      </c>
      <c r="DI15" s="177" t="s">
        <v>392</v>
      </c>
      <c r="DJ15" s="166">
        <v>9120</v>
      </c>
      <c r="DK15" s="166">
        <v>20500</v>
      </c>
      <c r="DL15" s="166">
        <v>18000</v>
      </c>
      <c r="DM15" s="166">
        <v>417</v>
      </c>
      <c r="DN15" s="166">
        <v>433</v>
      </c>
      <c r="DO15" s="166">
        <v>3340</v>
      </c>
      <c r="DP15" s="166">
        <v>2160</v>
      </c>
      <c r="DQ15" s="168">
        <v>90.9</v>
      </c>
      <c r="DR15" s="166" t="s">
        <v>392</v>
      </c>
      <c r="DS15" s="166" t="s">
        <v>392</v>
      </c>
      <c r="DT15" s="177" t="s">
        <v>392</v>
      </c>
      <c r="DU15" s="166">
        <v>21400</v>
      </c>
      <c r="DV15" s="166">
        <v>102000</v>
      </c>
      <c r="DW15" s="166" t="s">
        <v>392</v>
      </c>
      <c r="DX15" s="166">
        <v>97400</v>
      </c>
      <c r="DY15" s="177">
        <v>391</v>
      </c>
      <c r="DZ15" s="177" t="s">
        <v>392</v>
      </c>
      <c r="EA15" s="180" t="s">
        <v>392</v>
      </c>
      <c r="EB15" s="166">
        <v>3690</v>
      </c>
      <c r="EC15" s="166">
        <v>10100</v>
      </c>
      <c r="ED15" s="166" t="s">
        <v>392</v>
      </c>
      <c r="EE15" s="166" t="s">
        <v>392</v>
      </c>
      <c r="EF15" s="166" t="s">
        <v>392</v>
      </c>
      <c r="EG15" s="166" t="s">
        <v>392</v>
      </c>
      <c r="EH15" s="177" t="s">
        <v>392</v>
      </c>
      <c r="EI15" s="166" t="s">
        <v>392</v>
      </c>
      <c r="EJ15" s="166" t="s">
        <v>392</v>
      </c>
      <c r="EK15" s="166" t="s">
        <v>392</v>
      </c>
      <c r="EL15" s="166" t="s">
        <v>392</v>
      </c>
      <c r="EM15" s="166" t="s">
        <v>392</v>
      </c>
      <c r="EN15" s="166" t="s">
        <v>392</v>
      </c>
      <c r="EO15" s="177" t="s">
        <v>392</v>
      </c>
      <c r="EP15" s="177" t="s">
        <v>392</v>
      </c>
      <c r="EQ15" s="177" t="s">
        <v>392</v>
      </c>
      <c r="ER15" s="177" t="s">
        <v>392</v>
      </c>
      <c r="ES15" s="177" t="s">
        <v>392</v>
      </c>
      <c r="ET15" s="177" t="s">
        <v>392</v>
      </c>
      <c r="EU15" s="177">
        <v>108</v>
      </c>
      <c r="EV15" s="177">
        <v>968</v>
      </c>
      <c r="EW15" s="177">
        <v>3120</v>
      </c>
      <c r="EX15" s="177">
        <v>3530</v>
      </c>
    </row>
    <row r="16" spans="1:154" x14ac:dyDescent="0.2">
      <c r="A16" s="166" t="s">
        <v>419</v>
      </c>
      <c r="B16" s="167" t="s">
        <v>204</v>
      </c>
      <c r="C16" s="166">
        <v>249</v>
      </c>
      <c r="D16" s="168">
        <v>73.5</v>
      </c>
      <c r="E16" s="168">
        <v>39.4</v>
      </c>
      <c r="F16" s="169">
        <v>39.375</v>
      </c>
      <c r="G16" s="166" t="s">
        <v>392</v>
      </c>
      <c r="H16" s="166" t="s">
        <v>392</v>
      </c>
      <c r="I16" s="166" t="s">
        <v>392</v>
      </c>
      <c r="J16" s="168">
        <v>15.8</v>
      </c>
      <c r="K16" s="169">
        <v>15.75</v>
      </c>
      <c r="L16" s="169" t="s">
        <v>392</v>
      </c>
      <c r="M16" s="166" t="s">
        <v>392</v>
      </c>
      <c r="N16" s="166" t="s">
        <v>392</v>
      </c>
      <c r="O16" s="179">
        <v>0.75</v>
      </c>
      <c r="P16" s="169">
        <v>0.75</v>
      </c>
      <c r="Q16" s="171">
        <v>0.375</v>
      </c>
      <c r="R16" s="170">
        <v>1.42</v>
      </c>
      <c r="S16" s="172">
        <v>1.4375</v>
      </c>
      <c r="T16" s="166" t="s">
        <v>392</v>
      </c>
      <c r="U16" s="166" t="s">
        <v>392</v>
      </c>
      <c r="V16" s="166" t="s">
        <v>392</v>
      </c>
      <c r="W16" s="173">
        <v>2.6</v>
      </c>
      <c r="X16" s="174">
        <v>2.6875</v>
      </c>
      <c r="Y16" s="175">
        <v>1.5625</v>
      </c>
      <c r="Z16" s="166" t="s">
        <v>392</v>
      </c>
      <c r="AA16" s="166" t="s">
        <v>392</v>
      </c>
      <c r="AB16" s="166" t="s">
        <v>392</v>
      </c>
      <c r="AC16" s="166" t="s">
        <v>392</v>
      </c>
      <c r="AD16" s="166" t="s">
        <v>392</v>
      </c>
      <c r="AE16" s="176">
        <v>5.55</v>
      </c>
      <c r="AF16" s="166" t="s">
        <v>392</v>
      </c>
      <c r="AG16" s="166" t="s">
        <v>392</v>
      </c>
      <c r="AH16" s="168">
        <v>45.6</v>
      </c>
      <c r="AI16" s="166" t="s">
        <v>392</v>
      </c>
      <c r="AJ16" s="166" t="s">
        <v>392</v>
      </c>
      <c r="AK16" s="166">
        <v>19600</v>
      </c>
      <c r="AL16" s="166">
        <v>1120</v>
      </c>
      <c r="AM16" s="166">
        <v>993</v>
      </c>
      <c r="AN16" s="168">
        <v>16.3</v>
      </c>
      <c r="AO16" s="166">
        <v>926</v>
      </c>
      <c r="AP16" s="166">
        <v>182</v>
      </c>
      <c r="AQ16" s="166">
        <v>118</v>
      </c>
      <c r="AR16" s="170">
        <v>3.55</v>
      </c>
      <c r="AS16" s="166" t="s">
        <v>392</v>
      </c>
      <c r="AT16" s="166" t="s">
        <v>392</v>
      </c>
      <c r="AU16" s="166" t="s">
        <v>392</v>
      </c>
      <c r="AV16" s="168">
        <v>38.1</v>
      </c>
      <c r="AW16" s="166">
        <v>334000</v>
      </c>
      <c r="AX16" s="166" t="s">
        <v>392</v>
      </c>
      <c r="AY16" s="166">
        <v>150</v>
      </c>
      <c r="AZ16" s="177">
        <v>841</v>
      </c>
      <c r="BA16" s="177" t="s">
        <v>392</v>
      </c>
      <c r="BB16" s="166" t="s">
        <v>392</v>
      </c>
      <c r="BC16" s="166">
        <v>203</v>
      </c>
      <c r="BD16" s="166">
        <v>551</v>
      </c>
      <c r="BE16" s="166" t="s">
        <v>392</v>
      </c>
      <c r="BF16" s="166" t="s">
        <v>392</v>
      </c>
      <c r="BG16" s="166" t="s">
        <v>392</v>
      </c>
      <c r="BH16" s="166" t="s">
        <v>392</v>
      </c>
      <c r="BI16" s="166" t="s">
        <v>392</v>
      </c>
      <c r="BJ16" s="166" t="s">
        <v>392</v>
      </c>
      <c r="BK16" s="166" t="s">
        <v>392</v>
      </c>
      <c r="BL16" s="166" t="s">
        <v>392</v>
      </c>
      <c r="BM16" s="166" t="s">
        <v>392</v>
      </c>
      <c r="BN16" s="166" t="s">
        <v>392</v>
      </c>
      <c r="BO16" s="166" t="s">
        <v>392</v>
      </c>
      <c r="BP16" s="166" t="s">
        <v>392</v>
      </c>
      <c r="BQ16" s="166" t="s">
        <v>392</v>
      </c>
      <c r="BR16" s="166" t="s">
        <v>392</v>
      </c>
      <c r="BS16" s="166" t="s">
        <v>392</v>
      </c>
      <c r="BT16" s="166" t="s">
        <v>392</v>
      </c>
      <c r="BU16" s="166" t="s">
        <v>392</v>
      </c>
      <c r="BV16" s="166">
        <v>4.21</v>
      </c>
      <c r="BW16" s="168">
        <v>38</v>
      </c>
      <c r="BX16" s="177">
        <v>122</v>
      </c>
      <c r="BY16" s="177">
        <v>138</v>
      </c>
      <c r="BZ16" s="166" t="s">
        <v>420</v>
      </c>
      <c r="CA16" s="166" t="s">
        <v>420</v>
      </c>
      <c r="CB16" s="166">
        <v>371</v>
      </c>
      <c r="CC16" s="177">
        <v>47400</v>
      </c>
      <c r="CD16" s="166">
        <v>1000</v>
      </c>
      <c r="CE16" s="177">
        <v>1000</v>
      </c>
      <c r="CF16" s="166" t="s">
        <v>392</v>
      </c>
      <c r="CG16" s="166" t="s">
        <v>392</v>
      </c>
      <c r="CH16" s="166" t="s">
        <v>392</v>
      </c>
      <c r="CI16" s="166">
        <v>401</v>
      </c>
      <c r="CJ16" s="177">
        <v>400</v>
      </c>
      <c r="CK16" s="169" t="s">
        <v>392</v>
      </c>
      <c r="CL16" s="166" t="s">
        <v>392</v>
      </c>
      <c r="CM16" s="166" t="s">
        <v>392</v>
      </c>
      <c r="CN16" s="168">
        <v>19.100000000000001</v>
      </c>
      <c r="CO16" s="168">
        <v>19</v>
      </c>
      <c r="CP16" s="177">
        <v>9.52</v>
      </c>
      <c r="CQ16" s="168">
        <v>36.1</v>
      </c>
      <c r="CR16" s="168">
        <v>36.5</v>
      </c>
      <c r="CS16" s="166" t="s">
        <v>392</v>
      </c>
      <c r="CT16" s="166" t="s">
        <v>392</v>
      </c>
      <c r="CU16" s="166" t="s">
        <v>392</v>
      </c>
      <c r="CV16" s="168">
        <v>66</v>
      </c>
      <c r="CW16" s="168">
        <v>68.3</v>
      </c>
      <c r="CX16" s="178">
        <v>39.700000000000003</v>
      </c>
      <c r="CY16" s="166" t="s">
        <v>392</v>
      </c>
      <c r="CZ16" s="166" t="s">
        <v>392</v>
      </c>
      <c r="DA16" s="166" t="s">
        <v>392</v>
      </c>
      <c r="DB16" s="166" t="s">
        <v>392</v>
      </c>
      <c r="DC16" s="166" t="s">
        <v>392</v>
      </c>
      <c r="DD16" s="176">
        <v>5.55</v>
      </c>
      <c r="DE16" s="177" t="s">
        <v>392</v>
      </c>
      <c r="DF16" s="166" t="s">
        <v>392</v>
      </c>
      <c r="DG16" s="168">
        <v>45.6</v>
      </c>
      <c r="DH16" s="166" t="s">
        <v>392</v>
      </c>
      <c r="DI16" s="177" t="s">
        <v>392</v>
      </c>
      <c r="DJ16" s="166">
        <v>8160</v>
      </c>
      <c r="DK16" s="166">
        <v>18400</v>
      </c>
      <c r="DL16" s="166">
        <v>16300</v>
      </c>
      <c r="DM16" s="166">
        <v>414</v>
      </c>
      <c r="DN16" s="166">
        <v>385</v>
      </c>
      <c r="DO16" s="166">
        <v>2980</v>
      </c>
      <c r="DP16" s="166">
        <v>1930</v>
      </c>
      <c r="DQ16" s="168">
        <v>90.2</v>
      </c>
      <c r="DR16" s="166" t="s">
        <v>392</v>
      </c>
      <c r="DS16" s="166" t="s">
        <v>392</v>
      </c>
      <c r="DT16" s="177" t="s">
        <v>392</v>
      </c>
      <c r="DU16" s="166">
        <v>15900</v>
      </c>
      <c r="DV16" s="166">
        <v>89700</v>
      </c>
      <c r="DW16" s="166" t="s">
        <v>392</v>
      </c>
      <c r="DX16" s="166">
        <v>96800</v>
      </c>
      <c r="DY16" s="177">
        <v>350</v>
      </c>
      <c r="DZ16" s="177" t="s">
        <v>392</v>
      </c>
      <c r="EA16" s="180" t="s">
        <v>392</v>
      </c>
      <c r="EB16" s="166">
        <v>3330</v>
      </c>
      <c r="EC16" s="166">
        <v>9030</v>
      </c>
      <c r="ED16" s="166" t="s">
        <v>392</v>
      </c>
      <c r="EE16" s="166" t="s">
        <v>392</v>
      </c>
      <c r="EF16" s="166" t="s">
        <v>392</v>
      </c>
      <c r="EG16" s="166" t="s">
        <v>392</v>
      </c>
      <c r="EH16" s="177" t="s">
        <v>392</v>
      </c>
      <c r="EI16" s="166" t="s">
        <v>392</v>
      </c>
      <c r="EJ16" s="166" t="s">
        <v>392</v>
      </c>
      <c r="EK16" s="166" t="s">
        <v>392</v>
      </c>
      <c r="EL16" s="166" t="s">
        <v>392</v>
      </c>
      <c r="EM16" s="166" t="s">
        <v>392</v>
      </c>
      <c r="EN16" s="166" t="s">
        <v>392</v>
      </c>
      <c r="EO16" s="177" t="s">
        <v>392</v>
      </c>
      <c r="EP16" s="177" t="s">
        <v>392</v>
      </c>
      <c r="EQ16" s="177" t="s">
        <v>392</v>
      </c>
      <c r="ER16" s="177" t="s">
        <v>392</v>
      </c>
      <c r="ES16" s="177" t="s">
        <v>392</v>
      </c>
      <c r="ET16" s="177" t="s">
        <v>392</v>
      </c>
      <c r="EU16" s="177">
        <v>107</v>
      </c>
      <c r="EV16" s="177">
        <v>965</v>
      </c>
      <c r="EW16" s="177">
        <v>3100</v>
      </c>
      <c r="EX16" s="177">
        <v>3510</v>
      </c>
    </row>
    <row r="17" spans="1:154" x14ac:dyDescent="0.2">
      <c r="A17" s="166" t="s">
        <v>421</v>
      </c>
      <c r="B17" s="167" t="s">
        <v>204</v>
      </c>
      <c r="C17" s="166">
        <v>215</v>
      </c>
      <c r="D17" s="168">
        <v>63.5</v>
      </c>
      <c r="E17" s="168">
        <v>39</v>
      </c>
      <c r="F17" s="169">
        <v>39</v>
      </c>
      <c r="G17" s="166" t="s">
        <v>392</v>
      </c>
      <c r="H17" s="166" t="s">
        <v>392</v>
      </c>
      <c r="I17" s="166" t="s">
        <v>392</v>
      </c>
      <c r="J17" s="168">
        <v>15.8</v>
      </c>
      <c r="K17" s="169">
        <v>15.75</v>
      </c>
      <c r="L17" s="169" t="s">
        <v>392</v>
      </c>
      <c r="M17" s="166" t="s">
        <v>392</v>
      </c>
      <c r="N17" s="166" t="s">
        <v>392</v>
      </c>
      <c r="O17" s="179">
        <v>0.65</v>
      </c>
      <c r="P17" s="169">
        <v>0.625</v>
      </c>
      <c r="Q17" s="171">
        <v>0.3125</v>
      </c>
      <c r="R17" s="170">
        <v>1.22</v>
      </c>
      <c r="S17" s="172">
        <v>1.25</v>
      </c>
      <c r="T17" s="166" t="s">
        <v>392</v>
      </c>
      <c r="U17" s="166" t="s">
        <v>392</v>
      </c>
      <c r="V17" s="166" t="s">
        <v>392</v>
      </c>
      <c r="W17" s="173">
        <v>2.4</v>
      </c>
      <c r="X17" s="174">
        <v>2.5</v>
      </c>
      <c r="Y17" s="175">
        <v>1.5625</v>
      </c>
      <c r="Z17" s="166" t="s">
        <v>392</v>
      </c>
      <c r="AA17" s="166" t="s">
        <v>392</v>
      </c>
      <c r="AB17" s="166" t="s">
        <v>392</v>
      </c>
      <c r="AC17" s="166" t="s">
        <v>392</v>
      </c>
      <c r="AD17" s="166" t="s">
        <v>392</v>
      </c>
      <c r="AE17" s="176">
        <v>6.45</v>
      </c>
      <c r="AF17" s="166" t="s">
        <v>392</v>
      </c>
      <c r="AG17" s="166" t="s">
        <v>392</v>
      </c>
      <c r="AH17" s="168">
        <v>52.6</v>
      </c>
      <c r="AI17" s="166" t="s">
        <v>392</v>
      </c>
      <c r="AJ17" s="166" t="s">
        <v>392</v>
      </c>
      <c r="AK17" s="166">
        <v>16700</v>
      </c>
      <c r="AL17" s="166">
        <v>964</v>
      </c>
      <c r="AM17" s="166">
        <v>859</v>
      </c>
      <c r="AN17" s="168">
        <v>16.2</v>
      </c>
      <c r="AO17" s="166">
        <v>803</v>
      </c>
      <c r="AP17" s="166">
        <v>156</v>
      </c>
      <c r="AQ17" s="166">
        <v>101</v>
      </c>
      <c r="AR17" s="170">
        <v>3.54</v>
      </c>
      <c r="AS17" s="166" t="s">
        <v>392</v>
      </c>
      <c r="AT17" s="166" t="s">
        <v>392</v>
      </c>
      <c r="AU17" s="166" t="s">
        <v>392</v>
      </c>
      <c r="AV17" s="168">
        <v>24.8</v>
      </c>
      <c r="AW17" s="166">
        <v>284000</v>
      </c>
      <c r="AX17" s="166" t="s">
        <v>392</v>
      </c>
      <c r="AY17" s="166">
        <v>149</v>
      </c>
      <c r="AZ17" s="177">
        <v>719</v>
      </c>
      <c r="BA17" s="177" t="s">
        <v>392</v>
      </c>
      <c r="BB17" s="166" t="s">
        <v>392</v>
      </c>
      <c r="BC17" s="166">
        <v>175</v>
      </c>
      <c r="BD17" s="166">
        <v>473</v>
      </c>
      <c r="BE17" s="166" t="s">
        <v>392</v>
      </c>
      <c r="BF17" s="166" t="s">
        <v>392</v>
      </c>
      <c r="BG17" s="166" t="s">
        <v>392</v>
      </c>
      <c r="BH17" s="166" t="s">
        <v>392</v>
      </c>
      <c r="BI17" s="166" t="s">
        <v>392</v>
      </c>
      <c r="BJ17" s="166" t="s">
        <v>392</v>
      </c>
      <c r="BK17" s="166" t="s">
        <v>392</v>
      </c>
      <c r="BL17" s="166" t="s">
        <v>392</v>
      </c>
      <c r="BM17" s="166" t="s">
        <v>392</v>
      </c>
      <c r="BN17" s="166" t="s">
        <v>392</v>
      </c>
      <c r="BO17" s="166" t="s">
        <v>392</v>
      </c>
      <c r="BP17" s="166" t="s">
        <v>392</v>
      </c>
      <c r="BQ17" s="166" t="s">
        <v>392</v>
      </c>
      <c r="BR17" s="166" t="s">
        <v>392</v>
      </c>
      <c r="BS17" s="166" t="s">
        <v>392</v>
      </c>
      <c r="BT17" s="166" t="s">
        <v>392</v>
      </c>
      <c r="BU17" s="166" t="s">
        <v>392</v>
      </c>
      <c r="BV17" s="166">
        <v>4.1900000000000004</v>
      </c>
      <c r="BW17" s="166">
        <v>37.799999999999997</v>
      </c>
      <c r="BX17" s="177">
        <v>122</v>
      </c>
      <c r="BY17" s="177">
        <v>138</v>
      </c>
      <c r="BZ17" s="166" t="s">
        <v>422</v>
      </c>
      <c r="CA17" s="166" t="s">
        <v>422</v>
      </c>
      <c r="CB17" s="166">
        <v>321</v>
      </c>
      <c r="CC17" s="177">
        <v>41000</v>
      </c>
      <c r="CD17" s="166">
        <v>991</v>
      </c>
      <c r="CE17" s="177">
        <v>991</v>
      </c>
      <c r="CF17" s="166" t="s">
        <v>392</v>
      </c>
      <c r="CG17" s="166" t="s">
        <v>392</v>
      </c>
      <c r="CH17" s="166" t="s">
        <v>392</v>
      </c>
      <c r="CI17" s="166">
        <v>401</v>
      </c>
      <c r="CJ17" s="177">
        <v>400</v>
      </c>
      <c r="CK17" s="169" t="s">
        <v>392</v>
      </c>
      <c r="CL17" s="166" t="s">
        <v>392</v>
      </c>
      <c r="CM17" s="166" t="s">
        <v>392</v>
      </c>
      <c r="CN17" s="168">
        <v>16.5</v>
      </c>
      <c r="CO17" s="177">
        <v>15.9</v>
      </c>
      <c r="CP17" s="177">
        <v>7.94</v>
      </c>
      <c r="CQ17" s="168">
        <v>31</v>
      </c>
      <c r="CR17" s="168">
        <v>31.8</v>
      </c>
      <c r="CS17" s="166" t="s">
        <v>392</v>
      </c>
      <c r="CT17" s="166" t="s">
        <v>392</v>
      </c>
      <c r="CU17" s="166" t="s">
        <v>392</v>
      </c>
      <c r="CV17" s="168">
        <v>61</v>
      </c>
      <c r="CW17" s="168">
        <v>63.5</v>
      </c>
      <c r="CX17" s="178">
        <v>39.700000000000003</v>
      </c>
      <c r="CY17" s="166" t="s">
        <v>392</v>
      </c>
      <c r="CZ17" s="166" t="s">
        <v>392</v>
      </c>
      <c r="DA17" s="166" t="s">
        <v>392</v>
      </c>
      <c r="DB17" s="166" t="s">
        <v>392</v>
      </c>
      <c r="DC17" s="166" t="s">
        <v>392</v>
      </c>
      <c r="DD17" s="176">
        <v>6.45</v>
      </c>
      <c r="DE17" s="177" t="s">
        <v>392</v>
      </c>
      <c r="DF17" s="166" t="s">
        <v>392</v>
      </c>
      <c r="DG17" s="168">
        <v>52.6</v>
      </c>
      <c r="DH17" s="166" t="s">
        <v>392</v>
      </c>
      <c r="DI17" s="177" t="s">
        <v>392</v>
      </c>
      <c r="DJ17" s="166">
        <v>6950</v>
      </c>
      <c r="DK17" s="166">
        <v>15800</v>
      </c>
      <c r="DL17" s="166">
        <v>14100</v>
      </c>
      <c r="DM17" s="166">
        <v>411</v>
      </c>
      <c r="DN17" s="166">
        <v>334</v>
      </c>
      <c r="DO17" s="166">
        <v>2560</v>
      </c>
      <c r="DP17" s="166">
        <v>1660</v>
      </c>
      <c r="DQ17" s="168">
        <v>89.9</v>
      </c>
      <c r="DR17" s="166" t="s">
        <v>392</v>
      </c>
      <c r="DS17" s="166" t="s">
        <v>392</v>
      </c>
      <c r="DT17" s="177" t="s">
        <v>392</v>
      </c>
      <c r="DU17" s="166">
        <v>10300</v>
      </c>
      <c r="DV17" s="166">
        <v>76300</v>
      </c>
      <c r="DW17" s="166" t="s">
        <v>392</v>
      </c>
      <c r="DX17" s="166">
        <v>96100</v>
      </c>
      <c r="DY17" s="177">
        <v>299</v>
      </c>
      <c r="DZ17" s="177" t="s">
        <v>392</v>
      </c>
      <c r="EA17" s="180" t="s">
        <v>392</v>
      </c>
      <c r="EB17" s="166">
        <v>2870</v>
      </c>
      <c r="EC17" s="166">
        <v>7750</v>
      </c>
      <c r="ED17" s="166" t="s">
        <v>392</v>
      </c>
      <c r="EE17" s="166" t="s">
        <v>392</v>
      </c>
      <c r="EF17" s="166" t="s">
        <v>392</v>
      </c>
      <c r="EG17" s="166" t="s">
        <v>392</v>
      </c>
      <c r="EH17" s="177" t="s">
        <v>392</v>
      </c>
      <c r="EI17" s="166" t="s">
        <v>392</v>
      </c>
      <c r="EJ17" s="166" t="s">
        <v>392</v>
      </c>
      <c r="EK17" s="166" t="s">
        <v>392</v>
      </c>
      <c r="EL17" s="166" t="s">
        <v>392</v>
      </c>
      <c r="EM17" s="166" t="s">
        <v>392</v>
      </c>
      <c r="EN17" s="166" t="s">
        <v>392</v>
      </c>
      <c r="EO17" s="177" t="s">
        <v>392</v>
      </c>
      <c r="EP17" s="177" t="s">
        <v>392</v>
      </c>
      <c r="EQ17" s="177" t="s">
        <v>392</v>
      </c>
      <c r="ER17" s="177" t="s">
        <v>392</v>
      </c>
      <c r="ES17" s="177" t="s">
        <v>392</v>
      </c>
      <c r="ET17" s="177" t="s">
        <v>392</v>
      </c>
      <c r="EU17" s="177">
        <v>106</v>
      </c>
      <c r="EV17" s="177">
        <v>960</v>
      </c>
      <c r="EW17" s="177">
        <v>3100</v>
      </c>
      <c r="EX17" s="177">
        <v>3510</v>
      </c>
    </row>
    <row r="18" spans="1:154" x14ac:dyDescent="0.2">
      <c r="A18" s="166" t="s">
        <v>423</v>
      </c>
      <c r="B18" s="167" t="s">
        <v>204</v>
      </c>
      <c r="C18" s="166">
        <v>199</v>
      </c>
      <c r="D18" s="168">
        <v>58.8</v>
      </c>
      <c r="E18" s="168">
        <v>38.700000000000003</v>
      </c>
      <c r="F18" s="169">
        <v>38.625</v>
      </c>
      <c r="G18" s="166" t="s">
        <v>392</v>
      </c>
      <c r="H18" s="166" t="s">
        <v>392</v>
      </c>
      <c r="I18" s="166" t="s">
        <v>392</v>
      </c>
      <c r="J18" s="168">
        <v>15.8</v>
      </c>
      <c r="K18" s="169">
        <v>15.75</v>
      </c>
      <c r="L18" s="169" t="s">
        <v>392</v>
      </c>
      <c r="M18" s="166" t="s">
        <v>392</v>
      </c>
      <c r="N18" s="166" t="s">
        <v>392</v>
      </c>
      <c r="O18" s="179">
        <v>0.65</v>
      </c>
      <c r="P18" s="169">
        <v>0.625</v>
      </c>
      <c r="Q18" s="171">
        <v>0.3125</v>
      </c>
      <c r="R18" s="170">
        <v>1.07</v>
      </c>
      <c r="S18" s="172">
        <v>1.0625</v>
      </c>
      <c r="T18" s="166" t="s">
        <v>392</v>
      </c>
      <c r="U18" s="166" t="s">
        <v>392</v>
      </c>
      <c r="V18" s="166" t="s">
        <v>392</v>
      </c>
      <c r="W18" s="173">
        <v>2.25</v>
      </c>
      <c r="X18" s="174">
        <v>2.3125</v>
      </c>
      <c r="Y18" s="175">
        <v>1.5625</v>
      </c>
      <c r="Z18" s="166" t="s">
        <v>392</v>
      </c>
      <c r="AA18" s="166" t="s">
        <v>392</v>
      </c>
      <c r="AB18" s="166" t="s">
        <v>392</v>
      </c>
      <c r="AC18" s="166" t="s">
        <v>392</v>
      </c>
      <c r="AD18" s="166" t="s">
        <v>392</v>
      </c>
      <c r="AE18" s="176">
        <v>7.39</v>
      </c>
      <c r="AF18" s="166" t="s">
        <v>392</v>
      </c>
      <c r="AG18" s="166" t="s">
        <v>392</v>
      </c>
      <c r="AH18" s="168">
        <v>52.6</v>
      </c>
      <c r="AI18" s="166" t="s">
        <v>392</v>
      </c>
      <c r="AJ18" s="166" t="s">
        <v>392</v>
      </c>
      <c r="AK18" s="166">
        <v>14900</v>
      </c>
      <c r="AL18" s="166">
        <v>869</v>
      </c>
      <c r="AM18" s="166">
        <v>770</v>
      </c>
      <c r="AN18" s="168">
        <v>16</v>
      </c>
      <c r="AO18" s="166">
        <v>695</v>
      </c>
      <c r="AP18" s="166">
        <v>137</v>
      </c>
      <c r="AQ18" s="168">
        <v>88.2</v>
      </c>
      <c r="AR18" s="170">
        <v>3.45</v>
      </c>
      <c r="AS18" s="166" t="s">
        <v>392</v>
      </c>
      <c r="AT18" s="166" t="s">
        <v>392</v>
      </c>
      <c r="AU18" s="166" t="s">
        <v>392</v>
      </c>
      <c r="AV18" s="168">
        <v>18.3</v>
      </c>
      <c r="AW18" s="166">
        <v>246000</v>
      </c>
      <c r="AX18" s="166" t="s">
        <v>392</v>
      </c>
      <c r="AY18" s="166">
        <v>149</v>
      </c>
      <c r="AZ18" s="177">
        <v>628</v>
      </c>
      <c r="BA18" s="177" t="s">
        <v>392</v>
      </c>
      <c r="BB18" s="166" t="s">
        <v>392</v>
      </c>
      <c r="BC18" s="166">
        <v>153</v>
      </c>
      <c r="BD18" s="166">
        <v>427</v>
      </c>
      <c r="BE18" s="166" t="s">
        <v>392</v>
      </c>
      <c r="BF18" s="166" t="s">
        <v>392</v>
      </c>
      <c r="BG18" s="166" t="s">
        <v>392</v>
      </c>
      <c r="BH18" s="166" t="s">
        <v>392</v>
      </c>
      <c r="BI18" s="166" t="s">
        <v>392</v>
      </c>
      <c r="BJ18" s="166" t="s">
        <v>392</v>
      </c>
      <c r="BK18" s="166" t="s">
        <v>392</v>
      </c>
      <c r="BL18" s="166" t="s">
        <v>392</v>
      </c>
      <c r="BM18" s="166" t="s">
        <v>392</v>
      </c>
      <c r="BN18" s="166" t="s">
        <v>392</v>
      </c>
      <c r="BO18" s="166" t="s">
        <v>392</v>
      </c>
      <c r="BP18" s="166" t="s">
        <v>392</v>
      </c>
      <c r="BQ18" s="166" t="s">
        <v>392</v>
      </c>
      <c r="BR18" s="166" t="s">
        <v>392</v>
      </c>
      <c r="BS18" s="166" t="s">
        <v>392</v>
      </c>
      <c r="BT18" s="166" t="s">
        <v>392</v>
      </c>
      <c r="BU18" s="166" t="s">
        <v>392</v>
      </c>
      <c r="BV18" s="166">
        <v>4.12</v>
      </c>
      <c r="BW18" s="166">
        <v>37.6</v>
      </c>
      <c r="BX18" s="177">
        <v>121</v>
      </c>
      <c r="BY18" s="177">
        <v>137</v>
      </c>
      <c r="BZ18" s="166" t="s">
        <v>424</v>
      </c>
      <c r="CA18" s="166" t="s">
        <v>424</v>
      </c>
      <c r="CB18" s="166">
        <v>296</v>
      </c>
      <c r="CC18" s="177">
        <v>37900</v>
      </c>
      <c r="CD18" s="166">
        <v>983</v>
      </c>
      <c r="CE18" s="177">
        <v>981</v>
      </c>
      <c r="CF18" s="166" t="s">
        <v>392</v>
      </c>
      <c r="CG18" s="166" t="s">
        <v>392</v>
      </c>
      <c r="CH18" s="166" t="s">
        <v>392</v>
      </c>
      <c r="CI18" s="166">
        <v>401</v>
      </c>
      <c r="CJ18" s="177">
        <v>400</v>
      </c>
      <c r="CK18" s="169" t="s">
        <v>392</v>
      </c>
      <c r="CL18" s="166" t="s">
        <v>392</v>
      </c>
      <c r="CM18" s="166" t="s">
        <v>392</v>
      </c>
      <c r="CN18" s="168">
        <v>16.5</v>
      </c>
      <c r="CO18" s="177">
        <v>15.9</v>
      </c>
      <c r="CP18" s="177">
        <v>7.94</v>
      </c>
      <c r="CQ18" s="168">
        <v>27.2</v>
      </c>
      <c r="CR18" s="168">
        <v>27</v>
      </c>
      <c r="CS18" s="166" t="s">
        <v>392</v>
      </c>
      <c r="CT18" s="166" t="s">
        <v>392</v>
      </c>
      <c r="CU18" s="166" t="s">
        <v>392</v>
      </c>
      <c r="CV18" s="168">
        <v>57.2</v>
      </c>
      <c r="CW18" s="168">
        <v>58.7</v>
      </c>
      <c r="CX18" s="178">
        <v>39.700000000000003</v>
      </c>
      <c r="CY18" s="166" t="s">
        <v>392</v>
      </c>
      <c r="CZ18" s="166" t="s">
        <v>392</v>
      </c>
      <c r="DA18" s="166" t="s">
        <v>392</v>
      </c>
      <c r="DB18" s="166" t="s">
        <v>392</v>
      </c>
      <c r="DC18" s="166" t="s">
        <v>392</v>
      </c>
      <c r="DD18" s="176">
        <v>7.39</v>
      </c>
      <c r="DE18" s="177" t="s">
        <v>392</v>
      </c>
      <c r="DF18" s="166" t="s">
        <v>392</v>
      </c>
      <c r="DG18" s="168">
        <v>52.6</v>
      </c>
      <c r="DH18" s="166" t="s">
        <v>392</v>
      </c>
      <c r="DI18" s="177" t="s">
        <v>392</v>
      </c>
      <c r="DJ18" s="166">
        <v>6200</v>
      </c>
      <c r="DK18" s="166">
        <v>14200</v>
      </c>
      <c r="DL18" s="166">
        <v>12600</v>
      </c>
      <c r="DM18" s="166">
        <v>406</v>
      </c>
      <c r="DN18" s="166">
        <v>289</v>
      </c>
      <c r="DO18" s="166">
        <v>2250</v>
      </c>
      <c r="DP18" s="166">
        <v>1450</v>
      </c>
      <c r="DQ18" s="168">
        <v>87.6</v>
      </c>
      <c r="DR18" s="166" t="s">
        <v>392</v>
      </c>
      <c r="DS18" s="166" t="s">
        <v>392</v>
      </c>
      <c r="DT18" s="177" t="s">
        <v>392</v>
      </c>
      <c r="DU18" s="166">
        <v>7620</v>
      </c>
      <c r="DV18" s="166">
        <v>66100</v>
      </c>
      <c r="DW18" s="166" t="s">
        <v>392</v>
      </c>
      <c r="DX18" s="166">
        <v>96100</v>
      </c>
      <c r="DY18" s="177">
        <v>261</v>
      </c>
      <c r="DZ18" s="177" t="s">
        <v>392</v>
      </c>
      <c r="EA18" s="180" t="s">
        <v>392</v>
      </c>
      <c r="EB18" s="166">
        <v>2510</v>
      </c>
      <c r="EC18" s="166">
        <v>7000</v>
      </c>
      <c r="ED18" s="166" t="s">
        <v>392</v>
      </c>
      <c r="EE18" s="166" t="s">
        <v>392</v>
      </c>
      <c r="EF18" s="166" t="s">
        <v>392</v>
      </c>
      <c r="EG18" s="166" t="s">
        <v>392</v>
      </c>
      <c r="EH18" s="177" t="s">
        <v>392</v>
      </c>
      <c r="EI18" s="166" t="s">
        <v>392</v>
      </c>
      <c r="EJ18" s="166" t="s">
        <v>392</v>
      </c>
      <c r="EK18" s="166" t="s">
        <v>392</v>
      </c>
      <c r="EL18" s="166" t="s">
        <v>392</v>
      </c>
      <c r="EM18" s="166" t="s">
        <v>392</v>
      </c>
      <c r="EN18" s="166" t="s">
        <v>392</v>
      </c>
      <c r="EO18" s="177" t="s">
        <v>392</v>
      </c>
      <c r="EP18" s="177" t="s">
        <v>392</v>
      </c>
      <c r="EQ18" s="177" t="s">
        <v>392</v>
      </c>
      <c r="ER18" s="177" t="s">
        <v>392</v>
      </c>
      <c r="ES18" s="177" t="s">
        <v>392</v>
      </c>
      <c r="ET18" s="177" t="s">
        <v>392</v>
      </c>
      <c r="EU18" s="177">
        <v>105</v>
      </c>
      <c r="EV18" s="177">
        <v>955</v>
      </c>
      <c r="EW18" s="177">
        <v>3070</v>
      </c>
      <c r="EX18" s="177">
        <v>3480</v>
      </c>
    </row>
    <row r="19" spans="1:154" x14ac:dyDescent="0.2">
      <c r="A19" s="166" t="s">
        <v>425</v>
      </c>
      <c r="B19" s="167" t="s">
        <v>401</v>
      </c>
      <c r="C19" s="166">
        <v>392</v>
      </c>
      <c r="D19" s="166">
        <v>116</v>
      </c>
      <c r="E19" s="168">
        <v>41.6</v>
      </c>
      <c r="F19" s="169">
        <v>41.625</v>
      </c>
      <c r="G19" s="166" t="s">
        <v>392</v>
      </c>
      <c r="H19" s="166" t="s">
        <v>392</v>
      </c>
      <c r="I19" s="166" t="s">
        <v>392</v>
      </c>
      <c r="J19" s="168">
        <v>12.4</v>
      </c>
      <c r="K19" s="169">
        <v>12.375</v>
      </c>
      <c r="L19" s="169" t="s">
        <v>392</v>
      </c>
      <c r="M19" s="166" t="s">
        <v>392</v>
      </c>
      <c r="N19" s="166" t="s">
        <v>392</v>
      </c>
      <c r="O19" s="170">
        <v>1.42</v>
      </c>
      <c r="P19" s="169">
        <v>1.4375</v>
      </c>
      <c r="Q19" s="171">
        <v>0.75</v>
      </c>
      <c r="R19" s="170">
        <v>2.52</v>
      </c>
      <c r="S19" s="172">
        <v>2.5</v>
      </c>
      <c r="T19" s="166" t="s">
        <v>392</v>
      </c>
      <c r="U19" s="166" t="s">
        <v>392</v>
      </c>
      <c r="V19" s="166" t="s">
        <v>392</v>
      </c>
      <c r="W19" s="173">
        <v>3.7</v>
      </c>
      <c r="X19" s="174">
        <v>3.8125</v>
      </c>
      <c r="Y19" s="175">
        <v>1.9375</v>
      </c>
      <c r="Z19" s="166" t="s">
        <v>392</v>
      </c>
      <c r="AA19" s="166" t="s">
        <v>392</v>
      </c>
      <c r="AB19" s="166" t="s">
        <v>392</v>
      </c>
      <c r="AC19" s="166" t="s">
        <v>392</v>
      </c>
      <c r="AD19" s="166" t="s">
        <v>392</v>
      </c>
      <c r="AE19" s="176">
        <v>2.4500000000000002</v>
      </c>
      <c r="AF19" s="166" t="s">
        <v>392</v>
      </c>
      <c r="AG19" s="166" t="s">
        <v>392</v>
      </c>
      <c r="AH19" s="168">
        <v>24.1</v>
      </c>
      <c r="AI19" s="166" t="s">
        <v>392</v>
      </c>
      <c r="AJ19" s="166" t="s">
        <v>392</v>
      </c>
      <c r="AK19" s="166">
        <v>29900</v>
      </c>
      <c r="AL19" s="166">
        <v>1710</v>
      </c>
      <c r="AM19" s="166">
        <v>1440</v>
      </c>
      <c r="AN19" s="168">
        <v>16.100000000000001</v>
      </c>
      <c r="AO19" s="166">
        <v>803</v>
      </c>
      <c r="AP19" s="166">
        <v>212</v>
      </c>
      <c r="AQ19" s="166">
        <v>130</v>
      </c>
      <c r="AR19" s="170">
        <v>2.64</v>
      </c>
      <c r="AS19" s="166" t="s">
        <v>392</v>
      </c>
      <c r="AT19" s="166" t="s">
        <v>392</v>
      </c>
      <c r="AU19" s="166" t="s">
        <v>392</v>
      </c>
      <c r="AV19" s="166">
        <v>172</v>
      </c>
      <c r="AW19" s="166">
        <v>306000</v>
      </c>
      <c r="AX19" s="166" t="s">
        <v>392</v>
      </c>
      <c r="AY19" s="166">
        <v>121</v>
      </c>
      <c r="AZ19" s="177">
        <v>946</v>
      </c>
      <c r="BA19" s="177" t="s">
        <v>392</v>
      </c>
      <c r="BB19" s="166" t="s">
        <v>392</v>
      </c>
      <c r="BC19" s="166">
        <v>270</v>
      </c>
      <c r="BD19" s="166">
        <v>848</v>
      </c>
      <c r="BE19" s="166" t="s">
        <v>392</v>
      </c>
      <c r="BF19" s="166" t="s">
        <v>392</v>
      </c>
      <c r="BG19" s="166" t="s">
        <v>392</v>
      </c>
      <c r="BH19" s="166" t="s">
        <v>392</v>
      </c>
      <c r="BI19" s="166" t="s">
        <v>392</v>
      </c>
      <c r="BJ19" s="166" t="s">
        <v>392</v>
      </c>
      <c r="BK19" s="166" t="s">
        <v>392</v>
      </c>
      <c r="BL19" s="166" t="s">
        <v>392</v>
      </c>
      <c r="BM19" s="166" t="s">
        <v>392</v>
      </c>
      <c r="BN19" s="166" t="s">
        <v>392</v>
      </c>
      <c r="BO19" s="166" t="s">
        <v>392</v>
      </c>
      <c r="BP19" s="166" t="s">
        <v>392</v>
      </c>
      <c r="BQ19" s="166" t="s">
        <v>392</v>
      </c>
      <c r="BR19" s="166" t="s">
        <v>392</v>
      </c>
      <c r="BS19" s="166" t="s">
        <v>392</v>
      </c>
      <c r="BT19" s="166" t="s">
        <v>392</v>
      </c>
      <c r="BU19" s="166" t="s">
        <v>392</v>
      </c>
      <c r="BV19" s="170">
        <v>3.3</v>
      </c>
      <c r="BW19" s="166">
        <v>39.1</v>
      </c>
      <c r="BX19" s="177">
        <v>116</v>
      </c>
      <c r="BY19" s="177">
        <v>128</v>
      </c>
      <c r="BZ19" s="166" t="s">
        <v>426</v>
      </c>
      <c r="CA19" s="166" t="s">
        <v>426</v>
      </c>
      <c r="CB19" s="166">
        <v>584</v>
      </c>
      <c r="CC19" s="177">
        <v>74800</v>
      </c>
      <c r="CD19" s="166">
        <v>1060</v>
      </c>
      <c r="CE19" s="177">
        <v>1060</v>
      </c>
      <c r="CF19" s="166" t="s">
        <v>392</v>
      </c>
      <c r="CG19" s="166" t="s">
        <v>392</v>
      </c>
      <c r="CH19" s="166" t="s">
        <v>392</v>
      </c>
      <c r="CI19" s="166">
        <v>315</v>
      </c>
      <c r="CJ19" s="177">
        <v>314</v>
      </c>
      <c r="CK19" s="169" t="s">
        <v>392</v>
      </c>
      <c r="CL19" s="166" t="s">
        <v>392</v>
      </c>
      <c r="CM19" s="166" t="s">
        <v>392</v>
      </c>
      <c r="CN19" s="168">
        <v>36.1</v>
      </c>
      <c r="CO19" s="177">
        <v>36.5</v>
      </c>
      <c r="CP19" s="168">
        <v>19</v>
      </c>
      <c r="CQ19" s="168">
        <v>64</v>
      </c>
      <c r="CR19" s="168">
        <v>63.5</v>
      </c>
      <c r="CS19" s="166" t="s">
        <v>392</v>
      </c>
      <c r="CT19" s="166" t="s">
        <v>392</v>
      </c>
      <c r="CU19" s="166" t="s">
        <v>392</v>
      </c>
      <c r="CV19" s="168">
        <v>94</v>
      </c>
      <c r="CW19" s="168">
        <v>96.8</v>
      </c>
      <c r="CX19" s="178">
        <v>49.2</v>
      </c>
      <c r="CY19" s="166" t="s">
        <v>392</v>
      </c>
      <c r="CZ19" s="166" t="s">
        <v>392</v>
      </c>
      <c r="DA19" s="166" t="s">
        <v>392</v>
      </c>
      <c r="DB19" s="166" t="s">
        <v>392</v>
      </c>
      <c r="DC19" s="166" t="s">
        <v>392</v>
      </c>
      <c r="DD19" s="176">
        <v>2.4500000000000002</v>
      </c>
      <c r="DE19" s="177" t="s">
        <v>392</v>
      </c>
      <c r="DF19" s="166" t="s">
        <v>392</v>
      </c>
      <c r="DG19" s="168">
        <v>24.1</v>
      </c>
      <c r="DH19" s="166" t="s">
        <v>392</v>
      </c>
      <c r="DI19" s="177" t="s">
        <v>392</v>
      </c>
      <c r="DJ19" s="166">
        <v>12400</v>
      </c>
      <c r="DK19" s="166">
        <v>28000</v>
      </c>
      <c r="DL19" s="166">
        <v>23600</v>
      </c>
      <c r="DM19" s="166">
        <v>409</v>
      </c>
      <c r="DN19" s="166">
        <v>334</v>
      </c>
      <c r="DO19" s="166">
        <v>3470</v>
      </c>
      <c r="DP19" s="166">
        <v>2130</v>
      </c>
      <c r="DQ19" s="168">
        <v>67.099999999999994</v>
      </c>
      <c r="DR19" s="166" t="s">
        <v>392</v>
      </c>
      <c r="DS19" s="166" t="s">
        <v>392</v>
      </c>
      <c r="DT19" s="177" t="s">
        <v>392</v>
      </c>
      <c r="DU19" s="166">
        <v>71600</v>
      </c>
      <c r="DV19" s="166">
        <v>82200</v>
      </c>
      <c r="DW19" s="166" t="s">
        <v>392</v>
      </c>
      <c r="DX19" s="166">
        <v>78100</v>
      </c>
      <c r="DY19" s="177">
        <v>394</v>
      </c>
      <c r="DZ19" s="177" t="s">
        <v>392</v>
      </c>
      <c r="EA19" s="180" t="s">
        <v>392</v>
      </c>
      <c r="EB19" s="166">
        <v>4420</v>
      </c>
      <c r="EC19" s="166">
        <v>13900</v>
      </c>
      <c r="ED19" s="166" t="s">
        <v>392</v>
      </c>
      <c r="EE19" s="166" t="s">
        <v>392</v>
      </c>
      <c r="EF19" s="166" t="s">
        <v>392</v>
      </c>
      <c r="EG19" s="166" t="s">
        <v>392</v>
      </c>
      <c r="EH19" s="177" t="s">
        <v>392</v>
      </c>
      <c r="EI19" s="166" t="s">
        <v>392</v>
      </c>
      <c r="EJ19" s="166" t="s">
        <v>392</v>
      </c>
      <c r="EK19" s="166" t="s">
        <v>392</v>
      </c>
      <c r="EL19" s="166" t="s">
        <v>392</v>
      </c>
      <c r="EM19" s="166" t="s">
        <v>392</v>
      </c>
      <c r="EN19" s="166" t="s">
        <v>392</v>
      </c>
      <c r="EO19" s="177" t="s">
        <v>392</v>
      </c>
      <c r="EP19" s="177" t="s">
        <v>392</v>
      </c>
      <c r="EQ19" s="177" t="s">
        <v>392</v>
      </c>
      <c r="ER19" s="177" t="s">
        <v>392</v>
      </c>
      <c r="ES19" s="177" t="s">
        <v>392</v>
      </c>
      <c r="ET19" s="177" t="s">
        <v>392</v>
      </c>
      <c r="EU19" s="177">
        <v>83.8</v>
      </c>
      <c r="EV19" s="177">
        <v>993</v>
      </c>
      <c r="EW19" s="177">
        <v>2950</v>
      </c>
      <c r="EX19" s="177">
        <v>3250</v>
      </c>
    </row>
    <row r="20" spans="1:154" x14ac:dyDescent="0.2">
      <c r="A20" s="166" t="s">
        <v>427</v>
      </c>
      <c r="B20" s="167" t="s">
        <v>401</v>
      </c>
      <c r="C20" s="166">
        <v>331</v>
      </c>
      <c r="D20" s="168">
        <v>97.7</v>
      </c>
      <c r="E20" s="168">
        <v>40.799999999999997</v>
      </c>
      <c r="F20" s="169">
        <v>40.75</v>
      </c>
      <c r="G20" s="166" t="s">
        <v>392</v>
      </c>
      <c r="H20" s="166" t="s">
        <v>392</v>
      </c>
      <c r="I20" s="166" t="s">
        <v>392</v>
      </c>
      <c r="J20" s="168">
        <v>12.2</v>
      </c>
      <c r="K20" s="169">
        <v>12.125</v>
      </c>
      <c r="L20" s="169" t="s">
        <v>392</v>
      </c>
      <c r="M20" s="166" t="s">
        <v>392</v>
      </c>
      <c r="N20" s="166" t="s">
        <v>392</v>
      </c>
      <c r="O20" s="170">
        <v>1.22</v>
      </c>
      <c r="P20" s="169">
        <v>1.25</v>
      </c>
      <c r="Q20" s="171">
        <v>0.625</v>
      </c>
      <c r="R20" s="170">
        <v>2.13</v>
      </c>
      <c r="S20" s="172">
        <v>2.125</v>
      </c>
      <c r="T20" s="166" t="s">
        <v>392</v>
      </c>
      <c r="U20" s="166" t="s">
        <v>392</v>
      </c>
      <c r="V20" s="166" t="s">
        <v>392</v>
      </c>
      <c r="W20" s="173">
        <v>3.31</v>
      </c>
      <c r="X20" s="174">
        <v>3.375</v>
      </c>
      <c r="Y20" s="175">
        <v>1.8125</v>
      </c>
      <c r="Z20" s="166" t="s">
        <v>392</v>
      </c>
      <c r="AA20" s="166" t="s">
        <v>392</v>
      </c>
      <c r="AB20" s="166" t="s">
        <v>392</v>
      </c>
      <c r="AC20" s="166" t="s">
        <v>392</v>
      </c>
      <c r="AD20" s="166" t="s">
        <v>392</v>
      </c>
      <c r="AE20" s="176">
        <v>2.86</v>
      </c>
      <c r="AF20" s="166" t="s">
        <v>392</v>
      </c>
      <c r="AG20" s="166" t="s">
        <v>392</v>
      </c>
      <c r="AH20" s="168">
        <v>28</v>
      </c>
      <c r="AI20" s="166" t="s">
        <v>392</v>
      </c>
      <c r="AJ20" s="166" t="s">
        <v>392</v>
      </c>
      <c r="AK20" s="166">
        <v>24700</v>
      </c>
      <c r="AL20" s="166">
        <v>1430</v>
      </c>
      <c r="AM20" s="166">
        <v>1210</v>
      </c>
      <c r="AN20" s="168">
        <v>15.9</v>
      </c>
      <c r="AO20" s="166">
        <v>644</v>
      </c>
      <c r="AP20" s="166">
        <v>172</v>
      </c>
      <c r="AQ20" s="166">
        <v>106</v>
      </c>
      <c r="AR20" s="170">
        <v>2.57</v>
      </c>
      <c r="AS20" s="166" t="s">
        <v>392</v>
      </c>
      <c r="AT20" s="166" t="s">
        <v>392</v>
      </c>
      <c r="AU20" s="166" t="s">
        <v>392</v>
      </c>
      <c r="AV20" s="166">
        <v>105</v>
      </c>
      <c r="AW20" s="166">
        <v>241000</v>
      </c>
      <c r="AX20" s="166" t="s">
        <v>392</v>
      </c>
      <c r="AY20" s="166">
        <v>118</v>
      </c>
      <c r="AZ20" s="177">
        <v>766</v>
      </c>
      <c r="BA20" s="177" t="s">
        <v>392</v>
      </c>
      <c r="BB20" s="166" t="s">
        <v>392</v>
      </c>
      <c r="BC20" s="166">
        <v>226</v>
      </c>
      <c r="BD20" s="166">
        <v>706</v>
      </c>
      <c r="BE20" s="166" t="s">
        <v>392</v>
      </c>
      <c r="BF20" s="166" t="s">
        <v>392</v>
      </c>
      <c r="BG20" s="166" t="s">
        <v>392</v>
      </c>
      <c r="BH20" s="166" t="s">
        <v>392</v>
      </c>
      <c r="BI20" s="166" t="s">
        <v>392</v>
      </c>
      <c r="BJ20" s="166" t="s">
        <v>392</v>
      </c>
      <c r="BK20" s="166" t="s">
        <v>392</v>
      </c>
      <c r="BL20" s="166" t="s">
        <v>392</v>
      </c>
      <c r="BM20" s="166" t="s">
        <v>392</v>
      </c>
      <c r="BN20" s="166" t="s">
        <v>392</v>
      </c>
      <c r="BO20" s="166" t="s">
        <v>392</v>
      </c>
      <c r="BP20" s="166" t="s">
        <v>392</v>
      </c>
      <c r="BQ20" s="166" t="s">
        <v>392</v>
      </c>
      <c r="BR20" s="166" t="s">
        <v>392</v>
      </c>
      <c r="BS20" s="166" t="s">
        <v>392</v>
      </c>
      <c r="BT20" s="166" t="s">
        <v>392</v>
      </c>
      <c r="BU20" s="166" t="s">
        <v>392</v>
      </c>
      <c r="BV20" s="166">
        <v>3.21</v>
      </c>
      <c r="BW20" s="166">
        <v>38.700000000000003</v>
      </c>
      <c r="BX20" s="177">
        <v>114</v>
      </c>
      <c r="BY20" s="177">
        <v>126</v>
      </c>
      <c r="BZ20" s="166" t="s">
        <v>428</v>
      </c>
      <c r="CA20" s="166" t="s">
        <v>428</v>
      </c>
      <c r="CB20" s="166">
        <v>494</v>
      </c>
      <c r="CC20" s="177">
        <v>63000</v>
      </c>
      <c r="CD20" s="166">
        <v>1040</v>
      </c>
      <c r="CE20" s="177">
        <v>1040</v>
      </c>
      <c r="CF20" s="166" t="s">
        <v>392</v>
      </c>
      <c r="CG20" s="166" t="s">
        <v>392</v>
      </c>
      <c r="CH20" s="166" t="s">
        <v>392</v>
      </c>
      <c r="CI20" s="166">
        <v>310</v>
      </c>
      <c r="CJ20" s="177">
        <v>308</v>
      </c>
      <c r="CK20" s="169" t="s">
        <v>392</v>
      </c>
      <c r="CL20" s="166" t="s">
        <v>392</v>
      </c>
      <c r="CM20" s="166" t="s">
        <v>392</v>
      </c>
      <c r="CN20" s="168">
        <v>31</v>
      </c>
      <c r="CO20" s="177">
        <v>31.8</v>
      </c>
      <c r="CP20" s="177">
        <v>15.9</v>
      </c>
      <c r="CQ20" s="168">
        <v>54.1</v>
      </c>
      <c r="CR20" s="168">
        <v>54</v>
      </c>
      <c r="CS20" s="166" t="s">
        <v>392</v>
      </c>
      <c r="CT20" s="166" t="s">
        <v>392</v>
      </c>
      <c r="CU20" s="166" t="s">
        <v>392</v>
      </c>
      <c r="CV20" s="168">
        <v>84.1</v>
      </c>
      <c r="CW20" s="168">
        <v>85.7</v>
      </c>
      <c r="CX20" s="178">
        <v>46</v>
      </c>
      <c r="CY20" s="166" t="s">
        <v>392</v>
      </c>
      <c r="CZ20" s="166" t="s">
        <v>392</v>
      </c>
      <c r="DA20" s="166" t="s">
        <v>392</v>
      </c>
      <c r="DB20" s="166" t="s">
        <v>392</v>
      </c>
      <c r="DC20" s="166" t="s">
        <v>392</v>
      </c>
      <c r="DD20" s="176">
        <v>2.86</v>
      </c>
      <c r="DE20" s="177" t="s">
        <v>392</v>
      </c>
      <c r="DF20" s="166" t="s">
        <v>392</v>
      </c>
      <c r="DG20" s="168">
        <v>28</v>
      </c>
      <c r="DH20" s="166" t="s">
        <v>392</v>
      </c>
      <c r="DI20" s="177" t="s">
        <v>392</v>
      </c>
      <c r="DJ20" s="166">
        <v>10300</v>
      </c>
      <c r="DK20" s="166">
        <v>23400</v>
      </c>
      <c r="DL20" s="166">
        <v>19800</v>
      </c>
      <c r="DM20" s="166">
        <v>404</v>
      </c>
      <c r="DN20" s="166">
        <v>268</v>
      </c>
      <c r="DO20" s="166">
        <v>2820</v>
      </c>
      <c r="DP20" s="166">
        <v>1740</v>
      </c>
      <c r="DQ20" s="168">
        <v>65.3</v>
      </c>
      <c r="DR20" s="166" t="s">
        <v>392</v>
      </c>
      <c r="DS20" s="166" t="s">
        <v>392</v>
      </c>
      <c r="DT20" s="177" t="s">
        <v>392</v>
      </c>
      <c r="DU20" s="166">
        <v>43700</v>
      </c>
      <c r="DV20" s="166">
        <v>64700</v>
      </c>
      <c r="DW20" s="166" t="s">
        <v>392</v>
      </c>
      <c r="DX20" s="166">
        <v>76100</v>
      </c>
      <c r="DY20" s="177">
        <v>319</v>
      </c>
      <c r="DZ20" s="177" t="s">
        <v>392</v>
      </c>
      <c r="EA20" s="180" t="s">
        <v>392</v>
      </c>
      <c r="EB20" s="166">
        <v>3700</v>
      </c>
      <c r="EC20" s="166">
        <v>11600</v>
      </c>
      <c r="ED20" s="166" t="s">
        <v>392</v>
      </c>
      <c r="EE20" s="166" t="s">
        <v>392</v>
      </c>
      <c r="EF20" s="166" t="s">
        <v>392</v>
      </c>
      <c r="EG20" s="166" t="s">
        <v>392</v>
      </c>
      <c r="EH20" s="177" t="s">
        <v>392</v>
      </c>
      <c r="EI20" s="166" t="s">
        <v>392</v>
      </c>
      <c r="EJ20" s="166" t="s">
        <v>392</v>
      </c>
      <c r="EK20" s="166" t="s">
        <v>392</v>
      </c>
      <c r="EL20" s="166" t="s">
        <v>392</v>
      </c>
      <c r="EM20" s="166" t="s">
        <v>392</v>
      </c>
      <c r="EN20" s="166" t="s">
        <v>392</v>
      </c>
      <c r="EO20" s="177" t="s">
        <v>392</v>
      </c>
      <c r="EP20" s="177" t="s">
        <v>392</v>
      </c>
      <c r="EQ20" s="177" t="s">
        <v>392</v>
      </c>
      <c r="ER20" s="177" t="s">
        <v>392</v>
      </c>
      <c r="ES20" s="177" t="s">
        <v>392</v>
      </c>
      <c r="ET20" s="177" t="s">
        <v>392</v>
      </c>
      <c r="EU20" s="177">
        <v>81.5</v>
      </c>
      <c r="EV20" s="177">
        <v>983</v>
      </c>
      <c r="EW20" s="177">
        <v>2900</v>
      </c>
      <c r="EX20" s="177">
        <v>3200</v>
      </c>
    </row>
    <row r="21" spans="1:154" x14ac:dyDescent="0.2">
      <c r="A21" s="166" t="s">
        <v>429</v>
      </c>
      <c r="B21" s="167" t="s">
        <v>401</v>
      </c>
      <c r="C21" s="166">
        <v>327</v>
      </c>
      <c r="D21" s="168">
        <v>95.9</v>
      </c>
      <c r="E21" s="168">
        <v>40.799999999999997</v>
      </c>
      <c r="F21" s="169">
        <v>40.75</v>
      </c>
      <c r="G21" s="166" t="s">
        <v>392</v>
      </c>
      <c r="H21" s="166" t="s">
        <v>392</v>
      </c>
      <c r="I21" s="166" t="s">
        <v>392</v>
      </c>
      <c r="J21" s="168">
        <v>12.1</v>
      </c>
      <c r="K21" s="169">
        <v>12.125</v>
      </c>
      <c r="L21" s="169" t="s">
        <v>392</v>
      </c>
      <c r="M21" s="166" t="s">
        <v>392</v>
      </c>
      <c r="N21" s="166" t="s">
        <v>392</v>
      </c>
      <c r="O21" s="170">
        <v>1.18</v>
      </c>
      <c r="P21" s="169">
        <v>1.1875</v>
      </c>
      <c r="Q21" s="171">
        <v>0.625</v>
      </c>
      <c r="R21" s="170">
        <v>2.13</v>
      </c>
      <c r="S21" s="172">
        <v>2.125</v>
      </c>
      <c r="T21" s="166" t="s">
        <v>392</v>
      </c>
      <c r="U21" s="166" t="s">
        <v>392</v>
      </c>
      <c r="V21" s="166" t="s">
        <v>392</v>
      </c>
      <c r="W21" s="173">
        <v>3.31</v>
      </c>
      <c r="X21" s="174">
        <v>3.375</v>
      </c>
      <c r="Y21" s="175">
        <v>1.8125</v>
      </c>
      <c r="Z21" s="166" t="s">
        <v>392</v>
      </c>
      <c r="AA21" s="166" t="s">
        <v>392</v>
      </c>
      <c r="AB21" s="166" t="s">
        <v>392</v>
      </c>
      <c r="AC21" s="166" t="s">
        <v>392</v>
      </c>
      <c r="AD21" s="166" t="s">
        <v>392</v>
      </c>
      <c r="AE21" s="176">
        <v>2.85</v>
      </c>
      <c r="AF21" s="166" t="s">
        <v>392</v>
      </c>
      <c r="AG21" s="166" t="s">
        <v>392</v>
      </c>
      <c r="AH21" s="168">
        <v>29</v>
      </c>
      <c r="AI21" s="166" t="s">
        <v>392</v>
      </c>
      <c r="AJ21" s="166" t="s">
        <v>392</v>
      </c>
      <c r="AK21" s="166">
        <v>24500</v>
      </c>
      <c r="AL21" s="166">
        <v>1410</v>
      </c>
      <c r="AM21" s="166">
        <v>1200</v>
      </c>
      <c r="AN21" s="168">
        <v>16</v>
      </c>
      <c r="AO21" s="166">
        <v>640</v>
      </c>
      <c r="AP21" s="166">
        <v>170</v>
      </c>
      <c r="AQ21" s="166">
        <v>105</v>
      </c>
      <c r="AR21" s="170">
        <v>2.58</v>
      </c>
      <c r="AS21" s="166" t="s">
        <v>392</v>
      </c>
      <c r="AT21" s="166" t="s">
        <v>392</v>
      </c>
      <c r="AU21" s="166" t="s">
        <v>392</v>
      </c>
      <c r="AV21" s="166">
        <v>103</v>
      </c>
      <c r="AW21" s="166">
        <v>239000</v>
      </c>
      <c r="AX21" s="166" t="s">
        <v>392</v>
      </c>
      <c r="AY21" s="166">
        <v>117</v>
      </c>
      <c r="AZ21" s="177">
        <v>754</v>
      </c>
      <c r="BA21" s="177" t="s">
        <v>392</v>
      </c>
      <c r="BB21" s="166" t="s">
        <v>392</v>
      </c>
      <c r="BC21" s="166">
        <v>225</v>
      </c>
      <c r="BD21" s="166">
        <v>695</v>
      </c>
      <c r="BE21" s="166" t="s">
        <v>392</v>
      </c>
      <c r="BF21" s="166" t="s">
        <v>392</v>
      </c>
      <c r="BG21" s="166" t="s">
        <v>392</v>
      </c>
      <c r="BH21" s="166" t="s">
        <v>392</v>
      </c>
      <c r="BI21" s="166" t="s">
        <v>392</v>
      </c>
      <c r="BJ21" s="166" t="s">
        <v>392</v>
      </c>
      <c r="BK21" s="166" t="s">
        <v>392</v>
      </c>
      <c r="BL21" s="166" t="s">
        <v>392</v>
      </c>
      <c r="BM21" s="166" t="s">
        <v>392</v>
      </c>
      <c r="BN21" s="166" t="s">
        <v>392</v>
      </c>
      <c r="BO21" s="166" t="s">
        <v>392</v>
      </c>
      <c r="BP21" s="166" t="s">
        <v>392</v>
      </c>
      <c r="BQ21" s="166" t="s">
        <v>392</v>
      </c>
      <c r="BR21" s="166" t="s">
        <v>392</v>
      </c>
      <c r="BS21" s="166" t="s">
        <v>392</v>
      </c>
      <c r="BT21" s="166" t="s">
        <v>392</v>
      </c>
      <c r="BU21" s="166" t="s">
        <v>392</v>
      </c>
      <c r="BV21" s="166">
        <v>3.21</v>
      </c>
      <c r="BW21" s="166">
        <v>38.700000000000003</v>
      </c>
      <c r="BX21" s="177">
        <v>114</v>
      </c>
      <c r="BY21" s="177">
        <v>126</v>
      </c>
      <c r="BZ21" s="166" t="s">
        <v>430</v>
      </c>
      <c r="CA21" s="166" t="s">
        <v>430</v>
      </c>
      <c r="CB21" s="166">
        <v>486</v>
      </c>
      <c r="CC21" s="177">
        <v>61900</v>
      </c>
      <c r="CD21" s="166">
        <v>1040</v>
      </c>
      <c r="CE21" s="177">
        <v>1040</v>
      </c>
      <c r="CF21" s="166" t="s">
        <v>392</v>
      </c>
      <c r="CG21" s="166" t="s">
        <v>392</v>
      </c>
      <c r="CH21" s="166" t="s">
        <v>392</v>
      </c>
      <c r="CI21" s="166">
        <v>307</v>
      </c>
      <c r="CJ21" s="177">
        <v>308</v>
      </c>
      <c r="CK21" s="169" t="s">
        <v>392</v>
      </c>
      <c r="CL21" s="166" t="s">
        <v>392</v>
      </c>
      <c r="CM21" s="166" t="s">
        <v>392</v>
      </c>
      <c r="CN21" s="168">
        <v>30</v>
      </c>
      <c r="CO21" s="177">
        <v>30.2</v>
      </c>
      <c r="CP21" s="177">
        <v>15.9</v>
      </c>
      <c r="CQ21" s="168">
        <v>54.1</v>
      </c>
      <c r="CR21" s="168">
        <v>54</v>
      </c>
      <c r="CS21" s="166" t="s">
        <v>392</v>
      </c>
      <c r="CT21" s="166" t="s">
        <v>392</v>
      </c>
      <c r="CU21" s="166" t="s">
        <v>392</v>
      </c>
      <c r="CV21" s="168">
        <v>84.1</v>
      </c>
      <c r="CW21" s="168">
        <v>85.7</v>
      </c>
      <c r="CX21" s="178">
        <v>46</v>
      </c>
      <c r="CY21" s="166" t="s">
        <v>392</v>
      </c>
      <c r="CZ21" s="166" t="s">
        <v>392</v>
      </c>
      <c r="DA21" s="166" t="s">
        <v>392</v>
      </c>
      <c r="DB21" s="166" t="s">
        <v>392</v>
      </c>
      <c r="DC21" s="166" t="s">
        <v>392</v>
      </c>
      <c r="DD21" s="176">
        <v>2.85</v>
      </c>
      <c r="DE21" s="177" t="s">
        <v>392</v>
      </c>
      <c r="DF21" s="166" t="s">
        <v>392</v>
      </c>
      <c r="DG21" s="168">
        <v>29</v>
      </c>
      <c r="DH21" s="166" t="s">
        <v>392</v>
      </c>
      <c r="DI21" s="177" t="s">
        <v>392</v>
      </c>
      <c r="DJ21" s="166">
        <v>10200</v>
      </c>
      <c r="DK21" s="166">
        <v>23100</v>
      </c>
      <c r="DL21" s="166">
        <v>19700</v>
      </c>
      <c r="DM21" s="166">
        <v>406</v>
      </c>
      <c r="DN21" s="166">
        <v>266</v>
      </c>
      <c r="DO21" s="166">
        <v>2790</v>
      </c>
      <c r="DP21" s="166">
        <v>1720</v>
      </c>
      <c r="DQ21" s="168">
        <v>65.5</v>
      </c>
      <c r="DR21" s="166" t="s">
        <v>392</v>
      </c>
      <c r="DS21" s="166" t="s">
        <v>392</v>
      </c>
      <c r="DT21" s="177" t="s">
        <v>392</v>
      </c>
      <c r="DU21" s="166">
        <v>42900</v>
      </c>
      <c r="DV21" s="166">
        <v>64200</v>
      </c>
      <c r="DW21" s="166" t="s">
        <v>392</v>
      </c>
      <c r="DX21" s="166">
        <v>75500</v>
      </c>
      <c r="DY21" s="177">
        <v>314</v>
      </c>
      <c r="DZ21" s="177" t="s">
        <v>392</v>
      </c>
      <c r="EA21" s="180" t="s">
        <v>392</v>
      </c>
      <c r="EB21" s="166">
        <v>3690</v>
      </c>
      <c r="EC21" s="166">
        <v>11400</v>
      </c>
      <c r="ED21" s="166" t="s">
        <v>392</v>
      </c>
      <c r="EE21" s="166" t="s">
        <v>392</v>
      </c>
      <c r="EF21" s="166" t="s">
        <v>392</v>
      </c>
      <c r="EG21" s="166" t="s">
        <v>392</v>
      </c>
      <c r="EH21" s="177" t="s">
        <v>392</v>
      </c>
      <c r="EI21" s="166" t="s">
        <v>392</v>
      </c>
      <c r="EJ21" s="166" t="s">
        <v>392</v>
      </c>
      <c r="EK21" s="166" t="s">
        <v>392</v>
      </c>
      <c r="EL21" s="166" t="s">
        <v>392</v>
      </c>
      <c r="EM21" s="166" t="s">
        <v>392</v>
      </c>
      <c r="EN21" s="166" t="s">
        <v>392</v>
      </c>
      <c r="EO21" s="177" t="s">
        <v>392</v>
      </c>
      <c r="EP21" s="177" t="s">
        <v>392</v>
      </c>
      <c r="EQ21" s="177" t="s">
        <v>392</v>
      </c>
      <c r="ER21" s="177" t="s">
        <v>392</v>
      </c>
      <c r="ES21" s="177" t="s">
        <v>392</v>
      </c>
      <c r="ET21" s="177" t="s">
        <v>392</v>
      </c>
      <c r="EU21" s="177">
        <v>81.5</v>
      </c>
      <c r="EV21" s="177">
        <v>983</v>
      </c>
      <c r="EW21" s="177">
        <v>2900</v>
      </c>
      <c r="EX21" s="177">
        <v>3200</v>
      </c>
    </row>
    <row r="22" spans="1:154" x14ac:dyDescent="0.2">
      <c r="A22" s="166" t="s">
        <v>431</v>
      </c>
      <c r="B22" s="167" t="s">
        <v>204</v>
      </c>
      <c r="C22" s="166">
        <v>294</v>
      </c>
      <c r="D22" s="168">
        <v>86.2</v>
      </c>
      <c r="E22" s="168">
        <v>40.4</v>
      </c>
      <c r="F22" s="169">
        <v>40.375</v>
      </c>
      <c r="G22" s="166" t="s">
        <v>392</v>
      </c>
      <c r="H22" s="166" t="s">
        <v>392</v>
      </c>
      <c r="I22" s="166" t="s">
        <v>392</v>
      </c>
      <c r="J22" s="168">
        <v>12</v>
      </c>
      <c r="K22" s="169">
        <v>12</v>
      </c>
      <c r="L22" s="169" t="s">
        <v>392</v>
      </c>
      <c r="M22" s="166" t="s">
        <v>392</v>
      </c>
      <c r="N22" s="166" t="s">
        <v>392</v>
      </c>
      <c r="O22" s="170">
        <v>1.06</v>
      </c>
      <c r="P22" s="169">
        <v>1.0625</v>
      </c>
      <c r="Q22" s="171">
        <v>0.5625</v>
      </c>
      <c r="R22" s="170">
        <v>1.93</v>
      </c>
      <c r="S22" s="172">
        <v>1.9375</v>
      </c>
      <c r="T22" s="166" t="s">
        <v>392</v>
      </c>
      <c r="U22" s="166" t="s">
        <v>392</v>
      </c>
      <c r="V22" s="166" t="s">
        <v>392</v>
      </c>
      <c r="W22" s="173">
        <v>3.11</v>
      </c>
      <c r="X22" s="174">
        <v>3.1875</v>
      </c>
      <c r="Y22" s="175">
        <v>1.75</v>
      </c>
      <c r="Z22" s="166" t="s">
        <v>392</v>
      </c>
      <c r="AA22" s="166" t="s">
        <v>392</v>
      </c>
      <c r="AB22" s="166" t="s">
        <v>392</v>
      </c>
      <c r="AC22" s="166" t="s">
        <v>392</v>
      </c>
      <c r="AD22" s="166" t="s">
        <v>392</v>
      </c>
      <c r="AE22" s="176">
        <v>3.11</v>
      </c>
      <c r="AF22" s="166" t="s">
        <v>392</v>
      </c>
      <c r="AG22" s="166" t="s">
        <v>392</v>
      </c>
      <c r="AH22" s="168">
        <v>32.200000000000003</v>
      </c>
      <c r="AI22" s="166" t="s">
        <v>392</v>
      </c>
      <c r="AJ22" s="166" t="s">
        <v>392</v>
      </c>
      <c r="AK22" s="166">
        <v>21900</v>
      </c>
      <c r="AL22" s="180">
        <v>1270</v>
      </c>
      <c r="AM22" s="166">
        <v>1080</v>
      </c>
      <c r="AN22" s="168">
        <v>15.9</v>
      </c>
      <c r="AO22" s="166">
        <v>562</v>
      </c>
      <c r="AP22" s="166">
        <v>150</v>
      </c>
      <c r="AQ22" s="168">
        <v>93.5</v>
      </c>
      <c r="AR22" s="170">
        <v>2.5499999999999998</v>
      </c>
      <c r="AS22" s="166" t="s">
        <v>392</v>
      </c>
      <c r="AT22" s="166" t="s">
        <v>392</v>
      </c>
      <c r="AU22" s="166" t="s">
        <v>392</v>
      </c>
      <c r="AV22" s="168">
        <v>76.599999999999994</v>
      </c>
      <c r="AW22" s="166">
        <v>208000</v>
      </c>
      <c r="AX22" s="166" t="s">
        <v>392</v>
      </c>
      <c r="AY22" s="166">
        <v>115</v>
      </c>
      <c r="AZ22" s="177">
        <v>668</v>
      </c>
      <c r="BA22" s="177" t="s">
        <v>392</v>
      </c>
      <c r="BB22" s="166" t="s">
        <v>392</v>
      </c>
      <c r="BC22" s="166">
        <v>203</v>
      </c>
      <c r="BD22" s="166">
        <v>622</v>
      </c>
      <c r="BE22" s="166" t="s">
        <v>392</v>
      </c>
      <c r="BF22" s="166" t="s">
        <v>392</v>
      </c>
      <c r="BG22" s="166" t="s">
        <v>392</v>
      </c>
      <c r="BH22" s="166" t="s">
        <v>392</v>
      </c>
      <c r="BI22" s="166" t="s">
        <v>392</v>
      </c>
      <c r="BJ22" s="166" t="s">
        <v>392</v>
      </c>
      <c r="BK22" s="166" t="s">
        <v>392</v>
      </c>
      <c r="BL22" s="166" t="s">
        <v>392</v>
      </c>
      <c r="BM22" s="166" t="s">
        <v>392</v>
      </c>
      <c r="BN22" s="166" t="s">
        <v>392</v>
      </c>
      <c r="BO22" s="166" t="s">
        <v>392</v>
      </c>
      <c r="BP22" s="166" t="s">
        <v>392</v>
      </c>
      <c r="BQ22" s="166" t="s">
        <v>392</v>
      </c>
      <c r="BR22" s="166" t="s">
        <v>392</v>
      </c>
      <c r="BS22" s="166" t="s">
        <v>392</v>
      </c>
      <c r="BT22" s="166" t="s">
        <v>392</v>
      </c>
      <c r="BU22" s="166" t="s">
        <v>392</v>
      </c>
      <c r="BV22" s="166">
        <v>3.16</v>
      </c>
      <c r="BW22" s="168">
        <v>38.5</v>
      </c>
      <c r="BX22" s="177">
        <v>113</v>
      </c>
      <c r="BY22" s="177">
        <v>125</v>
      </c>
      <c r="BZ22" s="166" t="s">
        <v>432</v>
      </c>
      <c r="CA22" s="166" t="s">
        <v>432</v>
      </c>
      <c r="CB22" s="166">
        <v>438</v>
      </c>
      <c r="CC22" s="177">
        <v>55600</v>
      </c>
      <c r="CD22" s="166">
        <v>1030</v>
      </c>
      <c r="CE22" s="177">
        <v>1030</v>
      </c>
      <c r="CF22" s="166" t="s">
        <v>392</v>
      </c>
      <c r="CG22" s="166" t="s">
        <v>392</v>
      </c>
      <c r="CH22" s="166" t="s">
        <v>392</v>
      </c>
      <c r="CI22" s="166">
        <v>305</v>
      </c>
      <c r="CJ22" s="177">
        <v>305</v>
      </c>
      <c r="CK22" s="169" t="s">
        <v>392</v>
      </c>
      <c r="CL22" s="166" t="s">
        <v>392</v>
      </c>
      <c r="CM22" s="166" t="s">
        <v>392</v>
      </c>
      <c r="CN22" s="168">
        <v>26.9</v>
      </c>
      <c r="CO22" s="168">
        <v>27</v>
      </c>
      <c r="CP22" s="177">
        <v>14.3</v>
      </c>
      <c r="CQ22" s="168">
        <v>49</v>
      </c>
      <c r="CR22" s="168">
        <v>49.2</v>
      </c>
      <c r="CS22" s="166" t="s">
        <v>392</v>
      </c>
      <c r="CT22" s="166" t="s">
        <v>392</v>
      </c>
      <c r="CU22" s="166" t="s">
        <v>392</v>
      </c>
      <c r="CV22" s="168">
        <v>79</v>
      </c>
      <c r="CW22" s="168">
        <v>81</v>
      </c>
      <c r="CX22" s="178">
        <v>44.5</v>
      </c>
      <c r="CY22" s="166" t="s">
        <v>392</v>
      </c>
      <c r="CZ22" s="166" t="s">
        <v>392</v>
      </c>
      <c r="DA22" s="166" t="s">
        <v>392</v>
      </c>
      <c r="DB22" s="166" t="s">
        <v>392</v>
      </c>
      <c r="DC22" s="166" t="s">
        <v>392</v>
      </c>
      <c r="DD22" s="176">
        <v>3.11</v>
      </c>
      <c r="DE22" s="177" t="s">
        <v>392</v>
      </c>
      <c r="DF22" s="166" t="s">
        <v>392</v>
      </c>
      <c r="DG22" s="168">
        <v>32.200000000000003</v>
      </c>
      <c r="DH22" s="166" t="s">
        <v>392</v>
      </c>
      <c r="DI22" s="177" t="s">
        <v>392</v>
      </c>
      <c r="DJ22" s="166">
        <v>9120</v>
      </c>
      <c r="DK22" s="166">
        <v>20800</v>
      </c>
      <c r="DL22" s="166">
        <v>17700</v>
      </c>
      <c r="DM22" s="166">
        <v>404</v>
      </c>
      <c r="DN22" s="166">
        <v>234</v>
      </c>
      <c r="DO22" s="166">
        <v>2460</v>
      </c>
      <c r="DP22" s="166">
        <v>1530</v>
      </c>
      <c r="DQ22" s="168">
        <v>64.8</v>
      </c>
      <c r="DR22" s="166" t="s">
        <v>392</v>
      </c>
      <c r="DS22" s="166" t="s">
        <v>392</v>
      </c>
      <c r="DT22" s="177" t="s">
        <v>392</v>
      </c>
      <c r="DU22" s="166">
        <v>31900</v>
      </c>
      <c r="DV22" s="166">
        <v>55900</v>
      </c>
      <c r="DW22" s="166" t="s">
        <v>392</v>
      </c>
      <c r="DX22" s="166">
        <v>74200</v>
      </c>
      <c r="DY22" s="177">
        <v>278</v>
      </c>
      <c r="DZ22" s="177" t="s">
        <v>392</v>
      </c>
      <c r="EA22" s="180" t="s">
        <v>392</v>
      </c>
      <c r="EB22" s="166">
        <v>3330</v>
      </c>
      <c r="EC22" s="166">
        <v>10200</v>
      </c>
      <c r="ED22" s="166" t="s">
        <v>392</v>
      </c>
      <c r="EE22" s="166" t="s">
        <v>392</v>
      </c>
      <c r="EF22" s="166" t="s">
        <v>392</v>
      </c>
      <c r="EG22" s="166" t="s">
        <v>392</v>
      </c>
      <c r="EH22" s="177" t="s">
        <v>392</v>
      </c>
      <c r="EI22" s="166" t="s">
        <v>392</v>
      </c>
      <c r="EJ22" s="166" t="s">
        <v>392</v>
      </c>
      <c r="EK22" s="166" t="s">
        <v>392</v>
      </c>
      <c r="EL22" s="166" t="s">
        <v>392</v>
      </c>
      <c r="EM22" s="166" t="s">
        <v>392</v>
      </c>
      <c r="EN22" s="166" t="s">
        <v>392</v>
      </c>
      <c r="EO22" s="177" t="s">
        <v>392</v>
      </c>
      <c r="EP22" s="177" t="s">
        <v>392</v>
      </c>
      <c r="EQ22" s="177" t="s">
        <v>392</v>
      </c>
      <c r="ER22" s="177" t="s">
        <v>392</v>
      </c>
      <c r="ES22" s="177" t="s">
        <v>392</v>
      </c>
      <c r="ET22" s="177" t="s">
        <v>392</v>
      </c>
      <c r="EU22" s="177">
        <v>80.3</v>
      </c>
      <c r="EV22" s="177">
        <v>978</v>
      </c>
      <c r="EW22" s="177">
        <v>2870</v>
      </c>
      <c r="EX22" s="177">
        <v>3180</v>
      </c>
    </row>
    <row r="23" spans="1:154" x14ac:dyDescent="0.2">
      <c r="A23" s="166" t="s">
        <v>433</v>
      </c>
      <c r="B23" s="167" t="s">
        <v>204</v>
      </c>
      <c r="C23" s="166">
        <v>278</v>
      </c>
      <c r="D23" s="168">
        <v>82.3</v>
      </c>
      <c r="E23" s="168">
        <v>40.200000000000003</v>
      </c>
      <c r="F23" s="181">
        <v>40.125</v>
      </c>
      <c r="G23" s="166" t="s">
        <v>392</v>
      </c>
      <c r="H23" s="166" t="s">
        <v>392</v>
      </c>
      <c r="I23" s="166" t="s">
        <v>392</v>
      </c>
      <c r="J23" s="168">
        <v>12</v>
      </c>
      <c r="K23" s="169">
        <v>12</v>
      </c>
      <c r="L23" s="169" t="s">
        <v>392</v>
      </c>
      <c r="M23" s="166" t="s">
        <v>392</v>
      </c>
      <c r="N23" s="166" t="s">
        <v>392</v>
      </c>
      <c r="O23" s="170">
        <v>1.03</v>
      </c>
      <c r="P23" s="169">
        <v>1</v>
      </c>
      <c r="Q23" s="171">
        <v>0.5</v>
      </c>
      <c r="R23" s="170">
        <v>1.81</v>
      </c>
      <c r="S23" s="172">
        <v>1.8125</v>
      </c>
      <c r="T23" s="166" t="s">
        <v>392</v>
      </c>
      <c r="U23" s="166" t="s">
        <v>392</v>
      </c>
      <c r="V23" s="166" t="s">
        <v>392</v>
      </c>
      <c r="W23" s="173">
        <v>2.99</v>
      </c>
      <c r="X23" s="174">
        <v>3.0625</v>
      </c>
      <c r="Y23" s="175">
        <v>1.75</v>
      </c>
      <c r="Z23" s="166" t="s">
        <v>392</v>
      </c>
      <c r="AA23" s="166" t="s">
        <v>392</v>
      </c>
      <c r="AB23" s="166" t="s">
        <v>392</v>
      </c>
      <c r="AC23" s="166" t="s">
        <v>392</v>
      </c>
      <c r="AD23" s="166" t="s">
        <v>392</v>
      </c>
      <c r="AE23" s="176">
        <v>3.31</v>
      </c>
      <c r="AF23" s="166" t="s">
        <v>392</v>
      </c>
      <c r="AG23" s="166" t="s">
        <v>392</v>
      </c>
      <c r="AH23" s="168">
        <v>33.299999999999997</v>
      </c>
      <c r="AI23" s="166" t="s">
        <v>392</v>
      </c>
      <c r="AJ23" s="166" t="s">
        <v>392</v>
      </c>
      <c r="AK23" s="166">
        <v>20500</v>
      </c>
      <c r="AL23" s="166">
        <v>1190</v>
      </c>
      <c r="AM23" s="166">
        <v>1020</v>
      </c>
      <c r="AN23" s="168">
        <v>15.8</v>
      </c>
      <c r="AO23" s="166">
        <v>521</v>
      </c>
      <c r="AP23" s="166">
        <v>140</v>
      </c>
      <c r="AQ23" s="168">
        <v>87.1</v>
      </c>
      <c r="AR23" s="170">
        <v>2.52</v>
      </c>
      <c r="AS23" s="166" t="s">
        <v>392</v>
      </c>
      <c r="AT23" s="166" t="s">
        <v>392</v>
      </c>
      <c r="AU23" s="166" t="s">
        <v>392</v>
      </c>
      <c r="AV23" s="168">
        <v>65</v>
      </c>
      <c r="AW23" s="166">
        <v>192000</v>
      </c>
      <c r="AX23" s="166" t="s">
        <v>392</v>
      </c>
      <c r="AY23" s="166">
        <v>115</v>
      </c>
      <c r="AZ23" s="177">
        <v>622</v>
      </c>
      <c r="BA23" s="177" t="s">
        <v>392</v>
      </c>
      <c r="BB23" s="166" t="s">
        <v>392</v>
      </c>
      <c r="BC23" s="166">
        <v>190</v>
      </c>
      <c r="BD23" s="166">
        <v>587</v>
      </c>
      <c r="BE23" s="166" t="s">
        <v>392</v>
      </c>
      <c r="BF23" s="166" t="s">
        <v>392</v>
      </c>
      <c r="BG23" s="166" t="s">
        <v>392</v>
      </c>
      <c r="BH23" s="166" t="s">
        <v>392</v>
      </c>
      <c r="BI23" s="166" t="s">
        <v>392</v>
      </c>
      <c r="BJ23" s="166" t="s">
        <v>392</v>
      </c>
      <c r="BK23" s="166" t="s">
        <v>392</v>
      </c>
      <c r="BL23" s="166" t="s">
        <v>392</v>
      </c>
      <c r="BM23" s="166" t="s">
        <v>392</v>
      </c>
      <c r="BN23" s="166" t="s">
        <v>392</v>
      </c>
      <c r="BO23" s="166" t="s">
        <v>392</v>
      </c>
      <c r="BP23" s="166" t="s">
        <v>392</v>
      </c>
      <c r="BQ23" s="166" t="s">
        <v>392</v>
      </c>
      <c r="BR23" s="166" t="s">
        <v>392</v>
      </c>
      <c r="BS23" s="166" t="s">
        <v>392</v>
      </c>
      <c r="BT23" s="166" t="s">
        <v>392</v>
      </c>
      <c r="BU23" s="166" t="s">
        <v>392</v>
      </c>
      <c r="BV23" s="166">
        <v>3.13</v>
      </c>
      <c r="BW23" s="166">
        <v>38.4</v>
      </c>
      <c r="BX23" s="177">
        <v>112</v>
      </c>
      <c r="BY23" s="177">
        <v>124</v>
      </c>
      <c r="BZ23" s="166" t="s">
        <v>434</v>
      </c>
      <c r="CA23" s="166" t="s">
        <v>434</v>
      </c>
      <c r="CB23" s="166">
        <v>415</v>
      </c>
      <c r="CC23" s="177">
        <v>53100</v>
      </c>
      <c r="CD23" s="166">
        <v>1020</v>
      </c>
      <c r="CE23" s="177">
        <v>1020</v>
      </c>
      <c r="CF23" s="166" t="s">
        <v>392</v>
      </c>
      <c r="CG23" s="166" t="s">
        <v>392</v>
      </c>
      <c r="CH23" s="166" t="s">
        <v>392</v>
      </c>
      <c r="CI23" s="166">
        <v>305</v>
      </c>
      <c r="CJ23" s="177">
        <v>305</v>
      </c>
      <c r="CK23" s="169" t="s">
        <v>392</v>
      </c>
      <c r="CL23" s="166" t="s">
        <v>392</v>
      </c>
      <c r="CM23" s="166" t="s">
        <v>392</v>
      </c>
      <c r="CN23" s="168">
        <v>26.2</v>
      </c>
      <c r="CO23" s="177">
        <v>25.4</v>
      </c>
      <c r="CP23" s="177">
        <v>12.7</v>
      </c>
      <c r="CQ23" s="168">
        <v>46</v>
      </c>
      <c r="CR23" s="168">
        <v>46</v>
      </c>
      <c r="CS23" s="166" t="s">
        <v>392</v>
      </c>
      <c r="CT23" s="166" t="s">
        <v>392</v>
      </c>
      <c r="CU23" s="166" t="s">
        <v>392</v>
      </c>
      <c r="CV23" s="168">
        <v>75.900000000000006</v>
      </c>
      <c r="CW23" s="168">
        <v>77.8</v>
      </c>
      <c r="CX23" s="178">
        <v>44.5</v>
      </c>
      <c r="CY23" s="166" t="s">
        <v>392</v>
      </c>
      <c r="CZ23" s="166" t="s">
        <v>392</v>
      </c>
      <c r="DA23" s="166" t="s">
        <v>392</v>
      </c>
      <c r="DB23" s="166" t="s">
        <v>392</v>
      </c>
      <c r="DC23" s="166" t="s">
        <v>392</v>
      </c>
      <c r="DD23" s="176">
        <v>3.31</v>
      </c>
      <c r="DE23" s="177" t="s">
        <v>392</v>
      </c>
      <c r="DF23" s="166" t="s">
        <v>392</v>
      </c>
      <c r="DG23" s="168">
        <v>33.299999999999997</v>
      </c>
      <c r="DH23" s="166" t="s">
        <v>392</v>
      </c>
      <c r="DI23" s="177" t="s">
        <v>392</v>
      </c>
      <c r="DJ23" s="166">
        <v>8530</v>
      </c>
      <c r="DK23" s="166">
        <v>19500</v>
      </c>
      <c r="DL23" s="166">
        <v>16700</v>
      </c>
      <c r="DM23" s="166">
        <v>401</v>
      </c>
      <c r="DN23" s="166">
        <v>217</v>
      </c>
      <c r="DO23" s="166">
        <v>2290</v>
      </c>
      <c r="DP23" s="166">
        <v>1430</v>
      </c>
      <c r="DQ23" s="168">
        <v>64</v>
      </c>
      <c r="DR23" s="166" t="s">
        <v>392</v>
      </c>
      <c r="DS23" s="166" t="s">
        <v>392</v>
      </c>
      <c r="DT23" s="177" t="s">
        <v>392</v>
      </c>
      <c r="DU23" s="166">
        <v>27100</v>
      </c>
      <c r="DV23" s="166">
        <v>51600</v>
      </c>
      <c r="DW23" s="166" t="s">
        <v>392</v>
      </c>
      <c r="DX23" s="166">
        <v>74200</v>
      </c>
      <c r="DY23" s="20">
        <v>259</v>
      </c>
      <c r="DZ23" s="177" t="s">
        <v>392</v>
      </c>
      <c r="EA23" s="180" t="s">
        <v>392</v>
      </c>
      <c r="EB23" s="166">
        <v>3110</v>
      </c>
      <c r="EC23" s="166">
        <v>9620</v>
      </c>
      <c r="ED23" s="166" t="s">
        <v>392</v>
      </c>
      <c r="EE23" s="166" t="s">
        <v>392</v>
      </c>
      <c r="EF23" s="166" t="s">
        <v>392</v>
      </c>
      <c r="EG23" s="166" t="s">
        <v>392</v>
      </c>
      <c r="EH23" s="20" t="s">
        <v>392</v>
      </c>
      <c r="EI23" s="166" t="s">
        <v>392</v>
      </c>
      <c r="EJ23" s="166" t="s">
        <v>392</v>
      </c>
      <c r="EK23" s="166" t="s">
        <v>392</v>
      </c>
      <c r="EL23" s="166" t="s">
        <v>392</v>
      </c>
      <c r="EM23" s="166" t="s">
        <v>392</v>
      </c>
      <c r="EN23" s="166" t="s">
        <v>392</v>
      </c>
      <c r="EO23" s="177" t="s">
        <v>392</v>
      </c>
      <c r="EP23" s="177" t="s">
        <v>392</v>
      </c>
      <c r="EQ23" s="177" t="s">
        <v>392</v>
      </c>
      <c r="ER23" s="177" t="s">
        <v>392</v>
      </c>
      <c r="ES23" s="177" t="s">
        <v>392</v>
      </c>
      <c r="ET23" s="177" t="s">
        <v>392</v>
      </c>
      <c r="EU23" s="177">
        <v>79.5</v>
      </c>
      <c r="EV23" s="177">
        <v>975</v>
      </c>
      <c r="EW23" s="177">
        <v>2840</v>
      </c>
      <c r="EX23" s="177">
        <v>3150</v>
      </c>
    </row>
    <row r="24" spans="1:154" x14ac:dyDescent="0.2">
      <c r="A24" s="166" t="s">
        <v>435</v>
      </c>
      <c r="B24" s="167" t="s">
        <v>204</v>
      </c>
      <c r="C24" s="166">
        <v>264</v>
      </c>
      <c r="D24" s="168">
        <v>77.400000000000006</v>
      </c>
      <c r="E24" s="168">
        <v>40</v>
      </c>
      <c r="F24" s="181">
        <v>40</v>
      </c>
      <c r="G24" s="166" t="s">
        <v>392</v>
      </c>
      <c r="H24" s="166" t="s">
        <v>392</v>
      </c>
      <c r="I24" s="166" t="s">
        <v>392</v>
      </c>
      <c r="J24" s="168">
        <v>11.9</v>
      </c>
      <c r="K24" s="169">
        <v>11.875</v>
      </c>
      <c r="L24" s="169" t="s">
        <v>392</v>
      </c>
      <c r="M24" s="166" t="s">
        <v>392</v>
      </c>
      <c r="N24" s="166" t="s">
        <v>392</v>
      </c>
      <c r="O24" s="179">
        <v>0.96</v>
      </c>
      <c r="P24" s="169">
        <v>0.9375</v>
      </c>
      <c r="Q24" s="171">
        <v>0.5</v>
      </c>
      <c r="R24" s="170">
        <v>1.73</v>
      </c>
      <c r="S24" s="172">
        <v>1.75</v>
      </c>
      <c r="T24" s="166" t="s">
        <v>392</v>
      </c>
      <c r="U24" s="166" t="s">
        <v>392</v>
      </c>
      <c r="V24" s="166" t="s">
        <v>392</v>
      </c>
      <c r="W24" s="173">
        <v>2.91</v>
      </c>
      <c r="X24" s="174">
        <v>3</v>
      </c>
      <c r="Y24" s="175">
        <v>1.6875</v>
      </c>
      <c r="Z24" s="166" t="s">
        <v>392</v>
      </c>
      <c r="AA24" s="166" t="s">
        <v>392</v>
      </c>
      <c r="AB24" s="166" t="s">
        <v>392</v>
      </c>
      <c r="AC24" s="166" t="s">
        <v>392</v>
      </c>
      <c r="AD24" s="166" t="s">
        <v>392</v>
      </c>
      <c r="AE24" s="176">
        <v>3.45</v>
      </c>
      <c r="AF24" s="166" t="s">
        <v>392</v>
      </c>
      <c r="AG24" s="166" t="s">
        <v>392</v>
      </c>
      <c r="AH24" s="168">
        <v>35.6</v>
      </c>
      <c r="AI24" s="166" t="s">
        <v>392</v>
      </c>
      <c r="AJ24" s="166" t="s">
        <v>392</v>
      </c>
      <c r="AK24" s="166">
        <v>19400</v>
      </c>
      <c r="AL24" s="166">
        <v>1130</v>
      </c>
      <c r="AM24" s="166">
        <v>971</v>
      </c>
      <c r="AN24" s="168">
        <v>15.8</v>
      </c>
      <c r="AO24" s="166">
        <v>493</v>
      </c>
      <c r="AP24" s="166">
        <v>132</v>
      </c>
      <c r="AQ24" s="168">
        <v>82.6</v>
      </c>
      <c r="AR24" s="170">
        <v>2.52</v>
      </c>
      <c r="AS24" s="166" t="s">
        <v>392</v>
      </c>
      <c r="AT24" s="166" t="s">
        <v>392</v>
      </c>
      <c r="AU24" s="166" t="s">
        <v>392</v>
      </c>
      <c r="AV24" s="168">
        <v>56.1</v>
      </c>
      <c r="AW24" s="166">
        <v>181000</v>
      </c>
      <c r="AX24" s="166" t="s">
        <v>392</v>
      </c>
      <c r="AY24" s="166">
        <v>114</v>
      </c>
      <c r="AZ24" s="177">
        <v>589</v>
      </c>
      <c r="BA24" s="177" t="s">
        <v>392</v>
      </c>
      <c r="BB24" s="166" t="s">
        <v>392</v>
      </c>
      <c r="BC24" s="166">
        <v>182</v>
      </c>
      <c r="BD24" s="166">
        <v>555</v>
      </c>
      <c r="BE24" s="166" t="s">
        <v>392</v>
      </c>
      <c r="BF24" s="166" t="s">
        <v>392</v>
      </c>
      <c r="BG24" s="166" t="s">
        <v>392</v>
      </c>
      <c r="BH24" s="166" t="s">
        <v>392</v>
      </c>
      <c r="BI24" s="166" t="s">
        <v>392</v>
      </c>
      <c r="BJ24" s="166" t="s">
        <v>392</v>
      </c>
      <c r="BK24" s="166" t="s">
        <v>392</v>
      </c>
      <c r="BL24" s="166" t="s">
        <v>392</v>
      </c>
      <c r="BM24" s="166" t="s">
        <v>392</v>
      </c>
      <c r="BN24" s="166" t="s">
        <v>392</v>
      </c>
      <c r="BO24" s="166" t="s">
        <v>392</v>
      </c>
      <c r="BP24" s="166" t="s">
        <v>392</v>
      </c>
      <c r="BQ24" s="166" t="s">
        <v>392</v>
      </c>
      <c r="BR24" s="166" t="s">
        <v>392</v>
      </c>
      <c r="BS24" s="166" t="s">
        <v>392</v>
      </c>
      <c r="BT24" s="166" t="s">
        <v>392</v>
      </c>
      <c r="BU24" s="166" t="s">
        <v>392</v>
      </c>
      <c r="BV24" s="166">
        <v>3.12</v>
      </c>
      <c r="BW24" s="166">
        <v>38.299999999999997</v>
      </c>
      <c r="BX24" s="177">
        <v>112</v>
      </c>
      <c r="BY24" s="177">
        <v>124</v>
      </c>
      <c r="BZ24" s="166" t="s">
        <v>436</v>
      </c>
      <c r="CA24" s="166" t="s">
        <v>436</v>
      </c>
      <c r="CB24" s="166">
        <v>393</v>
      </c>
      <c r="CC24" s="177">
        <v>49900</v>
      </c>
      <c r="CD24" s="166">
        <v>1020</v>
      </c>
      <c r="CE24" s="177">
        <v>1020</v>
      </c>
      <c r="CF24" s="166" t="s">
        <v>392</v>
      </c>
      <c r="CG24" s="166" t="s">
        <v>392</v>
      </c>
      <c r="CH24" s="166" t="s">
        <v>392</v>
      </c>
      <c r="CI24" s="166">
        <v>302</v>
      </c>
      <c r="CJ24" s="177">
        <v>302</v>
      </c>
      <c r="CK24" s="169" t="s">
        <v>392</v>
      </c>
      <c r="CL24" s="166" t="s">
        <v>392</v>
      </c>
      <c r="CM24" s="166" t="s">
        <v>392</v>
      </c>
      <c r="CN24" s="168">
        <v>24.4</v>
      </c>
      <c r="CO24" s="177">
        <v>23.8</v>
      </c>
      <c r="CP24" s="177">
        <v>12.7</v>
      </c>
      <c r="CQ24" s="168">
        <v>43.9</v>
      </c>
      <c r="CR24" s="168">
        <v>44.4</v>
      </c>
      <c r="CS24" s="166" t="s">
        <v>392</v>
      </c>
      <c r="CT24" s="166" t="s">
        <v>392</v>
      </c>
      <c r="CU24" s="166" t="s">
        <v>392</v>
      </c>
      <c r="CV24" s="168">
        <v>73.900000000000006</v>
      </c>
      <c r="CW24" s="168">
        <v>76.2</v>
      </c>
      <c r="CX24" s="178">
        <v>42.9</v>
      </c>
      <c r="CY24" s="166" t="s">
        <v>392</v>
      </c>
      <c r="CZ24" s="166" t="s">
        <v>392</v>
      </c>
      <c r="DA24" s="166" t="s">
        <v>392</v>
      </c>
      <c r="DB24" s="166" t="s">
        <v>392</v>
      </c>
      <c r="DC24" s="166" t="s">
        <v>392</v>
      </c>
      <c r="DD24" s="176">
        <v>3.45</v>
      </c>
      <c r="DE24" s="177" t="s">
        <v>392</v>
      </c>
      <c r="DF24" s="166" t="s">
        <v>392</v>
      </c>
      <c r="DG24" s="168">
        <v>35.6</v>
      </c>
      <c r="DH24" s="166" t="s">
        <v>392</v>
      </c>
      <c r="DI24" s="177" t="s">
        <v>392</v>
      </c>
      <c r="DJ24" s="166">
        <v>8070</v>
      </c>
      <c r="DK24" s="166">
        <v>18500</v>
      </c>
      <c r="DL24" s="166">
        <v>15900</v>
      </c>
      <c r="DM24" s="166">
        <v>401</v>
      </c>
      <c r="DN24" s="166">
        <v>205</v>
      </c>
      <c r="DO24" s="166">
        <v>2160</v>
      </c>
      <c r="DP24" s="166">
        <v>1350</v>
      </c>
      <c r="DQ24" s="168">
        <v>64</v>
      </c>
      <c r="DR24" s="166" t="s">
        <v>392</v>
      </c>
      <c r="DS24" s="166" t="s">
        <v>392</v>
      </c>
      <c r="DT24" s="177" t="s">
        <v>392</v>
      </c>
      <c r="DU24" s="166">
        <v>23400</v>
      </c>
      <c r="DV24" s="166">
        <v>48600</v>
      </c>
      <c r="DW24" s="166" t="s">
        <v>392</v>
      </c>
      <c r="DX24" s="166">
        <v>73500</v>
      </c>
      <c r="DY24" s="20">
        <v>245</v>
      </c>
      <c r="DZ24" s="177" t="s">
        <v>392</v>
      </c>
      <c r="EA24" s="180" t="s">
        <v>392</v>
      </c>
      <c r="EB24" s="166">
        <v>2980</v>
      </c>
      <c r="EC24" s="166">
        <v>9090</v>
      </c>
      <c r="ED24" s="166" t="s">
        <v>392</v>
      </c>
      <c r="EE24" s="166" t="s">
        <v>392</v>
      </c>
      <c r="EF24" s="166" t="s">
        <v>392</v>
      </c>
      <c r="EG24" s="166" t="s">
        <v>392</v>
      </c>
      <c r="EH24" s="20" t="s">
        <v>392</v>
      </c>
      <c r="EI24" s="166" t="s">
        <v>392</v>
      </c>
      <c r="EJ24" s="166" t="s">
        <v>392</v>
      </c>
      <c r="EK24" s="166" t="s">
        <v>392</v>
      </c>
      <c r="EL24" s="166" t="s">
        <v>392</v>
      </c>
      <c r="EM24" s="166" t="s">
        <v>392</v>
      </c>
      <c r="EN24" s="166" t="s">
        <v>392</v>
      </c>
      <c r="EO24" s="177" t="s">
        <v>392</v>
      </c>
      <c r="EP24" s="177" t="s">
        <v>392</v>
      </c>
      <c r="EQ24" s="177" t="s">
        <v>392</v>
      </c>
      <c r="ER24" s="177" t="s">
        <v>392</v>
      </c>
      <c r="ES24" s="177" t="s">
        <v>392</v>
      </c>
      <c r="ET24" s="177" t="s">
        <v>392</v>
      </c>
      <c r="EU24" s="177">
        <v>79.2</v>
      </c>
      <c r="EV24" s="177">
        <v>973</v>
      </c>
      <c r="EW24" s="177">
        <v>2840</v>
      </c>
      <c r="EX24" s="177">
        <v>3150</v>
      </c>
    </row>
    <row r="25" spans="1:154" x14ac:dyDescent="0.2">
      <c r="A25" s="166" t="s">
        <v>437</v>
      </c>
      <c r="B25" s="167" t="s">
        <v>204</v>
      </c>
      <c r="C25" s="166">
        <v>235</v>
      </c>
      <c r="D25" s="168">
        <v>69.099999999999994</v>
      </c>
      <c r="E25" s="168">
        <v>39.700000000000003</v>
      </c>
      <c r="F25" s="181">
        <v>39.75</v>
      </c>
      <c r="G25" s="166" t="s">
        <v>392</v>
      </c>
      <c r="H25" s="166" t="s">
        <v>392</v>
      </c>
      <c r="I25" s="166" t="s">
        <v>392</v>
      </c>
      <c r="J25" s="168">
        <v>11.9</v>
      </c>
      <c r="K25" s="169">
        <v>11.875</v>
      </c>
      <c r="L25" s="169" t="s">
        <v>392</v>
      </c>
      <c r="M25" s="166" t="s">
        <v>392</v>
      </c>
      <c r="N25" s="166" t="s">
        <v>392</v>
      </c>
      <c r="O25" s="179">
        <v>0.83</v>
      </c>
      <c r="P25" s="169">
        <v>0.8125</v>
      </c>
      <c r="Q25" s="171">
        <v>0.4375</v>
      </c>
      <c r="R25" s="170">
        <v>1.58</v>
      </c>
      <c r="S25" s="172">
        <v>1.5625</v>
      </c>
      <c r="T25" s="166" t="s">
        <v>392</v>
      </c>
      <c r="U25" s="166" t="s">
        <v>392</v>
      </c>
      <c r="V25" s="166" t="s">
        <v>392</v>
      </c>
      <c r="W25" s="173">
        <v>2.76</v>
      </c>
      <c r="X25" s="174">
        <v>2.875</v>
      </c>
      <c r="Y25" s="175">
        <v>1.625</v>
      </c>
      <c r="Z25" s="166" t="s">
        <v>392</v>
      </c>
      <c r="AA25" s="166" t="s">
        <v>392</v>
      </c>
      <c r="AB25" s="166" t="s">
        <v>392</v>
      </c>
      <c r="AC25" s="166" t="s">
        <v>392</v>
      </c>
      <c r="AD25" s="166" t="s">
        <v>392</v>
      </c>
      <c r="AE25" s="176">
        <v>3.77</v>
      </c>
      <c r="AF25" s="166" t="s">
        <v>392</v>
      </c>
      <c r="AG25" s="166" t="s">
        <v>392</v>
      </c>
      <c r="AH25" s="168">
        <v>41.2</v>
      </c>
      <c r="AI25" s="166" t="s">
        <v>392</v>
      </c>
      <c r="AJ25" s="166" t="s">
        <v>392</v>
      </c>
      <c r="AK25" s="166">
        <v>17400</v>
      </c>
      <c r="AL25" s="166">
        <v>1010</v>
      </c>
      <c r="AM25" s="166">
        <v>875</v>
      </c>
      <c r="AN25" s="168">
        <v>15.9</v>
      </c>
      <c r="AO25" s="166">
        <v>444</v>
      </c>
      <c r="AP25" s="166">
        <v>118</v>
      </c>
      <c r="AQ25" s="168">
        <v>74.599999999999994</v>
      </c>
      <c r="AR25" s="170">
        <v>2.54</v>
      </c>
      <c r="AS25" s="166" t="s">
        <v>392</v>
      </c>
      <c r="AT25" s="166" t="s">
        <v>392</v>
      </c>
      <c r="AU25" s="166" t="s">
        <v>392</v>
      </c>
      <c r="AV25" s="168">
        <v>41.3</v>
      </c>
      <c r="AW25" s="166">
        <v>161000</v>
      </c>
      <c r="AX25" s="166" t="s">
        <v>392</v>
      </c>
      <c r="AY25" s="166">
        <v>113</v>
      </c>
      <c r="AZ25" s="177">
        <v>530</v>
      </c>
      <c r="BA25" s="177" t="s">
        <v>392</v>
      </c>
      <c r="BB25" s="166" t="s">
        <v>392</v>
      </c>
      <c r="BC25" s="166">
        <v>166</v>
      </c>
      <c r="BD25" s="166">
        <v>495</v>
      </c>
      <c r="BE25" s="166" t="s">
        <v>392</v>
      </c>
      <c r="BF25" s="166" t="s">
        <v>392</v>
      </c>
      <c r="BG25" s="166" t="s">
        <v>392</v>
      </c>
      <c r="BH25" s="166" t="s">
        <v>392</v>
      </c>
      <c r="BI25" s="166" t="s">
        <v>392</v>
      </c>
      <c r="BJ25" s="166" t="s">
        <v>392</v>
      </c>
      <c r="BK25" s="166" t="s">
        <v>392</v>
      </c>
      <c r="BL25" s="166" t="s">
        <v>392</v>
      </c>
      <c r="BM25" s="166" t="s">
        <v>392</v>
      </c>
      <c r="BN25" s="166" t="s">
        <v>392</v>
      </c>
      <c r="BO25" s="166" t="s">
        <v>392</v>
      </c>
      <c r="BP25" s="166" t="s">
        <v>392</v>
      </c>
      <c r="BQ25" s="166" t="s">
        <v>392</v>
      </c>
      <c r="BR25" s="166" t="s">
        <v>392</v>
      </c>
      <c r="BS25" s="166" t="s">
        <v>392</v>
      </c>
      <c r="BT25" s="166" t="s">
        <v>392</v>
      </c>
      <c r="BU25" s="166" t="s">
        <v>392</v>
      </c>
      <c r="BV25" s="166">
        <v>3.11</v>
      </c>
      <c r="BW25" s="168">
        <v>38.1</v>
      </c>
      <c r="BX25" s="177">
        <v>111</v>
      </c>
      <c r="BY25" s="177">
        <v>123</v>
      </c>
      <c r="BZ25" s="166" t="s">
        <v>438</v>
      </c>
      <c r="CA25" s="166" t="s">
        <v>438</v>
      </c>
      <c r="CB25" s="166">
        <v>350</v>
      </c>
      <c r="CC25" s="177">
        <v>44600</v>
      </c>
      <c r="CD25" s="166">
        <v>1010</v>
      </c>
      <c r="CE25" s="177">
        <v>1010</v>
      </c>
      <c r="CF25" s="166" t="s">
        <v>392</v>
      </c>
      <c r="CG25" s="166" t="s">
        <v>392</v>
      </c>
      <c r="CH25" s="166" t="s">
        <v>392</v>
      </c>
      <c r="CI25" s="166">
        <v>302</v>
      </c>
      <c r="CJ25" s="177">
        <v>302</v>
      </c>
      <c r="CK25" s="169" t="s">
        <v>392</v>
      </c>
      <c r="CL25" s="166" t="s">
        <v>392</v>
      </c>
      <c r="CM25" s="166" t="s">
        <v>392</v>
      </c>
      <c r="CN25" s="168">
        <v>21.1</v>
      </c>
      <c r="CO25" s="177">
        <v>20.6</v>
      </c>
      <c r="CP25" s="177">
        <v>11.1</v>
      </c>
      <c r="CQ25" s="168">
        <v>40.1</v>
      </c>
      <c r="CR25" s="168">
        <v>39.700000000000003</v>
      </c>
      <c r="CS25" s="166" t="s">
        <v>392</v>
      </c>
      <c r="CT25" s="166" t="s">
        <v>392</v>
      </c>
      <c r="CU25" s="166" t="s">
        <v>392</v>
      </c>
      <c r="CV25" s="168">
        <v>70.099999999999994</v>
      </c>
      <c r="CW25" s="168">
        <v>73</v>
      </c>
      <c r="CX25" s="178">
        <v>41.3</v>
      </c>
      <c r="CY25" s="166" t="s">
        <v>392</v>
      </c>
      <c r="CZ25" s="166" t="s">
        <v>392</v>
      </c>
      <c r="DA25" s="166" t="s">
        <v>392</v>
      </c>
      <c r="DB25" s="166" t="s">
        <v>392</v>
      </c>
      <c r="DC25" s="166" t="s">
        <v>392</v>
      </c>
      <c r="DD25" s="176">
        <v>3.77</v>
      </c>
      <c r="DE25" s="177" t="s">
        <v>392</v>
      </c>
      <c r="DF25" s="166" t="s">
        <v>392</v>
      </c>
      <c r="DG25" s="168">
        <v>41.2</v>
      </c>
      <c r="DH25" s="166" t="s">
        <v>392</v>
      </c>
      <c r="DI25" s="177" t="s">
        <v>392</v>
      </c>
      <c r="DJ25" s="166">
        <v>7240</v>
      </c>
      <c r="DK25" s="166">
        <v>16600</v>
      </c>
      <c r="DL25" s="166">
        <v>14300</v>
      </c>
      <c r="DM25" s="166">
        <v>404</v>
      </c>
      <c r="DN25" s="166">
        <v>185</v>
      </c>
      <c r="DO25" s="166">
        <v>1930</v>
      </c>
      <c r="DP25" s="166">
        <v>1220</v>
      </c>
      <c r="DQ25" s="168">
        <v>64.5</v>
      </c>
      <c r="DR25" s="166" t="s">
        <v>392</v>
      </c>
      <c r="DS25" s="166" t="s">
        <v>392</v>
      </c>
      <c r="DT25" s="177" t="s">
        <v>392</v>
      </c>
      <c r="DU25" s="166">
        <v>17200</v>
      </c>
      <c r="DV25" s="166">
        <v>43200</v>
      </c>
      <c r="DW25" s="166" t="s">
        <v>392</v>
      </c>
      <c r="DX25" s="166">
        <v>72900</v>
      </c>
      <c r="DY25" s="20">
        <v>221</v>
      </c>
      <c r="DZ25" s="177" t="s">
        <v>392</v>
      </c>
      <c r="EA25" s="180" t="s">
        <v>392</v>
      </c>
      <c r="EB25" s="166">
        <v>2720</v>
      </c>
      <c r="EC25" s="166">
        <v>8110</v>
      </c>
      <c r="ED25" s="166" t="s">
        <v>392</v>
      </c>
      <c r="EE25" s="166" t="s">
        <v>392</v>
      </c>
      <c r="EF25" s="166" t="s">
        <v>392</v>
      </c>
      <c r="EG25" s="166" t="s">
        <v>392</v>
      </c>
      <c r="EH25" s="20" t="s">
        <v>392</v>
      </c>
      <c r="EI25" s="166" t="s">
        <v>392</v>
      </c>
      <c r="EJ25" s="166" t="s">
        <v>392</v>
      </c>
      <c r="EK25" s="166" t="s">
        <v>392</v>
      </c>
      <c r="EL25" s="166" t="s">
        <v>392</v>
      </c>
      <c r="EM25" s="166" t="s">
        <v>392</v>
      </c>
      <c r="EN25" s="166" t="s">
        <v>392</v>
      </c>
      <c r="EO25" s="177" t="s">
        <v>392</v>
      </c>
      <c r="EP25" s="177" t="s">
        <v>392</v>
      </c>
      <c r="EQ25" s="177" t="s">
        <v>392</v>
      </c>
      <c r="ER25" s="177" t="s">
        <v>392</v>
      </c>
      <c r="ES25" s="177" t="s">
        <v>392</v>
      </c>
      <c r="ET25" s="177" t="s">
        <v>392</v>
      </c>
      <c r="EU25" s="168">
        <v>79</v>
      </c>
      <c r="EV25" s="177">
        <v>968</v>
      </c>
      <c r="EW25" s="177">
        <v>2820</v>
      </c>
      <c r="EX25" s="177">
        <v>3120</v>
      </c>
    </row>
    <row r="26" spans="1:154" x14ac:dyDescent="0.2">
      <c r="A26" s="166" t="s">
        <v>439</v>
      </c>
      <c r="B26" s="167" t="s">
        <v>204</v>
      </c>
      <c r="C26" s="166">
        <v>211</v>
      </c>
      <c r="D26" s="168">
        <v>62.1</v>
      </c>
      <c r="E26" s="168">
        <v>39.4</v>
      </c>
      <c r="F26" s="181">
        <v>39.375</v>
      </c>
      <c r="G26" s="166" t="s">
        <v>392</v>
      </c>
      <c r="H26" s="166" t="s">
        <v>392</v>
      </c>
      <c r="I26" s="166" t="s">
        <v>392</v>
      </c>
      <c r="J26" s="168">
        <v>11.8</v>
      </c>
      <c r="K26" s="169">
        <v>11.75</v>
      </c>
      <c r="L26" s="169" t="s">
        <v>392</v>
      </c>
      <c r="M26" s="166" t="s">
        <v>392</v>
      </c>
      <c r="N26" s="166" t="s">
        <v>392</v>
      </c>
      <c r="O26" s="179">
        <v>0.75</v>
      </c>
      <c r="P26" s="169">
        <v>0.75</v>
      </c>
      <c r="Q26" s="171">
        <v>0.375</v>
      </c>
      <c r="R26" s="170">
        <v>1.42</v>
      </c>
      <c r="S26" s="172">
        <v>1.4375</v>
      </c>
      <c r="T26" s="166" t="s">
        <v>392</v>
      </c>
      <c r="U26" s="166" t="s">
        <v>392</v>
      </c>
      <c r="V26" s="166" t="s">
        <v>392</v>
      </c>
      <c r="W26" s="173">
        <v>2.6</v>
      </c>
      <c r="X26" s="174">
        <v>2.6875</v>
      </c>
      <c r="Y26" s="175">
        <v>1.5625</v>
      </c>
      <c r="Z26" s="166" t="s">
        <v>392</v>
      </c>
      <c r="AA26" s="166" t="s">
        <v>392</v>
      </c>
      <c r="AB26" s="166" t="s">
        <v>392</v>
      </c>
      <c r="AC26" s="166" t="s">
        <v>392</v>
      </c>
      <c r="AD26" s="166" t="s">
        <v>392</v>
      </c>
      <c r="AE26" s="176">
        <v>4.17</v>
      </c>
      <c r="AF26" s="166" t="s">
        <v>392</v>
      </c>
      <c r="AG26" s="166" t="s">
        <v>392</v>
      </c>
      <c r="AH26" s="168">
        <v>45.6</v>
      </c>
      <c r="AI26" s="166" t="s">
        <v>392</v>
      </c>
      <c r="AJ26" s="166" t="s">
        <v>392</v>
      </c>
      <c r="AK26" s="166">
        <v>15500</v>
      </c>
      <c r="AL26" s="166">
        <v>906</v>
      </c>
      <c r="AM26" s="166">
        <v>786</v>
      </c>
      <c r="AN26" s="168">
        <v>15.8</v>
      </c>
      <c r="AO26" s="166">
        <v>390</v>
      </c>
      <c r="AP26" s="166">
        <v>105</v>
      </c>
      <c r="AQ26" s="168">
        <v>66.099999999999994</v>
      </c>
      <c r="AR26" s="170">
        <v>2.5099999999999998</v>
      </c>
      <c r="AS26" s="166" t="s">
        <v>392</v>
      </c>
      <c r="AT26" s="166" t="s">
        <v>392</v>
      </c>
      <c r="AU26" s="166" t="s">
        <v>392</v>
      </c>
      <c r="AV26" s="168">
        <v>30.4</v>
      </c>
      <c r="AW26" s="166">
        <v>141000</v>
      </c>
      <c r="AX26" s="166" t="s">
        <v>392</v>
      </c>
      <c r="AY26" s="166">
        <v>112</v>
      </c>
      <c r="AZ26" s="177">
        <v>468</v>
      </c>
      <c r="BA26" s="177" t="s">
        <v>392</v>
      </c>
      <c r="BB26" s="166" t="s">
        <v>392</v>
      </c>
      <c r="BC26" s="166">
        <v>148</v>
      </c>
      <c r="BD26" s="166">
        <v>442</v>
      </c>
      <c r="BE26" s="166" t="s">
        <v>392</v>
      </c>
      <c r="BF26" s="166" t="s">
        <v>392</v>
      </c>
      <c r="BG26" s="166" t="s">
        <v>392</v>
      </c>
      <c r="BH26" s="166" t="s">
        <v>392</v>
      </c>
      <c r="BI26" s="166" t="s">
        <v>392</v>
      </c>
      <c r="BJ26" s="166" t="s">
        <v>392</v>
      </c>
      <c r="BK26" s="166" t="s">
        <v>392</v>
      </c>
      <c r="BL26" s="166" t="s">
        <v>392</v>
      </c>
      <c r="BM26" s="166" t="s">
        <v>392</v>
      </c>
      <c r="BN26" s="166" t="s">
        <v>392</v>
      </c>
      <c r="BO26" s="166" t="s">
        <v>392</v>
      </c>
      <c r="BP26" s="166" t="s">
        <v>392</v>
      </c>
      <c r="BQ26" s="166" t="s">
        <v>392</v>
      </c>
      <c r="BR26" s="166" t="s">
        <v>392</v>
      </c>
      <c r="BS26" s="166" t="s">
        <v>392</v>
      </c>
      <c r="BT26" s="166" t="s">
        <v>392</v>
      </c>
      <c r="BU26" s="166" t="s">
        <v>392</v>
      </c>
      <c r="BV26" s="166">
        <v>3.07</v>
      </c>
      <c r="BW26" s="168">
        <v>38</v>
      </c>
      <c r="BX26" s="177">
        <v>110</v>
      </c>
      <c r="BY26" s="177">
        <v>122</v>
      </c>
      <c r="BZ26" s="166" t="s">
        <v>440</v>
      </c>
      <c r="CA26" s="166" t="s">
        <v>440</v>
      </c>
      <c r="CB26" s="166">
        <v>314</v>
      </c>
      <c r="CC26" s="177">
        <v>40100</v>
      </c>
      <c r="CD26" s="166">
        <v>1000</v>
      </c>
      <c r="CE26" s="177">
        <v>1000</v>
      </c>
      <c r="CF26" s="166" t="s">
        <v>392</v>
      </c>
      <c r="CG26" s="166" t="s">
        <v>392</v>
      </c>
      <c r="CH26" s="166" t="s">
        <v>392</v>
      </c>
      <c r="CI26" s="166">
        <v>300</v>
      </c>
      <c r="CJ26" s="177">
        <v>298</v>
      </c>
      <c r="CK26" s="169" t="s">
        <v>392</v>
      </c>
      <c r="CL26" s="166" t="s">
        <v>392</v>
      </c>
      <c r="CM26" s="166" t="s">
        <v>392</v>
      </c>
      <c r="CN26" s="168">
        <v>19.100000000000001</v>
      </c>
      <c r="CO26" s="168">
        <v>19</v>
      </c>
      <c r="CP26" s="177">
        <v>9.52</v>
      </c>
      <c r="CQ26" s="168">
        <v>36.1</v>
      </c>
      <c r="CR26" s="168">
        <v>36.5</v>
      </c>
      <c r="CS26" s="166" t="s">
        <v>392</v>
      </c>
      <c r="CT26" s="166" t="s">
        <v>392</v>
      </c>
      <c r="CU26" s="166" t="s">
        <v>392</v>
      </c>
      <c r="CV26" s="168">
        <v>66</v>
      </c>
      <c r="CW26" s="168">
        <v>68.3</v>
      </c>
      <c r="CX26" s="178">
        <v>39.700000000000003</v>
      </c>
      <c r="CY26" s="166" t="s">
        <v>392</v>
      </c>
      <c r="CZ26" s="166" t="s">
        <v>392</v>
      </c>
      <c r="DA26" s="166" t="s">
        <v>392</v>
      </c>
      <c r="DB26" s="166" t="s">
        <v>392</v>
      </c>
      <c r="DC26" s="166" t="s">
        <v>392</v>
      </c>
      <c r="DD26" s="176">
        <v>4.17</v>
      </c>
      <c r="DE26" s="177" t="s">
        <v>392</v>
      </c>
      <c r="DF26" s="166" t="s">
        <v>392</v>
      </c>
      <c r="DG26" s="168">
        <v>45.6</v>
      </c>
      <c r="DH26" s="166" t="s">
        <v>392</v>
      </c>
      <c r="DI26" s="177" t="s">
        <v>392</v>
      </c>
      <c r="DJ26" s="166">
        <v>6450</v>
      </c>
      <c r="DK26" s="166">
        <v>14800</v>
      </c>
      <c r="DL26" s="166">
        <v>12900</v>
      </c>
      <c r="DM26" s="166">
        <v>401</v>
      </c>
      <c r="DN26" s="166">
        <v>162</v>
      </c>
      <c r="DO26" s="166">
        <v>1720</v>
      </c>
      <c r="DP26" s="166">
        <v>1080</v>
      </c>
      <c r="DQ26" s="168">
        <v>63.8</v>
      </c>
      <c r="DR26" s="166" t="s">
        <v>392</v>
      </c>
      <c r="DS26" s="166" t="s">
        <v>392</v>
      </c>
      <c r="DT26" s="177" t="s">
        <v>392</v>
      </c>
      <c r="DU26" s="166">
        <v>12700</v>
      </c>
      <c r="DV26" s="166">
        <v>37900</v>
      </c>
      <c r="DW26" s="166" t="s">
        <v>392</v>
      </c>
      <c r="DX26" s="166">
        <v>72300</v>
      </c>
      <c r="DY26" s="20">
        <v>195</v>
      </c>
      <c r="DZ26" s="177" t="s">
        <v>392</v>
      </c>
      <c r="EA26" s="180" t="s">
        <v>392</v>
      </c>
      <c r="EB26" s="166">
        <v>2430</v>
      </c>
      <c r="EC26" s="166">
        <v>7240</v>
      </c>
      <c r="ED26" s="166" t="s">
        <v>392</v>
      </c>
      <c r="EE26" s="166" t="s">
        <v>392</v>
      </c>
      <c r="EF26" s="166" t="s">
        <v>392</v>
      </c>
      <c r="EG26" s="166" t="s">
        <v>392</v>
      </c>
      <c r="EH26" s="20" t="s">
        <v>392</v>
      </c>
      <c r="EI26" s="166" t="s">
        <v>392</v>
      </c>
      <c r="EJ26" s="166" t="s">
        <v>392</v>
      </c>
      <c r="EK26" s="166" t="s">
        <v>392</v>
      </c>
      <c r="EL26" s="166" t="s">
        <v>392</v>
      </c>
      <c r="EM26" s="166" t="s">
        <v>392</v>
      </c>
      <c r="EN26" s="166" t="s">
        <v>392</v>
      </c>
      <c r="EO26" s="177" t="s">
        <v>392</v>
      </c>
      <c r="EP26" s="177" t="s">
        <v>392</v>
      </c>
      <c r="EQ26" s="177" t="s">
        <v>392</v>
      </c>
      <c r="ER26" s="177" t="s">
        <v>392</v>
      </c>
      <c r="ES26" s="177" t="s">
        <v>392</v>
      </c>
      <c r="ET26" s="177" t="s">
        <v>392</v>
      </c>
      <c r="EU26" s="168">
        <v>78</v>
      </c>
      <c r="EV26" s="177">
        <v>965</v>
      </c>
      <c r="EW26" s="177">
        <v>2790</v>
      </c>
      <c r="EX26" s="177">
        <v>3100</v>
      </c>
    </row>
    <row r="27" spans="1:154" x14ac:dyDescent="0.2">
      <c r="A27" s="166" t="s">
        <v>441</v>
      </c>
      <c r="B27" s="167" t="s">
        <v>204</v>
      </c>
      <c r="C27" s="166">
        <v>183</v>
      </c>
      <c r="D27" s="168">
        <v>53.3</v>
      </c>
      <c r="E27" s="168">
        <v>39</v>
      </c>
      <c r="F27" s="181">
        <v>39</v>
      </c>
      <c r="G27" s="166" t="s">
        <v>392</v>
      </c>
      <c r="H27" s="166" t="s">
        <v>392</v>
      </c>
      <c r="I27" s="166" t="s">
        <v>392</v>
      </c>
      <c r="J27" s="168">
        <v>11.8</v>
      </c>
      <c r="K27" s="169">
        <v>11.75</v>
      </c>
      <c r="L27" s="169" t="s">
        <v>392</v>
      </c>
      <c r="M27" s="166" t="s">
        <v>392</v>
      </c>
      <c r="N27" s="166" t="s">
        <v>392</v>
      </c>
      <c r="O27" s="179">
        <v>0.65</v>
      </c>
      <c r="P27" s="169">
        <v>0.625</v>
      </c>
      <c r="Q27" s="171">
        <v>0.3125</v>
      </c>
      <c r="R27" s="170">
        <v>1.2</v>
      </c>
      <c r="S27" s="172">
        <v>1.1875</v>
      </c>
      <c r="T27" s="166" t="s">
        <v>392</v>
      </c>
      <c r="U27" s="166" t="s">
        <v>392</v>
      </c>
      <c r="V27" s="166" t="s">
        <v>392</v>
      </c>
      <c r="W27" s="173">
        <v>2.38</v>
      </c>
      <c r="X27" s="174">
        <v>2.5</v>
      </c>
      <c r="Y27" s="175">
        <v>1.5625</v>
      </c>
      <c r="Z27" s="166" t="s">
        <v>392</v>
      </c>
      <c r="AA27" s="166" t="s">
        <v>392</v>
      </c>
      <c r="AB27" s="166" t="s">
        <v>392</v>
      </c>
      <c r="AC27" s="166" t="s">
        <v>392</v>
      </c>
      <c r="AD27" s="166" t="s">
        <v>392</v>
      </c>
      <c r="AE27" s="176">
        <v>4.92</v>
      </c>
      <c r="AF27" s="166" t="s">
        <v>392</v>
      </c>
      <c r="AG27" s="166" t="s">
        <v>392</v>
      </c>
      <c r="AH27" s="168">
        <v>52.6</v>
      </c>
      <c r="AI27" s="166" t="s">
        <v>392</v>
      </c>
      <c r="AJ27" s="166" t="s">
        <v>392</v>
      </c>
      <c r="AK27" s="166">
        <v>13200</v>
      </c>
      <c r="AL27" s="166">
        <v>774</v>
      </c>
      <c r="AM27" s="166">
        <v>675</v>
      </c>
      <c r="AN27" s="168">
        <v>15.7</v>
      </c>
      <c r="AO27" s="166">
        <v>331</v>
      </c>
      <c r="AP27" s="168">
        <v>88.3</v>
      </c>
      <c r="AQ27" s="168">
        <v>56</v>
      </c>
      <c r="AR27" s="170">
        <v>2.4900000000000002</v>
      </c>
      <c r="AS27" s="166" t="s">
        <v>392</v>
      </c>
      <c r="AT27" s="166" t="s">
        <v>392</v>
      </c>
      <c r="AU27" s="166" t="s">
        <v>392</v>
      </c>
      <c r="AV27" s="168">
        <v>19.3</v>
      </c>
      <c r="AW27" s="166">
        <v>118000</v>
      </c>
      <c r="AX27" s="166" t="s">
        <v>392</v>
      </c>
      <c r="AY27" s="166">
        <v>112</v>
      </c>
      <c r="AZ27" s="177">
        <v>395</v>
      </c>
      <c r="BA27" s="177" t="s">
        <v>392</v>
      </c>
      <c r="BB27" s="166" t="s">
        <v>392</v>
      </c>
      <c r="BC27" s="166">
        <v>126</v>
      </c>
      <c r="BD27" s="166">
        <v>376</v>
      </c>
      <c r="BE27" s="166" t="s">
        <v>392</v>
      </c>
      <c r="BF27" s="166" t="s">
        <v>392</v>
      </c>
      <c r="BG27" s="166" t="s">
        <v>392</v>
      </c>
      <c r="BH27" s="166" t="s">
        <v>392</v>
      </c>
      <c r="BI27" s="166" t="s">
        <v>392</v>
      </c>
      <c r="BJ27" s="166" t="s">
        <v>392</v>
      </c>
      <c r="BK27" s="166" t="s">
        <v>392</v>
      </c>
      <c r="BL27" s="166" t="s">
        <v>392</v>
      </c>
      <c r="BM27" s="166" t="s">
        <v>392</v>
      </c>
      <c r="BN27" s="166" t="s">
        <v>392</v>
      </c>
      <c r="BO27" s="166" t="s">
        <v>392</v>
      </c>
      <c r="BP27" s="166" t="s">
        <v>392</v>
      </c>
      <c r="BQ27" s="166" t="s">
        <v>392</v>
      </c>
      <c r="BR27" s="166" t="s">
        <v>392</v>
      </c>
      <c r="BS27" s="166" t="s">
        <v>392</v>
      </c>
      <c r="BT27" s="166" t="s">
        <v>392</v>
      </c>
      <c r="BU27" s="166" t="s">
        <v>392</v>
      </c>
      <c r="BV27" s="166">
        <v>3.04</v>
      </c>
      <c r="BW27" s="166">
        <v>37.799999999999997</v>
      </c>
      <c r="BX27" s="177">
        <v>110</v>
      </c>
      <c r="BY27" s="177">
        <v>122</v>
      </c>
      <c r="BZ27" s="166" t="s">
        <v>442</v>
      </c>
      <c r="CA27" s="166" t="s">
        <v>442</v>
      </c>
      <c r="CB27" s="166">
        <v>272</v>
      </c>
      <c r="CC27" s="177">
        <v>34400</v>
      </c>
      <c r="CD27" s="166">
        <v>991</v>
      </c>
      <c r="CE27" s="177">
        <v>991</v>
      </c>
      <c r="CF27" s="166" t="s">
        <v>392</v>
      </c>
      <c r="CG27" s="166" t="s">
        <v>392</v>
      </c>
      <c r="CH27" s="166" t="s">
        <v>392</v>
      </c>
      <c r="CI27" s="166">
        <v>300</v>
      </c>
      <c r="CJ27" s="177">
        <v>298</v>
      </c>
      <c r="CK27" s="169" t="s">
        <v>392</v>
      </c>
      <c r="CL27" s="166" t="s">
        <v>392</v>
      </c>
      <c r="CM27" s="166" t="s">
        <v>392</v>
      </c>
      <c r="CN27" s="168">
        <v>16.5</v>
      </c>
      <c r="CO27" s="177">
        <v>15.9</v>
      </c>
      <c r="CP27" s="177">
        <v>7.94</v>
      </c>
      <c r="CQ27" s="168">
        <v>30.5</v>
      </c>
      <c r="CR27" s="168">
        <v>30.2</v>
      </c>
      <c r="CS27" s="166" t="s">
        <v>392</v>
      </c>
      <c r="CT27" s="166" t="s">
        <v>392</v>
      </c>
      <c r="CU27" s="166" t="s">
        <v>392</v>
      </c>
      <c r="CV27" s="168">
        <v>60.5</v>
      </c>
      <c r="CW27" s="168">
        <v>63.5</v>
      </c>
      <c r="CX27" s="178">
        <v>39.700000000000003</v>
      </c>
      <c r="CY27" s="166" t="s">
        <v>392</v>
      </c>
      <c r="CZ27" s="166" t="s">
        <v>392</v>
      </c>
      <c r="DA27" s="166" t="s">
        <v>392</v>
      </c>
      <c r="DB27" s="166" t="s">
        <v>392</v>
      </c>
      <c r="DC27" s="166" t="s">
        <v>392</v>
      </c>
      <c r="DD27" s="176">
        <v>4.92</v>
      </c>
      <c r="DE27" s="177" t="s">
        <v>392</v>
      </c>
      <c r="DF27" s="166" t="s">
        <v>392</v>
      </c>
      <c r="DG27" s="168">
        <v>52.6</v>
      </c>
      <c r="DH27" s="166" t="s">
        <v>392</v>
      </c>
      <c r="DI27" s="177" t="s">
        <v>392</v>
      </c>
      <c r="DJ27" s="166">
        <v>5490</v>
      </c>
      <c r="DK27" s="166">
        <v>12700</v>
      </c>
      <c r="DL27" s="166">
        <v>11100</v>
      </c>
      <c r="DM27" s="166">
        <v>399</v>
      </c>
      <c r="DN27" s="166">
        <v>138</v>
      </c>
      <c r="DO27" s="166">
        <v>1450</v>
      </c>
      <c r="DP27" s="166">
        <v>918</v>
      </c>
      <c r="DQ27" s="168">
        <v>63.2</v>
      </c>
      <c r="DR27" s="166" t="s">
        <v>392</v>
      </c>
      <c r="DS27" s="166" t="s">
        <v>392</v>
      </c>
      <c r="DT27" s="177" t="s">
        <v>392</v>
      </c>
      <c r="DU27" s="166">
        <v>8030</v>
      </c>
      <c r="DV27" s="166">
        <v>31700</v>
      </c>
      <c r="DW27" s="166" t="s">
        <v>392</v>
      </c>
      <c r="DX27" s="166">
        <v>72300</v>
      </c>
      <c r="DY27" s="20">
        <v>164</v>
      </c>
      <c r="DZ27" s="177" t="s">
        <v>392</v>
      </c>
      <c r="EA27" s="180" t="s">
        <v>392</v>
      </c>
      <c r="EB27" s="166">
        <v>2060</v>
      </c>
      <c r="EC27" s="166">
        <v>6160</v>
      </c>
      <c r="ED27" s="166" t="s">
        <v>392</v>
      </c>
      <c r="EE27" s="166" t="s">
        <v>392</v>
      </c>
      <c r="EF27" s="166" t="s">
        <v>392</v>
      </c>
      <c r="EG27" s="166" t="s">
        <v>392</v>
      </c>
      <c r="EH27" s="20" t="s">
        <v>392</v>
      </c>
      <c r="EI27" s="166" t="s">
        <v>392</v>
      </c>
      <c r="EJ27" s="166" t="s">
        <v>392</v>
      </c>
      <c r="EK27" s="166" t="s">
        <v>392</v>
      </c>
      <c r="EL27" s="166" t="s">
        <v>392</v>
      </c>
      <c r="EM27" s="166" t="s">
        <v>392</v>
      </c>
      <c r="EN27" s="166" t="s">
        <v>392</v>
      </c>
      <c r="EO27" s="177" t="s">
        <v>392</v>
      </c>
      <c r="EP27" s="177" t="s">
        <v>392</v>
      </c>
      <c r="EQ27" s="177" t="s">
        <v>392</v>
      </c>
      <c r="ER27" s="177" t="s">
        <v>392</v>
      </c>
      <c r="ES27" s="177" t="s">
        <v>392</v>
      </c>
      <c r="ET27" s="177" t="s">
        <v>392</v>
      </c>
      <c r="EU27" s="177">
        <v>77.2</v>
      </c>
      <c r="EV27" s="177">
        <v>960</v>
      </c>
      <c r="EW27" s="177">
        <v>2790</v>
      </c>
      <c r="EX27" s="177">
        <v>3100</v>
      </c>
    </row>
    <row r="28" spans="1:154" x14ac:dyDescent="0.2">
      <c r="A28" s="166" t="s">
        <v>443</v>
      </c>
      <c r="B28" s="167" t="s">
        <v>204</v>
      </c>
      <c r="C28" s="166">
        <v>167</v>
      </c>
      <c r="D28" s="168">
        <v>49.3</v>
      </c>
      <c r="E28" s="168">
        <v>38.6</v>
      </c>
      <c r="F28" s="181">
        <v>38.625</v>
      </c>
      <c r="G28" s="166" t="s">
        <v>392</v>
      </c>
      <c r="H28" s="166" t="s">
        <v>392</v>
      </c>
      <c r="I28" s="166" t="s">
        <v>392</v>
      </c>
      <c r="J28" s="168">
        <v>11.8</v>
      </c>
      <c r="K28" s="169">
        <v>11.75</v>
      </c>
      <c r="L28" s="169" t="s">
        <v>392</v>
      </c>
      <c r="M28" s="166" t="s">
        <v>392</v>
      </c>
      <c r="N28" s="166" t="s">
        <v>392</v>
      </c>
      <c r="O28" s="179">
        <v>0.65</v>
      </c>
      <c r="P28" s="169">
        <v>0.625</v>
      </c>
      <c r="Q28" s="171">
        <v>0.3125</v>
      </c>
      <c r="R28" s="170">
        <v>1.03</v>
      </c>
      <c r="S28" s="172">
        <v>1</v>
      </c>
      <c r="T28" s="166" t="s">
        <v>392</v>
      </c>
      <c r="U28" s="166" t="s">
        <v>392</v>
      </c>
      <c r="V28" s="166" t="s">
        <v>392</v>
      </c>
      <c r="W28" s="173">
        <v>2.21</v>
      </c>
      <c r="X28" s="174">
        <v>2.3125</v>
      </c>
      <c r="Y28" s="175">
        <v>1.5625</v>
      </c>
      <c r="Z28" s="166" t="s">
        <v>392</v>
      </c>
      <c r="AA28" s="166" t="s">
        <v>392</v>
      </c>
      <c r="AB28" s="166" t="s">
        <v>392</v>
      </c>
      <c r="AC28" s="166" t="s">
        <v>392</v>
      </c>
      <c r="AD28" s="166" t="s">
        <v>392</v>
      </c>
      <c r="AE28" s="176">
        <v>5.76</v>
      </c>
      <c r="AF28" s="166" t="s">
        <v>392</v>
      </c>
      <c r="AG28" s="166" t="s">
        <v>392</v>
      </c>
      <c r="AH28" s="168">
        <v>52.6</v>
      </c>
      <c r="AI28" s="166" t="s">
        <v>392</v>
      </c>
      <c r="AJ28" s="166" t="s">
        <v>392</v>
      </c>
      <c r="AK28" s="166">
        <v>11600</v>
      </c>
      <c r="AL28" s="166">
        <v>693</v>
      </c>
      <c r="AM28" s="166">
        <v>600</v>
      </c>
      <c r="AN28" s="168">
        <v>15.3</v>
      </c>
      <c r="AO28" s="166">
        <v>283</v>
      </c>
      <c r="AP28" s="168">
        <v>76</v>
      </c>
      <c r="AQ28" s="168">
        <v>47.9</v>
      </c>
      <c r="AR28" s="170">
        <v>2.4</v>
      </c>
      <c r="AS28" s="166" t="s">
        <v>392</v>
      </c>
      <c r="AT28" s="166" t="s">
        <v>392</v>
      </c>
      <c r="AU28" s="166" t="s">
        <v>392</v>
      </c>
      <c r="AV28" s="168">
        <v>14</v>
      </c>
      <c r="AW28" s="166">
        <v>99700</v>
      </c>
      <c r="AX28" s="166" t="s">
        <v>392</v>
      </c>
      <c r="AY28" s="166">
        <v>111</v>
      </c>
      <c r="AZ28" s="177">
        <v>336</v>
      </c>
      <c r="BA28" s="177" t="s">
        <v>392</v>
      </c>
      <c r="BB28" s="166" t="s">
        <v>392</v>
      </c>
      <c r="BC28" s="166">
        <v>107</v>
      </c>
      <c r="BD28" s="166">
        <v>336</v>
      </c>
      <c r="BE28" s="166" t="s">
        <v>392</v>
      </c>
      <c r="BF28" s="166" t="s">
        <v>392</v>
      </c>
      <c r="BG28" s="166" t="s">
        <v>392</v>
      </c>
      <c r="BH28" s="166" t="s">
        <v>392</v>
      </c>
      <c r="BI28" s="166" t="s">
        <v>392</v>
      </c>
      <c r="BJ28" s="166" t="s">
        <v>392</v>
      </c>
      <c r="BK28" s="166" t="s">
        <v>392</v>
      </c>
      <c r="BL28" s="166" t="s">
        <v>392</v>
      </c>
      <c r="BM28" s="166" t="s">
        <v>392</v>
      </c>
      <c r="BN28" s="166" t="s">
        <v>392</v>
      </c>
      <c r="BO28" s="166" t="s">
        <v>392</v>
      </c>
      <c r="BP28" s="166" t="s">
        <v>392</v>
      </c>
      <c r="BQ28" s="166" t="s">
        <v>392</v>
      </c>
      <c r="BR28" s="166" t="s">
        <v>392</v>
      </c>
      <c r="BS28" s="166" t="s">
        <v>392</v>
      </c>
      <c r="BT28" s="166" t="s">
        <v>392</v>
      </c>
      <c r="BU28" s="166" t="s">
        <v>392</v>
      </c>
      <c r="BV28" s="166">
        <v>2.98</v>
      </c>
      <c r="BW28" s="166">
        <v>37.6</v>
      </c>
      <c r="BX28" s="177">
        <v>109</v>
      </c>
      <c r="BY28" s="177">
        <v>121</v>
      </c>
      <c r="BZ28" s="166" t="s">
        <v>444</v>
      </c>
      <c r="CA28" s="166" t="s">
        <v>444</v>
      </c>
      <c r="CB28" s="166">
        <v>249</v>
      </c>
      <c r="CC28" s="177">
        <v>31800</v>
      </c>
      <c r="CD28" s="166">
        <v>980</v>
      </c>
      <c r="CE28" s="177">
        <v>981</v>
      </c>
      <c r="CF28" s="166" t="s">
        <v>392</v>
      </c>
      <c r="CG28" s="166" t="s">
        <v>392</v>
      </c>
      <c r="CH28" s="166" t="s">
        <v>392</v>
      </c>
      <c r="CI28" s="166">
        <v>300</v>
      </c>
      <c r="CJ28" s="177">
        <v>298</v>
      </c>
      <c r="CK28" s="169" t="s">
        <v>392</v>
      </c>
      <c r="CL28" s="166" t="s">
        <v>392</v>
      </c>
      <c r="CM28" s="166" t="s">
        <v>392</v>
      </c>
      <c r="CN28" s="168">
        <v>16.5</v>
      </c>
      <c r="CO28" s="177">
        <v>15.9</v>
      </c>
      <c r="CP28" s="177">
        <v>7.94</v>
      </c>
      <c r="CQ28" s="168">
        <v>26.2</v>
      </c>
      <c r="CR28" s="168">
        <v>25.4</v>
      </c>
      <c r="CS28" s="166" t="s">
        <v>392</v>
      </c>
      <c r="CT28" s="166" t="s">
        <v>392</v>
      </c>
      <c r="CU28" s="166" t="s">
        <v>392</v>
      </c>
      <c r="CV28" s="168">
        <v>56.1</v>
      </c>
      <c r="CW28" s="168">
        <v>58.7</v>
      </c>
      <c r="CX28" s="178">
        <v>39.700000000000003</v>
      </c>
      <c r="CY28" s="166" t="s">
        <v>392</v>
      </c>
      <c r="CZ28" s="166" t="s">
        <v>392</v>
      </c>
      <c r="DA28" s="166" t="s">
        <v>392</v>
      </c>
      <c r="DB28" s="166" t="s">
        <v>392</v>
      </c>
      <c r="DC28" s="166" t="s">
        <v>392</v>
      </c>
      <c r="DD28" s="176">
        <v>5.76</v>
      </c>
      <c r="DE28" s="177" t="s">
        <v>392</v>
      </c>
      <c r="DF28" s="166" t="s">
        <v>392</v>
      </c>
      <c r="DG28" s="168">
        <v>52.6</v>
      </c>
      <c r="DH28" s="166" t="s">
        <v>392</v>
      </c>
      <c r="DI28" s="177" t="s">
        <v>392</v>
      </c>
      <c r="DJ28" s="166">
        <v>4830</v>
      </c>
      <c r="DK28" s="166">
        <v>11400</v>
      </c>
      <c r="DL28" s="166">
        <v>9830</v>
      </c>
      <c r="DM28" s="166">
        <v>389</v>
      </c>
      <c r="DN28" s="166">
        <v>118</v>
      </c>
      <c r="DO28" s="166">
        <v>1250</v>
      </c>
      <c r="DP28" s="166">
        <v>785</v>
      </c>
      <c r="DQ28" s="168">
        <v>61</v>
      </c>
      <c r="DR28" s="166" t="s">
        <v>392</v>
      </c>
      <c r="DS28" s="166" t="s">
        <v>392</v>
      </c>
      <c r="DT28" s="177" t="s">
        <v>392</v>
      </c>
      <c r="DU28" s="166">
        <v>5830</v>
      </c>
      <c r="DV28" s="166">
        <v>26800</v>
      </c>
      <c r="DW28" s="166" t="s">
        <v>392</v>
      </c>
      <c r="DX28" s="166">
        <v>71600</v>
      </c>
      <c r="DY28" s="20">
        <v>140</v>
      </c>
      <c r="DZ28" s="177" t="s">
        <v>392</v>
      </c>
      <c r="EA28" s="180" t="s">
        <v>392</v>
      </c>
      <c r="EB28" s="166">
        <v>1750</v>
      </c>
      <c r="EC28" s="166">
        <v>5510</v>
      </c>
      <c r="ED28" s="166" t="s">
        <v>392</v>
      </c>
      <c r="EE28" s="166" t="s">
        <v>392</v>
      </c>
      <c r="EF28" s="166" t="s">
        <v>392</v>
      </c>
      <c r="EG28" s="166" t="s">
        <v>392</v>
      </c>
      <c r="EH28" s="20" t="s">
        <v>392</v>
      </c>
      <c r="EI28" s="166" t="s">
        <v>392</v>
      </c>
      <c r="EJ28" s="166" t="s">
        <v>392</v>
      </c>
      <c r="EK28" s="166" t="s">
        <v>392</v>
      </c>
      <c r="EL28" s="166" t="s">
        <v>392</v>
      </c>
      <c r="EM28" s="166" t="s">
        <v>392</v>
      </c>
      <c r="EN28" s="166" t="s">
        <v>392</v>
      </c>
      <c r="EO28" s="177" t="s">
        <v>392</v>
      </c>
      <c r="EP28" s="177" t="s">
        <v>392</v>
      </c>
      <c r="EQ28" s="177" t="s">
        <v>392</v>
      </c>
      <c r="ER28" s="177" t="s">
        <v>392</v>
      </c>
      <c r="ES28" s="177" t="s">
        <v>392</v>
      </c>
      <c r="ET28" s="177" t="s">
        <v>392</v>
      </c>
      <c r="EU28" s="177">
        <v>75.7</v>
      </c>
      <c r="EV28" s="177">
        <v>955</v>
      </c>
      <c r="EW28" s="177">
        <v>2770</v>
      </c>
      <c r="EX28" s="177">
        <v>3070</v>
      </c>
    </row>
    <row r="29" spans="1:154" x14ac:dyDescent="0.2">
      <c r="A29" s="166" t="s">
        <v>445</v>
      </c>
      <c r="B29" s="167" t="s">
        <v>204</v>
      </c>
      <c r="C29" s="166">
        <v>149</v>
      </c>
      <c r="D29" s="168">
        <v>43.8</v>
      </c>
      <c r="E29" s="168">
        <v>38.200000000000003</v>
      </c>
      <c r="F29" s="181">
        <v>38.25</v>
      </c>
      <c r="G29" s="166" t="s">
        <v>392</v>
      </c>
      <c r="H29" s="166" t="s">
        <v>392</v>
      </c>
      <c r="I29" s="166" t="s">
        <v>392</v>
      </c>
      <c r="J29" s="168">
        <v>11.8</v>
      </c>
      <c r="K29" s="169">
        <v>11.75</v>
      </c>
      <c r="L29" s="169" t="s">
        <v>392</v>
      </c>
      <c r="M29" s="166" t="s">
        <v>392</v>
      </c>
      <c r="N29" s="166" t="s">
        <v>392</v>
      </c>
      <c r="O29" s="179">
        <v>0.63</v>
      </c>
      <c r="P29" s="169">
        <v>0.625</v>
      </c>
      <c r="Q29" s="171">
        <v>0.3125</v>
      </c>
      <c r="R29" s="179">
        <v>0.83</v>
      </c>
      <c r="S29" s="172">
        <v>0.8125</v>
      </c>
      <c r="T29" s="166" t="s">
        <v>392</v>
      </c>
      <c r="U29" s="166" t="s">
        <v>392</v>
      </c>
      <c r="V29" s="166" t="s">
        <v>392</v>
      </c>
      <c r="W29" s="173">
        <v>2.0099999999999998</v>
      </c>
      <c r="X29" s="174">
        <v>2.125</v>
      </c>
      <c r="Y29" s="175">
        <v>1.5</v>
      </c>
      <c r="Z29" s="166" t="s">
        <v>392</v>
      </c>
      <c r="AA29" s="166" t="s">
        <v>392</v>
      </c>
      <c r="AB29" s="166" t="s">
        <v>392</v>
      </c>
      <c r="AC29" s="166" t="s">
        <v>392</v>
      </c>
      <c r="AD29" s="166" t="s">
        <v>392</v>
      </c>
      <c r="AE29" s="176">
        <v>7.11</v>
      </c>
      <c r="AF29" s="166" t="s">
        <v>392</v>
      </c>
      <c r="AG29" s="166" t="s">
        <v>392</v>
      </c>
      <c r="AH29" s="168">
        <v>54.3</v>
      </c>
      <c r="AI29" s="166" t="s">
        <v>392</v>
      </c>
      <c r="AJ29" s="166" t="s">
        <v>392</v>
      </c>
      <c r="AK29" s="166">
        <v>9800</v>
      </c>
      <c r="AL29" s="166">
        <v>598</v>
      </c>
      <c r="AM29" s="166">
        <v>513</v>
      </c>
      <c r="AN29" s="168">
        <v>15</v>
      </c>
      <c r="AO29" s="166">
        <v>229</v>
      </c>
      <c r="AP29" s="168">
        <v>62.2</v>
      </c>
      <c r="AQ29" s="168">
        <v>38.799999999999997</v>
      </c>
      <c r="AR29" s="170">
        <v>2.29</v>
      </c>
      <c r="AS29" s="166" t="s">
        <v>392</v>
      </c>
      <c r="AT29" s="166" t="s">
        <v>392</v>
      </c>
      <c r="AU29" s="166" t="s">
        <v>392</v>
      </c>
      <c r="AV29" s="170">
        <v>9.36</v>
      </c>
      <c r="AW29" s="166">
        <v>80000</v>
      </c>
      <c r="AX29" s="166" t="s">
        <v>392</v>
      </c>
      <c r="AY29" s="166">
        <v>110</v>
      </c>
      <c r="AZ29" s="177">
        <v>270</v>
      </c>
      <c r="BA29" s="177" t="s">
        <v>392</v>
      </c>
      <c r="BB29" s="166" t="s">
        <v>392</v>
      </c>
      <c r="BC29" s="168">
        <v>86.7</v>
      </c>
      <c r="BD29" s="166">
        <v>288</v>
      </c>
      <c r="BE29" s="166" t="s">
        <v>392</v>
      </c>
      <c r="BF29" s="166" t="s">
        <v>392</v>
      </c>
      <c r="BG29" s="166" t="s">
        <v>392</v>
      </c>
      <c r="BH29" s="166" t="s">
        <v>392</v>
      </c>
      <c r="BI29" s="166" t="s">
        <v>392</v>
      </c>
      <c r="BJ29" s="166" t="s">
        <v>392</v>
      </c>
      <c r="BK29" s="166" t="s">
        <v>392</v>
      </c>
      <c r="BL29" s="166" t="s">
        <v>392</v>
      </c>
      <c r="BM29" s="166" t="s">
        <v>392</v>
      </c>
      <c r="BN29" s="166" t="s">
        <v>392</v>
      </c>
      <c r="BO29" s="166" t="s">
        <v>392</v>
      </c>
      <c r="BP29" s="166" t="s">
        <v>392</v>
      </c>
      <c r="BQ29" s="166" t="s">
        <v>392</v>
      </c>
      <c r="BR29" s="166" t="s">
        <v>392</v>
      </c>
      <c r="BS29" s="166" t="s">
        <v>392</v>
      </c>
      <c r="BT29" s="166" t="s">
        <v>392</v>
      </c>
      <c r="BU29" s="166" t="s">
        <v>392</v>
      </c>
      <c r="BV29" s="166">
        <v>2.89</v>
      </c>
      <c r="BW29" s="166">
        <v>37.4</v>
      </c>
      <c r="BX29" s="177">
        <v>108</v>
      </c>
      <c r="BY29" s="177">
        <v>120</v>
      </c>
      <c r="BZ29" s="166" t="s">
        <v>446</v>
      </c>
      <c r="CA29" s="166" t="s">
        <v>446</v>
      </c>
      <c r="CB29" s="166">
        <v>222</v>
      </c>
      <c r="CC29" s="177">
        <v>28300</v>
      </c>
      <c r="CD29" s="166">
        <v>970</v>
      </c>
      <c r="CE29" s="177">
        <v>972</v>
      </c>
      <c r="CF29" s="166" t="s">
        <v>392</v>
      </c>
      <c r="CG29" s="166" t="s">
        <v>392</v>
      </c>
      <c r="CH29" s="166" t="s">
        <v>392</v>
      </c>
      <c r="CI29" s="166">
        <v>300</v>
      </c>
      <c r="CJ29" s="177">
        <v>298</v>
      </c>
      <c r="CK29" s="169" t="s">
        <v>392</v>
      </c>
      <c r="CL29" s="166" t="s">
        <v>392</v>
      </c>
      <c r="CM29" s="166" t="s">
        <v>392</v>
      </c>
      <c r="CN29" s="168">
        <v>16</v>
      </c>
      <c r="CO29" s="177">
        <v>15.9</v>
      </c>
      <c r="CP29" s="177">
        <v>7.94</v>
      </c>
      <c r="CQ29" s="168">
        <v>21.1</v>
      </c>
      <c r="CR29" s="168">
        <v>20.6</v>
      </c>
      <c r="CS29" s="166" t="s">
        <v>392</v>
      </c>
      <c r="CT29" s="166" t="s">
        <v>392</v>
      </c>
      <c r="CU29" s="166" t="s">
        <v>392</v>
      </c>
      <c r="CV29" s="168">
        <v>51.1</v>
      </c>
      <c r="CW29" s="168">
        <v>54</v>
      </c>
      <c r="CX29" s="178">
        <v>38.1</v>
      </c>
      <c r="CY29" s="166" t="s">
        <v>392</v>
      </c>
      <c r="CZ29" s="166" t="s">
        <v>392</v>
      </c>
      <c r="DA29" s="166" t="s">
        <v>392</v>
      </c>
      <c r="DB29" s="166" t="s">
        <v>392</v>
      </c>
      <c r="DC29" s="166" t="s">
        <v>392</v>
      </c>
      <c r="DD29" s="176">
        <v>7.11</v>
      </c>
      <c r="DE29" s="177" t="s">
        <v>392</v>
      </c>
      <c r="DF29" s="166" t="s">
        <v>392</v>
      </c>
      <c r="DG29" s="168">
        <v>54.3</v>
      </c>
      <c r="DH29" s="166" t="s">
        <v>392</v>
      </c>
      <c r="DI29" s="177" t="s">
        <v>392</v>
      </c>
      <c r="DJ29" s="166">
        <v>4080</v>
      </c>
      <c r="DK29" s="166">
        <v>9800</v>
      </c>
      <c r="DL29" s="166">
        <v>8410</v>
      </c>
      <c r="DM29" s="166">
        <v>381</v>
      </c>
      <c r="DN29" s="168">
        <v>95.3</v>
      </c>
      <c r="DO29" s="166">
        <v>1020</v>
      </c>
      <c r="DP29" s="166">
        <v>636</v>
      </c>
      <c r="DQ29" s="168">
        <v>58.2</v>
      </c>
      <c r="DR29" s="166" t="s">
        <v>392</v>
      </c>
      <c r="DS29" s="166" t="s">
        <v>392</v>
      </c>
      <c r="DT29" s="177" t="s">
        <v>392</v>
      </c>
      <c r="DU29" s="166">
        <v>3900</v>
      </c>
      <c r="DV29" s="166">
        <v>21500</v>
      </c>
      <c r="DW29" s="166" t="s">
        <v>392</v>
      </c>
      <c r="DX29" s="166">
        <v>71000</v>
      </c>
      <c r="DY29" s="20">
        <v>112</v>
      </c>
      <c r="DZ29" s="177" t="s">
        <v>392</v>
      </c>
      <c r="EA29" s="180" t="s">
        <v>392</v>
      </c>
      <c r="EB29" s="166">
        <v>1420</v>
      </c>
      <c r="EC29" s="166">
        <v>4720</v>
      </c>
      <c r="ED29" s="166" t="s">
        <v>392</v>
      </c>
      <c r="EE29" s="166" t="s">
        <v>392</v>
      </c>
      <c r="EF29" s="166" t="s">
        <v>392</v>
      </c>
      <c r="EG29" s="166" t="s">
        <v>392</v>
      </c>
      <c r="EH29" s="20" t="s">
        <v>392</v>
      </c>
      <c r="EI29" s="166" t="s">
        <v>392</v>
      </c>
      <c r="EJ29" s="166" t="s">
        <v>392</v>
      </c>
      <c r="EK29" s="166" t="s">
        <v>392</v>
      </c>
      <c r="EL29" s="166" t="s">
        <v>392</v>
      </c>
      <c r="EM29" s="166" t="s">
        <v>392</v>
      </c>
      <c r="EN29" s="166" t="s">
        <v>392</v>
      </c>
      <c r="EO29" s="177" t="s">
        <v>392</v>
      </c>
      <c r="EP29" s="177" t="s">
        <v>392</v>
      </c>
      <c r="EQ29" s="177" t="s">
        <v>392</v>
      </c>
      <c r="ER29" s="177" t="s">
        <v>392</v>
      </c>
      <c r="ES29" s="177" t="s">
        <v>392</v>
      </c>
      <c r="ET29" s="177" t="s">
        <v>392</v>
      </c>
      <c r="EU29" s="177">
        <v>73.400000000000006</v>
      </c>
      <c r="EV29" s="177">
        <v>950</v>
      </c>
      <c r="EW29" s="177">
        <v>2740</v>
      </c>
      <c r="EX29" s="177">
        <v>3050</v>
      </c>
    </row>
    <row r="30" spans="1:154" x14ac:dyDescent="0.2">
      <c r="A30" s="167" t="s">
        <v>447</v>
      </c>
      <c r="B30" s="167" t="s">
        <v>401</v>
      </c>
      <c r="C30" s="166">
        <v>652</v>
      </c>
      <c r="D30" s="166">
        <v>192</v>
      </c>
      <c r="E30" s="168">
        <v>41.1</v>
      </c>
      <c r="F30" s="169">
        <v>41</v>
      </c>
      <c r="G30" s="166" t="s">
        <v>392</v>
      </c>
      <c r="H30" s="166" t="s">
        <v>392</v>
      </c>
      <c r="I30" s="166" t="s">
        <v>392</v>
      </c>
      <c r="J30" s="168">
        <v>17.600000000000001</v>
      </c>
      <c r="K30" s="169">
        <v>17.625</v>
      </c>
      <c r="L30" s="169" t="s">
        <v>392</v>
      </c>
      <c r="M30" s="166" t="s">
        <v>392</v>
      </c>
      <c r="N30" s="166" t="s">
        <v>392</v>
      </c>
      <c r="O30" s="170">
        <v>1.97</v>
      </c>
      <c r="P30" s="169">
        <v>2</v>
      </c>
      <c r="Q30" s="171">
        <v>1</v>
      </c>
      <c r="R30" s="170">
        <v>3.54</v>
      </c>
      <c r="S30" s="172">
        <v>3.5625</v>
      </c>
      <c r="T30" s="166" t="s">
        <v>392</v>
      </c>
      <c r="U30" s="166" t="s">
        <v>392</v>
      </c>
      <c r="V30" s="166" t="s">
        <v>392</v>
      </c>
      <c r="W30" s="173">
        <v>4.49</v>
      </c>
      <c r="X30" s="174">
        <v>4.8125</v>
      </c>
      <c r="Y30" s="175">
        <v>2.1875</v>
      </c>
      <c r="Z30" s="166" t="s">
        <v>392</v>
      </c>
      <c r="AA30" s="166" t="s">
        <v>392</v>
      </c>
      <c r="AB30" s="166" t="s">
        <v>392</v>
      </c>
      <c r="AC30" s="166" t="s">
        <v>392</v>
      </c>
      <c r="AD30" s="166" t="s">
        <v>392</v>
      </c>
      <c r="AE30" s="176">
        <v>2.48</v>
      </c>
      <c r="AF30" s="166" t="s">
        <v>392</v>
      </c>
      <c r="AG30" s="166" t="s">
        <v>392</v>
      </c>
      <c r="AH30" s="168">
        <v>16.3</v>
      </c>
      <c r="AI30" s="166" t="s">
        <v>392</v>
      </c>
      <c r="AJ30" s="166" t="s">
        <v>392</v>
      </c>
      <c r="AK30" s="166">
        <v>50600</v>
      </c>
      <c r="AL30" s="166">
        <v>2910</v>
      </c>
      <c r="AM30" s="166">
        <v>2460</v>
      </c>
      <c r="AN30" s="168">
        <v>16.2</v>
      </c>
      <c r="AO30" s="166">
        <v>3230</v>
      </c>
      <c r="AP30" s="166">
        <v>581</v>
      </c>
      <c r="AQ30" s="166">
        <v>367</v>
      </c>
      <c r="AR30" s="170">
        <v>4.0999999999999996</v>
      </c>
      <c r="AS30" s="166" t="s">
        <v>392</v>
      </c>
      <c r="AT30" s="166" t="s">
        <v>392</v>
      </c>
      <c r="AU30" s="166" t="s">
        <v>392</v>
      </c>
      <c r="AV30" s="166">
        <v>593</v>
      </c>
      <c r="AW30" s="166">
        <v>1130000</v>
      </c>
      <c r="AX30" s="166" t="s">
        <v>392</v>
      </c>
      <c r="AY30" s="166">
        <v>165</v>
      </c>
      <c r="AZ30" s="177">
        <v>2560</v>
      </c>
      <c r="BA30" s="177" t="s">
        <v>392</v>
      </c>
      <c r="BB30" s="166" t="s">
        <v>392</v>
      </c>
      <c r="BC30" s="166">
        <v>518</v>
      </c>
      <c r="BD30" s="166">
        <v>1450</v>
      </c>
      <c r="BE30" s="166" t="s">
        <v>392</v>
      </c>
      <c r="BF30" s="166" t="s">
        <v>392</v>
      </c>
      <c r="BG30" s="166" t="s">
        <v>392</v>
      </c>
      <c r="BH30" s="166" t="s">
        <v>392</v>
      </c>
      <c r="BI30" s="166" t="s">
        <v>392</v>
      </c>
      <c r="BJ30" s="166" t="s">
        <v>392</v>
      </c>
      <c r="BK30" s="166" t="s">
        <v>392</v>
      </c>
      <c r="BL30" s="166" t="s">
        <v>392</v>
      </c>
      <c r="BM30" s="166" t="s">
        <v>392</v>
      </c>
      <c r="BN30" s="166" t="s">
        <v>392</v>
      </c>
      <c r="BO30" s="166" t="s">
        <v>392</v>
      </c>
      <c r="BP30" s="166" t="s">
        <v>392</v>
      </c>
      <c r="BQ30" s="166" t="s">
        <v>392</v>
      </c>
      <c r="BR30" s="166" t="s">
        <v>392</v>
      </c>
      <c r="BS30" s="166" t="s">
        <v>392</v>
      </c>
      <c r="BT30" s="166" t="s">
        <v>392</v>
      </c>
      <c r="BU30" s="166" t="s">
        <v>392</v>
      </c>
      <c r="BV30" s="166">
        <v>4.96</v>
      </c>
      <c r="BW30" s="166">
        <v>37.6</v>
      </c>
      <c r="BX30" s="177">
        <v>129</v>
      </c>
      <c r="BY30" s="177">
        <v>147</v>
      </c>
      <c r="BZ30" s="166" t="s">
        <v>448</v>
      </c>
      <c r="CA30" s="166" t="s">
        <v>448</v>
      </c>
      <c r="CB30" s="166">
        <v>970</v>
      </c>
      <c r="CC30" s="177">
        <v>124000</v>
      </c>
      <c r="CD30" s="166">
        <v>1040</v>
      </c>
      <c r="CE30" s="177">
        <v>1040</v>
      </c>
      <c r="CF30" s="166" t="s">
        <v>392</v>
      </c>
      <c r="CG30" s="166" t="s">
        <v>392</v>
      </c>
      <c r="CH30" s="166" t="s">
        <v>392</v>
      </c>
      <c r="CI30" s="166">
        <v>447</v>
      </c>
      <c r="CJ30" s="177">
        <v>448</v>
      </c>
      <c r="CK30" s="169" t="s">
        <v>392</v>
      </c>
      <c r="CL30" s="166" t="s">
        <v>392</v>
      </c>
      <c r="CM30" s="166" t="s">
        <v>392</v>
      </c>
      <c r="CN30" s="168">
        <v>50</v>
      </c>
      <c r="CO30" s="177">
        <v>50.8</v>
      </c>
      <c r="CP30" s="177">
        <v>25.4</v>
      </c>
      <c r="CQ30" s="168">
        <v>89.9</v>
      </c>
      <c r="CR30" s="168">
        <v>90.5</v>
      </c>
      <c r="CS30" s="166" t="s">
        <v>392</v>
      </c>
      <c r="CT30" s="166" t="s">
        <v>392</v>
      </c>
      <c r="CU30" s="166" t="s">
        <v>392</v>
      </c>
      <c r="CV30" s="166">
        <v>114</v>
      </c>
      <c r="CW30" s="166">
        <v>122</v>
      </c>
      <c r="CX30" s="178">
        <v>55.6</v>
      </c>
      <c r="CY30" s="166" t="s">
        <v>392</v>
      </c>
      <c r="CZ30" s="166" t="s">
        <v>392</v>
      </c>
      <c r="DA30" s="166" t="s">
        <v>392</v>
      </c>
      <c r="DB30" s="166" t="s">
        <v>392</v>
      </c>
      <c r="DC30" s="166" t="s">
        <v>392</v>
      </c>
      <c r="DD30" s="176">
        <v>2.48</v>
      </c>
      <c r="DE30" s="177" t="s">
        <v>392</v>
      </c>
      <c r="DF30" s="166" t="s">
        <v>392</v>
      </c>
      <c r="DG30" s="168">
        <v>16.3</v>
      </c>
      <c r="DH30" s="166" t="s">
        <v>392</v>
      </c>
      <c r="DI30" s="177" t="s">
        <v>392</v>
      </c>
      <c r="DJ30" s="166">
        <v>21100</v>
      </c>
      <c r="DK30" s="166">
        <v>47700</v>
      </c>
      <c r="DL30" s="166">
        <v>40300</v>
      </c>
      <c r="DM30" s="166">
        <v>411</v>
      </c>
      <c r="DN30" s="166">
        <v>1340</v>
      </c>
      <c r="DO30" s="166">
        <v>9520</v>
      </c>
      <c r="DP30" s="166">
        <v>6010</v>
      </c>
      <c r="DQ30" s="166">
        <v>104</v>
      </c>
      <c r="DR30" s="166" t="s">
        <v>392</v>
      </c>
      <c r="DS30" s="166" t="s">
        <v>392</v>
      </c>
      <c r="DT30" s="177" t="s">
        <v>392</v>
      </c>
      <c r="DU30" s="166">
        <v>247000</v>
      </c>
      <c r="DV30" s="166">
        <v>303000</v>
      </c>
      <c r="DW30" s="166" t="s">
        <v>392</v>
      </c>
      <c r="DX30" s="166">
        <v>106000</v>
      </c>
      <c r="DY30" s="177">
        <v>1070</v>
      </c>
      <c r="DZ30" s="177" t="s">
        <v>392</v>
      </c>
      <c r="EA30" s="180" t="s">
        <v>392</v>
      </c>
      <c r="EB30" s="166">
        <v>8490</v>
      </c>
      <c r="EC30" s="166">
        <v>23800</v>
      </c>
      <c r="ED30" s="166" t="s">
        <v>392</v>
      </c>
      <c r="EE30" s="166" t="s">
        <v>392</v>
      </c>
      <c r="EF30" s="166" t="s">
        <v>392</v>
      </c>
      <c r="EG30" s="166" t="s">
        <v>392</v>
      </c>
      <c r="EH30" s="177" t="s">
        <v>392</v>
      </c>
      <c r="EI30" s="166" t="s">
        <v>392</v>
      </c>
      <c r="EJ30" s="166" t="s">
        <v>392</v>
      </c>
      <c r="EK30" s="166" t="s">
        <v>392</v>
      </c>
      <c r="EL30" s="166" t="s">
        <v>392</v>
      </c>
      <c r="EM30" s="166" t="s">
        <v>392</v>
      </c>
      <c r="EN30" s="166" t="s">
        <v>392</v>
      </c>
      <c r="EO30" s="177" t="s">
        <v>392</v>
      </c>
      <c r="EP30" s="177" t="s">
        <v>392</v>
      </c>
      <c r="EQ30" s="177" t="s">
        <v>392</v>
      </c>
      <c r="ER30" s="177" t="s">
        <v>392</v>
      </c>
      <c r="ES30" s="177" t="s">
        <v>392</v>
      </c>
      <c r="ET30" s="177" t="s">
        <v>392</v>
      </c>
      <c r="EU30" s="177">
        <v>126</v>
      </c>
      <c r="EV30" s="177">
        <v>955</v>
      </c>
      <c r="EW30" s="177">
        <v>3280</v>
      </c>
      <c r="EX30" s="177">
        <v>3730</v>
      </c>
    </row>
    <row r="31" spans="1:154" x14ac:dyDescent="0.2">
      <c r="A31" s="167" t="s">
        <v>449</v>
      </c>
      <c r="B31" s="167" t="s">
        <v>401</v>
      </c>
      <c r="C31" s="166">
        <v>529</v>
      </c>
      <c r="D31" s="166">
        <v>156</v>
      </c>
      <c r="E31" s="168">
        <v>39.799999999999997</v>
      </c>
      <c r="F31" s="169">
        <v>39.75</v>
      </c>
      <c r="G31" s="166" t="s">
        <v>392</v>
      </c>
      <c r="H31" s="166" t="s">
        <v>392</v>
      </c>
      <c r="I31" s="166" t="s">
        <v>392</v>
      </c>
      <c r="J31" s="168">
        <v>17.2</v>
      </c>
      <c r="K31" s="169">
        <v>17.25</v>
      </c>
      <c r="L31" s="169" t="s">
        <v>392</v>
      </c>
      <c r="M31" s="166" t="s">
        <v>392</v>
      </c>
      <c r="N31" s="166" t="s">
        <v>392</v>
      </c>
      <c r="O31" s="170">
        <v>1.61</v>
      </c>
      <c r="P31" s="169">
        <v>1.625</v>
      </c>
      <c r="Q31" s="171">
        <v>0.8125</v>
      </c>
      <c r="R31" s="170">
        <v>2.91</v>
      </c>
      <c r="S31" s="172">
        <v>2.9375</v>
      </c>
      <c r="T31" s="166" t="s">
        <v>392</v>
      </c>
      <c r="U31" s="166" t="s">
        <v>392</v>
      </c>
      <c r="V31" s="166" t="s">
        <v>392</v>
      </c>
      <c r="W31" s="173">
        <v>3.86</v>
      </c>
      <c r="X31" s="174">
        <v>4.1875</v>
      </c>
      <c r="Y31" s="175">
        <v>2</v>
      </c>
      <c r="Z31" s="166" t="s">
        <v>392</v>
      </c>
      <c r="AA31" s="166" t="s">
        <v>392</v>
      </c>
      <c r="AB31" s="166" t="s">
        <v>392</v>
      </c>
      <c r="AC31" s="166" t="s">
        <v>392</v>
      </c>
      <c r="AD31" s="166" t="s">
        <v>392</v>
      </c>
      <c r="AE31" s="176">
        <v>2.96</v>
      </c>
      <c r="AF31" s="166" t="s">
        <v>392</v>
      </c>
      <c r="AG31" s="166" t="s">
        <v>392</v>
      </c>
      <c r="AH31" s="168">
        <v>19.899999999999999</v>
      </c>
      <c r="AI31" s="166" t="s">
        <v>392</v>
      </c>
      <c r="AJ31" s="166" t="s">
        <v>392</v>
      </c>
      <c r="AK31" s="166">
        <v>39600</v>
      </c>
      <c r="AL31" s="166">
        <v>2330</v>
      </c>
      <c r="AM31" s="166">
        <v>1990</v>
      </c>
      <c r="AN31" s="168">
        <v>16</v>
      </c>
      <c r="AO31" s="166">
        <v>2490</v>
      </c>
      <c r="AP31" s="166">
        <v>454</v>
      </c>
      <c r="AQ31" s="166">
        <v>289</v>
      </c>
      <c r="AR31" s="170">
        <v>4</v>
      </c>
      <c r="AS31" s="166" t="s">
        <v>392</v>
      </c>
      <c r="AT31" s="166" t="s">
        <v>392</v>
      </c>
      <c r="AU31" s="166" t="s">
        <v>392</v>
      </c>
      <c r="AV31" s="166">
        <v>327</v>
      </c>
      <c r="AW31" s="166">
        <v>846000</v>
      </c>
      <c r="AX31" s="166" t="s">
        <v>392</v>
      </c>
      <c r="AY31" s="166">
        <v>159</v>
      </c>
      <c r="AZ31" s="177">
        <v>1990</v>
      </c>
      <c r="BA31" s="177" t="s">
        <v>392</v>
      </c>
      <c r="BB31" s="166" t="s">
        <v>392</v>
      </c>
      <c r="BC31" s="166">
        <v>419</v>
      </c>
      <c r="BD31" s="166">
        <v>1160</v>
      </c>
      <c r="BE31" s="166" t="s">
        <v>392</v>
      </c>
      <c r="BF31" s="166" t="s">
        <v>392</v>
      </c>
      <c r="BG31" s="166" t="s">
        <v>392</v>
      </c>
      <c r="BH31" s="166" t="s">
        <v>392</v>
      </c>
      <c r="BI31" s="166" t="s">
        <v>392</v>
      </c>
      <c r="BJ31" s="166" t="s">
        <v>392</v>
      </c>
      <c r="BK31" s="166" t="s">
        <v>392</v>
      </c>
      <c r="BL31" s="166" t="s">
        <v>392</v>
      </c>
      <c r="BM31" s="166" t="s">
        <v>392</v>
      </c>
      <c r="BN31" s="166" t="s">
        <v>392</v>
      </c>
      <c r="BO31" s="166" t="s">
        <v>392</v>
      </c>
      <c r="BP31" s="166" t="s">
        <v>392</v>
      </c>
      <c r="BQ31" s="166" t="s">
        <v>392</v>
      </c>
      <c r="BR31" s="166" t="s">
        <v>392</v>
      </c>
      <c r="BS31" s="166" t="s">
        <v>392</v>
      </c>
      <c r="BT31" s="166" t="s">
        <v>392</v>
      </c>
      <c r="BU31" s="166" t="s">
        <v>392</v>
      </c>
      <c r="BV31" s="170">
        <v>4.8</v>
      </c>
      <c r="BW31" s="166">
        <v>36.9</v>
      </c>
      <c r="BX31" s="177">
        <v>127</v>
      </c>
      <c r="BY31" s="177">
        <v>144</v>
      </c>
      <c r="BZ31" s="166" t="s">
        <v>450</v>
      </c>
      <c r="CA31" s="166" t="s">
        <v>450</v>
      </c>
      <c r="CB31" s="166">
        <v>787</v>
      </c>
      <c r="CC31" s="177">
        <v>101000</v>
      </c>
      <c r="CD31" s="166">
        <v>1010</v>
      </c>
      <c r="CE31" s="177">
        <v>1010</v>
      </c>
      <c r="CF31" s="166" t="s">
        <v>392</v>
      </c>
      <c r="CG31" s="166" t="s">
        <v>392</v>
      </c>
      <c r="CH31" s="166" t="s">
        <v>392</v>
      </c>
      <c r="CI31" s="166">
        <v>437</v>
      </c>
      <c r="CJ31" s="177">
        <v>438</v>
      </c>
      <c r="CK31" s="169" t="s">
        <v>392</v>
      </c>
      <c r="CL31" s="166" t="s">
        <v>392</v>
      </c>
      <c r="CM31" s="166" t="s">
        <v>392</v>
      </c>
      <c r="CN31" s="168">
        <v>40.9</v>
      </c>
      <c r="CO31" s="177">
        <v>41.3</v>
      </c>
      <c r="CP31" s="177">
        <v>20.6</v>
      </c>
      <c r="CQ31" s="168">
        <v>73.900000000000006</v>
      </c>
      <c r="CR31" s="168">
        <v>74.599999999999994</v>
      </c>
      <c r="CS31" s="166" t="s">
        <v>392</v>
      </c>
      <c r="CT31" s="166" t="s">
        <v>392</v>
      </c>
      <c r="CU31" s="166" t="s">
        <v>392</v>
      </c>
      <c r="CV31" s="168">
        <v>98</v>
      </c>
      <c r="CW31" s="166">
        <v>106</v>
      </c>
      <c r="CX31" s="178">
        <v>50.8</v>
      </c>
      <c r="CY31" s="166" t="s">
        <v>392</v>
      </c>
      <c r="CZ31" s="166" t="s">
        <v>392</v>
      </c>
      <c r="DA31" s="166" t="s">
        <v>392</v>
      </c>
      <c r="DB31" s="166" t="s">
        <v>392</v>
      </c>
      <c r="DC31" s="166" t="s">
        <v>392</v>
      </c>
      <c r="DD31" s="176">
        <v>2.96</v>
      </c>
      <c r="DE31" s="177" t="s">
        <v>392</v>
      </c>
      <c r="DF31" s="166" t="s">
        <v>392</v>
      </c>
      <c r="DG31" s="168">
        <v>19.899999999999999</v>
      </c>
      <c r="DH31" s="166" t="s">
        <v>392</v>
      </c>
      <c r="DI31" s="177" t="s">
        <v>392</v>
      </c>
      <c r="DJ31" s="166">
        <v>16500</v>
      </c>
      <c r="DK31" s="166">
        <v>38200</v>
      </c>
      <c r="DL31" s="166">
        <v>32600</v>
      </c>
      <c r="DM31" s="166">
        <v>406</v>
      </c>
      <c r="DN31" s="166">
        <v>1040</v>
      </c>
      <c r="DO31" s="166">
        <v>7440</v>
      </c>
      <c r="DP31" s="166">
        <v>4740</v>
      </c>
      <c r="DQ31" s="166">
        <v>102</v>
      </c>
      <c r="DR31" s="166" t="s">
        <v>392</v>
      </c>
      <c r="DS31" s="166" t="s">
        <v>392</v>
      </c>
      <c r="DT31" s="177" t="s">
        <v>392</v>
      </c>
      <c r="DU31" s="166">
        <v>136000</v>
      </c>
      <c r="DV31" s="166">
        <v>227000</v>
      </c>
      <c r="DW31" s="166" t="s">
        <v>392</v>
      </c>
      <c r="DX31" s="166">
        <v>103000</v>
      </c>
      <c r="DY31" s="177">
        <v>828</v>
      </c>
      <c r="DZ31" s="177" t="s">
        <v>392</v>
      </c>
      <c r="EA31" s="180" t="s">
        <v>392</v>
      </c>
      <c r="EB31" s="166">
        <v>6870</v>
      </c>
      <c r="EC31" s="166">
        <v>19000</v>
      </c>
      <c r="ED31" s="166" t="s">
        <v>392</v>
      </c>
      <c r="EE31" s="166" t="s">
        <v>392</v>
      </c>
      <c r="EF31" s="166" t="s">
        <v>392</v>
      </c>
      <c r="EG31" s="166" t="s">
        <v>392</v>
      </c>
      <c r="EH31" s="177" t="s">
        <v>392</v>
      </c>
      <c r="EI31" s="166" t="s">
        <v>392</v>
      </c>
      <c r="EJ31" s="166" t="s">
        <v>392</v>
      </c>
      <c r="EK31" s="166" t="s">
        <v>392</v>
      </c>
      <c r="EL31" s="166" t="s">
        <v>392</v>
      </c>
      <c r="EM31" s="166" t="s">
        <v>392</v>
      </c>
      <c r="EN31" s="166" t="s">
        <v>392</v>
      </c>
      <c r="EO31" s="177" t="s">
        <v>392</v>
      </c>
      <c r="EP31" s="177" t="s">
        <v>392</v>
      </c>
      <c r="EQ31" s="177" t="s">
        <v>392</v>
      </c>
      <c r="ER31" s="177" t="s">
        <v>392</v>
      </c>
      <c r="ES31" s="177" t="s">
        <v>392</v>
      </c>
      <c r="ET31" s="177" t="s">
        <v>392</v>
      </c>
      <c r="EU31" s="177">
        <v>122</v>
      </c>
      <c r="EV31" s="177">
        <v>937</v>
      </c>
      <c r="EW31" s="177">
        <v>3230</v>
      </c>
      <c r="EX31" s="177">
        <v>3660</v>
      </c>
    </row>
    <row r="32" spans="1:154" x14ac:dyDescent="0.2">
      <c r="A32" s="167" t="s">
        <v>451</v>
      </c>
      <c r="B32" s="167" t="s">
        <v>401</v>
      </c>
      <c r="C32" s="166">
        <v>487</v>
      </c>
      <c r="D32" s="166">
        <v>143</v>
      </c>
      <c r="E32" s="168">
        <v>39.299999999999997</v>
      </c>
      <c r="F32" s="169">
        <v>39.375</v>
      </c>
      <c r="G32" s="166" t="s">
        <v>392</v>
      </c>
      <c r="H32" s="166" t="s">
        <v>392</v>
      </c>
      <c r="I32" s="166" t="s">
        <v>392</v>
      </c>
      <c r="J32" s="168">
        <v>17.100000000000001</v>
      </c>
      <c r="K32" s="169">
        <v>17.125</v>
      </c>
      <c r="L32" s="169" t="s">
        <v>392</v>
      </c>
      <c r="M32" s="166" t="s">
        <v>392</v>
      </c>
      <c r="N32" s="166" t="s">
        <v>392</v>
      </c>
      <c r="O32" s="170">
        <v>1.5</v>
      </c>
      <c r="P32" s="169">
        <v>1.5</v>
      </c>
      <c r="Q32" s="171">
        <v>0.75</v>
      </c>
      <c r="R32" s="170">
        <v>2.68</v>
      </c>
      <c r="S32" s="172">
        <v>2.6875</v>
      </c>
      <c r="T32" s="166" t="s">
        <v>392</v>
      </c>
      <c r="U32" s="166" t="s">
        <v>392</v>
      </c>
      <c r="V32" s="166" t="s">
        <v>392</v>
      </c>
      <c r="W32" s="173">
        <v>3.63</v>
      </c>
      <c r="X32" s="174">
        <v>4</v>
      </c>
      <c r="Y32" s="175">
        <v>1.875</v>
      </c>
      <c r="Z32" s="166" t="s">
        <v>392</v>
      </c>
      <c r="AA32" s="166" t="s">
        <v>392</v>
      </c>
      <c r="AB32" s="166" t="s">
        <v>392</v>
      </c>
      <c r="AC32" s="166" t="s">
        <v>392</v>
      </c>
      <c r="AD32" s="166" t="s">
        <v>392</v>
      </c>
      <c r="AE32" s="176">
        <v>3.19</v>
      </c>
      <c r="AF32" s="166" t="s">
        <v>392</v>
      </c>
      <c r="AG32" s="166" t="s">
        <v>392</v>
      </c>
      <c r="AH32" s="168">
        <v>21.4</v>
      </c>
      <c r="AI32" s="166" t="s">
        <v>392</v>
      </c>
      <c r="AJ32" s="166" t="s">
        <v>392</v>
      </c>
      <c r="AK32" s="166">
        <v>36000</v>
      </c>
      <c r="AL32" s="166">
        <v>2130</v>
      </c>
      <c r="AM32" s="166">
        <v>1830</v>
      </c>
      <c r="AN32" s="168">
        <v>15.8</v>
      </c>
      <c r="AO32" s="166">
        <v>2250</v>
      </c>
      <c r="AP32" s="166">
        <v>412</v>
      </c>
      <c r="AQ32" s="166">
        <v>263</v>
      </c>
      <c r="AR32" s="170">
        <v>3.96</v>
      </c>
      <c r="AS32" s="166" t="s">
        <v>392</v>
      </c>
      <c r="AT32" s="166" t="s">
        <v>392</v>
      </c>
      <c r="AU32" s="166" t="s">
        <v>392</v>
      </c>
      <c r="AV32" s="166">
        <v>258</v>
      </c>
      <c r="AW32" s="166">
        <v>754000</v>
      </c>
      <c r="AX32" s="166" t="s">
        <v>392</v>
      </c>
      <c r="AY32" s="166">
        <v>157</v>
      </c>
      <c r="AZ32" s="177">
        <v>1800</v>
      </c>
      <c r="BA32" s="177" t="s">
        <v>392</v>
      </c>
      <c r="BB32" s="166" t="s">
        <v>392</v>
      </c>
      <c r="BC32" s="166">
        <v>383</v>
      </c>
      <c r="BD32" s="166">
        <v>1060</v>
      </c>
      <c r="BE32" s="166" t="s">
        <v>392</v>
      </c>
      <c r="BF32" s="166" t="s">
        <v>392</v>
      </c>
      <c r="BG32" s="166" t="s">
        <v>392</v>
      </c>
      <c r="BH32" s="166" t="s">
        <v>392</v>
      </c>
      <c r="BI32" s="166" t="s">
        <v>392</v>
      </c>
      <c r="BJ32" s="166" t="s">
        <v>392</v>
      </c>
      <c r="BK32" s="166" t="s">
        <v>392</v>
      </c>
      <c r="BL32" s="166" t="s">
        <v>392</v>
      </c>
      <c r="BM32" s="166" t="s">
        <v>392</v>
      </c>
      <c r="BN32" s="166" t="s">
        <v>392</v>
      </c>
      <c r="BO32" s="166" t="s">
        <v>392</v>
      </c>
      <c r="BP32" s="166" t="s">
        <v>392</v>
      </c>
      <c r="BQ32" s="166" t="s">
        <v>392</v>
      </c>
      <c r="BR32" s="166" t="s">
        <v>392</v>
      </c>
      <c r="BS32" s="166" t="s">
        <v>392</v>
      </c>
      <c r="BT32" s="166" t="s">
        <v>392</v>
      </c>
      <c r="BU32" s="166" t="s">
        <v>392</v>
      </c>
      <c r="BV32" s="166">
        <v>4.74</v>
      </c>
      <c r="BW32" s="166">
        <v>36.6</v>
      </c>
      <c r="BX32" s="177">
        <v>125</v>
      </c>
      <c r="BY32" s="177">
        <v>142</v>
      </c>
      <c r="BZ32" s="166" t="s">
        <v>452</v>
      </c>
      <c r="CA32" s="166" t="s">
        <v>452</v>
      </c>
      <c r="CB32" s="166">
        <v>725</v>
      </c>
      <c r="CC32" s="177">
        <v>92300</v>
      </c>
      <c r="CD32" s="166">
        <v>998</v>
      </c>
      <c r="CE32" s="177">
        <v>1000</v>
      </c>
      <c r="CF32" s="166" t="s">
        <v>392</v>
      </c>
      <c r="CG32" s="166" t="s">
        <v>392</v>
      </c>
      <c r="CH32" s="166" t="s">
        <v>392</v>
      </c>
      <c r="CI32" s="166">
        <v>434</v>
      </c>
      <c r="CJ32" s="177">
        <v>435</v>
      </c>
      <c r="CK32" s="169" t="s">
        <v>392</v>
      </c>
      <c r="CL32" s="166" t="s">
        <v>392</v>
      </c>
      <c r="CM32" s="166" t="s">
        <v>392</v>
      </c>
      <c r="CN32" s="168">
        <v>38.1</v>
      </c>
      <c r="CO32" s="177">
        <v>38.1</v>
      </c>
      <c r="CP32" s="168">
        <v>19</v>
      </c>
      <c r="CQ32" s="168">
        <v>68.099999999999994</v>
      </c>
      <c r="CR32" s="168">
        <v>68.3</v>
      </c>
      <c r="CS32" s="166" t="s">
        <v>392</v>
      </c>
      <c r="CT32" s="166" t="s">
        <v>392</v>
      </c>
      <c r="CU32" s="166" t="s">
        <v>392</v>
      </c>
      <c r="CV32" s="168">
        <v>92.2</v>
      </c>
      <c r="CW32" s="166">
        <v>102</v>
      </c>
      <c r="CX32" s="178">
        <v>47.6</v>
      </c>
      <c r="CY32" s="166" t="s">
        <v>392</v>
      </c>
      <c r="CZ32" s="166" t="s">
        <v>392</v>
      </c>
      <c r="DA32" s="166" t="s">
        <v>392</v>
      </c>
      <c r="DB32" s="166" t="s">
        <v>392</v>
      </c>
      <c r="DC32" s="166" t="s">
        <v>392</v>
      </c>
      <c r="DD32" s="176">
        <v>3.19</v>
      </c>
      <c r="DE32" s="177" t="s">
        <v>392</v>
      </c>
      <c r="DF32" s="166" t="s">
        <v>392</v>
      </c>
      <c r="DG32" s="168">
        <v>21.4</v>
      </c>
      <c r="DH32" s="166" t="s">
        <v>392</v>
      </c>
      <c r="DI32" s="177" t="s">
        <v>392</v>
      </c>
      <c r="DJ32" s="166">
        <v>15000</v>
      </c>
      <c r="DK32" s="166">
        <v>34900</v>
      </c>
      <c r="DL32" s="166">
        <v>30000</v>
      </c>
      <c r="DM32" s="166">
        <v>401</v>
      </c>
      <c r="DN32" s="166">
        <v>937</v>
      </c>
      <c r="DO32" s="166">
        <v>6750</v>
      </c>
      <c r="DP32" s="166">
        <v>4310</v>
      </c>
      <c r="DQ32" s="166">
        <v>101</v>
      </c>
      <c r="DR32" s="166" t="s">
        <v>392</v>
      </c>
      <c r="DS32" s="166" t="s">
        <v>392</v>
      </c>
      <c r="DT32" s="177" t="s">
        <v>392</v>
      </c>
      <c r="DU32" s="166">
        <v>107000</v>
      </c>
      <c r="DV32" s="166">
        <v>202000</v>
      </c>
      <c r="DW32" s="166" t="s">
        <v>392</v>
      </c>
      <c r="DX32" s="166">
        <v>101000</v>
      </c>
      <c r="DY32" s="177">
        <v>749</v>
      </c>
      <c r="DZ32" s="177" t="s">
        <v>392</v>
      </c>
      <c r="EA32" s="180" t="s">
        <v>392</v>
      </c>
      <c r="EB32" s="166">
        <v>6280</v>
      </c>
      <c r="EC32" s="166">
        <v>17400</v>
      </c>
      <c r="ED32" s="166" t="s">
        <v>392</v>
      </c>
      <c r="EE32" s="166" t="s">
        <v>392</v>
      </c>
      <c r="EF32" s="166" t="s">
        <v>392</v>
      </c>
      <c r="EG32" s="166" t="s">
        <v>392</v>
      </c>
      <c r="EH32" s="177" t="s">
        <v>392</v>
      </c>
      <c r="EI32" s="166" t="s">
        <v>392</v>
      </c>
      <c r="EJ32" s="166" t="s">
        <v>392</v>
      </c>
      <c r="EK32" s="166" t="s">
        <v>392</v>
      </c>
      <c r="EL32" s="166" t="s">
        <v>392</v>
      </c>
      <c r="EM32" s="166" t="s">
        <v>392</v>
      </c>
      <c r="EN32" s="166" t="s">
        <v>392</v>
      </c>
      <c r="EO32" s="177" t="s">
        <v>392</v>
      </c>
      <c r="EP32" s="177" t="s">
        <v>392</v>
      </c>
      <c r="EQ32" s="177" t="s">
        <v>392</v>
      </c>
      <c r="ER32" s="177" t="s">
        <v>392</v>
      </c>
      <c r="ES32" s="177" t="s">
        <v>392</v>
      </c>
      <c r="ET32" s="177" t="s">
        <v>392</v>
      </c>
      <c r="EU32" s="177">
        <v>120</v>
      </c>
      <c r="EV32" s="177">
        <v>930</v>
      </c>
      <c r="EW32" s="177">
        <v>3180</v>
      </c>
      <c r="EX32" s="177">
        <v>3610</v>
      </c>
    </row>
    <row r="33" spans="1:154" x14ac:dyDescent="0.2">
      <c r="A33" s="166" t="s">
        <v>453</v>
      </c>
      <c r="B33" s="167" t="s">
        <v>401</v>
      </c>
      <c r="C33" s="166">
        <v>441</v>
      </c>
      <c r="D33" s="166">
        <v>130</v>
      </c>
      <c r="E33" s="168">
        <v>38.9</v>
      </c>
      <c r="F33" s="169">
        <v>38.875</v>
      </c>
      <c r="G33" s="166" t="s">
        <v>392</v>
      </c>
      <c r="H33" s="166" t="s">
        <v>392</v>
      </c>
      <c r="I33" s="166" t="s">
        <v>392</v>
      </c>
      <c r="J33" s="168">
        <v>17</v>
      </c>
      <c r="K33" s="169">
        <v>17</v>
      </c>
      <c r="L33" s="169" t="s">
        <v>392</v>
      </c>
      <c r="M33" s="166" t="s">
        <v>392</v>
      </c>
      <c r="N33" s="166" t="s">
        <v>392</v>
      </c>
      <c r="O33" s="170">
        <v>1.36</v>
      </c>
      <c r="P33" s="169">
        <v>1.375</v>
      </c>
      <c r="Q33" s="171">
        <v>0.6875</v>
      </c>
      <c r="R33" s="170">
        <v>2.44</v>
      </c>
      <c r="S33" s="172">
        <v>2.4375</v>
      </c>
      <c r="T33" s="166" t="s">
        <v>392</v>
      </c>
      <c r="U33" s="166" t="s">
        <v>392</v>
      </c>
      <c r="V33" s="166" t="s">
        <v>392</v>
      </c>
      <c r="W33" s="173">
        <v>3.39</v>
      </c>
      <c r="X33" s="174">
        <v>3.75</v>
      </c>
      <c r="Y33" s="175">
        <v>1.875</v>
      </c>
      <c r="Z33" s="166" t="s">
        <v>392</v>
      </c>
      <c r="AA33" s="166" t="s">
        <v>392</v>
      </c>
      <c r="AB33" s="166" t="s">
        <v>392</v>
      </c>
      <c r="AC33" s="166" t="s">
        <v>392</v>
      </c>
      <c r="AD33" s="166" t="s">
        <v>392</v>
      </c>
      <c r="AE33" s="176">
        <v>3.48</v>
      </c>
      <c r="AF33" s="166" t="s">
        <v>392</v>
      </c>
      <c r="AG33" s="166" t="s">
        <v>392</v>
      </c>
      <c r="AH33" s="168">
        <v>23.6</v>
      </c>
      <c r="AI33" s="166" t="s">
        <v>392</v>
      </c>
      <c r="AJ33" s="166" t="s">
        <v>392</v>
      </c>
      <c r="AK33" s="166">
        <v>32100</v>
      </c>
      <c r="AL33" s="166">
        <v>1910</v>
      </c>
      <c r="AM33" s="166">
        <v>1650</v>
      </c>
      <c r="AN33" s="168">
        <v>15.7</v>
      </c>
      <c r="AO33" s="166">
        <v>1990</v>
      </c>
      <c r="AP33" s="166">
        <v>368</v>
      </c>
      <c r="AQ33" s="166">
        <v>235</v>
      </c>
      <c r="AR33" s="170">
        <v>3.92</v>
      </c>
      <c r="AS33" s="166" t="s">
        <v>392</v>
      </c>
      <c r="AT33" s="166" t="s">
        <v>392</v>
      </c>
      <c r="AU33" s="166" t="s">
        <v>392</v>
      </c>
      <c r="AV33" s="166">
        <v>194</v>
      </c>
      <c r="AW33" s="166">
        <v>661000</v>
      </c>
      <c r="AX33" s="166" t="s">
        <v>392</v>
      </c>
      <c r="AY33" s="166">
        <v>154</v>
      </c>
      <c r="AZ33" s="177">
        <v>1600</v>
      </c>
      <c r="BA33" s="177" t="s">
        <v>392</v>
      </c>
      <c r="BB33" s="166" t="s">
        <v>392</v>
      </c>
      <c r="BC33" s="166">
        <v>347</v>
      </c>
      <c r="BD33" s="166">
        <v>950</v>
      </c>
      <c r="BE33" s="166" t="s">
        <v>392</v>
      </c>
      <c r="BF33" s="166" t="s">
        <v>392</v>
      </c>
      <c r="BG33" s="166" t="s">
        <v>392</v>
      </c>
      <c r="BH33" s="166" t="s">
        <v>392</v>
      </c>
      <c r="BI33" s="166" t="s">
        <v>392</v>
      </c>
      <c r="BJ33" s="166" t="s">
        <v>392</v>
      </c>
      <c r="BK33" s="166" t="s">
        <v>392</v>
      </c>
      <c r="BL33" s="166" t="s">
        <v>392</v>
      </c>
      <c r="BM33" s="166" t="s">
        <v>392</v>
      </c>
      <c r="BN33" s="166" t="s">
        <v>392</v>
      </c>
      <c r="BO33" s="166" t="s">
        <v>392</v>
      </c>
      <c r="BP33" s="166" t="s">
        <v>392</v>
      </c>
      <c r="BQ33" s="166" t="s">
        <v>392</v>
      </c>
      <c r="BR33" s="166" t="s">
        <v>392</v>
      </c>
      <c r="BS33" s="166" t="s">
        <v>392</v>
      </c>
      <c r="BT33" s="166" t="s">
        <v>392</v>
      </c>
      <c r="BU33" s="166" t="s">
        <v>392</v>
      </c>
      <c r="BV33" s="166">
        <v>4.6900000000000004</v>
      </c>
      <c r="BW33" s="166">
        <v>36.5</v>
      </c>
      <c r="BX33" s="177">
        <v>124</v>
      </c>
      <c r="BY33" s="177">
        <v>141</v>
      </c>
      <c r="BZ33" s="166" t="s">
        <v>454</v>
      </c>
      <c r="CA33" s="166" t="s">
        <v>454</v>
      </c>
      <c r="CB33" s="166">
        <v>656</v>
      </c>
      <c r="CC33" s="177">
        <v>83900</v>
      </c>
      <c r="CD33" s="166">
        <v>988</v>
      </c>
      <c r="CE33" s="177">
        <v>987</v>
      </c>
      <c r="CF33" s="166" t="s">
        <v>392</v>
      </c>
      <c r="CG33" s="166" t="s">
        <v>392</v>
      </c>
      <c r="CH33" s="166" t="s">
        <v>392</v>
      </c>
      <c r="CI33" s="166">
        <v>432</v>
      </c>
      <c r="CJ33" s="177">
        <v>432</v>
      </c>
      <c r="CK33" s="169" t="s">
        <v>392</v>
      </c>
      <c r="CL33" s="166" t="s">
        <v>392</v>
      </c>
      <c r="CM33" s="166" t="s">
        <v>392</v>
      </c>
      <c r="CN33" s="168">
        <v>34.5</v>
      </c>
      <c r="CO33" s="177">
        <v>34.9</v>
      </c>
      <c r="CP33" s="177">
        <v>17.5</v>
      </c>
      <c r="CQ33" s="168">
        <v>62</v>
      </c>
      <c r="CR33" s="168">
        <v>61.9</v>
      </c>
      <c r="CS33" s="166" t="s">
        <v>392</v>
      </c>
      <c r="CT33" s="166" t="s">
        <v>392</v>
      </c>
      <c r="CU33" s="166" t="s">
        <v>392</v>
      </c>
      <c r="CV33" s="168">
        <v>86.1</v>
      </c>
      <c r="CW33" s="168">
        <v>95.3</v>
      </c>
      <c r="CX33" s="178">
        <v>47.6</v>
      </c>
      <c r="CY33" s="166" t="s">
        <v>392</v>
      </c>
      <c r="CZ33" s="166" t="s">
        <v>392</v>
      </c>
      <c r="DA33" s="166" t="s">
        <v>392</v>
      </c>
      <c r="DB33" s="166" t="s">
        <v>392</v>
      </c>
      <c r="DC33" s="166" t="s">
        <v>392</v>
      </c>
      <c r="DD33" s="176">
        <v>3.48</v>
      </c>
      <c r="DE33" s="177" t="s">
        <v>392</v>
      </c>
      <c r="DF33" s="166" t="s">
        <v>392</v>
      </c>
      <c r="DG33" s="168">
        <v>23.6</v>
      </c>
      <c r="DH33" s="166" t="s">
        <v>392</v>
      </c>
      <c r="DI33" s="177" t="s">
        <v>392</v>
      </c>
      <c r="DJ33" s="166">
        <v>13400</v>
      </c>
      <c r="DK33" s="166">
        <v>31300</v>
      </c>
      <c r="DL33" s="166">
        <v>27000</v>
      </c>
      <c r="DM33" s="166">
        <v>399</v>
      </c>
      <c r="DN33" s="166">
        <v>828</v>
      </c>
      <c r="DO33" s="166">
        <v>6030</v>
      </c>
      <c r="DP33" s="166">
        <v>3850</v>
      </c>
      <c r="DQ33" s="166">
        <v>99.6</v>
      </c>
      <c r="DR33" s="166" t="s">
        <v>392</v>
      </c>
      <c r="DS33" s="166" t="s">
        <v>392</v>
      </c>
      <c r="DT33" s="177" t="s">
        <v>392</v>
      </c>
      <c r="DU33" s="166">
        <v>80700</v>
      </c>
      <c r="DV33" s="166">
        <v>178000</v>
      </c>
      <c r="DW33" s="166" t="s">
        <v>392</v>
      </c>
      <c r="DX33" s="166">
        <v>99400</v>
      </c>
      <c r="DY33" s="177">
        <v>666</v>
      </c>
      <c r="DZ33" s="177" t="s">
        <v>392</v>
      </c>
      <c r="EA33" s="180" t="s">
        <v>392</v>
      </c>
      <c r="EB33" s="166">
        <v>5690</v>
      </c>
      <c r="EC33" s="166">
        <v>15600</v>
      </c>
      <c r="ED33" s="166" t="s">
        <v>392</v>
      </c>
      <c r="EE33" s="166" t="s">
        <v>392</v>
      </c>
      <c r="EF33" s="166" t="s">
        <v>392</v>
      </c>
      <c r="EG33" s="166" t="s">
        <v>392</v>
      </c>
      <c r="EH33" s="177" t="s">
        <v>392</v>
      </c>
      <c r="EI33" s="166" t="s">
        <v>392</v>
      </c>
      <c r="EJ33" s="166" t="s">
        <v>392</v>
      </c>
      <c r="EK33" s="166" t="s">
        <v>392</v>
      </c>
      <c r="EL33" s="166" t="s">
        <v>392</v>
      </c>
      <c r="EM33" s="166" t="s">
        <v>392</v>
      </c>
      <c r="EN33" s="166" t="s">
        <v>392</v>
      </c>
      <c r="EO33" s="177" t="s">
        <v>392</v>
      </c>
      <c r="EP33" s="177" t="s">
        <v>392</v>
      </c>
      <c r="EQ33" s="177" t="s">
        <v>392</v>
      </c>
      <c r="ER33" s="177" t="s">
        <v>392</v>
      </c>
      <c r="ES33" s="177" t="s">
        <v>392</v>
      </c>
      <c r="ET33" s="177" t="s">
        <v>392</v>
      </c>
      <c r="EU33" s="177">
        <v>119</v>
      </c>
      <c r="EV33" s="177">
        <v>927</v>
      </c>
      <c r="EW33" s="177">
        <v>3150</v>
      </c>
      <c r="EX33" s="177">
        <v>3580</v>
      </c>
    </row>
    <row r="34" spans="1:154" x14ac:dyDescent="0.2">
      <c r="A34" s="166" t="s">
        <v>455</v>
      </c>
      <c r="B34" s="167" t="s">
        <v>401</v>
      </c>
      <c r="C34" s="166">
        <v>395</v>
      </c>
      <c r="D34" s="166">
        <v>116</v>
      </c>
      <c r="E34" s="168">
        <v>38.4</v>
      </c>
      <c r="F34" s="169">
        <v>38.375</v>
      </c>
      <c r="G34" s="166" t="s">
        <v>392</v>
      </c>
      <c r="H34" s="166" t="s">
        <v>392</v>
      </c>
      <c r="I34" s="166" t="s">
        <v>392</v>
      </c>
      <c r="J34" s="168">
        <v>16.8</v>
      </c>
      <c r="K34" s="169">
        <v>16.875</v>
      </c>
      <c r="L34" s="169" t="s">
        <v>392</v>
      </c>
      <c r="M34" s="166" t="s">
        <v>392</v>
      </c>
      <c r="N34" s="166" t="s">
        <v>392</v>
      </c>
      <c r="O34" s="170">
        <v>1.22</v>
      </c>
      <c r="P34" s="169">
        <v>1.25</v>
      </c>
      <c r="Q34" s="171">
        <v>0.625</v>
      </c>
      <c r="R34" s="170">
        <v>2.2000000000000002</v>
      </c>
      <c r="S34" s="172">
        <v>2.1875</v>
      </c>
      <c r="T34" s="166" t="s">
        <v>392</v>
      </c>
      <c r="U34" s="166" t="s">
        <v>392</v>
      </c>
      <c r="V34" s="166" t="s">
        <v>392</v>
      </c>
      <c r="W34" s="173">
        <v>3.15</v>
      </c>
      <c r="X34" s="174">
        <v>3.4375</v>
      </c>
      <c r="Y34" s="175">
        <v>1.8125</v>
      </c>
      <c r="Z34" s="166" t="s">
        <v>392</v>
      </c>
      <c r="AA34" s="166" t="s">
        <v>392</v>
      </c>
      <c r="AB34" s="166" t="s">
        <v>392</v>
      </c>
      <c r="AC34" s="166" t="s">
        <v>392</v>
      </c>
      <c r="AD34" s="166" t="s">
        <v>392</v>
      </c>
      <c r="AE34" s="176">
        <v>3.83</v>
      </c>
      <c r="AF34" s="166" t="s">
        <v>392</v>
      </c>
      <c r="AG34" s="166" t="s">
        <v>392</v>
      </c>
      <c r="AH34" s="168">
        <v>26.3</v>
      </c>
      <c r="AI34" s="166" t="s">
        <v>392</v>
      </c>
      <c r="AJ34" s="166" t="s">
        <v>392</v>
      </c>
      <c r="AK34" s="166">
        <v>28500</v>
      </c>
      <c r="AL34" s="166">
        <v>1710</v>
      </c>
      <c r="AM34" s="166">
        <v>1490</v>
      </c>
      <c r="AN34" s="168">
        <v>15.7</v>
      </c>
      <c r="AO34" s="166">
        <v>1750</v>
      </c>
      <c r="AP34" s="166">
        <v>325</v>
      </c>
      <c r="AQ34" s="166">
        <v>208</v>
      </c>
      <c r="AR34" s="170">
        <v>3.88</v>
      </c>
      <c r="AS34" s="166" t="s">
        <v>392</v>
      </c>
      <c r="AT34" s="166" t="s">
        <v>392</v>
      </c>
      <c r="AU34" s="166" t="s">
        <v>392</v>
      </c>
      <c r="AV34" s="166">
        <v>142</v>
      </c>
      <c r="AW34" s="166">
        <v>575000</v>
      </c>
      <c r="AX34" s="166" t="s">
        <v>392</v>
      </c>
      <c r="AY34" s="166">
        <v>152</v>
      </c>
      <c r="AZ34" s="177">
        <v>1410</v>
      </c>
      <c r="BA34" s="177" t="s">
        <v>392</v>
      </c>
      <c r="BB34" s="166" t="s">
        <v>392</v>
      </c>
      <c r="BC34" s="166">
        <v>311</v>
      </c>
      <c r="BD34" s="166">
        <v>847</v>
      </c>
      <c r="BE34" s="166" t="s">
        <v>392</v>
      </c>
      <c r="BF34" s="166" t="s">
        <v>392</v>
      </c>
      <c r="BG34" s="166" t="s">
        <v>392</v>
      </c>
      <c r="BH34" s="166" t="s">
        <v>392</v>
      </c>
      <c r="BI34" s="166" t="s">
        <v>392</v>
      </c>
      <c r="BJ34" s="166" t="s">
        <v>392</v>
      </c>
      <c r="BK34" s="166" t="s">
        <v>392</v>
      </c>
      <c r="BL34" s="166" t="s">
        <v>392</v>
      </c>
      <c r="BM34" s="166" t="s">
        <v>392</v>
      </c>
      <c r="BN34" s="166" t="s">
        <v>392</v>
      </c>
      <c r="BO34" s="166" t="s">
        <v>392</v>
      </c>
      <c r="BP34" s="166" t="s">
        <v>392</v>
      </c>
      <c r="BQ34" s="166" t="s">
        <v>392</v>
      </c>
      <c r="BR34" s="166" t="s">
        <v>392</v>
      </c>
      <c r="BS34" s="166" t="s">
        <v>392</v>
      </c>
      <c r="BT34" s="166" t="s">
        <v>392</v>
      </c>
      <c r="BU34" s="166" t="s">
        <v>392</v>
      </c>
      <c r="BV34" s="166">
        <v>4.6100000000000003</v>
      </c>
      <c r="BW34" s="166">
        <v>36.200000000000003</v>
      </c>
      <c r="BX34" s="177">
        <v>123</v>
      </c>
      <c r="BY34" s="177">
        <v>140</v>
      </c>
      <c r="BZ34" s="166" t="s">
        <v>456</v>
      </c>
      <c r="CA34" s="166" t="s">
        <v>456</v>
      </c>
      <c r="CB34" s="166">
        <v>588</v>
      </c>
      <c r="CC34" s="177">
        <v>74800</v>
      </c>
      <c r="CD34" s="166">
        <v>975</v>
      </c>
      <c r="CE34" s="177">
        <v>975</v>
      </c>
      <c r="CF34" s="166" t="s">
        <v>392</v>
      </c>
      <c r="CG34" s="166" t="s">
        <v>392</v>
      </c>
      <c r="CH34" s="166" t="s">
        <v>392</v>
      </c>
      <c r="CI34" s="166">
        <v>427</v>
      </c>
      <c r="CJ34" s="177">
        <v>429</v>
      </c>
      <c r="CK34" s="169" t="s">
        <v>392</v>
      </c>
      <c r="CL34" s="166" t="s">
        <v>392</v>
      </c>
      <c r="CM34" s="166" t="s">
        <v>392</v>
      </c>
      <c r="CN34" s="168">
        <v>31</v>
      </c>
      <c r="CO34" s="177">
        <v>31.8</v>
      </c>
      <c r="CP34" s="177">
        <v>15.9</v>
      </c>
      <c r="CQ34" s="168">
        <v>55.9</v>
      </c>
      <c r="CR34" s="168">
        <v>55.6</v>
      </c>
      <c r="CS34" s="166" t="s">
        <v>392</v>
      </c>
      <c r="CT34" s="166" t="s">
        <v>392</v>
      </c>
      <c r="CU34" s="166" t="s">
        <v>392</v>
      </c>
      <c r="CV34" s="168">
        <v>80</v>
      </c>
      <c r="CW34" s="168">
        <v>87.3</v>
      </c>
      <c r="CX34" s="178">
        <v>46</v>
      </c>
      <c r="CY34" s="166" t="s">
        <v>392</v>
      </c>
      <c r="CZ34" s="166" t="s">
        <v>392</v>
      </c>
      <c r="DA34" s="166" t="s">
        <v>392</v>
      </c>
      <c r="DB34" s="166" t="s">
        <v>392</v>
      </c>
      <c r="DC34" s="166" t="s">
        <v>392</v>
      </c>
      <c r="DD34" s="176">
        <v>3.83</v>
      </c>
      <c r="DE34" s="177" t="s">
        <v>392</v>
      </c>
      <c r="DF34" s="166" t="s">
        <v>392</v>
      </c>
      <c r="DG34" s="168">
        <v>26.3</v>
      </c>
      <c r="DH34" s="166" t="s">
        <v>392</v>
      </c>
      <c r="DI34" s="177" t="s">
        <v>392</v>
      </c>
      <c r="DJ34" s="166">
        <v>11900</v>
      </c>
      <c r="DK34" s="166">
        <v>28000</v>
      </c>
      <c r="DL34" s="166">
        <v>24400</v>
      </c>
      <c r="DM34" s="166">
        <v>399</v>
      </c>
      <c r="DN34" s="166">
        <v>728</v>
      </c>
      <c r="DO34" s="166">
        <v>5330</v>
      </c>
      <c r="DP34" s="166">
        <v>3410</v>
      </c>
      <c r="DQ34" s="168">
        <v>98.6</v>
      </c>
      <c r="DR34" s="166" t="s">
        <v>392</v>
      </c>
      <c r="DS34" s="166" t="s">
        <v>392</v>
      </c>
      <c r="DT34" s="177" t="s">
        <v>392</v>
      </c>
      <c r="DU34" s="166">
        <v>59100</v>
      </c>
      <c r="DV34" s="166">
        <v>154000</v>
      </c>
      <c r="DW34" s="166" t="s">
        <v>392</v>
      </c>
      <c r="DX34" s="166">
        <v>98100</v>
      </c>
      <c r="DY34" s="177">
        <v>587</v>
      </c>
      <c r="DZ34" s="177" t="s">
        <v>392</v>
      </c>
      <c r="EA34" s="180" t="s">
        <v>392</v>
      </c>
      <c r="EB34" s="166">
        <v>5100</v>
      </c>
      <c r="EC34" s="166">
        <v>13900</v>
      </c>
      <c r="ED34" s="166" t="s">
        <v>392</v>
      </c>
      <c r="EE34" s="166" t="s">
        <v>392</v>
      </c>
      <c r="EF34" s="166" t="s">
        <v>392</v>
      </c>
      <c r="EG34" s="166" t="s">
        <v>392</v>
      </c>
      <c r="EH34" s="177" t="s">
        <v>392</v>
      </c>
      <c r="EI34" s="166" t="s">
        <v>392</v>
      </c>
      <c r="EJ34" s="166" t="s">
        <v>392</v>
      </c>
      <c r="EK34" s="166" t="s">
        <v>392</v>
      </c>
      <c r="EL34" s="166" t="s">
        <v>392</v>
      </c>
      <c r="EM34" s="166" t="s">
        <v>392</v>
      </c>
      <c r="EN34" s="166" t="s">
        <v>392</v>
      </c>
      <c r="EO34" s="177" t="s">
        <v>392</v>
      </c>
      <c r="EP34" s="177" t="s">
        <v>392</v>
      </c>
      <c r="EQ34" s="177" t="s">
        <v>392</v>
      </c>
      <c r="ER34" s="177" t="s">
        <v>392</v>
      </c>
      <c r="ES34" s="177" t="s">
        <v>392</v>
      </c>
      <c r="ET34" s="177" t="s">
        <v>392</v>
      </c>
      <c r="EU34" s="177">
        <v>117</v>
      </c>
      <c r="EV34" s="177">
        <v>919</v>
      </c>
      <c r="EW34" s="177">
        <v>3120</v>
      </c>
      <c r="EX34" s="177">
        <v>3560</v>
      </c>
    </row>
    <row r="35" spans="1:154" x14ac:dyDescent="0.2">
      <c r="A35" s="166" t="s">
        <v>457</v>
      </c>
      <c r="B35" s="167" t="s">
        <v>401</v>
      </c>
      <c r="C35" s="166">
        <v>361</v>
      </c>
      <c r="D35" s="166">
        <v>106</v>
      </c>
      <c r="E35" s="168">
        <v>38</v>
      </c>
      <c r="F35" s="169">
        <v>38</v>
      </c>
      <c r="G35" s="166" t="s">
        <v>392</v>
      </c>
      <c r="H35" s="166" t="s">
        <v>392</v>
      </c>
      <c r="I35" s="166" t="s">
        <v>392</v>
      </c>
      <c r="J35" s="168">
        <v>16.7</v>
      </c>
      <c r="K35" s="169">
        <v>16.75</v>
      </c>
      <c r="L35" s="169" t="s">
        <v>392</v>
      </c>
      <c r="M35" s="166" t="s">
        <v>392</v>
      </c>
      <c r="N35" s="166" t="s">
        <v>392</v>
      </c>
      <c r="O35" s="170">
        <v>1.1200000000000001</v>
      </c>
      <c r="P35" s="169">
        <v>1.125</v>
      </c>
      <c r="Q35" s="171">
        <v>0.5625</v>
      </c>
      <c r="R35" s="170">
        <v>2.0099999999999998</v>
      </c>
      <c r="S35" s="172">
        <v>2</v>
      </c>
      <c r="T35" s="166" t="s">
        <v>392</v>
      </c>
      <c r="U35" s="166" t="s">
        <v>392</v>
      </c>
      <c r="V35" s="166" t="s">
        <v>392</v>
      </c>
      <c r="W35" s="173">
        <v>2.96</v>
      </c>
      <c r="X35" s="174">
        <v>3.3125</v>
      </c>
      <c r="Y35" s="175">
        <v>1.75</v>
      </c>
      <c r="Z35" s="166" t="s">
        <v>392</v>
      </c>
      <c r="AA35" s="166" t="s">
        <v>392</v>
      </c>
      <c r="AB35" s="166" t="s">
        <v>392</v>
      </c>
      <c r="AC35" s="166" t="s">
        <v>392</v>
      </c>
      <c r="AD35" s="166" t="s">
        <v>392</v>
      </c>
      <c r="AE35" s="176">
        <v>4.16</v>
      </c>
      <c r="AF35" s="166" t="s">
        <v>392</v>
      </c>
      <c r="AG35" s="166" t="s">
        <v>392</v>
      </c>
      <c r="AH35" s="168">
        <v>28.6</v>
      </c>
      <c r="AI35" s="166" t="s">
        <v>392</v>
      </c>
      <c r="AJ35" s="166" t="s">
        <v>392</v>
      </c>
      <c r="AK35" s="166">
        <v>25700</v>
      </c>
      <c r="AL35" s="166">
        <v>1550</v>
      </c>
      <c r="AM35" s="166">
        <v>1350</v>
      </c>
      <c r="AN35" s="168">
        <v>15.6</v>
      </c>
      <c r="AO35" s="166">
        <v>1570</v>
      </c>
      <c r="AP35" s="166">
        <v>293</v>
      </c>
      <c r="AQ35" s="166">
        <v>188</v>
      </c>
      <c r="AR35" s="170">
        <v>3.85</v>
      </c>
      <c r="AS35" s="166" t="s">
        <v>392</v>
      </c>
      <c r="AT35" s="166" t="s">
        <v>392</v>
      </c>
      <c r="AU35" s="166" t="s">
        <v>392</v>
      </c>
      <c r="AV35" s="166">
        <v>109</v>
      </c>
      <c r="AW35" s="166">
        <v>509000</v>
      </c>
      <c r="AX35" s="166" t="s">
        <v>392</v>
      </c>
      <c r="AY35" s="166">
        <v>150</v>
      </c>
      <c r="AZ35" s="177">
        <v>1270</v>
      </c>
      <c r="BA35" s="177" t="s">
        <v>392</v>
      </c>
      <c r="BB35" s="166" t="s">
        <v>392</v>
      </c>
      <c r="BC35" s="166">
        <v>282</v>
      </c>
      <c r="BD35" s="166">
        <v>767</v>
      </c>
      <c r="BE35" s="166" t="s">
        <v>392</v>
      </c>
      <c r="BF35" s="166" t="s">
        <v>392</v>
      </c>
      <c r="BG35" s="166" t="s">
        <v>392</v>
      </c>
      <c r="BH35" s="166" t="s">
        <v>392</v>
      </c>
      <c r="BI35" s="166" t="s">
        <v>392</v>
      </c>
      <c r="BJ35" s="166" t="s">
        <v>392</v>
      </c>
      <c r="BK35" s="166" t="s">
        <v>392</v>
      </c>
      <c r="BL35" s="166" t="s">
        <v>392</v>
      </c>
      <c r="BM35" s="166" t="s">
        <v>392</v>
      </c>
      <c r="BN35" s="166" t="s">
        <v>392</v>
      </c>
      <c r="BO35" s="166" t="s">
        <v>392</v>
      </c>
      <c r="BP35" s="166" t="s">
        <v>392</v>
      </c>
      <c r="BQ35" s="166" t="s">
        <v>392</v>
      </c>
      <c r="BR35" s="166" t="s">
        <v>392</v>
      </c>
      <c r="BS35" s="166" t="s">
        <v>392</v>
      </c>
      <c r="BT35" s="166" t="s">
        <v>392</v>
      </c>
      <c r="BU35" s="166" t="s">
        <v>392</v>
      </c>
      <c r="BV35" s="166">
        <v>4.58</v>
      </c>
      <c r="BW35" s="168">
        <v>36</v>
      </c>
      <c r="BX35" s="177">
        <v>122</v>
      </c>
      <c r="BY35" s="177">
        <v>139</v>
      </c>
      <c r="BZ35" s="166" t="s">
        <v>458</v>
      </c>
      <c r="CA35" s="166" t="s">
        <v>458</v>
      </c>
      <c r="CB35" s="166">
        <v>537</v>
      </c>
      <c r="CC35" s="177">
        <v>68400</v>
      </c>
      <c r="CD35" s="166">
        <v>965</v>
      </c>
      <c r="CE35" s="177">
        <v>965</v>
      </c>
      <c r="CF35" s="166" t="s">
        <v>392</v>
      </c>
      <c r="CG35" s="166" t="s">
        <v>392</v>
      </c>
      <c r="CH35" s="166" t="s">
        <v>392</v>
      </c>
      <c r="CI35" s="166">
        <v>424</v>
      </c>
      <c r="CJ35" s="177">
        <v>425</v>
      </c>
      <c r="CK35" s="169" t="s">
        <v>392</v>
      </c>
      <c r="CL35" s="166" t="s">
        <v>392</v>
      </c>
      <c r="CM35" s="166" t="s">
        <v>392</v>
      </c>
      <c r="CN35" s="168">
        <v>28.4</v>
      </c>
      <c r="CO35" s="177">
        <v>28.6</v>
      </c>
      <c r="CP35" s="177">
        <v>14.3</v>
      </c>
      <c r="CQ35" s="168">
        <v>51.1</v>
      </c>
      <c r="CR35" s="168">
        <v>50.8</v>
      </c>
      <c r="CS35" s="166" t="s">
        <v>392</v>
      </c>
      <c r="CT35" s="166" t="s">
        <v>392</v>
      </c>
      <c r="CU35" s="166" t="s">
        <v>392</v>
      </c>
      <c r="CV35" s="168">
        <v>75.2</v>
      </c>
      <c r="CW35" s="168">
        <v>84.1</v>
      </c>
      <c r="CX35" s="178">
        <v>44.5</v>
      </c>
      <c r="CY35" s="166" t="s">
        <v>392</v>
      </c>
      <c r="CZ35" s="166" t="s">
        <v>392</v>
      </c>
      <c r="DA35" s="166" t="s">
        <v>392</v>
      </c>
      <c r="DB35" s="166" t="s">
        <v>392</v>
      </c>
      <c r="DC35" s="166" t="s">
        <v>392</v>
      </c>
      <c r="DD35" s="176">
        <v>4.16</v>
      </c>
      <c r="DE35" s="177" t="s">
        <v>392</v>
      </c>
      <c r="DF35" s="166" t="s">
        <v>392</v>
      </c>
      <c r="DG35" s="168">
        <v>28.6</v>
      </c>
      <c r="DH35" s="166" t="s">
        <v>392</v>
      </c>
      <c r="DI35" s="177" t="s">
        <v>392</v>
      </c>
      <c r="DJ35" s="166">
        <v>10700</v>
      </c>
      <c r="DK35" s="166">
        <v>25400</v>
      </c>
      <c r="DL35" s="166">
        <v>22100</v>
      </c>
      <c r="DM35" s="166">
        <v>396</v>
      </c>
      <c r="DN35" s="166">
        <v>653</v>
      </c>
      <c r="DO35" s="166">
        <v>4800</v>
      </c>
      <c r="DP35" s="166">
        <v>3080</v>
      </c>
      <c r="DQ35" s="168">
        <v>97.8</v>
      </c>
      <c r="DR35" s="166" t="s">
        <v>392</v>
      </c>
      <c r="DS35" s="166" t="s">
        <v>392</v>
      </c>
      <c r="DT35" s="177" t="s">
        <v>392</v>
      </c>
      <c r="DU35" s="166">
        <v>45400</v>
      </c>
      <c r="DV35" s="166">
        <v>137000</v>
      </c>
      <c r="DW35" s="166" t="s">
        <v>392</v>
      </c>
      <c r="DX35" s="166">
        <v>96800</v>
      </c>
      <c r="DY35" s="177">
        <v>529</v>
      </c>
      <c r="DZ35" s="177" t="s">
        <v>392</v>
      </c>
      <c r="EA35" s="180" t="s">
        <v>392</v>
      </c>
      <c r="EB35" s="166">
        <v>4620</v>
      </c>
      <c r="EC35" s="166">
        <v>12600</v>
      </c>
      <c r="ED35" s="166" t="s">
        <v>392</v>
      </c>
      <c r="EE35" s="166" t="s">
        <v>392</v>
      </c>
      <c r="EF35" s="166" t="s">
        <v>392</v>
      </c>
      <c r="EG35" s="166" t="s">
        <v>392</v>
      </c>
      <c r="EH35" s="177" t="s">
        <v>392</v>
      </c>
      <c r="EI35" s="166" t="s">
        <v>392</v>
      </c>
      <c r="EJ35" s="166" t="s">
        <v>392</v>
      </c>
      <c r="EK35" s="166" t="s">
        <v>392</v>
      </c>
      <c r="EL35" s="166" t="s">
        <v>392</v>
      </c>
      <c r="EM35" s="166" t="s">
        <v>392</v>
      </c>
      <c r="EN35" s="166" t="s">
        <v>392</v>
      </c>
      <c r="EO35" s="177" t="s">
        <v>392</v>
      </c>
      <c r="EP35" s="177" t="s">
        <v>392</v>
      </c>
      <c r="EQ35" s="177" t="s">
        <v>392</v>
      </c>
      <c r="ER35" s="177" t="s">
        <v>392</v>
      </c>
      <c r="ES35" s="177" t="s">
        <v>392</v>
      </c>
      <c r="ET35" s="177" t="s">
        <v>392</v>
      </c>
      <c r="EU35" s="177">
        <v>116</v>
      </c>
      <c r="EV35" s="177">
        <v>914</v>
      </c>
      <c r="EW35" s="177">
        <v>3100</v>
      </c>
      <c r="EX35" s="177">
        <v>3530</v>
      </c>
    </row>
    <row r="36" spans="1:154" x14ac:dyDescent="0.2">
      <c r="A36" s="166" t="s">
        <v>459</v>
      </c>
      <c r="B36" s="167" t="s">
        <v>204</v>
      </c>
      <c r="C36" s="166">
        <v>330</v>
      </c>
      <c r="D36" s="168">
        <v>96.9</v>
      </c>
      <c r="E36" s="168">
        <v>37.700000000000003</v>
      </c>
      <c r="F36" s="169">
        <v>37.625</v>
      </c>
      <c r="G36" s="166" t="s">
        <v>392</v>
      </c>
      <c r="H36" s="166" t="s">
        <v>392</v>
      </c>
      <c r="I36" s="166" t="s">
        <v>392</v>
      </c>
      <c r="J36" s="168">
        <v>16.600000000000001</v>
      </c>
      <c r="K36" s="169">
        <v>16.625</v>
      </c>
      <c r="L36" s="169" t="s">
        <v>392</v>
      </c>
      <c r="M36" s="166" t="s">
        <v>392</v>
      </c>
      <c r="N36" s="166" t="s">
        <v>392</v>
      </c>
      <c r="O36" s="170">
        <v>1.02</v>
      </c>
      <c r="P36" s="169">
        <v>1</v>
      </c>
      <c r="Q36" s="171">
        <v>0.5</v>
      </c>
      <c r="R36" s="170">
        <v>1.85</v>
      </c>
      <c r="S36" s="172">
        <v>1.875</v>
      </c>
      <c r="T36" s="166" t="s">
        <v>392</v>
      </c>
      <c r="U36" s="166" t="s">
        <v>392</v>
      </c>
      <c r="V36" s="166" t="s">
        <v>392</v>
      </c>
      <c r="W36" s="173">
        <v>2.8</v>
      </c>
      <c r="X36" s="174">
        <v>3.125</v>
      </c>
      <c r="Y36" s="175">
        <v>1.75</v>
      </c>
      <c r="Z36" s="166" t="s">
        <v>392</v>
      </c>
      <c r="AA36" s="166" t="s">
        <v>392</v>
      </c>
      <c r="AB36" s="166" t="s">
        <v>392</v>
      </c>
      <c r="AC36" s="166" t="s">
        <v>392</v>
      </c>
      <c r="AD36" s="166" t="s">
        <v>392</v>
      </c>
      <c r="AE36" s="176">
        <v>4.49</v>
      </c>
      <c r="AF36" s="166" t="s">
        <v>392</v>
      </c>
      <c r="AG36" s="166" t="s">
        <v>392</v>
      </c>
      <c r="AH36" s="168">
        <v>31.4</v>
      </c>
      <c r="AI36" s="166" t="s">
        <v>392</v>
      </c>
      <c r="AJ36" s="166" t="s">
        <v>392</v>
      </c>
      <c r="AK36" s="166">
        <v>23300</v>
      </c>
      <c r="AL36" s="166">
        <v>1410</v>
      </c>
      <c r="AM36" s="166">
        <v>1240</v>
      </c>
      <c r="AN36" s="168">
        <v>15.5</v>
      </c>
      <c r="AO36" s="166">
        <v>1420</v>
      </c>
      <c r="AP36" s="166">
        <v>265</v>
      </c>
      <c r="AQ36" s="166">
        <v>171</v>
      </c>
      <c r="AR36" s="170">
        <v>3.83</v>
      </c>
      <c r="AS36" s="166" t="s">
        <v>392</v>
      </c>
      <c r="AT36" s="166" t="s">
        <v>392</v>
      </c>
      <c r="AU36" s="166" t="s">
        <v>392</v>
      </c>
      <c r="AV36" s="168">
        <v>84.3</v>
      </c>
      <c r="AW36" s="166">
        <v>456000</v>
      </c>
      <c r="AX36" s="166" t="s">
        <v>392</v>
      </c>
      <c r="AY36" s="166">
        <v>149</v>
      </c>
      <c r="AZ36" s="177">
        <v>1150</v>
      </c>
      <c r="BA36" s="177" t="s">
        <v>392</v>
      </c>
      <c r="BB36" s="166" t="s">
        <v>392</v>
      </c>
      <c r="BC36" s="166">
        <v>259</v>
      </c>
      <c r="BD36" s="166">
        <v>698</v>
      </c>
      <c r="BE36" s="166" t="s">
        <v>392</v>
      </c>
      <c r="BF36" s="166" t="s">
        <v>392</v>
      </c>
      <c r="BG36" s="166" t="s">
        <v>392</v>
      </c>
      <c r="BH36" s="166" t="s">
        <v>392</v>
      </c>
      <c r="BI36" s="166" t="s">
        <v>392</v>
      </c>
      <c r="BJ36" s="166" t="s">
        <v>392</v>
      </c>
      <c r="BK36" s="166" t="s">
        <v>392</v>
      </c>
      <c r="BL36" s="166" t="s">
        <v>392</v>
      </c>
      <c r="BM36" s="166" t="s">
        <v>392</v>
      </c>
      <c r="BN36" s="166" t="s">
        <v>392</v>
      </c>
      <c r="BO36" s="166" t="s">
        <v>392</v>
      </c>
      <c r="BP36" s="166" t="s">
        <v>392</v>
      </c>
      <c r="BQ36" s="166" t="s">
        <v>392</v>
      </c>
      <c r="BR36" s="166" t="s">
        <v>392</v>
      </c>
      <c r="BS36" s="166" t="s">
        <v>392</v>
      </c>
      <c r="BT36" s="166" t="s">
        <v>392</v>
      </c>
      <c r="BU36" s="166" t="s">
        <v>392</v>
      </c>
      <c r="BV36" s="166">
        <v>4.53</v>
      </c>
      <c r="BW36" s="166">
        <v>35.9</v>
      </c>
      <c r="BX36" s="177">
        <v>121</v>
      </c>
      <c r="BY36" s="177">
        <v>138</v>
      </c>
      <c r="BZ36" s="166" t="s">
        <v>460</v>
      </c>
      <c r="CA36" s="166" t="s">
        <v>460</v>
      </c>
      <c r="CB36" s="166">
        <v>491</v>
      </c>
      <c r="CC36" s="177">
        <v>62500</v>
      </c>
      <c r="CD36" s="166">
        <v>958</v>
      </c>
      <c r="CE36" s="177">
        <v>956</v>
      </c>
      <c r="CF36" s="166" t="s">
        <v>392</v>
      </c>
      <c r="CG36" s="166" t="s">
        <v>392</v>
      </c>
      <c r="CH36" s="166" t="s">
        <v>392</v>
      </c>
      <c r="CI36" s="166">
        <v>422</v>
      </c>
      <c r="CJ36" s="177">
        <v>422</v>
      </c>
      <c r="CK36" s="169" t="s">
        <v>392</v>
      </c>
      <c r="CL36" s="166" t="s">
        <v>392</v>
      </c>
      <c r="CM36" s="166" t="s">
        <v>392</v>
      </c>
      <c r="CN36" s="168">
        <v>25.9</v>
      </c>
      <c r="CO36" s="177">
        <v>25.4</v>
      </c>
      <c r="CP36" s="177">
        <v>12.7</v>
      </c>
      <c r="CQ36" s="168">
        <v>47</v>
      </c>
      <c r="CR36" s="168">
        <v>47.6</v>
      </c>
      <c r="CS36" s="166" t="s">
        <v>392</v>
      </c>
      <c r="CT36" s="166" t="s">
        <v>392</v>
      </c>
      <c r="CU36" s="166" t="s">
        <v>392</v>
      </c>
      <c r="CV36" s="168">
        <v>71.099999999999994</v>
      </c>
      <c r="CW36" s="168">
        <v>79.400000000000006</v>
      </c>
      <c r="CX36" s="178">
        <v>44.5</v>
      </c>
      <c r="CY36" s="166" t="s">
        <v>392</v>
      </c>
      <c r="CZ36" s="166" t="s">
        <v>392</v>
      </c>
      <c r="DA36" s="166" t="s">
        <v>392</v>
      </c>
      <c r="DB36" s="166" t="s">
        <v>392</v>
      </c>
      <c r="DC36" s="166" t="s">
        <v>392</v>
      </c>
      <c r="DD36" s="176">
        <v>4.49</v>
      </c>
      <c r="DE36" s="177" t="s">
        <v>392</v>
      </c>
      <c r="DF36" s="166" t="s">
        <v>392</v>
      </c>
      <c r="DG36" s="168">
        <v>31.4</v>
      </c>
      <c r="DH36" s="166" t="s">
        <v>392</v>
      </c>
      <c r="DI36" s="177" t="s">
        <v>392</v>
      </c>
      <c r="DJ36" s="166">
        <v>9700</v>
      </c>
      <c r="DK36" s="166">
        <v>23100</v>
      </c>
      <c r="DL36" s="166">
        <v>20300</v>
      </c>
      <c r="DM36" s="166">
        <v>394</v>
      </c>
      <c r="DN36" s="166">
        <v>591</v>
      </c>
      <c r="DO36" s="166">
        <v>4340</v>
      </c>
      <c r="DP36" s="166">
        <v>2800</v>
      </c>
      <c r="DQ36" s="168">
        <v>97.3</v>
      </c>
      <c r="DR36" s="166" t="s">
        <v>392</v>
      </c>
      <c r="DS36" s="166" t="s">
        <v>392</v>
      </c>
      <c r="DT36" s="177" t="s">
        <v>392</v>
      </c>
      <c r="DU36" s="166">
        <v>35100</v>
      </c>
      <c r="DV36" s="166">
        <v>122000</v>
      </c>
      <c r="DW36" s="166" t="s">
        <v>392</v>
      </c>
      <c r="DX36" s="166">
        <v>96100</v>
      </c>
      <c r="DY36" s="177">
        <v>479</v>
      </c>
      <c r="DZ36" s="177" t="s">
        <v>392</v>
      </c>
      <c r="EA36" s="180" t="s">
        <v>392</v>
      </c>
      <c r="EB36" s="166">
        <v>4240</v>
      </c>
      <c r="EC36" s="166">
        <v>11400</v>
      </c>
      <c r="ED36" s="166" t="s">
        <v>392</v>
      </c>
      <c r="EE36" s="166" t="s">
        <v>392</v>
      </c>
      <c r="EF36" s="166" t="s">
        <v>392</v>
      </c>
      <c r="EG36" s="166" t="s">
        <v>392</v>
      </c>
      <c r="EH36" s="177" t="s">
        <v>392</v>
      </c>
      <c r="EI36" s="166" t="s">
        <v>392</v>
      </c>
      <c r="EJ36" s="166" t="s">
        <v>392</v>
      </c>
      <c r="EK36" s="166" t="s">
        <v>392</v>
      </c>
      <c r="EL36" s="166" t="s">
        <v>392</v>
      </c>
      <c r="EM36" s="166" t="s">
        <v>392</v>
      </c>
      <c r="EN36" s="166" t="s">
        <v>392</v>
      </c>
      <c r="EO36" s="177" t="s">
        <v>392</v>
      </c>
      <c r="EP36" s="177" t="s">
        <v>392</v>
      </c>
      <c r="EQ36" s="177" t="s">
        <v>392</v>
      </c>
      <c r="ER36" s="177" t="s">
        <v>392</v>
      </c>
      <c r="ES36" s="177" t="s">
        <v>392</v>
      </c>
      <c r="ET36" s="177" t="s">
        <v>392</v>
      </c>
      <c r="EU36" s="177">
        <v>115</v>
      </c>
      <c r="EV36" s="177">
        <v>912</v>
      </c>
      <c r="EW36" s="177">
        <v>3070</v>
      </c>
      <c r="EX36" s="177">
        <v>3510</v>
      </c>
    </row>
    <row r="37" spans="1:154" x14ac:dyDescent="0.2">
      <c r="A37" s="166" t="s">
        <v>461</v>
      </c>
      <c r="B37" s="167" t="s">
        <v>204</v>
      </c>
      <c r="C37" s="166">
        <v>302</v>
      </c>
      <c r="D37" s="168">
        <v>89</v>
      </c>
      <c r="E37" s="168">
        <v>37.299999999999997</v>
      </c>
      <c r="F37" s="169">
        <v>37.375</v>
      </c>
      <c r="G37" s="166" t="s">
        <v>392</v>
      </c>
      <c r="H37" s="166" t="s">
        <v>392</v>
      </c>
      <c r="I37" s="166" t="s">
        <v>392</v>
      </c>
      <c r="J37" s="168">
        <v>16.7</v>
      </c>
      <c r="K37" s="169">
        <v>16.625</v>
      </c>
      <c r="L37" s="169" t="s">
        <v>392</v>
      </c>
      <c r="M37" s="166" t="s">
        <v>392</v>
      </c>
      <c r="N37" s="166" t="s">
        <v>392</v>
      </c>
      <c r="O37" s="179">
        <v>0.94499999999999995</v>
      </c>
      <c r="P37" s="169">
        <v>0.9375</v>
      </c>
      <c r="Q37" s="171">
        <v>0.5</v>
      </c>
      <c r="R37" s="170">
        <v>1.68</v>
      </c>
      <c r="S37" s="172">
        <v>1.6875</v>
      </c>
      <c r="T37" s="166" t="s">
        <v>392</v>
      </c>
      <c r="U37" s="166" t="s">
        <v>392</v>
      </c>
      <c r="V37" s="166" t="s">
        <v>392</v>
      </c>
      <c r="W37" s="173">
        <v>2.63</v>
      </c>
      <c r="X37" s="174">
        <v>3</v>
      </c>
      <c r="Y37" s="175">
        <v>1.6875</v>
      </c>
      <c r="Z37" s="166" t="s">
        <v>392</v>
      </c>
      <c r="AA37" s="166" t="s">
        <v>392</v>
      </c>
      <c r="AB37" s="166" t="s">
        <v>392</v>
      </c>
      <c r="AC37" s="166" t="s">
        <v>392</v>
      </c>
      <c r="AD37" s="166" t="s">
        <v>392</v>
      </c>
      <c r="AE37" s="176">
        <v>4.96</v>
      </c>
      <c r="AF37" s="166" t="s">
        <v>392</v>
      </c>
      <c r="AG37" s="166" t="s">
        <v>392</v>
      </c>
      <c r="AH37" s="168">
        <v>33.9</v>
      </c>
      <c r="AI37" s="166" t="s">
        <v>392</v>
      </c>
      <c r="AJ37" s="166" t="s">
        <v>392</v>
      </c>
      <c r="AK37" s="166">
        <v>21100</v>
      </c>
      <c r="AL37" s="166">
        <v>1280</v>
      </c>
      <c r="AM37" s="166">
        <v>1130</v>
      </c>
      <c r="AN37" s="168">
        <v>15.4</v>
      </c>
      <c r="AO37" s="166">
        <v>1300</v>
      </c>
      <c r="AP37" s="166">
        <v>241</v>
      </c>
      <c r="AQ37" s="166">
        <v>156</v>
      </c>
      <c r="AR37" s="170">
        <v>3.82</v>
      </c>
      <c r="AS37" s="166" t="s">
        <v>392</v>
      </c>
      <c r="AT37" s="166" t="s">
        <v>392</v>
      </c>
      <c r="AU37" s="166" t="s">
        <v>392</v>
      </c>
      <c r="AV37" s="168">
        <v>64.3</v>
      </c>
      <c r="AW37" s="166">
        <v>412000</v>
      </c>
      <c r="AX37" s="166" t="s">
        <v>392</v>
      </c>
      <c r="AY37" s="166">
        <v>148</v>
      </c>
      <c r="AZ37" s="177">
        <v>1040</v>
      </c>
      <c r="BA37" s="177" t="s">
        <v>392</v>
      </c>
      <c r="BB37" s="166" t="s">
        <v>392</v>
      </c>
      <c r="BC37" s="166">
        <v>235</v>
      </c>
      <c r="BD37" s="166">
        <v>635</v>
      </c>
      <c r="BE37" s="166" t="s">
        <v>392</v>
      </c>
      <c r="BF37" s="166" t="s">
        <v>392</v>
      </c>
      <c r="BG37" s="166" t="s">
        <v>392</v>
      </c>
      <c r="BH37" s="166" t="s">
        <v>392</v>
      </c>
      <c r="BI37" s="166" t="s">
        <v>392</v>
      </c>
      <c r="BJ37" s="166" t="s">
        <v>392</v>
      </c>
      <c r="BK37" s="166" t="s">
        <v>392</v>
      </c>
      <c r="BL37" s="166" t="s">
        <v>392</v>
      </c>
      <c r="BM37" s="166" t="s">
        <v>392</v>
      </c>
      <c r="BN37" s="166" t="s">
        <v>392</v>
      </c>
      <c r="BO37" s="166" t="s">
        <v>392</v>
      </c>
      <c r="BP37" s="166" t="s">
        <v>392</v>
      </c>
      <c r="BQ37" s="166" t="s">
        <v>392</v>
      </c>
      <c r="BR37" s="166" t="s">
        <v>392</v>
      </c>
      <c r="BS37" s="166" t="s">
        <v>392</v>
      </c>
      <c r="BT37" s="166" t="s">
        <v>392</v>
      </c>
      <c r="BU37" s="166" t="s">
        <v>392</v>
      </c>
      <c r="BV37" s="166">
        <v>4.53</v>
      </c>
      <c r="BW37" s="166">
        <v>35.6</v>
      </c>
      <c r="BX37" s="177">
        <v>121</v>
      </c>
      <c r="BY37" s="177">
        <v>138</v>
      </c>
      <c r="BZ37" s="166" t="s">
        <v>462</v>
      </c>
      <c r="CA37" s="166" t="s">
        <v>462</v>
      </c>
      <c r="CB37" s="166">
        <v>449</v>
      </c>
      <c r="CC37" s="177">
        <v>57400</v>
      </c>
      <c r="CD37" s="166">
        <v>947</v>
      </c>
      <c r="CE37" s="177">
        <v>949</v>
      </c>
      <c r="CF37" s="166" t="s">
        <v>392</v>
      </c>
      <c r="CG37" s="166" t="s">
        <v>392</v>
      </c>
      <c r="CH37" s="166" t="s">
        <v>392</v>
      </c>
      <c r="CI37" s="166">
        <v>424</v>
      </c>
      <c r="CJ37" s="177">
        <v>422</v>
      </c>
      <c r="CK37" s="169" t="s">
        <v>392</v>
      </c>
      <c r="CL37" s="166" t="s">
        <v>392</v>
      </c>
      <c r="CM37" s="166" t="s">
        <v>392</v>
      </c>
      <c r="CN37" s="168">
        <v>24</v>
      </c>
      <c r="CO37" s="177">
        <v>23.8</v>
      </c>
      <c r="CP37" s="177">
        <v>12.7</v>
      </c>
      <c r="CQ37" s="168">
        <v>42.7</v>
      </c>
      <c r="CR37" s="168">
        <v>42.9</v>
      </c>
      <c r="CS37" s="166" t="s">
        <v>392</v>
      </c>
      <c r="CT37" s="166" t="s">
        <v>392</v>
      </c>
      <c r="CU37" s="166" t="s">
        <v>392</v>
      </c>
      <c r="CV37" s="168">
        <v>66.8</v>
      </c>
      <c r="CW37" s="168">
        <v>76.2</v>
      </c>
      <c r="CX37" s="178">
        <v>42.9</v>
      </c>
      <c r="CY37" s="166" t="s">
        <v>392</v>
      </c>
      <c r="CZ37" s="166" t="s">
        <v>392</v>
      </c>
      <c r="DA37" s="166" t="s">
        <v>392</v>
      </c>
      <c r="DB37" s="166" t="s">
        <v>392</v>
      </c>
      <c r="DC37" s="166" t="s">
        <v>392</v>
      </c>
      <c r="DD37" s="176">
        <v>4.96</v>
      </c>
      <c r="DE37" s="177" t="s">
        <v>392</v>
      </c>
      <c r="DF37" s="166" t="s">
        <v>392</v>
      </c>
      <c r="DG37" s="168">
        <v>33.9</v>
      </c>
      <c r="DH37" s="166" t="s">
        <v>392</v>
      </c>
      <c r="DI37" s="177" t="s">
        <v>392</v>
      </c>
      <c r="DJ37" s="166">
        <v>8780</v>
      </c>
      <c r="DK37" s="166">
        <v>21000</v>
      </c>
      <c r="DL37" s="166">
        <v>18500</v>
      </c>
      <c r="DM37" s="166">
        <v>391</v>
      </c>
      <c r="DN37" s="166">
        <v>541</v>
      </c>
      <c r="DO37" s="166">
        <v>3950</v>
      </c>
      <c r="DP37" s="166">
        <v>2560</v>
      </c>
      <c r="DQ37" s="168">
        <v>97</v>
      </c>
      <c r="DR37" s="166" t="s">
        <v>392</v>
      </c>
      <c r="DS37" s="166" t="s">
        <v>392</v>
      </c>
      <c r="DT37" s="177" t="s">
        <v>392</v>
      </c>
      <c r="DU37" s="166">
        <v>26800</v>
      </c>
      <c r="DV37" s="166">
        <v>111000</v>
      </c>
      <c r="DW37" s="166" t="s">
        <v>392</v>
      </c>
      <c r="DX37" s="166">
        <v>95500</v>
      </c>
      <c r="DY37" s="177">
        <v>433</v>
      </c>
      <c r="DZ37" s="177" t="s">
        <v>392</v>
      </c>
      <c r="EA37" s="180" t="s">
        <v>392</v>
      </c>
      <c r="EB37" s="166">
        <v>3850</v>
      </c>
      <c r="EC37" s="166">
        <v>10400</v>
      </c>
      <c r="ED37" s="166" t="s">
        <v>392</v>
      </c>
      <c r="EE37" s="166" t="s">
        <v>392</v>
      </c>
      <c r="EF37" s="166" t="s">
        <v>392</v>
      </c>
      <c r="EG37" s="166" t="s">
        <v>392</v>
      </c>
      <c r="EH37" s="177" t="s">
        <v>392</v>
      </c>
      <c r="EI37" s="166" t="s">
        <v>392</v>
      </c>
      <c r="EJ37" s="166" t="s">
        <v>392</v>
      </c>
      <c r="EK37" s="166" t="s">
        <v>392</v>
      </c>
      <c r="EL37" s="166" t="s">
        <v>392</v>
      </c>
      <c r="EM37" s="166" t="s">
        <v>392</v>
      </c>
      <c r="EN37" s="166" t="s">
        <v>392</v>
      </c>
      <c r="EO37" s="177" t="s">
        <v>392</v>
      </c>
      <c r="EP37" s="177" t="s">
        <v>392</v>
      </c>
      <c r="EQ37" s="177" t="s">
        <v>392</v>
      </c>
      <c r="ER37" s="177" t="s">
        <v>392</v>
      </c>
      <c r="ES37" s="177" t="s">
        <v>392</v>
      </c>
      <c r="ET37" s="177" t="s">
        <v>392</v>
      </c>
      <c r="EU37" s="177">
        <v>115</v>
      </c>
      <c r="EV37" s="177">
        <v>904</v>
      </c>
      <c r="EW37" s="177">
        <v>3070</v>
      </c>
      <c r="EX37" s="177">
        <v>3510</v>
      </c>
    </row>
    <row r="38" spans="1:154" x14ac:dyDescent="0.2">
      <c r="A38" s="166" t="s">
        <v>463</v>
      </c>
      <c r="B38" s="167" t="s">
        <v>204</v>
      </c>
      <c r="C38" s="166">
        <v>282</v>
      </c>
      <c r="D38" s="168">
        <v>82.9</v>
      </c>
      <c r="E38" s="168">
        <v>37.1</v>
      </c>
      <c r="F38" s="169">
        <v>37.125</v>
      </c>
      <c r="G38" s="166" t="s">
        <v>392</v>
      </c>
      <c r="H38" s="166" t="s">
        <v>392</v>
      </c>
      <c r="I38" s="166" t="s">
        <v>392</v>
      </c>
      <c r="J38" s="168">
        <v>16.600000000000001</v>
      </c>
      <c r="K38" s="169">
        <v>16.625</v>
      </c>
      <c r="L38" s="169" t="s">
        <v>392</v>
      </c>
      <c r="M38" s="166" t="s">
        <v>392</v>
      </c>
      <c r="N38" s="166" t="s">
        <v>392</v>
      </c>
      <c r="O38" s="179">
        <v>0.88500000000000001</v>
      </c>
      <c r="P38" s="169">
        <v>0.875</v>
      </c>
      <c r="Q38" s="171">
        <v>0.4375</v>
      </c>
      <c r="R38" s="170">
        <v>1.57</v>
      </c>
      <c r="S38" s="172">
        <v>1.5625</v>
      </c>
      <c r="T38" s="166" t="s">
        <v>392</v>
      </c>
      <c r="U38" s="166" t="s">
        <v>392</v>
      </c>
      <c r="V38" s="166" t="s">
        <v>392</v>
      </c>
      <c r="W38" s="173">
        <v>2.52</v>
      </c>
      <c r="X38" s="174">
        <v>2.875</v>
      </c>
      <c r="Y38" s="175">
        <v>1.625</v>
      </c>
      <c r="Z38" s="166" t="s">
        <v>392</v>
      </c>
      <c r="AA38" s="166" t="s">
        <v>392</v>
      </c>
      <c r="AB38" s="166" t="s">
        <v>392</v>
      </c>
      <c r="AC38" s="166" t="s">
        <v>392</v>
      </c>
      <c r="AD38" s="166" t="s">
        <v>392</v>
      </c>
      <c r="AE38" s="176">
        <v>5.29</v>
      </c>
      <c r="AF38" s="166" t="s">
        <v>392</v>
      </c>
      <c r="AG38" s="166" t="s">
        <v>392</v>
      </c>
      <c r="AH38" s="168">
        <v>36.200000000000003</v>
      </c>
      <c r="AI38" s="166" t="s">
        <v>392</v>
      </c>
      <c r="AJ38" s="166" t="s">
        <v>392</v>
      </c>
      <c r="AK38" s="166">
        <v>19600</v>
      </c>
      <c r="AL38" s="166">
        <v>1190</v>
      </c>
      <c r="AM38" s="166">
        <v>1050</v>
      </c>
      <c r="AN38" s="168">
        <v>15.4</v>
      </c>
      <c r="AO38" s="166">
        <v>1200</v>
      </c>
      <c r="AP38" s="166">
        <v>223</v>
      </c>
      <c r="AQ38" s="166">
        <v>144</v>
      </c>
      <c r="AR38" s="170">
        <v>3.8</v>
      </c>
      <c r="AS38" s="166" t="s">
        <v>392</v>
      </c>
      <c r="AT38" s="166" t="s">
        <v>392</v>
      </c>
      <c r="AU38" s="166" t="s">
        <v>392</v>
      </c>
      <c r="AV38" s="168">
        <v>52.7</v>
      </c>
      <c r="AW38" s="166">
        <v>378000</v>
      </c>
      <c r="AX38" s="166" t="s">
        <v>392</v>
      </c>
      <c r="AY38" s="166">
        <v>147</v>
      </c>
      <c r="AZ38" s="177">
        <v>960</v>
      </c>
      <c r="BA38" s="177" t="s">
        <v>392</v>
      </c>
      <c r="BB38" s="166" t="s">
        <v>392</v>
      </c>
      <c r="BC38" s="166">
        <v>219</v>
      </c>
      <c r="BD38" s="166">
        <v>591</v>
      </c>
      <c r="BE38" s="166" t="s">
        <v>392</v>
      </c>
      <c r="BF38" s="166" t="s">
        <v>392</v>
      </c>
      <c r="BG38" s="166" t="s">
        <v>392</v>
      </c>
      <c r="BH38" s="166" t="s">
        <v>392</v>
      </c>
      <c r="BI38" s="166" t="s">
        <v>392</v>
      </c>
      <c r="BJ38" s="166" t="s">
        <v>392</v>
      </c>
      <c r="BK38" s="166" t="s">
        <v>392</v>
      </c>
      <c r="BL38" s="166" t="s">
        <v>392</v>
      </c>
      <c r="BM38" s="166" t="s">
        <v>392</v>
      </c>
      <c r="BN38" s="166" t="s">
        <v>392</v>
      </c>
      <c r="BO38" s="166" t="s">
        <v>392</v>
      </c>
      <c r="BP38" s="166" t="s">
        <v>392</v>
      </c>
      <c r="BQ38" s="166" t="s">
        <v>392</v>
      </c>
      <c r="BR38" s="166" t="s">
        <v>392</v>
      </c>
      <c r="BS38" s="166" t="s">
        <v>392</v>
      </c>
      <c r="BT38" s="166" t="s">
        <v>392</v>
      </c>
      <c r="BU38" s="166" t="s">
        <v>392</v>
      </c>
      <c r="BV38" s="170">
        <v>4.5</v>
      </c>
      <c r="BW38" s="166">
        <v>35.5</v>
      </c>
      <c r="BX38" s="177">
        <v>120</v>
      </c>
      <c r="BY38" s="177">
        <v>137</v>
      </c>
      <c r="BZ38" s="166" t="s">
        <v>464</v>
      </c>
      <c r="CA38" s="166" t="s">
        <v>464</v>
      </c>
      <c r="CB38" s="166">
        <v>420</v>
      </c>
      <c r="CC38" s="177">
        <v>53500</v>
      </c>
      <c r="CD38" s="166">
        <v>942</v>
      </c>
      <c r="CE38" s="177">
        <v>943</v>
      </c>
      <c r="CF38" s="166" t="s">
        <v>392</v>
      </c>
      <c r="CG38" s="166" t="s">
        <v>392</v>
      </c>
      <c r="CH38" s="166" t="s">
        <v>392</v>
      </c>
      <c r="CI38" s="166">
        <v>422</v>
      </c>
      <c r="CJ38" s="177">
        <v>422</v>
      </c>
      <c r="CK38" s="169" t="s">
        <v>392</v>
      </c>
      <c r="CL38" s="166" t="s">
        <v>392</v>
      </c>
      <c r="CM38" s="166" t="s">
        <v>392</v>
      </c>
      <c r="CN38" s="168">
        <v>22.5</v>
      </c>
      <c r="CO38" s="177">
        <v>22.2</v>
      </c>
      <c r="CP38" s="177">
        <v>11.1</v>
      </c>
      <c r="CQ38" s="168">
        <v>39.9</v>
      </c>
      <c r="CR38" s="168">
        <v>39.700000000000003</v>
      </c>
      <c r="CS38" s="166" t="s">
        <v>392</v>
      </c>
      <c r="CT38" s="166" t="s">
        <v>392</v>
      </c>
      <c r="CU38" s="166" t="s">
        <v>392</v>
      </c>
      <c r="CV38" s="168">
        <v>64</v>
      </c>
      <c r="CW38" s="168">
        <v>73</v>
      </c>
      <c r="CX38" s="178">
        <v>41.3</v>
      </c>
      <c r="CY38" s="166" t="s">
        <v>392</v>
      </c>
      <c r="CZ38" s="166" t="s">
        <v>392</v>
      </c>
      <c r="DA38" s="166" t="s">
        <v>392</v>
      </c>
      <c r="DB38" s="166" t="s">
        <v>392</v>
      </c>
      <c r="DC38" s="166" t="s">
        <v>392</v>
      </c>
      <c r="DD38" s="176">
        <v>5.29</v>
      </c>
      <c r="DE38" s="177" t="s">
        <v>392</v>
      </c>
      <c r="DF38" s="166" t="s">
        <v>392</v>
      </c>
      <c r="DG38" s="168">
        <v>36.200000000000003</v>
      </c>
      <c r="DH38" s="166" t="s">
        <v>392</v>
      </c>
      <c r="DI38" s="177" t="s">
        <v>392</v>
      </c>
      <c r="DJ38" s="166">
        <v>8160</v>
      </c>
      <c r="DK38" s="166">
        <v>19500</v>
      </c>
      <c r="DL38" s="166">
        <v>17200</v>
      </c>
      <c r="DM38" s="166">
        <v>391</v>
      </c>
      <c r="DN38" s="166">
        <v>499</v>
      </c>
      <c r="DO38" s="166">
        <v>3650</v>
      </c>
      <c r="DP38" s="166">
        <v>2360</v>
      </c>
      <c r="DQ38" s="168">
        <v>96.5</v>
      </c>
      <c r="DR38" s="166" t="s">
        <v>392</v>
      </c>
      <c r="DS38" s="166" t="s">
        <v>392</v>
      </c>
      <c r="DT38" s="177" t="s">
        <v>392</v>
      </c>
      <c r="DU38" s="166">
        <v>21900</v>
      </c>
      <c r="DV38" s="166">
        <v>102000</v>
      </c>
      <c r="DW38" s="166" t="s">
        <v>392</v>
      </c>
      <c r="DX38" s="166">
        <v>94800</v>
      </c>
      <c r="DY38" s="177">
        <v>400</v>
      </c>
      <c r="DZ38" s="177" t="s">
        <v>392</v>
      </c>
      <c r="EA38" s="180" t="s">
        <v>392</v>
      </c>
      <c r="EB38" s="166">
        <v>3590</v>
      </c>
      <c r="EC38" s="166">
        <v>9680</v>
      </c>
      <c r="ED38" s="166" t="s">
        <v>392</v>
      </c>
      <c r="EE38" s="166" t="s">
        <v>392</v>
      </c>
      <c r="EF38" s="166" t="s">
        <v>392</v>
      </c>
      <c r="EG38" s="166" t="s">
        <v>392</v>
      </c>
      <c r="EH38" s="177" t="s">
        <v>392</v>
      </c>
      <c r="EI38" s="166" t="s">
        <v>392</v>
      </c>
      <c r="EJ38" s="166" t="s">
        <v>392</v>
      </c>
      <c r="EK38" s="166" t="s">
        <v>392</v>
      </c>
      <c r="EL38" s="166" t="s">
        <v>392</v>
      </c>
      <c r="EM38" s="166" t="s">
        <v>392</v>
      </c>
      <c r="EN38" s="166" t="s">
        <v>392</v>
      </c>
      <c r="EO38" s="177" t="s">
        <v>392</v>
      </c>
      <c r="EP38" s="177" t="s">
        <v>392</v>
      </c>
      <c r="EQ38" s="177" t="s">
        <v>392</v>
      </c>
      <c r="ER38" s="177" t="s">
        <v>392</v>
      </c>
      <c r="ES38" s="177" t="s">
        <v>392</v>
      </c>
      <c r="ET38" s="177" t="s">
        <v>392</v>
      </c>
      <c r="EU38" s="177">
        <v>114</v>
      </c>
      <c r="EV38" s="177">
        <v>902</v>
      </c>
      <c r="EW38" s="177">
        <v>3050</v>
      </c>
      <c r="EX38" s="177">
        <v>3480</v>
      </c>
    </row>
    <row r="39" spans="1:154" x14ac:dyDescent="0.2">
      <c r="A39" s="166" t="s">
        <v>465</v>
      </c>
      <c r="B39" s="167" t="s">
        <v>204</v>
      </c>
      <c r="C39" s="166">
        <v>262</v>
      </c>
      <c r="D39" s="168">
        <v>77.2</v>
      </c>
      <c r="E39" s="168">
        <v>36.9</v>
      </c>
      <c r="F39" s="169">
        <v>36.875</v>
      </c>
      <c r="G39" s="166" t="s">
        <v>392</v>
      </c>
      <c r="H39" s="166" t="s">
        <v>392</v>
      </c>
      <c r="I39" s="166" t="s">
        <v>392</v>
      </c>
      <c r="J39" s="168">
        <v>16.600000000000001</v>
      </c>
      <c r="K39" s="169">
        <v>16.5</v>
      </c>
      <c r="L39" s="169" t="s">
        <v>392</v>
      </c>
      <c r="M39" s="166" t="s">
        <v>392</v>
      </c>
      <c r="N39" s="166" t="s">
        <v>392</v>
      </c>
      <c r="O39" s="179">
        <v>0.84</v>
      </c>
      <c r="P39" s="169">
        <v>0.8125</v>
      </c>
      <c r="Q39" s="171">
        <v>0.4375</v>
      </c>
      <c r="R39" s="170">
        <v>1.44</v>
      </c>
      <c r="S39" s="172">
        <v>1.4375</v>
      </c>
      <c r="T39" s="166" t="s">
        <v>392</v>
      </c>
      <c r="U39" s="166" t="s">
        <v>392</v>
      </c>
      <c r="V39" s="166" t="s">
        <v>392</v>
      </c>
      <c r="W39" s="173">
        <v>2.39</v>
      </c>
      <c r="X39" s="174">
        <v>2.75</v>
      </c>
      <c r="Y39" s="175">
        <v>1.625</v>
      </c>
      <c r="Z39" s="166" t="s">
        <v>392</v>
      </c>
      <c r="AA39" s="166" t="s">
        <v>392</v>
      </c>
      <c r="AB39" s="166" t="s">
        <v>392</v>
      </c>
      <c r="AC39" s="166" t="s">
        <v>392</v>
      </c>
      <c r="AD39" s="166" t="s">
        <v>392</v>
      </c>
      <c r="AE39" s="176">
        <v>5.75</v>
      </c>
      <c r="AF39" s="166" t="s">
        <v>392</v>
      </c>
      <c r="AG39" s="166" t="s">
        <v>392</v>
      </c>
      <c r="AH39" s="168">
        <v>38.200000000000003</v>
      </c>
      <c r="AI39" s="166" t="s">
        <v>392</v>
      </c>
      <c r="AJ39" s="166" t="s">
        <v>392</v>
      </c>
      <c r="AK39" s="166">
        <v>17900</v>
      </c>
      <c r="AL39" s="166">
        <v>1100</v>
      </c>
      <c r="AM39" s="166">
        <v>972</v>
      </c>
      <c r="AN39" s="168">
        <v>15.3</v>
      </c>
      <c r="AO39" s="166">
        <v>1090</v>
      </c>
      <c r="AP39" s="166">
        <v>204</v>
      </c>
      <c r="AQ39" s="166">
        <v>132</v>
      </c>
      <c r="AR39" s="170">
        <v>3.76</v>
      </c>
      <c r="AS39" s="166" t="s">
        <v>392</v>
      </c>
      <c r="AT39" s="166" t="s">
        <v>392</v>
      </c>
      <c r="AU39" s="166" t="s">
        <v>392</v>
      </c>
      <c r="AV39" s="168">
        <v>41.6</v>
      </c>
      <c r="AW39" s="166">
        <v>342000</v>
      </c>
      <c r="AX39" s="166" t="s">
        <v>392</v>
      </c>
      <c r="AY39" s="166">
        <v>147</v>
      </c>
      <c r="AZ39" s="177">
        <v>873</v>
      </c>
      <c r="BA39" s="177" t="s">
        <v>392</v>
      </c>
      <c r="BB39" s="166" t="s">
        <v>392</v>
      </c>
      <c r="BC39" s="166">
        <v>200</v>
      </c>
      <c r="BD39" s="166">
        <v>543</v>
      </c>
      <c r="BE39" s="166" t="s">
        <v>392</v>
      </c>
      <c r="BF39" s="166" t="s">
        <v>392</v>
      </c>
      <c r="BG39" s="166" t="s">
        <v>392</v>
      </c>
      <c r="BH39" s="166" t="s">
        <v>392</v>
      </c>
      <c r="BI39" s="166" t="s">
        <v>392</v>
      </c>
      <c r="BJ39" s="166" t="s">
        <v>392</v>
      </c>
      <c r="BK39" s="166" t="s">
        <v>392</v>
      </c>
      <c r="BL39" s="166" t="s">
        <v>392</v>
      </c>
      <c r="BM39" s="166" t="s">
        <v>392</v>
      </c>
      <c r="BN39" s="166" t="s">
        <v>392</v>
      </c>
      <c r="BO39" s="166" t="s">
        <v>392</v>
      </c>
      <c r="BP39" s="166" t="s">
        <v>392</v>
      </c>
      <c r="BQ39" s="166" t="s">
        <v>392</v>
      </c>
      <c r="BR39" s="166" t="s">
        <v>392</v>
      </c>
      <c r="BS39" s="166" t="s">
        <v>392</v>
      </c>
      <c r="BT39" s="166" t="s">
        <v>392</v>
      </c>
      <c r="BU39" s="166" t="s">
        <v>392</v>
      </c>
      <c r="BV39" s="166">
        <v>4.46</v>
      </c>
      <c r="BW39" s="166">
        <v>35.5</v>
      </c>
      <c r="BX39" s="177">
        <v>120</v>
      </c>
      <c r="BY39" s="177">
        <v>137</v>
      </c>
      <c r="BZ39" s="166" t="s">
        <v>466</v>
      </c>
      <c r="CA39" s="166" t="s">
        <v>466</v>
      </c>
      <c r="CB39" s="166">
        <v>390</v>
      </c>
      <c r="CC39" s="177">
        <v>49800</v>
      </c>
      <c r="CD39" s="166">
        <v>937</v>
      </c>
      <c r="CE39" s="177">
        <v>937</v>
      </c>
      <c r="CF39" s="166" t="s">
        <v>392</v>
      </c>
      <c r="CG39" s="166" t="s">
        <v>392</v>
      </c>
      <c r="CH39" s="166" t="s">
        <v>392</v>
      </c>
      <c r="CI39" s="166">
        <v>422</v>
      </c>
      <c r="CJ39" s="177">
        <v>419</v>
      </c>
      <c r="CK39" s="169" t="s">
        <v>392</v>
      </c>
      <c r="CL39" s="166" t="s">
        <v>392</v>
      </c>
      <c r="CM39" s="166" t="s">
        <v>392</v>
      </c>
      <c r="CN39" s="168">
        <v>21.3</v>
      </c>
      <c r="CO39" s="177">
        <v>20.6</v>
      </c>
      <c r="CP39" s="177">
        <v>11.1</v>
      </c>
      <c r="CQ39" s="168">
        <v>36.6</v>
      </c>
      <c r="CR39" s="168">
        <v>36.5</v>
      </c>
      <c r="CS39" s="166" t="s">
        <v>392</v>
      </c>
      <c r="CT39" s="166" t="s">
        <v>392</v>
      </c>
      <c r="CU39" s="166" t="s">
        <v>392</v>
      </c>
      <c r="CV39" s="168">
        <v>60.7</v>
      </c>
      <c r="CW39" s="168">
        <v>69.900000000000006</v>
      </c>
      <c r="CX39" s="178">
        <v>41.3</v>
      </c>
      <c r="CY39" s="166" t="s">
        <v>392</v>
      </c>
      <c r="CZ39" s="166" t="s">
        <v>392</v>
      </c>
      <c r="DA39" s="166" t="s">
        <v>392</v>
      </c>
      <c r="DB39" s="166" t="s">
        <v>392</v>
      </c>
      <c r="DC39" s="166" t="s">
        <v>392</v>
      </c>
      <c r="DD39" s="176">
        <v>5.75</v>
      </c>
      <c r="DE39" s="177" t="s">
        <v>392</v>
      </c>
      <c r="DF39" s="166" t="s">
        <v>392</v>
      </c>
      <c r="DG39" s="168">
        <v>38.200000000000003</v>
      </c>
      <c r="DH39" s="166" t="s">
        <v>392</v>
      </c>
      <c r="DI39" s="177" t="s">
        <v>392</v>
      </c>
      <c r="DJ39" s="166">
        <v>7450</v>
      </c>
      <c r="DK39" s="166">
        <v>18000</v>
      </c>
      <c r="DL39" s="166">
        <v>15900</v>
      </c>
      <c r="DM39" s="166">
        <v>389</v>
      </c>
      <c r="DN39" s="166">
        <v>454</v>
      </c>
      <c r="DO39" s="166">
        <v>3340</v>
      </c>
      <c r="DP39" s="166">
        <v>2160</v>
      </c>
      <c r="DQ39" s="168">
        <v>95.5</v>
      </c>
      <c r="DR39" s="166" t="s">
        <v>392</v>
      </c>
      <c r="DS39" s="166" t="s">
        <v>392</v>
      </c>
      <c r="DT39" s="177" t="s">
        <v>392</v>
      </c>
      <c r="DU39" s="166">
        <v>17300</v>
      </c>
      <c r="DV39" s="166">
        <v>91800</v>
      </c>
      <c r="DW39" s="166" t="s">
        <v>392</v>
      </c>
      <c r="DX39" s="166">
        <v>94800</v>
      </c>
      <c r="DY39" s="177">
        <v>363</v>
      </c>
      <c r="DZ39" s="177" t="s">
        <v>392</v>
      </c>
      <c r="EA39" s="180" t="s">
        <v>392</v>
      </c>
      <c r="EB39" s="166">
        <v>3280</v>
      </c>
      <c r="EC39" s="166">
        <v>8900</v>
      </c>
      <c r="ED39" s="166" t="s">
        <v>392</v>
      </c>
      <c r="EE39" s="166" t="s">
        <v>392</v>
      </c>
      <c r="EF39" s="166" t="s">
        <v>392</v>
      </c>
      <c r="EG39" s="166" t="s">
        <v>392</v>
      </c>
      <c r="EH39" s="177" t="s">
        <v>392</v>
      </c>
      <c r="EI39" s="166" t="s">
        <v>392</v>
      </c>
      <c r="EJ39" s="166" t="s">
        <v>392</v>
      </c>
      <c r="EK39" s="166" t="s">
        <v>392</v>
      </c>
      <c r="EL39" s="166" t="s">
        <v>392</v>
      </c>
      <c r="EM39" s="166" t="s">
        <v>392</v>
      </c>
      <c r="EN39" s="166" t="s">
        <v>392</v>
      </c>
      <c r="EO39" s="177" t="s">
        <v>392</v>
      </c>
      <c r="EP39" s="177" t="s">
        <v>392</v>
      </c>
      <c r="EQ39" s="177" t="s">
        <v>392</v>
      </c>
      <c r="ER39" s="177" t="s">
        <v>392</v>
      </c>
      <c r="ES39" s="177" t="s">
        <v>392</v>
      </c>
      <c r="ET39" s="177" t="s">
        <v>392</v>
      </c>
      <c r="EU39" s="177">
        <v>113</v>
      </c>
      <c r="EV39" s="177">
        <v>902</v>
      </c>
      <c r="EW39" s="177">
        <v>3050</v>
      </c>
      <c r="EX39" s="177">
        <v>3480</v>
      </c>
    </row>
    <row r="40" spans="1:154" x14ac:dyDescent="0.2">
      <c r="A40" s="166" t="s">
        <v>467</v>
      </c>
      <c r="B40" s="167" t="s">
        <v>204</v>
      </c>
      <c r="C40" s="166">
        <v>247</v>
      </c>
      <c r="D40" s="168">
        <v>72.5</v>
      </c>
      <c r="E40" s="168">
        <v>36.700000000000003</v>
      </c>
      <c r="F40" s="169">
        <v>36.625</v>
      </c>
      <c r="G40" s="166" t="s">
        <v>392</v>
      </c>
      <c r="H40" s="166" t="s">
        <v>392</v>
      </c>
      <c r="I40" s="166" t="s">
        <v>392</v>
      </c>
      <c r="J40" s="168">
        <v>16.5</v>
      </c>
      <c r="K40" s="169">
        <v>16.5</v>
      </c>
      <c r="L40" s="169" t="s">
        <v>392</v>
      </c>
      <c r="M40" s="166" t="s">
        <v>392</v>
      </c>
      <c r="N40" s="166" t="s">
        <v>392</v>
      </c>
      <c r="O40" s="179">
        <v>0.8</v>
      </c>
      <c r="P40" s="169">
        <v>0.8125</v>
      </c>
      <c r="Q40" s="171">
        <v>0.4375</v>
      </c>
      <c r="R40" s="170">
        <v>1.35</v>
      </c>
      <c r="S40" s="172">
        <v>1.375</v>
      </c>
      <c r="T40" s="166" t="s">
        <v>392</v>
      </c>
      <c r="U40" s="166" t="s">
        <v>392</v>
      </c>
      <c r="V40" s="166" t="s">
        <v>392</v>
      </c>
      <c r="W40" s="173">
        <v>2.2999999999999998</v>
      </c>
      <c r="X40" s="174">
        <v>2.625</v>
      </c>
      <c r="Y40" s="175">
        <v>1.625</v>
      </c>
      <c r="Z40" s="166" t="s">
        <v>392</v>
      </c>
      <c r="AA40" s="166" t="s">
        <v>392</v>
      </c>
      <c r="AB40" s="166" t="s">
        <v>392</v>
      </c>
      <c r="AC40" s="166" t="s">
        <v>392</v>
      </c>
      <c r="AD40" s="166" t="s">
        <v>392</v>
      </c>
      <c r="AE40" s="176">
        <v>6.11</v>
      </c>
      <c r="AF40" s="166" t="s">
        <v>392</v>
      </c>
      <c r="AG40" s="166" t="s">
        <v>392</v>
      </c>
      <c r="AH40" s="168">
        <v>40.1</v>
      </c>
      <c r="AI40" s="166" t="s">
        <v>392</v>
      </c>
      <c r="AJ40" s="166" t="s">
        <v>392</v>
      </c>
      <c r="AK40" s="166">
        <v>16700</v>
      </c>
      <c r="AL40" s="166">
        <v>1030</v>
      </c>
      <c r="AM40" s="166">
        <v>913</v>
      </c>
      <c r="AN40" s="168">
        <v>15.2</v>
      </c>
      <c r="AO40" s="166">
        <v>1010</v>
      </c>
      <c r="AP40" s="166">
        <v>190</v>
      </c>
      <c r="AQ40" s="166">
        <v>123</v>
      </c>
      <c r="AR40" s="170">
        <v>3.74</v>
      </c>
      <c r="AS40" s="166" t="s">
        <v>392</v>
      </c>
      <c r="AT40" s="166" t="s">
        <v>392</v>
      </c>
      <c r="AU40" s="166" t="s">
        <v>392</v>
      </c>
      <c r="AV40" s="168">
        <v>34.700000000000003</v>
      </c>
      <c r="AW40" s="166">
        <v>316000</v>
      </c>
      <c r="AX40" s="166" t="s">
        <v>392</v>
      </c>
      <c r="AY40" s="166">
        <v>146</v>
      </c>
      <c r="AZ40" s="177">
        <v>812</v>
      </c>
      <c r="BA40" s="177" t="s">
        <v>392</v>
      </c>
      <c r="BB40" s="166" t="s">
        <v>392</v>
      </c>
      <c r="BC40" s="166">
        <v>187</v>
      </c>
      <c r="BD40" s="166">
        <v>509</v>
      </c>
      <c r="BE40" s="166" t="s">
        <v>392</v>
      </c>
      <c r="BF40" s="166" t="s">
        <v>392</v>
      </c>
      <c r="BG40" s="166" t="s">
        <v>392</v>
      </c>
      <c r="BH40" s="166" t="s">
        <v>392</v>
      </c>
      <c r="BI40" s="166" t="s">
        <v>392</v>
      </c>
      <c r="BJ40" s="166" t="s">
        <v>392</v>
      </c>
      <c r="BK40" s="166" t="s">
        <v>392</v>
      </c>
      <c r="BL40" s="166" t="s">
        <v>392</v>
      </c>
      <c r="BM40" s="166" t="s">
        <v>392</v>
      </c>
      <c r="BN40" s="166" t="s">
        <v>392</v>
      </c>
      <c r="BO40" s="166" t="s">
        <v>392</v>
      </c>
      <c r="BP40" s="166" t="s">
        <v>392</v>
      </c>
      <c r="BQ40" s="166" t="s">
        <v>392</v>
      </c>
      <c r="BR40" s="166" t="s">
        <v>392</v>
      </c>
      <c r="BS40" s="166" t="s">
        <v>392</v>
      </c>
      <c r="BT40" s="166" t="s">
        <v>392</v>
      </c>
      <c r="BU40" s="166" t="s">
        <v>392</v>
      </c>
      <c r="BV40" s="166">
        <v>4.42</v>
      </c>
      <c r="BW40" s="166">
        <v>35.4</v>
      </c>
      <c r="BX40" s="177">
        <v>120</v>
      </c>
      <c r="BY40" s="177">
        <v>136</v>
      </c>
      <c r="BZ40" s="166" t="s">
        <v>468</v>
      </c>
      <c r="CA40" s="166" t="s">
        <v>468</v>
      </c>
      <c r="CB40" s="166">
        <v>368</v>
      </c>
      <c r="CC40" s="177">
        <v>46800</v>
      </c>
      <c r="CD40" s="166">
        <v>932</v>
      </c>
      <c r="CE40" s="177">
        <v>930</v>
      </c>
      <c r="CF40" s="166" t="s">
        <v>392</v>
      </c>
      <c r="CG40" s="166" t="s">
        <v>392</v>
      </c>
      <c r="CH40" s="166" t="s">
        <v>392</v>
      </c>
      <c r="CI40" s="166">
        <v>419</v>
      </c>
      <c r="CJ40" s="177">
        <v>419</v>
      </c>
      <c r="CK40" s="169" t="s">
        <v>392</v>
      </c>
      <c r="CL40" s="166" t="s">
        <v>392</v>
      </c>
      <c r="CM40" s="166" t="s">
        <v>392</v>
      </c>
      <c r="CN40" s="168">
        <v>20.3</v>
      </c>
      <c r="CO40" s="177">
        <v>20.6</v>
      </c>
      <c r="CP40" s="177">
        <v>11.1</v>
      </c>
      <c r="CQ40" s="168">
        <v>34.299999999999997</v>
      </c>
      <c r="CR40" s="168">
        <v>34.9</v>
      </c>
      <c r="CS40" s="166" t="s">
        <v>392</v>
      </c>
      <c r="CT40" s="166" t="s">
        <v>392</v>
      </c>
      <c r="CU40" s="166" t="s">
        <v>392</v>
      </c>
      <c r="CV40" s="168">
        <v>58.4</v>
      </c>
      <c r="CW40" s="168">
        <v>66.7</v>
      </c>
      <c r="CX40" s="178">
        <v>41.3</v>
      </c>
      <c r="CY40" s="166" t="s">
        <v>392</v>
      </c>
      <c r="CZ40" s="166" t="s">
        <v>392</v>
      </c>
      <c r="DA40" s="166" t="s">
        <v>392</v>
      </c>
      <c r="DB40" s="166" t="s">
        <v>392</v>
      </c>
      <c r="DC40" s="166" t="s">
        <v>392</v>
      </c>
      <c r="DD40" s="176">
        <v>6.11</v>
      </c>
      <c r="DE40" s="177" t="s">
        <v>392</v>
      </c>
      <c r="DF40" s="166" t="s">
        <v>392</v>
      </c>
      <c r="DG40" s="168">
        <v>40.1</v>
      </c>
      <c r="DH40" s="166" t="s">
        <v>392</v>
      </c>
      <c r="DI40" s="177" t="s">
        <v>392</v>
      </c>
      <c r="DJ40" s="166">
        <v>6950</v>
      </c>
      <c r="DK40" s="166">
        <v>16900</v>
      </c>
      <c r="DL40" s="166">
        <v>15000</v>
      </c>
      <c r="DM40" s="166">
        <v>386</v>
      </c>
      <c r="DN40" s="166">
        <v>420</v>
      </c>
      <c r="DO40" s="166">
        <v>3110</v>
      </c>
      <c r="DP40" s="166">
        <v>2020</v>
      </c>
      <c r="DQ40" s="168">
        <v>95</v>
      </c>
      <c r="DR40" s="166" t="s">
        <v>392</v>
      </c>
      <c r="DS40" s="166" t="s">
        <v>392</v>
      </c>
      <c r="DT40" s="177" t="s">
        <v>392</v>
      </c>
      <c r="DU40" s="166">
        <v>14400</v>
      </c>
      <c r="DV40" s="166">
        <v>84900</v>
      </c>
      <c r="DW40" s="166" t="s">
        <v>392</v>
      </c>
      <c r="DX40" s="166">
        <v>94200</v>
      </c>
      <c r="DY40" s="177">
        <v>338</v>
      </c>
      <c r="DZ40" s="177" t="s">
        <v>392</v>
      </c>
      <c r="EA40" s="180" t="s">
        <v>392</v>
      </c>
      <c r="EB40" s="166">
        <v>3060</v>
      </c>
      <c r="EC40" s="166">
        <v>8340</v>
      </c>
      <c r="ED40" s="166" t="s">
        <v>392</v>
      </c>
      <c r="EE40" s="166" t="s">
        <v>392</v>
      </c>
      <c r="EF40" s="166" t="s">
        <v>392</v>
      </c>
      <c r="EG40" s="166" t="s">
        <v>392</v>
      </c>
      <c r="EH40" s="177" t="s">
        <v>392</v>
      </c>
      <c r="EI40" s="166" t="s">
        <v>392</v>
      </c>
      <c r="EJ40" s="166" t="s">
        <v>392</v>
      </c>
      <c r="EK40" s="166" t="s">
        <v>392</v>
      </c>
      <c r="EL40" s="166" t="s">
        <v>392</v>
      </c>
      <c r="EM40" s="166" t="s">
        <v>392</v>
      </c>
      <c r="EN40" s="166" t="s">
        <v>392</v>
      </c>
      <c r="EO40" s="177" t="s">
        <v>392</v>
      </c>
      <c r="EP40" s="177" t="s">
        <v>392</v>
      </c>
      <c r="EQ40" s="177" t="s">
        <v>392</v>
      </c>
      <c r="ER40" s="177" t="s">
        <v>392</v>
      </c>
      <c r="ES40" s="177" t="s">
        <v>392</v>
      </c>
      <c r="ET40" s="177" t="s">
        <v>392</v>
      </c>
      <c r="EU40" s="177">
        <v>112</v>
      </c>
      <c r="EV40" s="177">
        <v>899</v>
      </c>
      <c r="EW40" s="177">
        <v>3050</v>
      </c>
      <c r="EX40" s="177">
        <v>3450</v>
      </c>
    </row>
    <row r="41" spans="1:154" x14ac:dyDescent="0.2">
      <c r="A41" s="166" t="s">
        <v>469</v>
      </c>
      <c r="B41" s="167" t="s">
        <v>204</v>
      </c>
      <c r="C41" s="166">
        <v>231</v>
      </c>
      <c r="D41" s="182">
        <v>68.2</v>
      </c>
      <c r="E41" s="168">
        <v>36.5</v>
      </c>
      <c r="F41" s="169">
        <v>36.5</v>
      </c>
      <c r="G41" s="166" t="s">
        <v>392</v>
      </c>
      <c r="H41" s="166" t="s">
        <v>392</v>
      </c>
      <c r="I41" s="166" t="s">
        <v>392</v>
      </c>
      <c r="J41" s="168">
        <v>16.5</v>
      </c>
      <c r="K41" s="169">
        <v>16.5</v>
      </c>
      <c r="L41" s="169" t="s">
        <v>392</v>
      </c>
      <c r="M41" s="166" t="s">
        <v>392</v>
      </c>
      <c r="N41" s="166" t="s">
        <v>392</v>
      </c>
      <c r="O41" s="179">
        <v>0.76</v>
      </c>
      <c r="P41" s="169">
        <v>0.75</v>
      </c>
      <c r="Q41" s="171">
        <v>0.375</v>
      </c>
      <c r="R41" s="170">
        <v>1.26</v>
      </c>
      <c r="S41" s="172">
        <v>1.25</v>
      </c>
      <c r="T41" s="166" t="s">
        <v>392</v>
      </c>
      <c r="U41" s="166" t="s">
        <v>392</v>
      </c>
      <c r="V41" s="166" t="s">
        <v>392</v>
      </c>
      <c r="W41" s="173">
        <v>2.21</v>
      </c>
      <c r="X41" s="174">
        <v>2.5625</v>
      </c>
      <c r="Y41" s="175">
        <v>1.5625</v>
      </c>
      <c r="Z41" s="166" t="s">
        <v>392</v>
      </c>
      <c r="AA41" s="166" t="s">
        <v>392</v>
      </c>
      <c r="AB41" s="166" t="s">
        <v>392</v>
      </c>
      <c r="AC41" s="166" t="s">
        <v>392</v>
      </c>
      <c r="AD41" s="166" t="s">
        <v>392</v>
      </c>
      <c r="AE41" s="176">
        <v>6.54</v>
      </c>
      <c r="AF41" s="166" t="s">
        <v>392</v>
      </c>
      <c r="AG41" s="166" t="s">
        <v>392</v>
      </c>
      <c r="AH41" s="168">
        <v>42.2</v>
      </c>
      <c r="AI41" s="166" t="s">
        <v>392</v>
      </c>
      <c r="AJ41" s="166" t="s">
        <v>392</v>
      </c>
      <c r="AK41" s="166">
        <v>15600</v>
      </c>
      <c r="AL41" s="166">
        <v>963</v>
      </c>
      <c r="AM41" s="166">
        <v>854</v>
      </c>
      <c r="AN41" s="168">
        <v>15.1</v>
      </c>
      <c r="AO41" s="166">
        <v>940</v>
      </c>
      <c r="AP41" s="166">
        <v>176</v>
      </c>
      <c r="AQ41" s="166">
        <v>114</v>
      </c>
      <c r="AR41" s="170">
        <v>3.71</v>
      </c>
      <c r="AS41" s="166" t="s">
        <v>392</v>
      </c>
      <c r="AT41" s="166" t="s">
        <v>392</v>
      </c>
      <c r="AU41" s="166" t="s">
        <v>392</v>
      </c>
      <c r="AV41" s="168">
        <v>28.7</v>
      </c>
      <c r="AW41" s="166">
        <v>292000</v>
      </c>
      <c r="AX41" s="166" t="s">
        <v>392</v>
      </c>
      <c r="AY41" s="166">
        <v>145</v>
      </c>
      <c r="AZ41" s="177">
        <v>756</v>
      </c>
      <c r="BA41" s="177" t="s">
        <v>392</v>
      </c>
      <c r="BB41" s="166" t="s">
        <v>392</v>
      </c>
      <c r="BC41" s="166">
        <v>175</v>
      </c>
      <c r="BD41" s="166">
        <v>476</v>
      </c>
      <c r="BE41" s="166" t="s">
        <v>392</v>
      </c>
      <c r="BF41" s="166" t="s">
        <v>392</v>
      </c>
      <c r="BG41" s="166" t="s">
        <v>392</v>
      </c>
      <c r="BH41" s="166" t="s">
        <v>392</v>
      </c>
      <c r="BI41" s="166" t="s">
        <v>392</v>
      </c>
      <c r="BJ41" s="166" t="s">
        <v>392</v>
      </c>
      <c r="BK41" s="166" t="s">
        <v>392</v>
      </c>
      <c r="BL41" s="166" t="s">
        <v>392</v>
      </c>
      <c r="BM41" s="166" t="s">
        <v>392</v>
      </c>
      <c r="BN41" s="166" t="s">
        <v>392</v>
      </c>
      <c r="BO41" s="166" t="s">
        <v>392</v>
      </c>
      <c r="BP41" s="166" t="s">
        <v>392</v>
      </c>
      <c r="BQ41" s="166" t="s">
        <v>392</v>
      </c>
      <c r="BR41" s="166" t="s">
        <v>392</v>
      </c>
      <c r="BS41" s="166" t="s">
        <v>392</v>
      </c>
      <c r="BT41" s="166" t="s">
        <v>392</v>
      </c>
      <c r="BU41" s="166" t="s">
        <v>392</v>
      </c>
      <c r="BV41" s="170">
        <v>4.4000000000000004</v>
      </c>
      <c r="BW41" s="166">
        <v>35.200000000000003</v>
      </c>
      <c r="BX41" s="177">
        <v>120</v>
      </c>
      <c r="BY41" s="177">
        <v>136</v>
      </c>
      <c r="BZ41" s="166" t="s">
        <v>470</v>
      </c>
      <c r="CA41" s="166" t="s">
        <v>470</v>
      </c>
      <c r="CB41" s="166">
        <v>344</v>
      </c>
      <c r="CC41" s="177">
        <v>44000</v>
      </c>
      <c r="CD41" s="166">
        <v>927</v>
      </c>
      <c r="CE41" s="177">
        <v>927</v>
      </c>
      <c r="CF41" s="166" t="s">
        <v>392</v>
      </c>
      <c r="CG41" s="166" t="s">
        <v>392</v>
      </c>
      <c r="CH41" s="166" t="s">
        <v>392</v>
      </c>
      <c r="CI41" s="166">
        <v>419</v>
      </c>
      <c r="CJ41" s="177">
        <v>419</v>
      </c>
      <c r="CK41" s="169" t="s">
        <v>392</v>
      </c>
      <c r="CL41" s="166" t="s">
        <v>392</v>
      </c>
      <c r="CM41" s="166" t="s">
        <v>392</v>
      </c>
      <c r="CN41" s="168">
        <v>19.3</v>
      </c>
      <c r="CO41" s="168">
        <v>19</v>
      </c>
      <c r="CP41" s="177">
        <v>9.52</v>
      </c>
      <c r="CQ41" s="168">
        <v>32</v>
      </c>
      <c r="CR41" s="168">
        <v>31.8</v>
      </c>
      <c r="CS41" s="166" t="s">
        <v>392</v>
      </c>
      <c r="CT41" s="166" t="s">
        <v>392</v>
      </c>
      <c r="CU41" s="166" t="s">
        <v>392</v>
      </c>
      <c r="CV41" s="168">
        <v>56.1</v>
      </c>
      <c r="CW41" s="168">
        <v>65.099999999999994</v>
      </c>
      <c r="CX41" s="178">
        <v>39.700000000000003</v>
      </c>
      <c r="CY41" s="166" t="s">
        <v>392</v>
      </c>
      <c r="CZ41" s="166" t="s">
        <v>392</v>
      </c>
      <c r="DA41" s="166" t="s">
        <v>392</v>
      </c>
      <c r="DB41" s="166" t="s">
        <v>392</v>
      </c>
      <c r="DC41" s="166" t="s">
        <v>392</v>
      </c>
      <c r="DD41" s="176">
        <v>6.54</v>
      </c>
      <c r="DE41" s="177" t="s">
        <v>392</v>
      </c>
      <c r="DF41" s="166" t="s">
        <v>392</v>
      </c>
      <c r="DG41" s="168">
        <v>42.2</v>
      </c>
      <c r="DH41" s="166" t="s">
        <v>392</v>
      </c>
      <c r="DI41" s="177" t="s">
        <v>392</v>
      </c>
      <c r="DJ41" s="166">
        <v>6490</v>
      </c>
      <c r="DK41" s="166">
        <v>15800</v>
      </c>
      <c r="DL41" s="166">
        <v>14000</v>
      </c>
      <c r="DM41" s="166">
        <v>384</v>
      </c>
      <c r="DN41" s="166">
        <v>391</v>
      </c>
      <c r="DO41" s="166">
        <v>2880</v>
      </c>
      <c r="DP41" s="166">
        <v>1870</v>
      </c>
      <c r="DQ41" s="168">
        <v>94.2</v>
      </c>
      <c r="DR41" s="166" t="s">
        <v>392</v>
      </c>
      <c r="DS41" s="166" t="s">
        <v>392</v>
      </c>
      <c r="DT41" s="177" t="s">
        <v>392</v>
      </c>
      <c r="DU41" s="166">
        <v>11900</v>
      </c>
      <c r="DV41" s="166">
        <v>78400</v>
      </c>
      <c r="DW41" s="166" t="s">
        <v>392</v>
      </c>
      <c r="DX41" s="166">
        <v>93500</v>
      </c>
      <c r="DY41" s="177">
        <v>315</v>
      </c>
      <c r="DZ41" s="177" t="s">
        <v>392</v>
      </c>
      <c r="EA41" s="180" t="s">
        <v>392</v>
      </c>
      <c r="EB41" s="166">
        <v>2870</v>
      </c>
      <c r="EC41" s="166">
        <v>7800</v>
      </c>
      <c r="ED41" s="166" t="s">
        <v>392</v>
      </c>
      <c r="EE41" s="166" t="s">
        <v>392</v>
      </c>
      <c r="EF41" s="166" t="s">
        <v>392</v>
      </c>
      <c r="EG41" s="166" t="s">
        <v>392</v>
      </c>
      <c r="EH41" s="177" t="s">
        <v>392</v>
      </c>
      <c r="EI41" s="166" t="s">
        <v>392</v>
      </c>
      <c r="EJ41" s="166" t="s">
        <v>392</v>
      </c>
      <c r="EK41" s="166" t="s">
        <v>392</v>
      </c>
      <c r="EL41" s="166" t="s">
        <v>392</v>
      </c>
      <c r="EM41" s="166" t="s">
        <v>392</v>
      </c>
      <c r="EN41" s="166" t="s">
        <v>392</v>
      </c>
      <c r="EO41" s="177" t="s">
        <v>392</v>
      </c>
      <c r="EP41" s="177" t="s">
        <v>392</v>
      </c>
      <c r="EQ41" s="177" t="s">
        <v>392</v>
      </c>
      <c r="ER41" s="177" t="s">
        <v>392</v>
      </c>
      <c r="ES41" s="177" t="s">
        <v>392</v>
      </c>
      <c r="ET41" s="177" t="s">
        <v>392</v>
      </c>
      <c r="EU41" s="177">
        <v>112</v>
      </c>
      <c r="EV41" s="177">
        <v>894</v>
      </c>
      <c r="EW41" s="177">
        <v>3050</v>
      </c>
      <c r="EX41" s="177">
        <v>3450</v>
      </c>
    </row>
    <row r="42" spans="1:154" x14ac:dyDescent="0.2">
      <c r="A42" s="166" t="s">
        <v>471</v>
      </c>
      <c r="B42" s="167" t="s">
        <v>204</v>
      </c>
      <c r="C42" s="166">
        <v>256</v>
      </c>
      <c r="D42" s="182">
        <v>75.3</v>
      </c>
      <c r="E42" s="168">
        <v>37.4</v>
      </c>
      <c r="F42" s="181">
        <v>37.375</v>
      </c>
      <c r="G42" s="166" t="s">
        <v>392</v>
      </c>
      <c r="H42" s="166" t="s">
        <v>392</v>
      </c>
      <c r="I42" s="166" t="s">
        <v>392</v>
      </c>
      <c r="J42" s="168">
        <v>12.2</v>
      </c>
      <c r="K42" s="169">
        <v>12.25</v>
      </c>
      <c r="L42" s="169" t="s">
        <v>392</v>
      </c>
      <c r="M42" s="166" t="s">
        <v>392</v>
      </c>
      <c r="N42" s="166" t="s">
        <v>392</v>
      </c>
      <c r="O42" s="179">
        <v>0.96</v>
      </c>
      <c r="P42" s="169">
        <v>0.9375</v>
      </c>
      <c r="Q42" s="171">
        <v>0.5</v>
      </c>
      <c r="R42" s="170">
        <v>1.73</v>
      </c>
      <c r="S42" s="172">
        <v>1.75</v>
      </c>
      <c r="T42" s="166" t="s">
        <v>392</v>
      </c>
      <c r="U42" s="166" t="s">
        <v>392</v>
      </c>
      <c r="V42" s="166" t="s">
        <v>392</v>
      </c>
      <c r="W42" s="173">
        <v>2.48</v>
      </c>
      <c r="X42" s="174">
        <v>2.625</v>
      </c>
      <c r="Y42" s="175">
        <v>1.3125</v>
      </c>
      <c r="Z42" s="166" t="s">
        <v>392</v>
      </c>
      <c r="AA42" s="166" t="s">
        <v>392</v>
      </c>
      <c r="AB42" s="166" t="s">
        <v>392</v>
      </c>
      <c r="AC42" s="166" t="s">
        <v>392</v>
      </c>
      <c r="AD42" s="166" t="s">
        <v>392</v>
      </c>
      <c r="AE42" s="176">
        <v>3.53</v>
      </c>
      <c r="AF42" s="166" t="s">
        <v>392</v>
      </c>
      <c r="AG42" s="166" t="s">
        <v>392</v>
      </c>
      <c r="AH42" s="168">
        <v>33.799999999999997</v>
      </c>
      <c r="AI42" s="166" t="s">
        <v>392</v>
      </c>
      <c r="AJ42" s="166" t="s">
        <v>392</v>
      </c>
      <c r="AK42" s="166">
        <v>16800</v>
      </c>
      <c r="AL42" s="166">
        <v>1040</v>
      </c>
      <c r="AM42" s="166">
        <v>895</v>
      </c>
      <c r="AN42" s="168">
        <v>14.9</v>
      </c>
      <c r="AO42" s="166">
        <v>528</v>
      </c>
      <c r="AP42" s="166">
        <v>137</v>
      </c>
      <c r="AQ42" s="168">
        <v>86.5</v>
      </c>
      <c r="AR42" s="170">
        <v>2.65</v>
      </c>
      <c r="AS42" s="166" t="s">
        <v>392</v>
      </c>
      <c r="AT42" s="166" t="s">
        <v>392</v>
      </c>
      <c r="AU42" s="166" t="s">
        <v>392</v>
      </c>
      <c r="AV42" s="168">
        <v>52.9</v>
      </c>
      <c r="AW42" s="166">
        <v>168000</v>
      </c>
      <c r="AX42" s="166" t="s">
        <v>392</v>
      </c>
      <c r="AY42" s="166">
        <v>109</v>
      </c>
      <c r="AZ42" s="177">
        <v>576</v>
      </c>
      <c r="BA42" s="177" t="s">
        <v>392</v>
      </c>
      <c r="BB42" s="166" t="s">
        <v>392</v>
      </c>
      <c r="BC42" s="166">
        <v>174</v>
      </c>
      <c r="BD42" s="166">
        <v>516</v>
      </c>
      <c r="BE42" s="166" t="s">
        <v>392</v>
      </c>
      <c r="BF42" s="166" t="s">
        <v>392</v>
      </c>
      <c r="BG42" s="166" t="s">
        <v>392</v>
      </c>
      <c r="BH42" s="166" t="s">
        <v>392</v>
      </c>
      <c r="BI42" s="166" t="s">
        <v>392</v>
      </c>
      <c r="BJ42" s="166" t="s">
        <v>392</v>
      </c>
      <c r="BK42" s="166" t="s">
        <v>392</v>
      </c>
      <c r="BL42" s="166" t="s">
        <v>392</v>
      </c>
      <c r="BM42" s="166" t="s">
        <v>392</v>
      </c>
      <c r="BN42" s="166" t="s">
        <v>392</v>
      </c>
      <c r="BO42" s="166" t="s">
        <v>392</v>
      </c>
      <c r="BP42" s="166" t="s">
        <v>392</v>
      </c>
      <c r="BQ42" s="166" t="s">
        <v>392</v>
      </c>
      <c r="BR42" s="166" t="s">
        <v>392</v>
      </c>
      <c r="BS42" s="166" t="s">
        <v>392</v>
      </c>
      <c r="BT42" s="166" t="s">
        <v>392</v>
      </c>
      <c r="BU42" s="166" t="s">
        <v>392</v>
      </c>
      <c r="BV42" s="166">
        <v>3.24</v>
      </c>
      <c r="BW42" s="166">
        <v>35.700000000000003</v>
      </c>
      <c r="BX42" s="177">
        <v>108</v>
      </c>
      <c r="BY42" s="177">
        <v>120</v>
      </c>
      <c r="BZ42" s="166" t="s">
        <v>472</v>
      </c>
      <c r="CA42" s="166" t="s">
        <v>472</v>
      </c>
      <c r="CB42" s="166">
        <v>381</v>
      </c>
      <c r="CC42" s="177">
        <v>48600</v>
      </c>
      <c r="CD42" s="166">
        <v>951</v>
      </c>
      <c r="CE42" s="177">
        <v>949</v>
      </c>
      <c r="CF42" s="166" t="s">
        <v>392</v>
      </c>
      <c r="CG42" s="166" t="s">
        <v>392</v>
      </c>
      <c r="CH42" s="166" t="s">
        <v>392</v>
      </c>
      <c r="CI42" s="166">
        <v>310</v>
      </c>
      <c r="CJ42" s="177">
        <v>311</v>
      </c>
      <c r="CK42" s="169" t="s">
        <v>392</v>
      </c>
      <c r="CL42" s="166" t="s">
        <v>392</v>
      </c>
      <c r="CM42" s="166" t="s">
        <v>392</v>
      </c>
      <c r="CN42" s="168">
        <v>24.4</v>
      </c>
      <c r="CO42" s="177">
        <v>23.8</v>
      </c>
      <c r="CP42" s="177">
        <v>12.7</v>
      </c>
      <c r="CQ42" s="168">
        <v>43.9</v>
      </c>
      <c r="CR42" s="168">
        <v>44.4</v>
      </c>
      <c r="CS42" s="166" t="s">
        <v>392</v>
      </c>
      <c r="CT42" s="166" t="s">
        <v>392</v>
      </c>
      <c r="CU42" s="166" t="s">
        <v>392</v>
      </c>
      <c r="CV42" s="168">
        <v>63</v>
      </c>
      <c r="CW42" s="168">
        <v>66.7</v>
      </c>
      <c r="CX42" s="178">
        <v>33.299999999999997</v>
      </c>
      <c r="CY42" s="166" t="s">
        <v>392</v>
      </c>
      <c r="CZ42" s="166" t="s">
        <v>392</v>
      </c>
      <c r="DA42" s="166" t="s">
        <v>392</v>
      </c>
      <c r="DB42" s="166" t="s">
        <v>392</v>
      </c>
      <c r="DC42" s="166" t="s">
        <v>392</v>
      </c>
      <c r="DD42" s="176">
        <v>3.53</v>
      </c>
      <c r="DE42" s="177" t="s">
        <v>392</v>
      </c>
      <c r="DF42" s="166" t="s">
        <v>392</v>
      </c>
      <c r="DG42" s="168">
        <v>33.799999999999997</v>
      </c>
      <c r="DH42" s="166" t="s">
        <v>392</v>
      </c>
      <c r="DI42" s="177" t="s">
        <v>392</v>
      </c>
      <c r="DJ42" s="166">
        <v>6990</v>
      </c>
      <c r="DK42" s="166">
        <v>17000</v>
      </c>
      <c r="DL42" s="166">
        <v>14700</v>
      </c>
      <c r="DM42" s="166">
        <v>378</v>
      </c>
      <c r="DN42" s="166">
        <v>220</v>
      </c>
      <c r="DO42" s="166">
        <v>2250</v>
      </c>
      <c r="DP42" s="166">
        <v>1420</v>
      </c>
      <c r="DQ42" s="168">
        <v>67.3</v>
      </c>
      <c r="DR42" s="166" t="s">
        <v>392</v>
      </c>
      <c r="DS42" s="166" t="s">
        <v>392</v>
      </c>
      <c r="DT42" s="177" t="s">
        <v>392</v>
      </c>
      <c r="DU42" s="166">
        <v>22000</v>
      </c>
      <c r="DV42" s="166">
        <v>45100</v>
      </c>
      <c r="DW42" s="166" t="s">
        <v>392</v>
      </c>
      <c r="DX42" s="166">
        <v>70300</v>
      </c>
      <c r="DY42" s="20">
        <v>240</v>
      </c>
      <c r="DZ42" s="177" t="s">
        <v>392</v>
      </c>
      <c r="EA42" s="180" t="s">
        <v>392</v>
      </c>
      <c r="EB42" s="166">
        <v>2850</v>
      </c>
      <c r="EC42" s="166">
        <v>8460</v>
      </c>
      <c r="ED42" s="166" t="s">
        <v>392</v>
      </c>
      <c r="EE42" s="166" t="s">
        <v>392</v>
      </c>
      <c r="EF42" s="166" t="s">
        <v>392</v>
      </c>
      <c r="EG42" s="166" t="s">
        <v>392</v>
      </c>
      <c r="EH42" s="20" t="s">
        <v>392</v>
      </c>
      <c r="EI42" s="166" t="s">
        <v>392</v>
      </c>
      <c r="EJ42" s="166" t="s">
        <v>392</v>
      </c>
      <c r="EK42" s="166" t="s">
        <v>392</v>
      </c>
      <c r="EL42" s="166" t="s">
        <v>392</v>
      </c>
      <c r="EM42" s="166" t="s">
        <v>392</v>
      </c>
      <c r="EN42" s="166" t="s">
        <v>392</v>
      </c>
      <c r="EO42" s="177" t="s">
        <v>392</v>
      </c>
      <c r="EP42" s="177" t="s">
        <v>392</v>
      </c>
      <c r="EQ42" s="177" t="s">
        <v>392</v>
      </c>
      <c r="ER42" s="177" t="s">
        <v>392</v>
      </c>
      <c r="ES42" s="177" t="s">
        <v>392</v>
      </c>
      <c r="ET42" s="177" t="s">
        <v>392</v>
      </c>
      <c r="EU42" s="177">
        <v>82.3</v>
      </c>
      <c r="EV42" s="177">
        <v>907</v>
      </c>
      <c r="EW42" s="177">
        <v>2740</v>
      </c>
      <c r="EX42" s="177">
        <v>3050</v>
      </c>
    </row>
    <row r="43" spans="1:154" x14ac:dyDescent="0.2">
      <c r="A43" s="166" t="s">
        <v>473</v>
      </c>
      <c r="B43" s="167" t="s">
        <v>204</v>
      </c>
      <c r="C43" s="166">
        <v>232</v>
      </c>
      <c r="D43" s="182">
        <v>68</v>
      </c>
      <c r="E43" s="168">
        <v>37.1</v>
      </c>
      <c r="F43" s="181">
        <v>37.125</v>
      </c>
      <c r="G43" s="166" t="s">
        <v>392</v>
      </c>
      <c r="H43" s="166" t="s">
        <v>392</v>
      </c>
      <c r="I43" s="166" t="s">
        <v>392</v>
      </c>
      <c r="J43" s="168">
        <v>12.1</v>
      </c>
      <c r="K43" s="169">
        <v>12.125</v>
      </c>
      <c r="L43" s="169" t="s">
        <v>392</v>
      </c>
      <c r="M43" s="166" t="s">
        <v>392</v>
      </c>
      <c r="N43" s="166" t="s">
        <v>392</v>
      </c>
      <c r="O43" s="179">
        <v>0.87</v>
      </c>
      <c r="P43" s="169">
        <v>0.875</v>
      </c>
      <c r="Q43" s="171">
        <v>0.4375</v>
      </c>
      <c r="R43" s="170">
        <v>1.57</v>
      </c>
      <c r="S43" s="172">
        <v>1.5625</v>
      </c>
      <c r="T43" s="166" t="s">
        <v>392</v>
      </c>
      <c r="U43" s="166" t="s">
        <v>392</v>
      </c>
      <c r="V43" s="166" t="s">
        <v>392</v>
      </c>
      <c r="W43" s="173">
        <v>2.3199999999999998</v>
      </c>
      <c r="X43" s="174">
        <v>2.4375</v>
      </c>
      <c r="Y43" s="175">
        <v>1.25</v>
      </c>
      <c r="Z43" s="166" t="s">
        <v>392</v>
      </c>
      <c r="AA43" s="166" t="s">
        <v>392</v>
      </c>
      <c r="AB43" s="166" t="s">
        <v>392</v>
      </c>
      <c r="AC43" s="166" t="s">
        <v>392</v>
      </c>
      <c r="AD43" s="166" t="s">
        <v>392</v>
      </c>
      <c r="AE43" s="176">
        <v>3.86</v>
      </c>
      <c r="AF43" s="166" t="s">
        <v>392</v>
      </c>
      <c r="AG43" s="166" t="s">
        <v>392</v>
      </c>
      <c r="AH43" s="168">
        <v>37.299999999999997</v>
      </c>
      <c r="AI43" s="166" t="s">
        <v>392</v>
      </c>
      <c r="AJ43" s="166" t="s">
        <v>392</v>
      </c>
      <c r="AK43" s="166">
        <v>15000</v>
      </c>
      <c r="AL43" s="166">
        <v>936</v>
      </c>
      <c r="AM43" s="166">
        <v>809</v>
      </c>
      <c r="AN43" s="168">
        <v>14.8</v>
      </c>
      <c r="AO43" s="166">
        <v>468</v>
      </c>
      <c r="AP43" s="166">
        <v>122</v>
      </c>
      <c r="AQ43" s="168">
        <v>77.2</v>
      </c>
      <c r="AR43" s="170">
        <v>2.62</v>
      </c>
      <c r="AS43" s="166" t="s">
        <v>392</v>
      </c>
      <c r="AT43" s="166" t="s">
        <v>392</v>
      </c>
      <c r="AU43" s="166" t="s">
        <v>392</v>
      </c>
      <c r="AV43" s="168">
        <v>39.6</v>
      </c>
      <c r="AW43" s="166">
        <v>148000</v>
      </c>
      <c r="AX43" s="166" t="s">
        <v>392</v>
      </c>
      <c r="AY43" s="166">
        <v>108</v>
      </c>
      <c r="AZ43" s="177">
        <v>512</v>
      </c>
      <c r="BA43" s="177" t="s">
        <v>392</v>
      </c>
      <c r="BB43" s="166" t="s">
        <v>392</v>
      </c>
      <c r="BC43" s="166">
        <v>157</v>
      </c>
      <c r="BD43" s="166">
        <v>464</v>
      </c>
      <c r="BE43" s="166" t="s">
        <v>392</v>
      </c>
      <c r="BF43" s="166" t="s">
        <v>392</v>
      </c>
      <c r="BG43" s="166" t="s">
        <v>392</v>
      </c>
      <c r="BH43" s="166" t="s">
        <v>392</v>
      </c>
      <c r="BI43" s="166" t="s">
        <v>392</v>
      </c>
      <c r="BJ43" s="166" t="s">
        <v>392</v>
      </c>
      <c r="BK43" s="166" t="s">
        <v>392</v>
      </c>
      <c r="BL43" s="166" t="s">
        <v>392</v>
      </c>
      <c r="BM43" s="166" t="s">
        <v>392</v>
      </c>
      <c r="BN43" s="166" t="s">
        <v>392</v>
      </c>
      <c r="BO43" s="166" t="s">
        <v>392</v>
      </c>
      <c r="BP43" s="166" t="s">
        <v>392</v>
      </c>
      <c r="BQ43" s="166" t="s">
        <v>392</v>
      </c>
      <c r="BR43" s="166" t="s">
        <v>392</v>
      </c>
      <c r="BS43" s="166" t="s">
        <v>392</v>
      </c>
      <c r="BT43" s="166" t="s">
        <v>392</v>
      </c>
      <c r="BU43" s="166" t="s">
        <v>392</v>
      </c>
      <c r="BV43" s="170">
        <v>3.21</v>
      </c>
      <c r="BW43" s="166">
        <v>35.5</v>
      </c>
      <c r="BX43" s="177">
        <v>108</v>
      </c>
      <c r="BY43" s="177">
        <v>120</v>
      </c>
      <c r="BZ43" s="166" t="s">
        <v>474</v>
      </c>
      <c r="CA43" s="166" t="s">
        <v>474</v>
      </c>
      <c r="CB43" s="166">
        <v>345</v>
      </c>
      <c r="CC43" s="177">
        <v>43900</v>
      </c>
      <c r="CD43" s="166">
        <v>943</v>
      </c>
      <c r="CE43" s="177">
        <v>943</v>
      </c>
      <c r="CF43" s="166" t="s">
        <v>392</v>
      </c>
      <c r="CG43" s="166" t="s">
        <v>392</v>
      </c>
      <c r="CH43" s="166" t="s">
        <v>392</v>
      </c>
      <c r="CI43" s="166">
        <v>307</v>
      </c>
      <c r="CJ43" s="177">
        <v>308</v>
      </c>
      <c r="CK43" s="169" t="s">
        <v>392</v>
      </c>
      <c r="CL43" s="166" t="s">
        <v>392</v>
      </c>
      <c r="CM43" s="166" t="s">
        <v>392</v>
      </c>
      <c r="CN43" s="168">
        <v>22.1</v>
      </c>
      <c r="CO43" s="177">
        <v>22.2</v>
      </c>
      <c r="CP43" s="177">
        <v>11.1</v>
      </c>
      <c r="CQ43" s="168">
        <v>39.9</v>
      </c>
      <c r="CR43" s="168">
        <v>39.700000000000003</v>
      </c>
      <c r="CS43" s="166" t="s">
        <v>392</v>
      </c>
      <c r="CT43" s="166" t="s">
        <v>392</v>
      </c>
      <c r="CU43" s="166" t="s">
        <v>392</v>
      </c>
      <c r="CV43" s="168">
        <v>58.9</v>
      </c>
      <c r="CW43" s="168">
        <v>61.9</v>
      </c>
      <c r="CX43" s="178">
        <v>31.8</v>
      </c>
      <c r="CY43" s="166" t="s">
        <v>392</v>
      </c>
      <c r="CZ43" s="166" t="s">
        <v>392</v>
      </c>
      <c r="DA43" s="166" t="s">
        <v>392</v>
      </c>
      <c r="DB43" s="166" t="s">
        <v>392</v>
      </c>
      <c r="DC43" s="166" t="s">
        <v>392</v>
      </c>
      <c r="DD43" s="176">
        <v>3.86</v>
      </c>
      <c r="DE43" s="177" t="s">
        <v>392</v>
      </c>
      <c r="DF43" s="166" t="s">
        <v>392</v>
      </c>
      <c r="DG43" s="168">
        <v>37.299999999999997</v>
      </c>
      <c r="DH43" s="166" t="s">
        <v>392</v>
      </c>
      <c r="DI43" s="177" t="s">
        <v>392</v>
      </c>
      <c r="DJ43" s="166">
        <v>6240</v>
      </c>
      <c r="DK43" s="166">
        <v>15300</v>
      </c>
      <c r="DL43" s="166">
        <v>13300</v>
      </c>
      <c r="DM43" s="166">
        <v>376</v>
      </c>
      <c r="DN43" s="166">
        <v>195</v>
      </c>
      <c r="DO43" s="166">
        <v>2000</v>
      </c>
      <c r="DP43" s="166">
        <v>1270</v>
      </c>
      <c r="DQ43" s="168">
        <v>66.5</v>
      </c>
      <c r="DR43" s="166" t="s">
        <v>392</v>
      </c>
      <c r="DS43" s="166" t="s">
        <v>392</v>
      </c>
      <c r="DT43" s="177" t="s">
        <v>392</v>
      </c>
      <c r="DU43" s="166">
        <v>16500</v>
      </c>
      <c r="DV43" s="166">
        <v>39700</v>
      </c>
      <c r="DW43" s="166" t="s">
        <v>392</v>
      </c>
      <c r="DX43" s="166">
        <v>69700</v>
      </c>
      <c r="DY43" s="20">
        <v>213</v>
      </c>
      <c r="DZ43" s="177" t="s">
        <v>392</v>
      </c>
      <c r="EA43" s="180" t="s">
        <v>392</v>
      </c>
      <c r="EB43" s="166">
        <v>2570</v>
      </c>
      <c r="EC43" s="166">
        <v>7600</v>
      </c>
      <c r="ED43" s="166" t="s">
        <v>392</v>
      </c>
      <c r="EE43" s="166" t="s">
        <v>392</v>
      </c>
      <c r="EF43" s="166" t="s">
        <v>392</v>
      </c>
      <c r="EG43" s="166" t="s">
        <v>392</v>
      </c>
      <c r="EH43" s="20" t="s">
        <v>392</v>
      </c>
      <c r="EI43" s="166" t="s">
        <v>392</v>
      </c>
      <c r="EJ43" s="166" t="s">
        <v>392</v>
      </c>
      <c r="EK43" s="166" t="s">
        <v>392</v>
      </c>
      <c r="EL43" s="166" t="s">
        <v>392</v>
      </c>
      <c r="EM43" s="166" t="s">
        <v>392</v>
      </c>
      <c r="EN43" s="166" t="s">
        <v>392</v>
      </c>
      <c r="EO43" s="177" t="s">
        <v>392</v>
      </c>
      <c r="EP43" s="177" t="s">
        <v>392</v>
      </c>
      <c r="EQ43" s="177" t="s">
        <v>392</v>
      </c>
      <c r="ER43" s="177" t="s">
        <v>392</v>
      </c>
      <c r="ES43" s="177" t="s">
        <v>392</v>
      </c>
      <c r="ET43" s="177" t="s">
        <v>392</v>
      </c>
      <c r="EU43" s="177">
        <v>81.5</v>
      </c>
      <c r="EV43" s="177">
        <v>902</v>
      </c>
      <c r="EW43" s="177">
        <v>2740</v>
      </c>
      <c r="EX43" s="177">
        <v>3050</v>
      </c>
    </row>
    <row r="44" spans="1:154" x14ac:dyDescent="0.2">
      <c r="A44" s="166" t="s">
        <v>475</v>
      </c>
      <c r="B44" s="167" t="s">
        <v>204</v>
      </c>
      <c r="C44" s="166">
        <v>210</v>
      </c>
      <c r="D44" s="182">
        <v>61.9</v>
      </c>
      <c r="E44" s="168">
        <v>36.700000000000003</v>
      </c>
      <c r="F44" s="181">
        <v>36.75</v>
      </c>
      <c r="G44" s="166" t="s">
        <v>392</v>
      </c>
      <c r="H44" s="166" t="s">
        <v>392</v>
      </c>
      <c r="I44" s="166" t="s">
        <v>392</v>
      </c>
      <c r="J44" s="168">
        <v>12.2</v>
      </c>
      <c r="K44" s="169">
        <v>12.125</v>
      </c>
      <c r="L44" s="169" t="s">
        <v>392</v>
      </c>
      <c r="M44" s="166" t="s">
        <v>392</v>
      </c>
      <c r="N44" s="166" t="s">
        <v>392</v>
      </c>
      <c r="O44" s="179">
        <v>0.83</v>
      </c>
      <c r="P44" s="169">
        <v>0.8125</v>
      </c>
      <c r="Q44" s="171">
        <v>0.4375</v>
      </c>
      <c r="R44" s="170">
        <v>1.36</v>
      </c>
      <c r="S44" s="172">
        <v>1.375</v>
      </c>
      <c r="T44" s="166" t="s">
        <v>392</v>
      </c>
      <c r="U44" s="166" t="s">
        <v>392</v>
      </c>
      <c r="V44" s="166" t="s">
        <v>392</v>
      </c>
      <c r="W44" s="173">
        <v>2.11</v>
      </c>
      <c r="X44" s="174">
        <v>2.3125</v>
      </c>
      <c r="Y44" s="175">
        <v>1.25</v>
      </c>
      <c r="Z44" s="166" t="s">
        <v>392</v>
      </c>
      <c r="AA44" s="166" t="s">
        <v>392</v>
      </c>
      <c r="AB44" s="166" t="s">
        <v>392</v>
      </c>
      <c r="AC44" s="166" t="s">
        <v>392</v>
      </c>
      <c r="AD44" s="166" t="s">
        <v>392</v>
      </c>
      <c r="AE44" s="176">
        <v>4.4800000000000004</v>
      </c>
      <c r="AF44" s="166" t="s">
        <v>392</v>
      </c>
      <c r="AG44" s="166" t="s">
        <v>392</v>
      </c>
      <c r="AH44" s="168">
        <v>39.1</v>
      </c>
      <c r="AI44" s="166" t="s">
        <v>392</v>
      </c>
      <c r="AJ44" s="166" t="s">
        <v>392</v>
      </c>
      <c r="AK44" s="166">
        <v>13200</v>
      </c>
      <c r="AL44" s="166">
        <v>833</v>
      </c>
      <c r="AM44" s="166">
        <v>719</v>
      </c>
      <c r="AN44" s="168">
        <v>14.6</v>
      </c>
      <c r="AO44" s="166">
        <v>411</v>
      </c>
      <c r="AP44" s="166">
        <v>107</v>
      </c>
      <c r="AQ44" s="168">
        <v>67.5</v>
      </c>
      <c r="AR44" s="170">
        <v>2.58</v>
      </c>
      <c r="AS44" s="166" t="s">
        <v>392</v>
      </c>
      <c r="AT44" s="166" t="s">
        <v>392</v>
      </c>
      <c r="AU44" s="166" t="s">
        <v>392</v>
      </c>
      <c r="AV44" s="168">
        <v>28</v>
      </c>
      <c r="AW44" s="166">
        <v>128000</v>
      </c>
      <c r="AX44" s="166" t="s">
        <v>392</v>
      </c>
      <c r="AY44" s="166">
        <v>108</v>
      </c>
      <c r="AZ44" s="177">
        <v>446</v>
      </c>
      <c r="BA44" s="177" t="s">
        <v>392</v>
      </c>
      <c r="BB44" s="166" t="s">
        <v>392</v>
      </c>
      <c r="BC44" s="166">
        <v>136</v>
      </c>
      <c r="BD44" s="166">
        <v>412</v>
      </c>
      <c r="BE44" s="166" t="s">
        <v>392</v>
      </c>
      <c r="BF44" s="166" t="s">
        <v>392</v>
      </c>
      <c r="BG44" s="166" t="s">
        <v>392</v>
      </c>
      <c r="BH44" s="166" t="s">
        <v>392</v>
      </c>
      <c r="BI44" s="166" t="s">
        <v>392</v>
      </c>
      <c r="BJ44" s="166" t="s">
        <v>392</v>
      </c>
      <c r="BK44" s="166" t="s">
        <v>392</v>
      </c>
      <c r="BL44" s="166" t="s">
        <v>392</v>
      </c>
      <c r="BM44" s="166" t="s">
        <v>392</v>
      </c>
      <c r="BN44" s="166" t="s">
        <v>392</v>
      </c>
      <c r="BO44" s="166" t="s">
        <v>392</v>
      </c>
      <c r="BP44" s="166" t="s">
        <v>392</v>
      </c>
      <c r="BQ44" s="166" t="s">
        <v>392</v>
      </c>
      <c r="BR44" s="166" t="s">
        <v>392</v>
      </c>
      <c r="BS44" s="166" t="s">
        <v>392</v>
      </c>
      <c r="BT44" s="166" t="s">
        <v>392</v>
      </c>
      <c r="BU44" s="166" t="s">
        <v>392</v>
      </c>
      <c r="BV44" s="166">
        <v>3.18</v>
      </c>
      <c r="BW44" s="166">
        <v>35.299999999999997</v>
      </c>
      <c r="BX44" s="177">
        <v>107</v>
      </c>
      <c r="BY44" s="177">
        <v>119</v>
      </c>
      <c r="BZ44" s="166" t="s">
        <v>476</v>
      </c>
      <c r="CA44" s="166" t="s">
        <v>476</v>
      </c>
      <c r="CB44" s="166">
        <v>313</v>
      </c>
      <c r="CC44" s="177">
        <v>39900</v>
      </c>
      <c r="CD44" s="166">
        <v>932</v>
      </c>
      <c r="CE44" s="177">
        <v>933</v>
      </c>
      <c r="CF44" s="166" t="s">
        <v>392</v>
      </c>
      <c r="CG44" s="166" t="s">
        <v>392</v>
      </c>
      <c r="CH44" s="166" t="s">
        <v>392</v>
      </c>
      <c r="CI44" s="166">
        <v>310</v>
      </c>
      <c r="CJ44" s="177">
        <v>308</v>
      </c>
      <c r="CK44" s="169" t="s">
        <v>392</v>
      </c>
      <c r="CL44" s="166" t="s">
        <v>392</v>
      </c>
      <c r="CM44" s="166" t="s">
        <v>392</v>
      </c>
      <c r="CN44" s="168">
        <v>21.1</v>
      </c>
      <c r="CO44" s="177">
        <v>20.6</v>
      </c>
      <c r="CP44" s="177">
        <v>11.1</v>
      </c>
      <c r="CQ44" s="168">
        <v>34.5</v>
      </c>
      <c r="CR44" s="168">
        <v>34.9</v>
      </c>
      <c r="CS44" s="166" t="s">
        <v>392</v>
      </c>
      <c r="CT44" s="166" t="s">
        <v>392</v>
      </c>
      <c r="CU44" s="166" t="s">
        <v>392</v>
      </c>
      <c r="CV44" s="168">
        <v>53.6</v>
      </c>
      <c r="CW44" s="168">
        <v>58.7</v>
      </c>
      <c r="CX44" s="178">
        <v>31.8</v>
      </c>
      <c r="CY44" s="166" t="s">
        <v>392</v>
      </c>
      <c r="CZ44" s="166" t="s">
        <v>392</v>
      </c>
      <c r="DA44" s="166" t="s">
        <v>392</v>
      </c>
      <c r="DB44" s="166" t="s">
        <v>392</v>
      </c>
      <c r="DC44" s="166" t="s">
        <v>392</v>
      </c>
      <c r="DD44" s="176">
        <v>4.4800000000000004</v>
      </c>
      <c r="DE44" s="177" t="s">
        <v>392</v>
      </c>
      <c r="DF44" s="166" t="s">
        <v>392</v>
      </c>
      <c r="DG44" s="168">
        <v>39.1</v>
      </c>
      <c r="DH44" s="166" t="s">
        <v>392</v>
      </c>
      <c r="DI44" s="177" t="s">
        <v>392</v>
      </c>
      <c r="DJ44" s="166">
        <v>5490</v>
      </c>
      <c r="DK44" s="166">
        <v>13700</v>
      </c>
      <c r="DL44" s="166">
        <v>11800</v>
      </c>
      <c r="DM44" s="166">
        <v>371</v>
      </c>
      <c r="DN44" s="166">
        <v>171</v>
      </c>
      <c r="DO44" s="166">
        <v>1750</v>
      </c>
      <c r="DP44" s="166">
        <v>1110</v>
      </c>
      <c r="DQ44" s="168">
        <v>65.5</v>
      </c>
      <c r="DR44" s="166" t="s">
        <v>392</v>
      </c>
      <c r="DS44" s="166" t="s">
        <v>392</v>
      </c>
      <c r="DT44" s="177" t="s">
        <v>392</v>
      </c>
      <c r="DU44" s="166">
        <v>11700</v>
      </c>
      <c r="DV44" s="166">
        <v>34400</v>
      </c>
      <c r="DW44" s="166" t="s">
        <v>392</v>
      </c>
      <c r="DX44" s="166">
        <v>69700</v>
      </c>
      <c r="DY44" s="20">
        <v>186</v>
      </c>
      <c r="DZ44" s="177" t="s">
        <v>392</v>
      </c>
      <c r="EA44" s="180" t="s">
        <v>392</v>
      </c>
      <c r="EB44" s="166">
        <v>2230</v>
      </c>
      <c r="EC44" s="166">
        <v>6750</v>
      </c>
      <c r="ED44" s="166" t="s">
        <v>392</v>
      </c>
      <c r="EE44" s="166" t="s">
        <v>392</v>
      </c>
      <c r="EF44" s="166" t="s">
        <v>392</v>
      </c>
      <c r="EG44" s="166" t="s">
        <v>392</v>
      </c>
      <c r="EH44" s="20" t="s">
        <v>392</v>
      </c>
      <c r="EI44" s="166" t="s">
        <v>392</v>
      </c>
      <c r="EJ44" s="166" t="s">
        <v>392</v>
      </c>
      <c r="EK44" s="166" t="s">
        <v>392</v>
      </c>
      <c r="EL44" s="166" t="s">
        <v>392</v>
      </c>
      <c r="EM44" s="166" t="s">
        <v>392</v>
      </c>
      <c r="EN44" s="166" t="s">
        <v>392</v>
      </c>
      <c r="EO44" s="177" t="s">
        <v>392</v>
      </c>
      <c r="EP44" s="177" t="s">
        <v>392</v>
      </c>
      <c r="EQ44" s="177" t="s">
        <v>392</v>
      </c>
      <c r="ER44" s="177" t="s">
        <v>392</v>
      </c>
      <c r="ES44" s="177" t="s">
        <v>392</v>
      </c>
      <c r="ET44" s="177" t="s">
        <v>392</v>
      </c>
      <c r="EU44" s="177">
        <v>80.8</v>
      </c>
      <c r="EV44" s="177">
        <v>897</v>
      </c>
      <c r="EW44" s="177">
        <v>2720</v>
      </c>
      <c r="EX44" s="177">
        <v>3020</v>
      </c>
    </row>
    <row r="45" spans="1:154" x14ac:dyDescent="0.2">
      <c r="A45" s="166" t="s">
        <v>477</v>
      </c>
      <c r="B45" s="167" t="s">
        <v>204</v>
      </c>
      <c r="C45" s="166">
        <v>194</v>
      </c>
      <c r="D45" s="182">
        <v>57</v>
      </c>
      <c r="E45" s="168">
        <v>36.5</v>
      </c>
      <c r="F45" s="181">
        <v>36.5</v>
      </c>
      <c r="G45" s="166" t="s">
        <v>392</v>
      </c>
      <c r="H45" s="166" t="s">
        <v>392</v>
      </c>
      <c r="I45" s="166" t="s">
        <v>392</v>
      </c>
      <c r="J45" s="168">
        <v>12.1</v>
      </c>
      <c r="K45" s="169">
        <v>12.125</v>
      </c>
      <c r="L45" s="169" t="s">
        <v>392</v>
      </c>
      <c r="M45" s="166" t="s">
        <v>392</v>
      </c>
      <c r="N45" s="166" t="s">
        <v>392</v>
      </c>
      <c r="O45" s="179">
        <v>0.76500000000000001</v>
      </c>
      <c r="P45" s="169">
        <v>0.75</v>
      </c>
      <c r="Q45" s="171">
        <v>0.375</v>
      </c>
      <c r="R45" s="170">
        <v>1.26</v>
      </c>
      <c r="S45" s="172">
        <v>1.25</v>
      </c>
      <c r="T45" s="166" t="s">
        <v>392</v>
      </c>
      <c r="U45" s="166" t="s">
        <v>392</v>
      </c>
      <c r="V45" s="166" t="s">
        <v>392</v>
      </c>
      <c r="W45" s="173">
        <v>2.0099999999999998</v>
      </c>
      <c r="X45" s="174">
        <v>2.1875</v>
      </c>
      <c r="Y45" s="175">
        <v>1.1875</v>
      </c>
      <c r="Z45" s="166" t="s">
        <v>392</v>
      </c>
      <c r="AA45" s="166" t="s">
        <v>392</v>
      </c>
      <c r="AB45" s="166" t="s">
        <v>392</v>
      </c>
      <c r="AC45" s="166" t="s">
        <v>392</v>
      </c>
      <c r="AD45" s="166" t="s">
        <v>392</v>
      </c>
      <c r="AE45" s="176">
        <v>4.8099999999999996</v>
      </c>
      <c r="AF45" s="166" t="s">
        <v>392</v>
      </c>
      <c r="AG45" s="166" t="s">
        <v>392</v>
      </c>
      <c r="AH45" s="168">
        <v>42.4</v>
      </c>
      <c r="AI45" s="166" t="s">
        <v>392</v>
      </c>
      <c r="AJ45" s="166" t="s">
        <v>392</v>
      </c>
      <c r="AK45" s="166">
        <v>12100</v>
      </c>
      <c r="AL45" s="166">
        <v>767</v>
      </c>
      <c r="AM45" s="166">
        <v>664</v>
      </c>
      <c r="AN45" s="168">
        <v>14.6</v>
      </c>
      <c r="AO45" s="166">
        <v>375</v>
      </c>
      <c r="AP45" s="168">
        <v>97.7</v>
      </c>
      <c r="AQ45" s="168">
        <v>61.9</v>
      </c>
      <c r="AR45" s="170">
        <v>2.56</v>
      </c>
      <c r="AS45" s="166" t="s">
        <v>392</v>
      </c>
      <c r="AT45" s="166" t="s">
        <v>392</v>
      </c>
      <c r="AU45" s="166" t="s">
        <v>392</v>
      </c>
      <c r="AV45" s="168">
        <v>22.2</v>
      </c>
      <c r="AW45" s="166">
        <v>116000</v>
      </c>
      <c r="AX45" s="166" t="s">
        <v>392</v>
      </c>
      <c r="AY45" s="166">
        <v>107</v>
      </c>
      <c r="AZ45" s="177">
        <v>407</v>
      </c>
      <c r="BA45" s="177" t="s">
        <v>392</v>
      </c>
      <c r="BB45" s="166" t="s">
        <v>392</v>
      </c>
      <c r="BC45" s="166">
        <v>126</v>
      </c>
      <c r="BD45" s="166">
        <v>379</v>
      </c>
      <c r="BE45" s="166" t="s">
        <v>392</v>
      </c>
      <c r="BF45" s="166" t="s">
        <v>392</v>
      </c>
      <c r="BG45" s="166" t="s">
        <v>392</v>
      </c>
      <c r="BH45" s="166" t="s">
        <v>392</v>
      </c>
      <c r="BI45" s="166" t="s">
        <v>392</v>
      </c>
      <c r="BJ45" s="166" t="s">
        <v>392</v>
      </c>
      <c r="BK45" s="166" t="s">
        <v>392</v>
      </c>
      <c r="BL45" s="166" t="s">
        <v>392</v>
      </c>
      <c r="BM45" s="166" t="s">
        <v>392</v>
      </c>
      <c r="BN45" s="166" t="s">
        <v>392</v>
      </c>
      <c r="BO45" s="166" t="s">
        <v>392</v>
      </c>
      <c r="BP45" s="166" t="s">
        <v>392</v>
      </c>
      <c r="BQ45" s="166" t="s">
        <v>392</v>
      </c>
      <c r="BR45" s="166" t="s">
        <v>392</v>
      </c>
      <c r="BS45" s="166" t="s">
        <v>392</v>
      </c>
      <c r="BT45" s="166" t="s">
        <v>392</v>
      </c>
      <c r="BU45" s="166" t="s">
        <v>392</v>
      </c>
      <c r="BV45" s="166">
        <v>3.15</v>
      </c>
      <c r="BW45" s="166">
        <v>35.200000000000003</v>
      </c>
      <c r="BX45" s="177">
        <v>107</v>
      </c>
      <c r="BY45" s="177">
        <v>119</v>
      </c>
      <c r="BZ45" s="166" t="s">
        <v>478</v>
      </c>
      <c r="CA45" s="166" t="s">
        <v>478</v>
      </c>
      <c r="CB45" s="166">
        <v>289</v>
      </c>
      <c r="CC45" s="177">
        <v>36800</v>
      </c>
      <c r="CD45" s="166">
        <v>927</v>
      </c>
      <c r="CE45" s="177">
        <v>927</v>
      </c>
      <c r="CF45" s="166" t="s">
        <v>392</v>
      </c>
      <c r="CG45" s="166" t="s">
        <v>392</v>
      </c>
      <c r="CH45" s="166" t="s">
        <v>392</v>
      </c>
      <c r="CI45" s="166">
        <v>307</v>
      </c>
      <c r="CJ45" s="177">
        <v>308</v>
      </c>
      <c r="CK45" s="169" t="s">
        <v>392</v>
      </c>
      <c r="CL45" s="166" t="s">
        <v>392</v>
      </c>
      <c r="CM45" s="166" t="s">
        <v>392</v>
      </c>
      <c r="CN45" s="168">
        <v>19.399999999999999</v>
      </c>
      <c r="CO45" s="168">
        <v>19</v>
      </c>
      <c r="CP45" s="177">
        <v>9.52</v>
      </c>
      <c r="CQ45" s="168">
        <v>32</v>
      </c>
      <c r="CR45" s="168">
        <v>31.8</v>
      </c>
      <c r="CS45" s="166" t="s">
        <v>392</v>
      </c>
      <c r="CT45" s="166" t="s">
        <v>392</v>
      </c>
      <c r="CU45" s="166" t="s">
        <v>392</v>
      </c>
      <c r="CV45" s="168">
        <v>51.1</v>
      </c>
      <c r="CW45" s="168">
        <v>55.6</v>
      </c>
      <c r="CX45" s="178">
        <v>30.2</v>
      </c>
      <c r="CY45" s="166" t="s">
        <v>392</v>
      </c>
      <c r="CZ45" s="166" t="s">
        <v>392</v>
      </c>
      <c r="DA45" s="166" t="s">
        <v>392</v>
      </c>
      <c r="DB45" s="166" t="s">
        <v>392</v>
      </c>
      <c r="DC45" s="166" t="s">
        <v>392</v>
      </c>
      <c r="DD45" s="176">
        <v>4.8099999999999996</v>
      </c>
      <c r="DE45" s="177" t="s">
        <v>392</v>
      </c>
      <c r="DF45" s="166" t="s">
        <v>392</v>
      </c>
      <c r="DG45" s="168">
        <v>42.4</v>
      </c>
      <c r="DH45" s="166" t="s">
        <v>392</v>
      </c>
      <c r="DI45" s="177" t="s">
        <v>392</v>
      </c>
      <c r="DJ45" s="166">
        <v>5040</v>
      </c>
      <c r="DK45" s="166">
        <v>12600</v>
      </c>
      <c r="DL45" s="166">
        <v>10900</v>
      </c>
      <c r="DM45" s="166">
        <v>371</v>
      </c>
      <c r="DN45" s="166">
        <v>156</v>
      </c>
      <c r="DO45" s="166">
        <v>1600</v>
      </c>
      <c r="DP45" s="166">
        <v>1010</v>
      </c>
      <c r="DQ45" s="168">
        <v>65</v>
      </c>
      <c r="DR45" s="166" t="s">
        <v>392</v>
      </c>
      <c r="DS45" s="166" t="s">
        <v>392</v>
      </c>
      <c r="DT45" s="177" t="s">
        <v>392</v>
      </c>
      <c r="DU45" s="166">
        <v>9240</v>
      </c>
      <c r="DV45" s="166">
        <v>31200</v>
      </c>
      <c r="DW45" s="166" t="s">
        <v>392</v>
      </c>
      <c r="DX45" s="166">
        <v>69000</v>
      </c>
      <c r="DY45" s="20">
        <v>169</v>
      </c>
      <c r="DZ45" s="177" t="s">
        <v>392</v>
      </c>
      <c r="EA45" s="180" t="s">
        <v>392</v>
      </c>
      <c r="EB45" s="166">
        <v>2060</v>
      </c>
      <c r="EC45" s="166">
        <v>6210</v>
      </c>
      <c r="ED45" s="166" t="s">
        <v>392</v>
      </c>
      <c r="EE45" s="166" t="s">
        <v>392</v>
      </c>
      <c r="EF45" s="166" t="s">
        <v>392</v>
      </c>
      <c r="EG45" s="166" t="s">
        <v>392</v>
      </c>
      <c r="EH45" s="20" t="s">
        <v>392</v>
      </c>
      <c r="EI45" s="166" t="s">
        <v>392</v>
      </c>
      <c r="EJ45" s="166" t="s">
        <v>392</v>
      </c>
      <c r="EK45" s="166" t="s">
        <v>392</v>
      </c>
      <c r="EL45" s="166" t="s">
        <v>392</v>
      </c>
      <c r="EM45" s="166" t="s">
        <v>392</v>
      </c>
      <c r="EN45" s="166" t="s">
        <v>392</v>
      </c>
      <c r="EO45" s="177" t="s">
        <v>392</v>
      </c>
      <c r="EP45" s="177" t="s">
        <v>392</v>
      </c>
      <c r="EQ45" s="177" t="s">
        <v>392</v>
      </c>
      <c r="ER45" s="177" t="s">
        <v>392</v>
      </c>
      <c r="ES45" s="177" t="s">
        <v>392</v>
      </c>
      <c r="ET45" s="177" t="s">
        <v>392</v>
      </c>
      <c r="EU45" s="168">
        <v>80</v>
      </c>
      <c r="EV45" s="177">
        <v>894</v>
      </c>
      <c r="EW45" s="177">
        <v>2720</v>
      </c>
      <c r="EX45" s="177">
        <v>3020</v>
      </c>
    </row>
    <row r="46" spans="1:154" x14ac:dyDescent="0.2">
      <c r="A46" s="166" t="s">
        <v>479</v>
      </c>
      <c r="B46" s="167" t="s">
        <v>204</v>
      </c>
      <c r="C46" s="166">
        <v>182</v>
      </c>
      <c r="D46" s="182">
        <v>53.6</v>
      </c>
      <c r="E46" s="168">
        <v>36.299999999999997</v>
      </c>
      <c r="F46" s="181">
        <v>36.375</v>
      </c>
      <c r="G46" s="166" t="s">
        <v>392</v>
      </c>
      <c r="H46" s="166" t="s">
        <v>392</v>
      </c>
      <c r="I46" s="166" t="s">
        <v>392</v>
      </c>
      <c r="J46" s="168">
        <v>12.1</v>
      </c>
      <c r="K46" s="169">
        <v>12.125</v>
      </c>
      <c r="L46" s="169" t="s">
        <v>392</v>
      </c>
      <c r="M46" s="166" t="s">
        <v>392</v>
      </c>
      <c r="N46" s="166" t="s">
        <v>392</v>
      </c>
      <c r="O46" s="179">
        <v>0.72499999999999998</v>
      </c>
      <c r="P46" s="169">
        <v>0.75</v>
      </c>
      <c r="Q46" s="171">
        <v>0.375</v>
      </c>
      <c r="R46" s="170">
        <v>1.18</v>
      </c>
      <c r="S46" s="172">
        <v>1.1875</v>
      </c>
      <c r="T46" s="166" t="s">
        <v>392</v>
      </c>
      <c r="U46" s="166" t="s">
        <v>392</v>
      </c>
      <c r="V46" s="166" t="s">
        <v>392</v>
      </c>
      <c r="W46" s="173">
        <v>1.93</v>
      </c>
      <c r="X46" s="174">
        <v>2.125</v>
      </c>
      <c r="Y46" s="175">
        <v>1.1875</v>
      </c>
      <c r="Z46" s="166" t="s">
        <v>392</v>
      </c>
      <c r="AA46" s="166" t="s">
        <v>392</v>
      </c>
      <c r="AB46" s="166" t="s">
        <v>392</v>
      </c>
      <c r="AC46" s="166" t="s">
        <v>392</v>
      </c>
      <c r="AD46" s="166" t="s">
        <v>392</v>
      </c>
      <c r="AE46" s="176">
        <v>5.12</v>
      </c>
      <c r="AF46" s="166" t="s">
        <v>392</v>
      </c>
      <c r="AG46" s="166" t="s">
        <v>392</v>
      </c>
      <c r="AH46" s="168">
        <v>44.8</v>
      </c>
      <c r="AI46" s="166" t="s">
        <v>392</v>
      </c>
      <c r="AJ46" s="166" t="s">
        <v>392</v>
      </c>
      <c r="AK46" s="166">
        <v>11300</v>
      </c>
      <c r="AL46" s="166">
        <v>718</v>
      </c>
      <c r="AM46" s="166">
        <v>623</v>
      </c>
      <c r="AN46" s="168">
        <v>14.5</v>
      </c>
      <c r="AO46" s="166">
        <v>347</v>
      </c>
      <c r="AP46" s="168">
        <v>90.7</v>
      </c>
      <c r="AQ46" s="168">
        <v>57.6</v>
      </c>
      <c r="AR46" s="170">
        <v>2.5499999999999998</v>
      </c>
      <c r="AS46" s="166" t="s">
        <v>392</v>
      </c>
      <c r="AT46" s="166" t="s">
        <v>392</v>
      </c>
      <c r="AU46" s="166" t="s">
        <v>392</v>
      </c>
      <c r="AV46" s="168">
        <v>18.5</v>
      </c>
      <c r="AW46" s="166">
        <v>107000</v>
      </c>
      <c r="AX46" s="166" t="s">
        <v>392</v>
      </c>
      <c r="AY46" s="166">
        <v>106</v>
      </c>
      <c r="AZ46" s="177">
        <v>378</v>
      </c>
      <c r="BA46" s="177" t="s">
        <v>392</v>
      </c>
      <c r="BB46" s="166" t="s">
        <v>392</v>
      </c>
      <c r="BC46" s="166">
        <v>118</v>
      </c>
      <c r="BD46" s="166">
        <v>355</v>
      </c>
      <c r="BE46" s="166" t="s">
        <v>392</v>
      </c>
      <c r="BF46" s="166" t="s">
        <v>392</v>
      </c>
      <c r="BG46" s="166" t="s">
        <v>392</v>
      </c>
      <c r="BH46" s="166" t="s">
        <v>392</v>
      </c>
      <c r="BI46" s="166" t="s">
        <v>392</v>
      </c>
      <c r="BJ46" s="166" t="s">
        <v>392</v>
      </c>
      <c r="BK46" s="166" t="s">
        <v>392</v>
      </c>
      <c r="BL46" s="166" t="s">
        <v>392</v>
      </c>
      <c r="BM46" s="166" t="s">
        <v>392</v>
      </c>
      <c r="BN46" s="166" t="s">
        <v>392</v>
      </c>
      <c r="BO46" s="166" t="s">
        <v>392</v>
      </c>
      <c r="BP46" s="166" t="s">
        <v>392</v>
      </c>
      <c r="BQ46" s="166" t="s">
        <v>392</v>
      </c>
      <c r="BR46" s="166" t="s">
        <v>392</v>
      </c>
      <c r="BS46" s="166" t="s">
        <v>392</v>
      </c>
      <c r="BT46" s="166" t="s">
        <v>392</v>
      </c>
      <c r="BU46" s="166" t="s">
        <v>392</v>
      </c>
      <c r="BV46" s="166">
        <v>3.13</v>
      </c>
      <c r="BW46" s="166">
        <v>35.1</v>
      </c>
      <c r="BX46" s="177">
        <v>106</v>
      </c>
      <c r="BY46" s="177">
        <v>118</v>
      </c>
      <c r="BZ46" s="166" t="s">
        <v>480</v>
      </c>
      <c r="CA46" s="166" t="s">
        <v>480</v>
      </c>
      <c r="CB46" s="166">
        <v>271</v>
      </c>
      <c r="CC46" s="177">
        <v>34600</v>
      </c>
      <c r="CD46" s="166">
        <v>922</v>
      </c>
      <c r="CE46" s="177">
        <v>924</v>
      </c>
      <c r="CF46" s="166" t="s">
        <v>392</v>
      </c>
      <c r="CG46" s="166" t="s">
        <v>392</v>
      </c>
      <c r="CH46" s="166" t="s">
        <v>392</v>
      </c>
      <c r="CI46" s="166">
        <v>307</v>
      </c>
      <c r="CJ46" s="177">
        <v>308</v>
      </c>
      <c r="CK46" s="169" t="s">
        <v>392</v>
      </c>
      <c r="CL46" s="166" t="s">
        <v>392</v>
      </c>
      <c r="CM46" s="166" t="s">
        <v>392</v>
      </c>
      <c r="CN46" s="168">
        <v>18.399999999999999</v>
      </c>
      <c r="CO46" s="168">
        <v>19</v>
      </c>
      <c r="CP46" s="177">
        <v>9.52</v>
      </c>
      <c r="CQ46" s="168">
        <v>30</v>
      </c>
      <c r="CR46" s="168">
        <v>30.2</v>
      </c>
      <c r="CS46" s="166" t="s">
        <v>392</v>
      </c>
      <c r="CT46" s="166" t="s">
        <v>392</v>
      </c>
      <c r="CU46" s="166" t="s">
        <v>392</v>
      </c>
      <c r="CV46" s="168">
        <v>49</v>
      </c>
      <c r="CW46" s="168">
        <v>54</v>
      </c>
      <c r="CX46" s="178">
        <v>30.2</v>
      </c>
      <c r="CY46" s="166" t="s">
        <v>392</v>
      </c>
      <c r="CZ46" s="166" t="s">
        <v>392</v>
      </c>
      <c r="DA46" s="166" t="s">
        <v>392</v>
      </c>
      <c r="DB46" s="166" t="s">
        <v>392</v>
      </c>
      <c r="DC46" s="166" t="s">
        <v>392</v>
      </c>
      <c r="DD46" s="176">
        <v>5.12</v>
      </c>
      <c r="DE46" s="177" t="s">
        <v>392</v>
      </c>
      <c r="DF46" s="166" t="s">
        <v>392</v>
      </c>
      <c r="DG46" s="168">
        <v>44.8</v>
      </c>
      <c r="DH46" s="166" t="s">
        <v>392</v>
      </c>
      <c r="DI46" s="177" t="s">
        <v>392</v>
      </c>
      <c r="DJ46" s="166">
        <v>4700</v>
      </c>
      <c r="DK46" s="166">
        <v>11800</v>
      </c>
      <c r="DL46" s="166">
        <v>10200</v>
      </c>
      <c r="DM46" s="166">
        <v>368</v>
      </c>
      <c r="DN46" s="166">
        <v>144</v>
      </c>
      <c r="DO46" s="166">
        <v>1490</v>
      </c>
      <c r="DP46" s="166">
        <v>944</v>
      </c>
      <c r="DQ46" s="168">
        <v>64.8</v>
      </c>
      <c r="DR46" s="166" t="s">
        <v>392</v>
      </c>
      <c r="DS46" s="166" t="s">
        <v>392</v>
      </c>
      <c r="DT46" s="177" t="s">
        <v>392</v>
      </c>
      <c r="DU46" s="166">
        <v>7700</v>
      </c>
      <c r="DV46" s="166">
        <v>28700</v>
      </c>
      <c r="DW46" s="166" t="s">
        <v>392</v>
      </c>
      <c r="DX46" s="166">
        <v>68400</v>
      </c>
      <c r="DY46" s="20">
        <v>157</v>
      </c>
      <c r="DZ46" s="177" t="s">
        <v>392</v>
      </c>
      <c r="EA46" s="180" t="s">
        <v>392</v>
      </c>
      <c r="EB46" s="166">
        <v>1930</v>
      </c>
      <c r="EC46" s="166">
        <v>5820</v>
      </c>
      <c r="ED46" s="166" t="s">
        <v>392</v>
      </c>
      <c r="EE46" s="166" t="s">
        <v>392</v>
      </c>
      <c r="EF46" s="166" t="s">
        <v>392</v>
      </c>
      <c r="EG46" s="166" t="s">
        <v>392</v>
      </c>
      <c r="EH46" s="20" t="s">
        <v>392</v>
      </c>
      <c r="EI46" s="166" t="s">
        <v>392</v>
      </c>
      <c r="EJ46" s="166" t="s">
        <v>392</v>
      </c>
      <c r="EK46" s="166" t="s">
        <v>392</v>
      </c>
      <c r="EL46" s="166" t="s">
        <v>392</v>
      </c>
      <c r="EM46" s="166" t="s">
        <v>392</v>
      </c>
      <c r="EN46" s="166" t="s">
        <v>392</v>
      </c>
      <c r="EO46" s="177" t="s">
        <v>392</v>
      </c>
      <c r="EP46" s="177" t="s">
        <v>392</v>
      </c>
      <c r="EQ46" s="177" t="s">
        <v>392</v>
      </c>
      <c r="ER46" s="177" t="s">
        <v>392</v>
      </c>
      <c r="ES46" s="177" t="s">
        <v>392</v>
      </c>
      <c r="ET46" s="177" t="s">
        <v>392</v>
      </c>
      <c r="EU46" s="177">
        <v>79.5</v>
      </c>
      <c r="EV46" s="177">
        <v>892</v>
      </c>
      <c r="EW46" s="177">
        <v>2690</v>
      </c>
      <c r="EX46" s="177">
        <v>3000</v>
      </c>
    </row>
    <row r="47" spans="1:154" x14ac:dyDescent="0.2">
      <c r="A47" s="166" t="s">
        <v>481</v>
      </c>
      <c r="B47" s="167" t="s">
        <v>204</v>
      </c>
      <c r="C47" s="166">
        <v>170</v>
      </c>
      <c r="D47" s="182">
        <v>50</v>
      </c>
      <c r="E47" s="168">
        <v>36.200000000000003</v>
      </c>
      <c r="F47" s="181">
        <v>36.125</v>
      </c>
      <c r="G47" s="166" t="s">
        <v>392</v>
      </c>
      <c r="H47" s="166" t="s">
        <v>392</v>
      </c>
      <c r="I47" s="166" t="s">
        <v>392</v>
      </c>
      <c r="J47" s="168">
        <v>12</v>
      </c>
      <c r="K47" s="169">
        <v>12</v>
      </c>
      <c r="L47" s="169" t="s">
        <v>392</v>
      </c>
      <c r="M47" s="166" t="s">
        <v>392</v>
      </c>
      <c r="N47" s="166" t="s">
        <v>392</v>
      </c>
      <c r="O47" s="179">
        <v>0.68</v>
      </c>
      <c r="P47" s="169">
        <v>0.6875</v>
      </c>
      <c r="Q47" s="171">
        <v>0.375</v>
      </c>
      <c r="R47" s="170">
        <v>1.1000000000000001</v>
      </c>
      <c r="S47" s="172">
        <v>1.125</v>
      </c>
      <c r="T47" s="166" t="s">
        <v>392</v>
      </c>
      <c r="U47" s="166" t="s">
        <v>392</v>
      </c>
      <c r="V47" s="166" t="s">
        <v>392</v>
      </c>
      <c r="W47" s="173">
        <v>1.85</v>
      </c>
      <c r="X47" s="174">
        <v>2</v>
      </c>
      <c r="Y47" s="175">
        <v>1.1875</v>
      </c>
      <c r="Z47" s="166" t="s">
        <v>392</v>
      </c>
      <c r="AA47" s="166" t="s">
        <v>392</v>
      </c>
      <c r="AB47" s="166" t="s">
        <v>392</v>
      </c>
      <c r="AC47" s="166" t="s">
        <v>392</v>
      </c>
      <c r="AD47" s="166" t="s">
        <v>392</v>
      </c>
      <c r="AE47" s="176">
        <v>5.47</v>
      </c>
      <c r="AF47" s="166" t="s">
        <v>392</v>
      </c>
      <c r="AG47" s="166" t="s">
        <v>392</v>
      </c>
      <c r="AH47" s="168">
        <v>47.7</v>
      </c>
      <c r="AI47" s="166" t="s">
        <v>392</v>
      </c>
      <c r="AJ47" s="166" t="s">
        <v>392</v>
      </c>
      <c r="AK47" s="166">
        <v>10500</v>
      </c>
      <c r="AL47" s="166">
        <v>668</v>
      </c>
      <c r="AM47" s="166">
        <v>581</v>
      </c>
      <c r="AN47" s="168">
        <v>14.5</v>
      </c>
      <c r="AO47" s="166">
        <v>320</v>
      </c>
      <c r="AP47" s="168">
        <v>83.8</v>
      </c>
      <c r="AQ47" s="168">
        <v>53.2</v>
      </c>
      <c r="AR47" s="170">
        <v>2.5299999999999998</v>
      </c>
      <c r="AS47" s="166" t="s">
        <v>392</v>
      </c>
      <c r="AT47" s="166" t="s">
        <v>392</v>
      </c>
      <c r="AU47" s="166" t="s">
        <v>392</v>
      </c>
      <c r="AV47" s="168">
        <v>15.1</v>
      </c>
      <c r="AW47" s="166">
        <v>98500</v>
      </c>
      <c r="AX47" s="166" t="s">
        <v>392</v>
      </c>
      <c r="AY47" s="166">
        <v>105</v>
      </c>
      <c r="AZ47" s="177">
        <v>349</v>
      </c>
      <c r="BA47" s="177" t="s">
        <v>392</v>
      </c>
      <c r="BB47" s="166" t="s">
        <v>392</v>
      </c>
      <c r="BC47" s="166">
        <v>109</v>
      </c>
      <c r="BD47" s="166">
        <v>330</v>
      </c>
      <c r="BE47" s="166" t="s">
        <v>392</v>
      </c>
      <c r="BF47" s="166" t="s">
        <v>392</v>
      </c>
      <c r="BG47" s="166" t="s">
        <v>392</v>
      </c>
      <c r="BH47" s="166" t="s">
        <v>392</v>
      </c>
      <c r="BI47" s="166" t="s">
        <v>392</v>
      </c>
      <c r="BJ47" s="166" t="s">
        <v>392</v>
      </c>
      <c r="BK47" s="166" t="s">
        <v>392</v>
      </c>
      <c r="BL47" s="166" t="s">
        <v>392</v>
      </c>
      <c r="BM47" s="166" t="s">
        <v>392</v>
      </c>
      <c r="BN47" s="166" t="s">
        <v>392</v>
      </c>
      <c r="BO47" s="166" t="s">
        <v>392</v>
      </c>
      <c r="BP47" s="166" t="s">
        <v>392</v>
      </c>
      <c r="BQ47" s="166" t="s">
        <v>392</v>
      </c>
      <c r="BR47" s="166" t="s">
        <v>392</v>
      </c>
      <c r="BS47" s="166" t="s">
        <v>392</v>
      </c>
      <c r="BT47" s="166" t="s">
        <v>392</v>
      </c>
      <c r="BU47" s="166" t="s">
        <v>392</v>
      </c>
      <c r="BV47" s="166">
        <v>3.11</v>
      </c>
      <c r="BW47" s="166">
        <v>35.1</v>
      </c>
      <c r="BX47" s="177">
        <v>106</v>
      </c>
      <c r="BY47" s="177">
        <v>118</v>
      </c>
      <c r="BZ47" s="166" t="s">
        <v>482</v>
      </c>
      <c r="CA47" s="166" t="s">
        <v>482</v>
      </c>
      <c r="CB47" s="166">
        <v>253</v>
      </c>
      <c r="CC47" s="177">
        <v>32300</v>
      </c>
      <c r="CD47" s="166">
        <v>919</v>
      </c>
      <c r="CE47" s="177">
        <v>918</v>
      </c>
      <c r="CF47" s="166" t="s">
        <v>392</v>
      </c>
      <c r="CG47" s="166" t="s">
        <v>392</v>
      </c>
      <c r="CH47" s="166" t="s">
        <v>392</v>
      </c>
      <c r="CI47" s="166">
        <v>305</v>
      </c>
      <c r="CJ47" s="177">
        <v>305</v>
      </c>
      <c r="CK47" s="169" t="s">
        <v>392</v>
      </c>
      <c r="CL47" s="166" t="s">
        <v>392</v>
      </c>
      <c r="CM47" s="166" t="s">
        <v>392</v>
      </c>
      <c r="CN47" s="168">
        <v>17.3</v>
      </c>
      <c r="CO47" s="177">
        <v>17.5</v>
      </c>
      <c r="CP47" s="177">
        <v>9.52</v>
      </c>
      <c r="CQ47" s="168">
        <v>27.9</v>
      </c>
      <c r="CR47" s="168">
        <v>28.6</v>
      </c>
      <c r="CS47" s="166" t="s">
        <v>392</v>
      </c>
      <c r="CT47" s="166" t="s">
        <v>392</v>
      </c>
      <c r="CU47" s="166" t="s">
        <v>392</v>
      </c>
      <c r="CV47" s="168">
        <v>47</v>
      </c>
      <c r="CW47" s="168">
        <v>50.8</v>
      </c>
      <c r="CX47" s="178">
        <v>30.2</v>
      </c>
      <c r="CY47" s="166" t="s">
        <v>392</v>
      </c>
      <c r="CZ47" s="166" t="s">
        <v>392</v>
      </c>
      <c r="DA47" s="166" t="s">
        <v>392</v>
      </c>
      <c r="DB47" s="166" t="s">
        <v>392</v>
      </c>
      <c r="DC47" s="166" t="s">
        <v>392</v>
      </c>
      <c r="DD47" s="176">
        <v>5.47</v>
      </c>
      <c r="DE47" s="177" t="s">
        <v>392</v>
      </c>
      <c r="DF47" s="166" t="s">
        <v>392</v>
      </c>
      <c r="DG47" s="168">
        <v>47.7</v>
      </c>
      <c r="DH47" s="166" t="s">
        <v>392</v>
      </c>
      <c r="DI47" s="177" t="s">
        <v>392</v>
      </c>
      <c r="DJ47" s="166">
        <v>4370</v>
      </c>
      <c r="DK47" s="166">
        <v>10900</v>
      </c>
      <c r="DL47" s="166">
        <v>9520</v>
      </c>
      <c r="DM47" s="166">
        <v>368</v>
      </c>
      <c r="DN47" s="166">
        <v>133</v>
      </c>
      <c r="DO47" s="166">
        <v>1370</v>
      </c>
      <c r="DP47" s="166">
        <v>872</v>
      </c>
      <c r="DQ47" s="168">
        <v>64.3</v>
      </c>
      <c r="DR47" s="166" t="s">
        <v>392</v>
      </c>
      <c r="DS47" s="166" t="s">
        <v>392</v>
      </c>
      <c r="DT47" s="177" t="s">
        <v>392</v>
      </c>
      <c r="DU47" s="166">
        <v>6290</v>
      </c>
      <c r="DV47" s="166">
        <v>26500</v>
      </c>
      <c r="DW47" s="166" t="s">
        <v>392</v>
      </c>
      <c r="DX47" s="166">
        <v>67700</v>
      </c>
      <c r="DY47" s="20">
        <v>145</v>
      </c>
      <c r="DZ47" s="177" t="s">
        <v>392</v>
      </c>
      <c r="EA47" s="180" t="s">
        <v>392</v>
      </c>
      <c r="EB47" s="166">
        <v>1790</v>
      </c>
      <c r="EC47" s="166">
        <v>5410</v>
      </c>
      <c r="ED47" s="166" t="s">
        <v>392</v>
      </c>
      <c r="EE47" s="166" t="s">
        <v>392</v>
      </c>
      <c r="EF47" s="166" t="s">
        <v>392</v>
      </c>
      <c r="EG47" s="166" t="s">
        <v>392</v>
      </c>
      <c r="EH47" s="20" t="s">
        <v>392</v>
      </c>
      <c r="EI47" s="166" t="s">
        <v>392</v>
      </c>
      <c r="EJ47" s="166" t="s">
        <v>392</v>
      </c>
      <c r="EK47" s="166" t="s">
        <v>392</v>
      </c>
      <c r="EL47" s="166" t="s">
        <v>392</v>
      </c>
      <c r="EM47" s="166" t="s">
        <v>392</v>
      </c>
      <c r="EN47" s="166" t="s">
        <v>392</v>
      </c>
      <c r="EO47" s="177" t="s">
        <v>392</v>
      </c>
      <c r="EP47" s="177" t="s">
        <v>392</v>
      </c>
      <c r="EQ47" s="177" t="s">
        <v>392</v>
      </c>
      <c r="ER47" s="177" t="s">
        <v>392</v>
      </c>
      <c r="ES47" s="177" t="s">
        <v>392</v>
      </c>
      <c r="ET47" s="177" t="s">
        <v>392</v>
      </c>
      <c r="EU47" s="168">
        <v>79</v>
      </c>
      <c r="EV47" s="177">
        <v>892</v>
      </c>
      <c r="EW47" s="177">
        <v>2690</v>
      </c>
      <c r="EX47" s="177">
        <v>3000</v>
      </c>
    </row>
    <row r="48" spans="1:154" x14ac:dyDescent="0.2">
      <c r="A48" s="166" t="s">
        <v>483</v>
      </c>
      <c r="B48" s="167" t="s">
        <v>204</v>
      </c>
      <c r="C48" s="166">
        <v>160</v>
      </c>
      <c r="D48" s="168">
        <v>47</v>
      </c>
      <c r="E48" s="168">
        <v>36</v>
      </c>
      <c r="F48" s="181">
        <v>36</v>
      </c>
      <c r="G48" s="166" t="s">
        <v>392</v>
      </c>
      <c r="H48" s="166" t="s">
        <v>392</v>
      </c>
      <c r="I48" s="166" t="s">
        <v>392</v>
      </c>
      <c r="J48" s="168">
        <v>12</v>
      </c>
      <c r="K48" s="169">
        <v>12</v>
      </c>
      <c r="L48" s="169" t="s">
        <v>392</v>
      </c>
      <c r="M48" s="166" t="s">
        <v>392</v>
      </c>
      <c r="N48" s="166" t="s">
        <v>392</v>
      </c>
      <c r="O48" s="179">
        <v>0.65</v>
      </c>
      <c r="P48" s="169">
        <v>0.625</v>
      </c>
      <c r="Q48" s="171">
        <v>0.3125</v>
      </c>
      <c r="R48" s="170">
        <v>1.02</v>
      </c>
      <c r="S48" s="172">
        <v>1</v>
      </c>
      <c r="T48" s="166" t="s">
        <v>392</v>
      </c>
      <c r="U48" s="166" t="s">
        <v>392</v>
      </c>
      <c r="V48" s="166" t="s">
        <v>392</v>
      </c>
      <c r="W48" s="173">
        <v>1.77</v>
      </c>
      <c r="X48" s="174">
        <v>1.9375</v>
      </c>
      <c r="Y48" s="175">
        <v>1.125</v>
      </c>
      <c r="Z48" s="166" t="s">
        <v>392</v>
      </c>
      <c r="AA48" s="166" t="s">
        <v>392</v>
      </c>
      <c r="AB48" s="166" t="s">
        <v>392</v>
      </c>
      <c r="AC48" s="166" t="s">
        <v>392</v>
      </c>
      <c r="AD48" s="166" t="s">
        <v>392</v>
      </c>
      <c r="AE48" s="176">
        <v>5.88</v>
      </c>
      <c r="AF48" s="166" t="s">
        <v>392</v>
      </c>
      <c r="AG48" s="166" t="s">
        <v>392</v>
      </c>
      <c r="AH48" s="168">
        <v>49.9</v>
      </c>
      <c r="AI48" s="166" t="s">
        <v>392</v>
      </c>
      <c r="AJ48" s="166" t="s">
        <v>392</v>
      </c>
      <c r="AK48" s="166">
        <v>9760</v>
      </c>
      <c r="AL48" s="166">
        <v>624</v>
      </c>
      <c r="AM48" s="166">
        <v>542</v>
      </c>
      <c r="AN48" s="168">
        <v>14.4</v>
      </c>
      <c r="AO48" s="166">
        <v>295</v>
      </c>
      <c r="AP48" s="168">
        <v>77.3</v>
      </c>
      <c r="AQ48" s="168">
        <v>49.1</v>
      </c>
      <c r="AR48" s="170">
        <v>2.5</v>
      </c>
      <c r="AS48" s="166" t="s">
        <v>392</v>
      </c>
      <c r="AT48" s="166" t="s">
        <v>392</v>
      </c>
      <c r="AU48" s="166" t="s">
        <v>392</v>
      </c>
      <c r="AV48" s="168">
        <v>12.4</v>
      </c>
      <c r="AW48" s="166">
        <v>90200</v>
      </c>
      <c r="AX48" s="166" t="s">
        <v>392</v>
      </c>
      <c r="AY48" s="166">
        <v>105</v>
      </c>
      <c r="AZ48" s="177">
        <v>321</v>
      </c>
      <c r="BA48" s="177" t="s">
        <v>392</v>
      </c>
      <c r="BB48" s="166" t="s">
        <v>392</v>
      </c>
      <c r="BC48" s="166">
        <v>101</v>
      </c>
      <c r="BD48" s="166">
        <v>308</v>
      </c>
      <c r="BE48" s="166" t="s">
        <v>392</v>
      </c>
      <c r="BF48" s="166" t="s">
        <v>392</v>
      </c>
      <c r="BG48" s="166" t="s">
        <v>392</v>
      </c>
      <c r="BH48" s="166" t="s">
        <v>392</v>
      </c>
      <c r="BI48" s="166" t="s">
        <v>392</v>
      </c>
      <c r="BJ48" s="166" t="s">
        <v>392</v>
      </c>
      <c r="BK48" s="166" t="s">
        <v>392</v>
      </c>
      <c r="BL48" s="166" t="s">
        <v>392</v>
      </c>
      <c r="BM48" s="166" t="s">
        <v>392</v>
      </c>
      <c r="BN48" s="166" t="s">
        <v>392</v>
      </c>
      <c r="BO48" s="166" t="s">
        <v>392</v>
      </c>
      <c r="BP48" s="166" t="s">
        <v>392</v>
      </c>
      <c r="BQ48" s="166" t="s">
        <v>392</v>
      </c>
      <c r="BR48" s="166" t="s">
        <v>392</v>
      </c>
      <c r="BS48" s="166" t="s">
        <v>392</v>
      </c>
      <c r="BT48" s="166" t="s">
        <v>392</v>
      </c>
      <c r="BU48" s="166" t="s">
        <v>392</v>
      </c>
      <c r="BV48" s="166">
        <v>3.09</v>
      </c>
      <c r="BW48" s="168">
        <v>35</v>
      </c>
      <c r="BX48" s="177">
        <v>105</v>
      </c>
      <c r="BY48" s="177">
        <v>117</v>
      </c>
      <c r="BZ48" s="166" t="s">
        <v>484</v>
      </c>
      <c r="CA48" s="166" t="s">
        <v>484</v>
      </c>
      <c r="CB48" s="166">
        <v>238</v>
      </c>
      <c r="CC48" s="177">
        <v>30300</v>
      </c>
      <c r="CD48" s="166">
        <v>914</v>
      </c>
      <c r="CE48" s="177">
        <v>914</v>
      </c>
      <c r="CF48" s="166" t="s">
        <v>392</v>
      </c>
      <c r="CG48" s="166" t="s">
        <v>392</v>
      </c>
      <c r="CH48" s="166" t="s">
        <v>392</v>
      </c>
      <c r="CI48" s="166">
        <v>305</v>
      </c>
      <c r="CJ48" s="177">
        <v>305</v>
      </c>
      <c r="CK48" s="169" t="s">
        <v>392</v>
      </c>
      <c r="CL48" s="166" t="s">
        <v>392</v>
      </c>
      <c r="CM48" s="166" t="s">
        <v>392</v>
      </c>
      <c r="CN48" s="168">
        <v>16.5</v>
      </c>
      <c r="CO48" s="177">
        <v>15.9</v>
      </c>
      <c r="CP48" s="177">
        <v>7.94</v>
      </c>
      <c r="CQ48" s="168">
        <v>25.9</v>
      </c>
      <c r="CR48" s="168">
        <v>25.4</v>
      </c>
      <c r="CS48" s="166" t="s">
        <v>392</v>
      </c>
      <c r="CT48" s="166" t="s">
        <v>392</v>
      </c>
      <c r="CU48" s="166" t="s">
        <v>392</v>
      </c>
      <c r="CV48" s="168">
        <v>45</v>
      </c>
      <c r="CW48" s="168">
        <v>49.2</v>
      </c>
      <c r="CX48" s="178">
        <v>28.6</v>
      </c>
      <c r="CY48" s="166" t="s">
        <v>392</v>
      </c>
      <c r="CZ48" s="166" t="s">
        <v>392</v>
      </c>
      <c r="DA48" s="166" t="s">
        <v>392</v>
      </c>
      <c r="DB48" s="166" t="s">
        <v>392</v>
      </c>
      <c r="DC48" s="166" t="s">
        <v>392</v>
      </c>
      <c r="DD48" s="176">
        <v>5.88</v>
      </c>
      <c r="DE48" s="177" t="s">
        <v>392</v>
      </c>
      <c r="DF48" s="166" t="s">
        <v>392</v>
      </c>
      <c r="DG48" s="168">
        <v>49.9</v>
      </c>
      <c r="DH48" s="166" t="s">
        <v>392</v>
      </c>
      <c r="DI48" s="177" t="s">
        <v>392</v>
      </c>
      <c r="DJ48" s="166">
        <v>4060</v>
      </c>
      <c r="DK48" s="166">
        <v>10200</v>
      </c>
      <c r="DL48" s="166">
        <v>8880</v>
      </c>
      <c r="DM48" s="166">
        <v>366</v>
      </c>
      <c r="DN48" s="166">
        <v>123</v>
      </c>
      <c r="DO48" s="166">
        <v>1270</v>
      </c>
      <c r="DP48" s="166">
        <v>805</v>
      </c>
      <c r="DQ48" s="168">
        <v>63.5</v>
      </c>
      <c r="DR48" s="166" t="s">
        <v>392</v>
      </c>
      <c r="DS48" s="166" t="s">
        <v>392</v>
      </c>
      <c r="DT48" s="177" t="s">
        <v>392</v>
      </c>
      <c r="DU48" s="166">
        <v>5160</v>
      </c>
      <c r="DV48" s="166">
        <v>24200</v>
      </c>
      <c r="DW48" s="166" t="s">
        <v>392</v>
      </c>
      <c r="DX48" s="166">
        <v>67700</v>
      </c>
      <c r="DY48" s="20">
        <v>134</v>
      </c>
      <c r="DZ48" s="177" t="s">
        <v>392</v>
      </c>
      <c r="EA48" s="180" t="s">
        <v>392</v>
      </c>
      <c r="EB48" s="166">
        <v>1660</v>
      </c>
      <c r="EC48" s="166">
        <v>5050</v>
      </c>
      <c r="ED48" s="166" t="s">
        <v>392</v>
      </c>
      <c r="EE48" s="166" t="s">
        <v>392</v>
      </c>
      <c r="EF48" s="166" t="s">
        <v>392</v>
      </c>
      <c r="EG48" s="166" t="s">
        <v>392</v>
      </c>
      <c r="EH48" s="20" t="s">
        <v>392</v>
      </c>
      <c r="EI48" s="166" t="s">
        <v>392</v>
      </c>
      <c r="EJ48" s="166" t="s">
        <v>392</v>
      </c>
      <c r="EK48" s="166" t="s">
        <v>392</v>
      </c>
      <c r="EL48" s="166" t="s">
        <v>392</v>
      </c>
      <c r="EM48" s="166" t="s">
        <v>392</v>
      </c>
      <c r="EN48" s="166" t="s">
        <v>392</v>
      </c>
      <c r="EO48" s="177" t="s">
        <v>392</v>
      </c>
      <c r="EP48" s="177" t="s">
        <v>392</v>
      </c>
      <c r="EQ48" s="177" t="s">
        <v>392</v>
      </c>
      <c r="ER48" s="177" t="s">
        <v>392</v>
      </c>
      <c r="ES48" s="177" t="s">
        <v>392</v>
      </c>
      <c r="ET48" s="177" t="s">
        <v>392</v>
      </c>
      <c r="EU48" s="177">
        <v>78.5</v>
      </c>
      <c r="EV48" s="177">
        <v>889</v>
      </c>
      <c r="EW48" s="177">
        <v>2670</v>
      </c>
      <c r="EX48" s="177">
        <v>2970</v>
      </c>
    </row>
    <row r="49" spans="1:154" x14ac:dyDescent="0.2">
      <c r="A49" s="166" t="s">
        <v>485</v>
      </c>
      <c r="B49" s="167" t="s">
        <v>204</v>
      </c>
      <c r="C49" s="166">
        <v>150</v>
      </c>
      <c r="D49" s="168">
        <v>44.3</v>
      </c>
      <c r="E49" s="168">
        <v>35.9</v>
      </c>
      <c r="F49" s="181">
        <v>35.875</v>
      </c>
      <c r="G49" s="166" t="s">
        <v>392</v>
      </c>
      <c r="H49" s="166" t="s">
        <v>392</v>
      </c>
      <c r="I49" s="166" t="s">
        <v>392</v>
      </c>
      <c r="J49" s="168">
        <v>12</v>
      </c>
      <c r="K49" s="169">
        <v>12</v>
      </c>
      <c r="L49" s="169" t="s">
        <v>392</v>
      </c>
      <c r="M49" s="166" t="s">
        <v>392</v>
      </c>
      <c r="N49" s="166" t="s">
        <v>392</v>
      </c>
      <c r="O49" s="179">
        <v>0.625</v>
      </c>
      <c r="P49" s="169">
        <v>0.625</v>
      </c>
      <c r="Q49" s="171">
        <v>0.3125</v>
      </c>
      <c r="R49" s="179">
        <v>0.94</v>
      </c>
      <c r="S49" s="172">
        <v>0.9375</v>
      </c>
      <c r="T49" s="166" t="s">
        <v>392</v>
      </c>
      <c r="U49" s="166" t="s">
        <v>392</v>
      </c>
      <c r="V49" s="166" t="s">
        <v>392</v>
      </c>
      <c r="W49" s="173">
        <v>1.69</v>
      </c>
      <c r="X49" s="174">
        <v>1.875</v>
      </c>
      <c r="Y49" s="175">
        <v>1.125</v>
      </c>
      <c r="Z49" s="166" t="s">
        <v>392</v>
      </c>
      <c r="AA49" s="166" t="s">
        <v>392</v>
      </c>
      <c r="AB49" s="166" t="s">
        <v>392</v>
      </c>
      <c r="AC49" s="166" t="s">
        <v>392</v>
      </c>
      <c r="AD49" s="166" t="s">
        <v>392</v>
      </c>
      <c r="AE49" s="176">
        <v>6.37</v>
      </c>
      <c r="AF49" s="166" t="s">
        <v>392</v>
      </c>
      <c r="AG49" s="166" t="s">
        <v>392</v>
      </c>
      <c r="AH49" s="168">
        <v>51.9</v>
      </c>
      <c r="AI49" s="166" t="s">
        <v>392</v>
      </c>
      <c r="AJ49" s="166" t="s">
        <v>392</v>
      </c>
      <c r="AK49" s="166">
        <v>9040</v>
      </c>
      <c r="AL49" s="166">
        <v>581</v>
      </c>
      <c r="AM49" s="166">
        <v>504</v>
      </c>
      <c r="AN49" s="168">
        <v>14.3</v>
      </c>
      <c r="AO49" s="166">
        <v>270</v>
      </c>
      <c r="AP49" s="168">
        <v>70.900000000000006</v>
      </c>
      <c r="AQ49" s="168">
        <v>45.1</v>
      </c>
      <c r="AR49" s="170">
        <v>2.4700000000000002</v>
      </c>
      <c r="AS49" s="166" t="s">
        <v>392</v>
      </c>
      <c r="AT49" s="166" t="s">
        <v>392</v>
      </c>
      <c r="AU49" s="166" t="s">
        <v>392</v>
      </c>
      <c r="AV49" s="168">
        <v>10.1</v>
      </c>
      <c r="AW49" s="166">
        <v>82200</v>
      </c>
      <c r="AX49" s="166" t="s">
        <v>392</v>
      </c>
      <c r="AY49" s="166">
        <v>105</v>
      </c>
      <c r="AZ49" s="177">
        <v>294</v>
      </c>
      <c r="BA49" s="177" t="s">
        <v>392</v>
      </c>
      <c r="BB49" s="166" t="s">
        <v>392</v>
      </c>
      <c r="BC49" s="168">
        <v>93.1</v>
      </c>
      <c r="BD49" s="166">
        <v>287</v>
      </c>
      <c r="BE49" s="166" t="s">
        <v>392</v>
      </c>
      <c r="BF49" s="166" t="s">
        <v>392</v>
      </c>
      <c r="BG49" s="166" t="s">
        <v>392</v>
      </c>
      <c r="BH49" s="166" t="s">
        <v>392</v>
      </c>
      <c r="BI49" s="166" t="s">
        <v>392</v>
      </c>
      <c r="BJ49" s="166" t="s">
        <v>392</v>
      </c>
      <c r="BK49" s="166" t="s">
        <v>392</v>
      </c>
      <c r="BL49" s="166" t="s">
        <v>392</v>
      </c>
      <c r="BM49" s="166" t="s">
        <v>392</v>
      </c>
      <c r="BN49" s="166" t="s">
        <v>392</v>
      </c>
      <c r="BO49" s="166" t="s">
        <v>392</v>
      </c>
      <c r="BP49" s="166" t="s">
        <v>392</v>
      </c>
      <c r="BQ49" s="166" t="s">
        <v>392</v>
      </c>
      <c r="BR49" s="166" t="s">
        <v>392</v>
      </c>
      <c r="BS49" s="166" t="s">
        <v>392</v>
      </c>
      <c r="BT49" s="166" t="s">
        <v>392</v>
      </c>
      <c r="BU49" s="166" t="s">
        <v>392</v>
      </c>
      <c r="BV49" s="166">
        <v>3.06</v>
      </c>
      <c r="BW49" s="168">
        <v>35</v>
      </c>
      <c r="BX49" s="177">
        <v>105</v>
      </c>
      <c r="BY49" s="177">
        <v>117</v>
      </c>
      <c r="BZ49" s="166" t="s">
        <v>486</v>
      </c>
      <c r="CA49" s="166" t="s">
        <v>486</v>
      </c>
      <c r="CB49" s="166">
        <v>223</v>
      </c>
      <c r="CC49" s="177">
        <v>28600</v>
      </c>
      <c r="CD49" s="166">
        <v>912</v>
      </c>
      <c r="CE49" s="177">
        <v>911</v>
      </c>
      <c r="CF49" s="166" t="s">
        <v>392</v>
      </c>
      <c r="CG49" s="166" t="s">
        <v>392</v>
      </c>
      <c r="CH49" s="166" t="s">
        <v>392</v>
      </c>
      <c r="CI49" s="166">
        <v>305</v>
      </c>
      <c r="CJ49" s="177">
        <v>305</v>
      </c>
      <c r="CK49" s="169" t="s">
        <v>392</v>
      </c>
      <c r="CL49" s="166" t="s">
        <v>392</v>
      </c>
      <c r="CM49" s="166" t="s">
        <v>392</v>
      </c>
      <c r="CN49" s="168">
        <v>15.9</v>
      </c>
      <c r="CO49" s="177">
        <v>15.9</v>
      </c>
      <c r="CP49" s="177">
        <v>7.94</v>
      </c>
      <c r="CQ49" s="168">
        <v>23.9</v>
      </c>
      <c r="CR49" s="168">
        <v>23.8</v>
      </c>
      <c r="CS49" s="166" t="s">
        <v>392</v>
      </c>
      <c r="CT49" s="166" t="s">
        <v>392</v>
      </c>
      <c r="CU49" s="166" t="s">
        <v>392</v>
      </c>
      <c r="CV49" s="168">
        <v>42.9</v>
      </c>
      <c r="CW49" s="168">
        <v>47.6</v>
      </c>
      <c r="CX49" s="178">
        <v>28.6</v>
      </c>
      <c r="CY49" s="166" t="s">
        <v>392</v>
      </c>
      <c r="CZ49" s="166" t="s">
        <v>392</v>
      </c>
      <c r="DA49" s="166" t="s">
        <v>392</v>
      </c>
      <c r="DB49" s="166" t="s">
        <v>392</v>
      </c>
      <c r="DC49" s="166" t="s">
        <v>392</v>
      </c>
      <c r="DD49" s="176">
        <v>6.37</v>
      </c>
      <c r="DE49" s="177" t="s">
        <v>392</v>
      </c>
      <c r="DF49" s="166" t="s">
        <v>392</v>
      </c>
      <c r="DG49" s="168">
        <v>51.9</v>
      </c>
      <c r="DH49" s="166" t="s">
        <v>392</v>
      </c>
      <c r="DI49" s="177" t="s">
        <v>392</v>
      </c>
      <c r="DJ49" s="166">
        <v>3760</v>
      </c>
      <c r="DK49" s="166">
        <v>9520</v>
      </c>
      <c r="DL49" s="166">
        <v>8260</v>
      </c>
      <c r="DM49" s="166">
        <v>363</v>
      </c>
      <c r="DN49" s="166">
        <v>112</v>
      </c>
      <c r="DO49" s="166">
        <v>1160</v>
      </c>
      <c r="DP49" s="166">
        <v>739</v>
      </c>
      <c r="DQ49" s="168">
        <v>62.7</v>
      </c>
      <c r="DR49" s="166" t="s">
        <v>392</v>
      </c>
      <c r="DS49" s="166" t="s">
        <v>392</v>
      </c>
      <c r="DT49" s="177" t="s">
        <v>392</v>
      </c>
      <c r="DU49" s="166">
        <v>4200</v>
      </c>
      <c r="DV49" s="166">
        <v>22100</v>
      </c>
      <c r="DW49" s="166" t="s">
        <v>392</v>
      </c>
      <c r="DX49" s="166">
        <v>67700</v>
      </c>
      <c r="DY49" s="20">
        <v>122</v>
      </c>
      <c r="DZ49" s="177" t="s">
        <v>392</v>
      </c>
      <c r="EA49" s="180" t="s">
        <v>392</v>
      </c>
      <c r="EB49" s="166">
        <v>1530</v>
      </c>
      <c r="EC49" s="166">
        <v>4700</v>
      </c>
      <c r="ED49" s="166" t="s">
        <v>392</v>
      </c>
      <c r="EE49" s="166" t="s">
        <v>392</v>
      </c>
      <c r="EF49" s="166" t="s">
        <v>392</v>
      </c>
      <c r="EG49" s="166" t="s">
        <v>392</v>
      </c>
      <c r="EH49" s="20" t="s">
        <v>392</v>
      </c>
      <c r="EI49" s="166" t="s">
        <v>392</v>
      </c>
      <c r="EJ49" s="166" t="s">
        <v>392</v>
      </c>
      <c r="EK49" s="166" t="s">
        <v>392</v>
      </c>
      <c r="EL49" s="166" t="s">
        <v>392</v>
      </c>
      <c r="EM49" s="166" t="s">
        <v>392</v>
      </c>
      <c r="EN49" s="166" t="s">
        <v>392</v>
      </c>
      <c r="EO49" s="177" t="s">
        <v>392</v>
      </c>
      <c r="EP49" s="177" t="s">
        <v>392</v>
      </c>
      <c r="EQ49" s="177" t="s">
        <v>392</v>
      </c>
      <c r="ER49" s="177" t="s">
        <v>392</v>
      </c>
      <c r="ES49" s="177" t="s">
        <v>392</v>
      </c>
      <c r="ET49" s="177" t="s">
        <v>392</v>
      </c>
      <c r="EU49" s="177">
        <v>77.7</v>
      </c>
      <c r="EV49" s="177">
        <v>889</v>
      </c>
      <c r="EW49" s="177">
        <v>2670</v>
      </c>
      <c r="EX49" s="177">
        <v>2970</v>
      </c>
    </row>
    <row r="50" spans="1:154" x14ac:dyDescent="0.2">
      <c r="A50" s="166" t="s">
        <v>487</v>
      </c>
      <c r="B50" s="167" t="s">
        <v>204</v>
      </c>
      <c r="C50" s="166">
        <v>135</v>
      </c>
      <c r="D50" s="168">
        <v>39.9</v>
      </c>
      <c r="E50" s="168">
        <v>35.6</v>
      </c>
      <c r="F50" s="181">
        <v>35.5</v>
      </c>
      <c r="G50" s="166" t="s">
        <v>392</v>
      </c>
      <c r="H50" s="166" t="s">
        <v>392</v>
      </c>
      <c r="I50" s="166" t="s">
        <v>392</v>
      </c>
      <c r="J50" s="168">
        <v>12</v>
      </c>
      <c r="K50" s="169">
        <v>12</v>
      </c>
      <c r="L50" s="169" t="s">
        <v>392</v>
      </c>
      <c r="M50" s="166" t="s">
        <v>392</v>
      </c>
      <c r="N50" s="166" t="s">
        <v>392</v>
      </c>
      <c r="O50" s="179">
        <v>0.6</v>
      </c>
      <c r="P50" s="169">
        <v>0.625</v>
      </c>
      <c r="Q50" s="171">
        <v>0.3125</v>
      </c>
      <c r="R50" s="179">
        <v>0.79</v>
      </c>
      <c r="S50" s="172">
        <v>0.8125</v>
      </c>
      <c r="T50" s="166" t="s">
        <v>392</v>
      </c>
      <c r="U50" s="166" t="s">
        <v>392</v>
      </c>
      <c r="V50" s="166" t="s">
        <v>392</v>
      </c>
      <c r="W50" s="173">
        <v>1.54</v>
      </c>
      <c r="X50" s="174">
        <v>1.6875</v>
      </c>
      <c r="Y50" s="175">
        <v>1.125</v>
      </c>
      <c r="Z50" s="166" t="s">
        <v>392</v>
      </c>
      <c r="AA50" s="166" t="s">
        <v>392</v>
      </c>
      <c r="AB50" s="166" t="s">
        <v>392</v>
      </c>
      <c r="AC50" s="166" t="s">
        <v>392</v>
      </c>
      <c r="AD50" s="166" t="s">
        <v>392</v>
      </c>
      <c r="AE50" s="176">
        <v>7.56</v>
      </c>
      <c r="AF50" s="166" t="s">
        <v>392</v>
      </c>
      <c r="AG50" s="166" t="s">
        <v>392</v>
      </c>
      <c r="AH50" s="168">
        <v>54.1</v>
      </c>
      <c r="AI50" s="166" t="s">
        <v>392</v>
      </c>
      <c r="AJ50" s="166" t="s">
        <v>392</v>
      </c>
      <c r="AK50" s="166">
        <v>7800</v>
      </c>
      <c r="AL50" s="166">
        <v>509</v>
      </c>
      <c r="AM50" s="166">
        <v>439</v>
      </c>
      <c r="AN50" s="168">
        <v>14</v>
      </c>
      <c r="AO50" s="166">
        <v>225</v>
      </c>
      <c r="AP50" s="168">
        <v>59.7</v>
      </c>
      <c r="AQ50" s="168">
        <v>37.700000000000003</v>
      </c>
      <c r="AR50" s="170">
        <v>2.38</v>
      </c>
      <c r="AS50" s="166" t="s">
        <v>392</v>
      </c>
      <c r="AT50" s="166" t="s">
        <v>392</v>
      </c>
      <c r="AU50" s="166" t="s">
        <v>392</v>
      </c>
      <c r="AV50" s="170">
        <v>7</v>
      </c>
      <c r="AW50" s="166">
        <v>68100</v>
      </c>
      <c r="AX50" s="166" t="s">
        <v>392</v>
      </c>
      <c r="AY50" s="166">
        <v>104</v>
      </c>
      <c r="AZ50" s="177">
        <v>245</v>
      </c>
      <c r="BA50" s="177" t="s">
        <v>392</v>
      </c>
      <c r="BB50" s="166" t="s">
        <v>392</v>
      </c>
      <c r="BC50" s="168">
        <v>77.900000000000006</v>
      </c>
      <c r="BD50" s="166">
        <v>251</v>
      </c>
      <c r="BE50" s="166" t="s">
        <v>392</v>
      </c>
      <c r="BF50" s="166" t="s">
        <v>392</v>
      </c>
      <c r="BG50" s="166" t="s">
        <v>392</v>
      </c>
      <c r="BH50" s="166" t="s">
        <v>392</v>
      </c>
      <c r="BI50" s="166" t="s">
        <v>392</v>
      </c>
      <c r="BJ50" s="166" t="s">
        <v>392</v>
      </c>
      <c r="BK50" s="166" t="s">
        <v>392</v>
      </c>
      <c r="BL50" s="166" t="s">
        <v>392</v>
      </c>
      <c r="BM50" s="166" t="s">
        <v>392</v>
      </c>
      <c r="BN50" s="166" t="s">
        <v>392</v>
      </c>
      <c r="BO50" s="166" t="s">
        <v>392</v>
      </c>
      <c r="BP50" s="166" t="s">
        <v>392</v>
      </c>
      <c r="BQ50" s="166" t="s">
        <v>392</v>
      </c>
      <c r="BR50" s="166" t="s">
        <v>392</v>
      </c>
      <c r="BS50" s="166" t="s">
        <v>392</v>
      </c>
      <c r="BT50" s="166" t="s">
        <v>392</v>
      </c>
      <c r="BU50" s="166" t="s">
        <v>392</v>
      </c>
      <c r="BV50" s="166">
        <v>2.99</v>
      </c>
      <c r="BW50" s="166">
        <v>34.799999999999997</v>
      </c>
      <c r="BX50" s="177">
        <v>105</v>
      </c>
      <c r="BY50" s="177">
        <v>117</v>
      </c>
      <c r="BZ50" s="166" t="s">
        <v>488</v>
      </c>
      <c r="CA50" s="166" t="s">
        <v>488</v>
      </c>
      <c r="CB50" s="166">
        <v>201</v>
      </c>
      <c r="CC50" s="177">
        <v>25700</v>
      </c>
      <c r="CD50" s="166">
        <v>904</v>
      </c>
      <c r="CE50" s="177">
        <v>902</v>
      </c>
      <c r="CF50" s="166" t="s">
        <v>392</v>
      </c>
      <c r="CG50" s="166" t="s">
        <v>392</v>
      </c>
      <c r="CH50" s="166" t="s">
        <v>392</v>
      </c>
      <c r="CI50" s="166">
        <v>305</v>
      </c>
      <c r="CJ50" s="177">
        <v>305</v>
      </c>
      <c r="CK50" s="169" t="s">
        <v>392</v>
      </c>
      <c r="CL50" s="166" t="s">
        <v>392</v>
      </c>
      <c r="CM50" s="166" t="s">
        <v>392</v>
      </c>
      <c r="CN50" s="168">
        <v>15.2</v>
      </c>
      <c r="CO50" s="177">
        <v>15.9</v>
      </c>
      <c r="CP50" s="177">
        <v>7.94</v>
      </c>
      <c r="CQ50" s="168">
        <v>20.100000000000001</v>
      </c>
      <c r="CR50" s="168">
        <v>20.6</v>
      </c>
      <c r="CS50" s="166" t="s">
        <v>392</v>
      </c>
      <c r="CT50" s="166" t="s">
        <v>392</v>
      </c>
      <c r="CU50" s="166" t="s">
        <v>392</v>
      </c>
      <c r="CV50" s="168">
        <v>39.1</v>
      </c>
      <c r="CW50" s="168">
        <v>42.9</v>
      </c>
      <c r="CX50" s="178">
        <v>28.6</v>
      </c>
      <c r="CY50" s="166" t="s">
        <v>392</v>
      </c>
      <c r="CZ50" s="166" t="s">
        <v>392</v>
      </c>
      <c r="DA50" s="166" t="s">
        <v>392</v>
      </c>
      <c r="DB50" s="166" t="s">
        <v>392</v>
      </c>
      <c r="DC50" s="166" t="s">
        <v>392</v>
      </c>
      <c r="DD50" s="176">
        <v>7.56</v>
      </c>
      <c r="DE50" s="177" t="s">
        <v>392</v>
      </c>
      <c r="DF50" s="166" t="s">
        <v>392</v>
      </c>
      <c r="DG50" s="168">
        <v>54.1</v>
      </c>
      <c r="DH50" s="166" t="s">
        <v>392</v>
      </c>
      <c r="DI50" s="177" t="s">
        <v>392</v>
      </c>
      <c r="DJ50" s="166">
        <v>3250</v>
      </c>
      <c r="DK50" s="166">
        <v>8340</v>
      </c>
      <c r="DL50" s="166">
        <v>7190</v>
      </c>
      <c r="DM50" s="166">
        <v>356</v>
      </c>
      <c r="DN50" s="168">
        <v>93.7</v>
      </c>
      <c r="DO50" s="166">
        <v>978</v>
      </c>
      <c r="DP50" s="166">
        <v>618</v>
      </c>
      <c r="DQ50" s="168">
        <v>60.5</v>
      </c>
      <c r="DR50" s="166" t="s">
        <v>392</v>
      </c>
      <c r="DS50" s="166" t="s">
        <v>392</v>
      </c>
      <c r="DT50" s="177" t="s">
        <v>392</v>
      </c>
      <c r="DU50" s="166">
        <v>2910</v>
      </c>
      <c r="DV50" s="166">
        <v>18300</v>
      </c>
      <c r="DW50" s="166" t="s">
        <v>392</v>
      </c>
      <c r="DX50" s="166">
        <v>67100</v>
      </c>
      <c r="DY50" s="20">
        <v>102</v>
      </c>
      <c r="DZ50" s="177" t="s">
        <v>392</v>
      </c>
      <c r="EA50" s="180" t="s">
        <v>392</v>
      </c>
      <c r="EB50" s="166">
        <v>1280</v>
      </c>
      <c r="EC50" s="166">
        <v>4110</v>
      </c>
      <c r="ED50" s="166" t="s">
        <v>392</v>
      </c>
      <c r="EE50" s="166" t="s">
        <v>392</v>
      </c>
      <c r="EF50" s="166" t="s">
        <v>392</v>
      </c>
      <c r="EG50" s="166" t="s">
        <v>392</v>
      </c>
      <c r="EH50" s="20" t="s">
        <v>392</v>
      </c>
      <c r="EI50" s="166" t="s">
        <v>392</v>
      </c>
      <c r="EJ50" s="166" t="s">
        <v>392</v>
      </c>
      <c r="EK50" s="166" t="s">
        <v>392</v>
      </c>
      <c r="EL50" s="166" t="s">
        <v>392</v>
      </c>
      <c r="EM50" s="166" t="s">
        <v>392</v>
      </c>
      <c r="EN50" s="166" t="s">
        <v>392</v>
      </c>
      <c r="EO50" s="177" t="s">
        <v>392</v>
      </c>
      <c r="EP50" s="177" t="s">
        <v>392</v>
      </c>
      <c r="EQ50" s="177" t="s">
        <v>392</v>
      </c>
      <c r="ER50" s="177" t="s">
        <v>392</v>
      </c>
      <c r="ES50" s="177" t="s">
        <v>392</v>
      </c>
      <c r="ET50" s="177" t="s">
        <v>392</v>
      </c>
      <c r="EU50" s="177">
        <v>75.900000000000006</v>
      </c>
      <c r="EV50" s="177">
        <v>884</v>
      </c>
      <c r="EW50" s="177">
        <v>2670</v>
      </c>
      <c r="EX50" s="177">
        <v>2970</v>
      </c>
    </row>
    <row r="51" spans="1:154" x14ac:dyDescent="0.2">
      <c r="A51" s="166" t="s">
        <v>489</v>
      </c>
      <c r="B51" s="167" t="s">
        <v>401</v>
      </c>
      <c r="C51" s="166">
        <v>387</v>
      </c>
      <c r="D51" s="166">
        <v>114</v>
      </c>
      <c r="E51" s="168">
        <v>36</v>
      </c>
      <c r="F51" s="181">
        <v>36</v>
      </c>
      <c r="G51" s="166" t="s">
        <v>392</v>
      </c>
      <c r="H51" s="166" t="s">
        <v>392</v>
      </c>
      <c r="I51" s="166" t="s">
        <v>392</v>
      </c>
      <c r="J51" s="168">
        <v>16.2</v>
      </c>
      <c r="K51" s="169">
        <v>16.25</v>
      </c>
      <c r="L51" s="169" t="s">
        <v>392</v>
      </c>
      <c r="M51" s="166" t="s">
        <v>392</v>
      </c>
      <c r="N51" s="166" t="s">
        <v>392</v>
      </c>
      <c r="O51" s="170">
        <v>1.26</v>
      </c>
      <c r="P51" s="169">
        <v>1.25</v>
      </c>
      <c r="Q51" s="171">
        <v>0.625</v>
      </c>
      <c r="R51" s="170">
        <v>2.2799999999999998</v>
      </c>
      <c r="S51" s="172">
        <v>2.25</v>
      </c>
      <c r="T51" s="166" t="s">
        <v>392</v>
      </c>
      <c r="U51" s="166" t="s">
        <v>392</v>
      </c>
      <c r="V51" s="166" t="s">
        <v>392</v>
      </c>
      <c r="W51" s="173">
        <v>3.07</v>
      </c>
      <c r="X51" s="174">
        <v>3.1875</v>
      </c>
      <c r="Y51" s="175">
        <v>1.4375</v>
      </c>
      <c r="Z51" s="166" t="s">
        <v>392</v>
      </c>
      <c r="AA51" s="166" t="s">
        <v>392</v>
      </c>
      <c r="AB51" s="166" t="s">
        <v>392</v>
      </c>
      <c r="AC51" s="166" t="s">
        <v>392</v>
      </c>
      <c r="AD51" s="166" t="s">
        <v>392</v>
      </c>
      <c r="AE51" s="176">
        <v>3.55</v>
      </c>
      <c r="AF51" s="166" t="s">
        <v>392</v>
      </c>
      <c r="AG51" s="166" t="s">
        <v>392</v>
      </c>
      <c r="AH51" s="168">
        <v>23.7</v>
      </c>
      <c r="AI51" s="166" t="s">
        <v>392</v>
      </c>
      <c r="AJ51" s="166" t="s">
        <v>392</v>
      </c>
      <c r="AK51" s="166">
        <v>24300</v>
      </c>
      <c r="AL51" s="166">
        <v>1560</v>
      </c>
      <c r="AM51" s="166">
        <v>1350</v>
      </c>
      <c r="AN51" s="168">
        <v>14.6</v>
      </c>
      <c r="AO51" s="166">
        <v>1620</v>
      </c>
      <c r="AP51" s="166">
        <v>312</v>
      </c>
      <c r="AQ51" s="166">
        <v>200</v>
      </c>
      <c r="AR51" s="170">
        <v>3.77</v>
      </c>
      <c r="AS51" s="166" t="s">
        <v>392</v>
      </c>
      <c r="AT51" s="166" t="s">
        <v>392</v>
      </c>
      <c r="AU51" s="166" t="s">
        <v>392</v>
      </c>
      <c r="AV51" s="166">
        <v>148</v>
      </c>
      <c r="AW51" s="166">
        <v>459000</v>
      </c>
      <c r="AX51" s="166" t="s">
        <v>392</v>
      </c>
      <c r="AY51" s="166">
        <v>137</v>
      </c>
      <c r="AZ51" s="177">
        <v>1260</v>
      </c>
      <c r="BA51" s="177" t="s">
        <v>392</v>
      </c>
      <c r="BB51" s="166" t="s">
        <v>392</v>
      </c>
      <c r="BC51" s="166">
        <v>287</v>
      </c>
      <c r="BD51" s="166">
        <v>778</v>
      </c>
      <c r="BE51" s="166" t="s">
        <v>392</v>
      </c>
      <c r="BF51" s="166" t="s">
        <v>392</v>
      </c>
      <c r="BG51" s="166" t="s">
        <v>392</v>
      </c>
      <c r="BH51" s="166" t="s">
        <v>392</v>
      </c>
      <c r="BI51" s="166" t="s">
        <v>392</v>
      </c>
      <c r="BJ51" s="166" t="s">
        <v>392</v>
      </c>
      <c r="BK51" s="166" t="s">
        <v>392</v>
      </c>
      <c r="BL51" s="166" t="s">
        <v>392</v>
      </c>
      <c r="BM51" s="166" t="s">
        <v>392</v>
      </c>
      <c r="BN51" s="166" t="s">
        <v>392</v>
      </c>
      <c r="BO51" s="166" t="s">
        <v>392</v>
      </c>
      <c r="BP51" s="166" t="s">
        <v>392</v>
      </c>
      <c r="BQ51" s="166" t="s">
        <v>392</v>
      </c>
      <c r="BR51" s="166" t="s">
        <v>392</v>
      </c>
      <c r="BS51" s="166" t="s">
        <v>392</v>
      </c>
      <c r="BT51" s="166" t="s">
        <v>392</v>
      </c>
      <c r="BU51" s="166" t="s">
        <v>392</v>
      </c>
      <c r="BV51" s="166">
        <v>4.49</v>
      </c>
      <c r="BW51" s="166">
        <v>33.700000000000003</v>
      </c>
      <c r="BX51" s="177">
        <v>117</v>
      </c>
      <c r="BY51" s="177">
        <v>133</v>
      </c>
      <c r="BZ51" s="166" t="s">
        <v>490</v>
      </c>
      <c r="CA51" s="166" t="s">
        <v>490</v>
      </c>
      <c r="CB51" s="166">
        <v>576</v>
      </c>
      <c r="CC51" s="177">
        <v>73500</v>
      </c>
      <c r="CD51" s="166">
        <v>914</v>
      </c>
      <c r="CE51" s="177">
        <v>914</v>
      </c>
      <c r="CF51" s="166" t="s">
        <v>392</v>
      </c>
      <c r="CG51" s="166" t="s">
        <v>392</v>
      </c>
      <c r="CH51" s="166" t="s">
        <v>392</v>
      </c>
      <c r="CI51" s="166">
        <v>411</v>
      </c>
      <c r="CJ51" s="177">
        <v>413</v>
      </c>
      <c r="CK51" s="169" t="s">
        <v>392</v>
      </c>
      <c r="CL51" s="166" t="s">
        <v>392</v>
      </c>
      <c r="CM51" s="166" t="s">
        <v>392</v>
      </c>
      <c r="CN51" s="168">
        <v>32</v>
      </c>
      <c r="CO51" s="177">
        <v>31.8</v>
      </c>
      <c r="CP51" s="177">
        <v>15.9</v>
      </c>
      <c r="CQ51" s="168">
        <v>57.9</v>
      </c>
      <c r="CR51" s="168">
        <v>57.2</v>
      </c>
      <c r="CS51" s="166" t="s">
        <v>392</v>
      </c>
      <c r="CT51" s="166" t="s">
        <v>392</v>
      </c>
      <c r="CU51" s="166" t="s">
        <v>392</v>
      </c>
      <c r="CV51" s="168">
        <v>78</v>
      </c>
      <c r="CW51" s="168">
        <v>81</v>
      </c>
      <c r="CX51" s="178">
        <v>36.5</v>
      </c>
      <c r="CY51" s="166" t="s">
        <v>392</v>
      </c>
      <c r="CZ51" s="166" t="s">
        <v>392</v>
      </c>
      <c r="DA51" s="166" t="s">
        <v>392</v>
      </c>
      <c r="DB51" s="166" t="s">
        <v>392</v>
      </c>
      <c r="DC51" s="166" t="s">
        <v>392</v>
      </c>
      <c r="DD51" s="176">
        <v>3.55</v>
      </c>
      <c r="DE51" s="177" t="s">
        <v>392</v>
      </c>
      <c r="DF51" s="166" t="s">
        <v>392</v>
      </c>
      <c r="DG51" s="168">
        <v>23.7</v>
      </c>
      <c r="DH51" s="166" t="s">
        <v>392</v>
      </c>
      <c r="DI51" s="177" t="s">
        <v>392</v>
      </c>
      <c r="DJ51" s="166">
        <v>10100</v>
      </c>
      <c r="DK51" s="166">
        <v>25600</v>
      </c>
      <c r="DL51" s="166">
        <v>22100</v>
      </c>
      <c r="DM51" s="166">
        <v>371</v>
      </c>
      <c r="DN51" s="166">
        <v>674</v>
      </c>
      <c r="DO51" s="166">
        <v>5110</v>
      </c>
      <c r="DP51" s="166">
        <v>3280</v>
      </c>
      <c r="DQ51" s="168">
        <v>95.8</v>
      </c>
      <c r="DR51" s="166" t="s">
        <v>392</v>
      </c>
      <c r="DS51" s="166" t="s">
        <v>392</v>
      </c>
      <c r="DT51" s="177" t="s">
        <v>392</v>
      </c>
      <c r="DU51" s="166">
        <v>61600</v>
      </c>
      <c r="DV51" s="166">
        <v>123000</v>
      </c>
      <c r="DW51" s="166" t="s">
        <v>392</v>
      </c>
      <c r="DX51" s="166">
        <v>88400</v>
      </c>
      <c r="DY51" s="20">
        <v>524</v>
      </c>
      <c r="DZ51" s="177" t="s">
        <v>392</v>
      </c>
      <c r="EA51" s="180" t="s">
        <v>392</v>
      </c>
      <c r="EB51" s="166">
        <v>4700</v>
      </c>
      <c r="EC51" s="166">
        <v>12700</v>
      </c>
      <c r="ED51" s="166" t="s">
        <v>392</v>
      </c>
      <c r="EE51" s="166" t="s">
        <v>392</v>
      </c>
      <c r="EF51" s="166" t="s">
        <v>392</v>
      </c>
      <c r="EG51" s="166" t="s">
        <v>392</v>
      </c>
      <c r="EH51" s="20" t="s">
        <v>392</v>
      </c>
      <c r="EI51" s="166" t="s">
        <v>392</v>
      </c>
      <c r="EJ51" s="166" t="s">
        <v>392</v>
      </c>
      <c r="EK51" s="166" t="s">
        <v>392</v>
      </c>
      <c r="EL51" s="166" t="s">
        <v>392</v>
      </c>
      <c r="EM51" s="166" t="s">
        <v>392</v>
      </c>
      <c r="EN51" s="166" t="s">
        <v>392</v>
      </c>
      <c r="EO51" s="177" t="s">
        <v>392</v>
      </c>
      <c r="EP51" s="177" t="s">
        <v>392</v>
      </c>
      <c r="EQ51" s="177" t="s">
        <v>392</v>
      </c>
      <c r="ER51" s="177" t="s">
        <v>392</v>
      </c>
      <c r="ES51" s="177" t="s">
        <v>392</v>
      </c>
      <c r="ET51" s="177" t="s">
        <v>392</v>
      </c>
      <c r="EU51" s="177">
        <v>114</v>
      </c>
      <c r="EV51" s="177">
        <v>856</v>
      </c>
      <c r="EW51" s="177">
        <v>2970</v>
      </c>
      <c r="EX51" s="177">
        <v>3380</v>
      </c>
    </row>
    <row r="52" spans="1:154" x14ac:dyDescent="0.2">
      <c r="A52" s="166" t="s">
        <v>491</v>
      </c>
      <c r="B52" s="167" t="s">
        <v>401</v>
      </c>
      <c r="C52" s="166">
        <v>354</v>
      </c>
      <c r="D52" s="166">
        <v>104</v>
      </c>
      <c r="E52" s="168">
        <v>35.6</v>
      </c>
      <c r="F52" s="181">
        <v>35.5</v>
      </c>
      <c r="G52" s="166" t="s">
        <v>392</v>
      </c>
      <c r="H52" s="166" t="s">
        <v>392</v>
      </c>
      <c r="I52" s="166" t="s">
        <v>392</v>
      </c>
      <c r="J52" s="168">
        <v>16.100000000000001</v>
      </c>
      <c r="K52" s="169">
        <v>16.125</v>
      </c>
      <c r="L52" s="169" t="s">
        <v>392</v>
      </c>
      <c r="M52" s="166" t="s">
        <v>392</v>
      </c>
      <c r="N52" s="166" t="s">
        <v>392</v>
      </c>
      <c r="O52" s="170">
        <v>1.1599999999999999</v>
      </c>
      <c r="P52" s="169">
        <v>1.1875</v>
      </c>
      <c r="Q52" s="171">
        <v>0.625</v>
      </c>
      <c r="R52" s="170">
        <v>2.09</v>
      </c>
      <c r="S52" s="172">
        <v>2.0625</v>
      </c>
      <c r="T52" s="166" t="s">
        <v>392</v>
      </c>
      <c r="U52" s="166" t="s">
        <v>392</v>
      </c>
      <c r="V52" s="166" t="s">
        <v>392</v>
      </c>
      <c r="W52" s="173">
        <v>2.88</v>
      </c>
      <c r="X52" s="174">
        <v>2.9375</v>
      </c>
      <c r="Y52" s="175">
        <v>1.375</v>
      </c>
      <c r="Z52" s="166" t="s">
        <v>392</v>
      </c>
      <c r="AA52" s="166" t="s">
        <v>392</v>
      </c>
      <c r="AB52" s="166" t="s">
        <v>392</v>
      </c>
      <c r="AC52" s="166" t="s">
        <v>392</v>
      </c>
      <c r="AD52" s="166" t="s">
        <v>392</v>
      </c>
      <c r="AE52" s="176">
        <v>3.85</v>
      </c>
      <c r="AF52" s="166" t="s">
        <v>392</v>
      </c>
      <c r="AG52" s="166" t="s">
        <v>392</v>
      </c>
      <c r="AH52" s="168">
        <v>25.7</v>
      </c>
      <c r="AI52" s="166" t="s">
        <v>392</v>
      </c>
      <c r="AJ52" s="166" t="s">
        <v>392</v>
      </c>
      <c r="AK52" s="166">
        <v>22000</v>
      </c>
      <c r="AL52" s="166">
        <v>1420</v>
      </c>
      <c r="AM52" s="166">
        <v>1240</v>
      </c>
      <c r="AN52" s="168">
        <v>14.5</v>
      </c>
      <c r="AO52" s="166">
        <v>1460</v>
      </c>
      <c r="AP52" s="166">
        <v>282</v>
      </c>
      <c r="AQ52" s="166">
        <v>181</v>
      </c>
      <c r="AR52" s="170">
        <v>3.74</v>
      </c>
      <c r="AS52" s="166" t="s">
        <v>392</v>
      </c>
      <c r="AT52" s="166" t="s">
        <v>392</v>
      </c>
      <c r="AU52" s="166" t="s">
        <v>392</v>
      </c>
      <c r="AV52" s="166">
        <v>115</v>
      </c>
      <c r="AW52" s="166">
        <v>408000</v>
      </c>
      <c r="AX52" s="166" t="s">
        <v>392</v>
      </c>
      <c r="AY52" s="166">
        <v>135</v>
      </c>
      <c r="AZ52" s="177">
        <v>1130</v>
      </c>
      <c r="BA52" s="177" t="s">
        <v>392</v>
      </c>
      <c r="BB52" s="166" t="s">
        <v>392</v>
      </c>
      <c r="BC52" s="166">
        <v>262</v>
      </c>
      <c r="BD52" s="166">
        <v>707</v>
      </c>
      <c r="BE52" s="166" t="s">
        <v>392</v>
      </c>
      <c r="BF52" s="166" t="s">
        <v>392</v>
      </c>
      <c r="BG52" s="166" t="s">
        <v>392</v>
      </c>
      <c r="BH52" s="166" t="s">
        <v>392</v>
      </c>
      <c r="BI52" s="166" t="s">
        <v>392</v>
      </c>
      <c r="BJ52" s="166" t="s">
        <v>392</v>
      </c>
      <c r="BK52" s="166" t="s">
        <v>392</v>
      </c>
      <c r="BL52" s="166" t="s">
        <v>392</v>
      </c>
      <c r="BM52" s="166" t="s">
        <v>392</v>
      </c>
      <c r="BN52" s="166" t="s">
        <v>392</v>
      </c>
      <c r="BO52" s="166" t="s">
        <v>392</v>
      </c>
      <c r="BP52" s="166" t="s">
        <v>392</v>
      </c>
      <c r="BQ52" s="166" t="s">
        <v>392</v>
      </c>
      <c r="BR52" s="166" t="s">
        <v>392</v>
      </c>
      <c r="BS52" s="166" t="s">
        <v>392</v>
      </c>
      <c r="BT52" s="166" t="s">
        <v>392</v>
      </c>
      <c r="BU52" s="166" t="s">
        <v>392</v>
      </c>
      <c r="BV52" s="166">
        <v>4.4400000000000004</v>
      </c>
      <c r="BW52" s="166">
        <v>33.5</v>
      </c>
      <c r="BX52" s="177">
        <v>116</v>
      </c>
      <c r="BY52" s="177">
        <v>132</v>
      </c>
      <c r="BZ52" s="166" t="s">
        <v>492</v>
      </c>
      <c r="CA52" s="166" t="s">
        <v>492</v>
      </c>
      <c r="CB52" s="166">
        <v>527</v>
      </c>
      <c r="CC52" s="177">
        <v>67100</v>
      </c>
      <c r="CD52" s="166">
        <v>904</v>
      </c>
      <c r="CE52" s="177">
        <v>902</v>
      </c>
      <c r="CF52" s="166" t="s">
        <v>392</v>
      </c>
      <c r="CG52" s="166" t="s">
        <v>392</v>
      </c>
      <c r="CH52" s="166" t="s">
        <v>392</v>
      </c>
      <c r="CI52" s="166">
        <v>409</v>
      </c>
      <c r="CJ52" s="177">
        <v>410</v>
      </c>
      <c r="CK52" s="169" t="s">
        <v>392</v>
      </c>
      <c r="CL52" s="166" t="s">
        <v>392</v>
      </c>
      <c r="CM52" s="166" t="s">
        <v>392</v>
      </c>
      <c r="CN52" s="168">
        <v>29.5</v>
      </c>
      <c r="CO52" s="177">
        <v>30.2</v>
      </c>
      <c r="CP52" s="177">
        <v>15.9</v>
      </c>
      <c r="CQ52" s="168">
        <v>53.1</v>
      </c>
      <c r="CR52" s="168">
        <v>52.4</v>
      </c>
      <c r="CS52" s="166" t="s">
        <v>392</v>
      </c>
      <c r="CT52" s="166" t="s">
        <v>392</v>
      </c>
      <c r="CU52" s="166" t="s">
        <v>392</v>
      </c>
      <c r="CV52" s="168">
        <v>73.2</v>
      </c>
      <c r="CW52" s="168">
        <v>74.599999999999994</v>
      </c>
      <c r="CX52" s="178">
        <v>34.9</v>
      </c>
      <c r="CY52" s="166" t="s">
        <v>392</v>
      </c>
      <c r="CZ52" s="166" t="s">
        <v>392</v>
      </c>
      <c r="DA52" s="166" t="s">
        <v>392</v>
      </c>
      <c r="DB52" s="166" t="s">
        <v>392</v>
      </c>
      <c r="DC52" s="166" t="s">
        <v>392</v>
      </c>
      <c r="DD52" s="176">
        <v>3.85</v>
      </c>
      <c r="DE52" s="177" t="s">
        <v>392</v>
      </c>
      <c r="DF52" s="166" t="s">
        <v>392</v>
      </c>
      <c r="DG52" s="168">
        <v>25.7</v>
      </c>
      <c r="DH52" s="166" t="s">
        <v>392</v>
      </c>
      <c r="DI52" s="177" t="s">
        <v>392</v>
      </c>
      <c r="DJ52" s="166">
        <v>9160</v>
      </c>
      <c r="DK52" s="166">
        <v>23300</v>
      </c>
      <c r="DL52" s="166">
        <v>20300</v>
      </c>
      <c r="DM52" s="166">
        <v>368</v>
      </c>
      <c r="DN52" s="166">
        <v>608</v>
      </c>
      <c r="DO52" s="166">
        <v>4620</v>
      </c>
      <c r="DP52" s="166">
        <v>2970</v>
      </c>
      <c r="DQ52" s="168">
        <v>95</v>
      </c>
      <c r="DR52" s="166" t="s">
        <v>392</v>
      </c>
      <c r="DS52" s="166" t="s">
        <v>392</v>
      </c>
      <c r="DT52" s="177" t="s">
        <v>392</v>
      </c>
      <c r="DU52" s="166">
        <v>47900</v>
      </c>
      <c r="DV52" s="166">
        <v>110000</v>
      </c>
      <c r="DW52" s="166" t="s">
        <v>392</v>
      </c>
      <c r="DX52" s="166">
        <v>87100</v>
      </c>
      <c r="DY52" s="20">
        <v>470</v>
      </c>
      <c r="DZ52" s="177" t="s">
        <v>392</v>
      </c>
      <c r="EA52" s="180" t="s">
        <v>392</v>
      </c>
      <c r="EB52" s="166">
        <v>4290</v>
      </c>
      <c r="EC52" s="166">
        <v>11600</v>
      </c>
      <c r="ED52" s="166" t="s">
        <v>392</v>
      </c>
      <c r="EE52" s="166" t="s">
        <v>392</v>
      </c>
      <c r="EF52" s="166" t="s">
        <v>392</v>
      </c>
      <c r="EG52" s="166" t="s">
        <v>392</v>
      </c>
      <c r="EH52" s="20" t="s">
        <v>392</v>
      </c>
      <c r="EI52" s="166" t="s">
        <v>392</v>
      </c>
      <c r="EJ52" s="166" t="s">
        <v>392</v>
      </c>
      <c r="EK52" s="166" t="s">
        <v>392</v>
      </c>
      <c r="EL52" s="166" t="s">
        <v>392</v>
      </c>
      <c r="EM52" s="166" t="s">
        <v>392</v>
      </c>
      <c r="EN52" s="166" t="s">
        <v>392</v>
      </c>
      <c r="EO52" s="177" t="s">
        <v>392</v>
      </c>
      <c r="EP52" s="177" t="s">
        <v>392</v>
      </c>
      <c r="EQ52" s="177" t="s">
        <v>392</v>
      </c>
      <c r="ER52" s="177" t="s">
        <v>392</v>
      </c>
      <c r="ES52" s="177" t="s">
        <v>392</v>
      </c>
      <c r="ET52" s="177" t="s">
        <v>392</v>
      </c>
      <c r="EU52" s="177">
        <v>113</v>
      </c>
      <c r="EV52" s="177">
        <v>851</v>
      </c>
      <c r="EW52" s="177">
        <v>2950</v>
      </c>
      <c r="EX52" s="177">
        <v>3350</v>
      </c>
    </row>
    <row r="53" spans="1:154" x14ac:dyDescent="0.2">
      <c r="A53" s="166" t="s">
        <v>493</v>
      </c>
      <c r="B53" s="167" t="s">
        <v>204</v>
      </c>
      <c r="C53" s="166">
        <v>318</v>
      </c>
      <c r="D53" s="168">
        <v>93.7</v>
      </c>
      <c r="E53" s="168">
        <v>35.200000000000003</v>
      </c>
      <c r="F53" s="181">
        <v>35.125</v>
      </c>
      <c r="G53" s="166" t="s">
        <v>392</v>
      </c>
      <c r="H53" s="166" t="s">
        <v>392</v>
      </c>
      <c r="I53" s="166" t="s">
        <v>392</v>
      </c>
      <c r="J53" s="168">
        <v>16</v>
      </c>
      <c r="K53" s="169">
        <v>16</v>
      </c>
      <c r="L53" s="169" t="s">
        <v>392</v>
      </c>
      <c r="M53" s="166" t="s">
        <v>392</v>
      </c>
      <c r="N53" s="166" t="s">
        <v>392</v>
      </c>
      <c r="O53" s="170">
        <v>1.04</v>
      </c>
      <c r="P53" s="169">
        <v>1.0625</v>
      </c>
      <c r="Q53" s="171">
        <v>0.5625</v>
      </c>
      <c r="R53" s="170">
        <v>1.89</v>
      </c>
      <c r="S53" s="172">
        <v>1.875</v>
      </c>
      <c r="T53" s="166" t="s">
        <v>392</v>
      </c>
      <c r="U53" s="166" t="s">
        <v>392</v>
      </c>
      <c r="V53" s="166" t="s">
        <v>392</v>
      </c>
      <c r="W53" s="173">
        <v>2.68</v>
      </c>
      <c r="X53" s="174">
        <v>2.75</v>
      </c>
      <c r="Y53" s="175">
        <v>1.3125</v>
      </c>
      <c r="Z53" s="166" t="s">
        <v>392</v>
      </c>
      <c r="AA53" s="166" t="s">
        <v>392</v>
      </c>
      <c r="AB53" s="166" t="s">
        <v>392</v>
      </c>
      <c r="AC53" s="166" t="s">
        <v>392</v>
      </c>
      <c r="AD53" s="166" t="s">
        <v>392</v>
      </c>
      <c r="AE53" s="176">
        <v>4.2300000000000004</v>
      </c>
      <c r="AF53" s="166" t="s">
        <v>392</v>
      </c>
      <c r="AG53" s="166" t="s">
        <v>392</v>
      </c>
      <c r="AH53" s="168">
        <v>28.7</v>
      </c>
      <c r="AI53" s="166" t="s">
        <v>392</v>
      </c>
      <c r="AJ53" s="166" t="s">
        <v>392</v>
      </c>
      <c r="AK53" s="166">
        <v>19500</v>
      </c>
      <c r="AL53" s="166">
        <v>1270</v>
      </c>
      <c r="AM53" s="166">
        <v>1110</v>
      </c>
      <c r="AN53" s="168">
        <v>14.5</v>
      </c>
      <c r="AO53" s="166">
        <v>1290</v>
      </c>
      <c r="AP53" s="166">
        <v>250</v>
      </c>
      <c r="AQ53" s="166">
        <v>161</v>
      </c>
      <c r="AR53" s="170">
        <v>3.71</v>
      </c>
      <c r="AS53" s="166" t="s">
        <v>392</v>
      </c>
      <c r="AT53" s="166" t="s">
        <v>392</v>
      </c>
      <c r="AU53" s="166" t="s">
        <v>392</v>
      </c>
      <c r="AV53" s="168">
        <v>84.4</v>
      </c>
      <c r="AW53" s="166">
        <v>357000</v>
      </c>
      <c r="AX53" s="166" t="s">
        <v>392</v>
      </c>
      <c r="AY53" s="166">
        <v>133</v>
      </c>
      <c r="AZ53" s="177">
        <v>1010</v>
      </c>
      <c r="BA53" s="177" t="s">
        <v>392</v>
      </c>
      <c r="BB53" s="166" t="s">
        <v>392</v>
      </c>
      <c r="BC53" s="166">
        <v>235</v>
      </c>
      <c r="BD53" s="166">
        <v>632</v>
      </c>
      <c r="BE53" s="166" t="s">
        <v>392</v>
      </c>
      <c r="BF53" s="166" t="s">
        <v>392</v>
      </c>
      <c r="BG53" s="166" t="s">
        <v>392</v>
      </c>
      <c r="BH53" s="166" t="s">
        <v>392</v>
      </c>
      <c r="BI53" s="166" t="s">
        <v>392</v>
      </c>
      <c r="BJ53" s="166" t="s">
        <v>392</v>
      </c>
      <c r="BK53" s="166" t="s">
        <v>392</v>
      </c>
      <c r="BL53" s="166" t="s">
        <v>392</v>
      </c>
      <c r="BM53" s="166" t="s">
        <v>392</v>
      </c>
      <c r="BN53" s="166" t="s">
        <v>392</v>
      </c>
      <c r="BO53" s="166" t="s">
        <v>392</v>
      </c>
      <c r="BP53" s="166" t="s">
        <v>392</v>
      </c>
      <c r="BQ53" s="166" t="s">
        <v>392</v>
      </c>
      <c r="BR53" s="166" t="s">
        <v>392</v>
      </c>
      <c r="BS53" s="166" t="s">
        <v>392</v>
      </c>
      <c r="BT53" s="166" t="s">
        <v>392</v>
      </c>
      <c r="BU53" s="166" t="s">
        <v>392</v>
      </c>
      <c r="BV53" s="170">
        <v>4.4000000000000004</v>
      </c>
      <c r="BW53" s="166">
        <v>33.299999999999997</v>
      </c>
      <c r="BX53" s="177">
        <v>115</v>
      </c>
      <c r="BY53" s="177">
        <v>131</v>
      </c>
      <c r="BZ53" s="166" t="s">
        <v>494</v>
      </c>
      <c r="CA53" s="166" t="s">
        <v>494</v>
      </c>
      <c r="CB53" s="166">
        <v>473</v>
      </c>
      <c r="CC53" s="177">
        <v>60500</v>
      </c>
      <c r="CD53" s="166">
        <v>894</v>
      </c>
      <c r="CE53" s="177">
        <v>892</v>
      </c>
      <c r="CF53" s="166" t="s">
        <v>392</v>
      </c>
      <c r="CG53" s="166" t="s">
        <v>392</v>
      </c>
      <c r="CH53" s="166" t="s">
        <v>392</v>
      </c>
      <c r="CI53" s="166">
        <v>406</v>
      </c>
      <c r="CJ53" s="177">
        <v>406</v>
      </c>
      <c r="CK53" s="169" t="s">
        <v>392</v>
      </c>
      <c r="CL53" s="166" t="s">
        <v>392</v>
      </c>
      <c r="CM53" s="166" t="s">
        <v>392</v>
      </c>
      <c r="CN53" s="168">
        <v>26.4</v>
      </c>
      <c r="CO53" s="168">
        <v>27</v>
      </c>
      <c r="CP53" s="177">
        <v>14.3</v>
      </c>
      <c r="CQ53" s="168">
        <v>48</v>
      </c>
      <c r="CR53" s="168">
        <v>47.6</v>
      </c>
      <c r="CS53" s="166" t="s">
        <v>392</v>
      </c>
      <c r="CT53" s="166" t="s">
        <v>392</v>
      </c>
      <c r="CU53" s="166" t="s">
        <v>392</v>
      </c>
      <c r="CV53" s="168">
        <v>68.099999999999994</v>
      </c>
      <c r="CW53" s="168">
        <v>69.900000000000006</v>
      </c>
      <c r="CX53" s="178">
        <v>33.299999999999997</v>
      </c>
      <c r="CY53" s="166" t="s">
        <v>392</v>
      </c>
      <c r="CZ53" s="166" t="s">
        <v>392</v>
      </c>
      <c r="DA53" s="166" t="s">
        <v>392</v>
      </c>
      <c r="DB53" s="166" t="s">
        <v>392</v>
      </c>
      <c r="DC53" s="166" t="s">
        <v>392</v>
      </c>
      <c r="DD53" s="176">
        <v>4.2300000000000004</v>
      </c>
      <c r="DE53" s="177" t="s">
        <v>392</v>
      </c>
      <c r="DF53" s="166" t="s">
        <v>392</v>
      </c>
      <c r="DG53" s="168">
        <v>28.7</v>
      </c>
      <c r="DH53" s="166" t="s">
        <v>392</v>
      </c>
      <c r="DI53" s="177" t="s">
        <v>392</v>
      </c>
      <c r="DJ53" s="166">
        <v>8120</v>
      </c>
      <c r="DK53" s="166">
        <v>20800</v>
      </c>
      <c r="DL53" s="166">
        <v>18200</v>
      </c>
      <c r="DM53" s="166">
        <v>368</v>
      </c>
      <c r="DN53" s="166">
        <v>537</v>
      </c>
      <c r="DO53" s="166">
        <v>4100</v>
      </c>
      <c r="DP53" s="166">
        <v>2640</v>
      </c>
      <c r="DQ53" s="168">
        <v>94.2</v>
      </c>
      <c r="DR53" s="166" t="s">
        <v>392</v>
      </c>
      <c r="DS53" s="166" t="s">
        <v>392</v>
      </c>
      <c r="DT53" s="177" t="s">
        <v>392</v>
      </c>
      <c r="DU53" s="166">
        <v>35100</v>
      </c>
      <c r="DV53" s="166">
        <v>95900</v>
      </c>
      <c r="DW53" s="166" t="s">
        <v>392</v>
      </c>
      <c r="DX53" s="166">
        <v>85800</v>
      </c>
      <c r="DY53" s="20">
        <v>420</v>
      </c>
      <c r="DZ53" s="177" t="s">
        <v>392</v>
      </c>
      <c r="EA53" s="180" t="s">
        <v>392</v>
      </c>
      <c r="EB53" s="166">
        <v>3850</v>
      </c>
      <c r="EC53" s="166">
        <v>10400</v>
      </c>
      <c r="ED53" s="166" t="s">
        <v>392</v>
      </c>
      <c r="EE53" s="166" t="s">
        <v>392</v>
      </c>
      <c r="EF53" s="166" t="s">
        <v>392</v>
      </c>
      <c r="EG53" s="166" t="s">
        <v>392</v>
      </c>
      <c r="EH53" s="20" t="s">
        <v>392</v>
      </c>
      <c r="EI53" s="166" t="s">
        <v>392</v>
      </c>
      <c r="EJ53" s="166" t="s">
        <v>392</v>
      </c>
      <c r="EK53" s="166" t="s">
        <v>392</v>
      </c>
      <c r="EL53" s="166" t="s">
        <v>392</v>
      </c>
      <c r="EM53" s="166" t="s">
        <v>392</v>
      </c>
      <c r="EN53" s="166" t="s">
        <v>392</v>
      </c>
      <c r="EO53" s="177" t="s">
        <v>392</v>
      </c>
      <c r="EP53" s="177" t="s">
        <v>392</v>
      </c>
      <c r="EQ53" s="177" t="s">
        <v>392</v>
      </c>
      <c r="ER53" s="177" t="s">
        <v>392</v>
      </c>
      <c r="ES53" s="177" t="s">
        <v>392</v>
      </c>
      <c r="ET53" s="177" t="s">
        <v>392</v>
      </c>
      <c r="EU53" s="177">
        <v>112</v>
      </c>
      <c r="EV53" s="177">
        <v>846</v>
      </c>
      <c r="EW53" s="177">
        <v>2920</v>
      </c>
      <c r="EX53" s="177">
        <v>3330</v>
      </c>
    </row>
    <row r="54" spans="1:154" x14ac:dyDescent="0.2">
      <c r="A54" s="166" t="s">
        <v>495</v>
      </c>
      <c r="B54" s="167" t="s">
        <v>204</v>
      </c>
      <c r="C54" s="166">
        <v>291</v>
      </c>
      <c r="D54" s="168">
        <v>85.6</v>
      </c>
      <c r="E54" s="168">
        <v>34.799999999999997</v>
      </c>
      <c r="F54" s="181">
        <v>34.875</v>
      </c>
      <c r="G54" s="166" t="s">
        <v>392</v>
      </c>
      <c r="H54" s="166" t="s">
        <v>392</v>
      </c>
      <c r="I54" s="166" t="s">
        <v>392</v>
      </c>
      <c r="J54" s="168">
        <v>15.9</v>
      </c>
      <c r="K54" s="169">
        <v>15.875</v>
      </c>
      <c r="L54" s="169" t="s">
        <v>392</v>
      </c>
      <c r="M54" s="166" t="s">
        <v>392</v>
      </c>
      <c r="N54" s="166" t="s">
        <v>392</v>
      </c>
      <c r="O54" s="179">
        <v>0.96</v>
      </c>
      <c r="P54" s="169">
        <v>0.9375</v>
      </c>
      <c r="Q54" s="171">
        <v>0.5</v>
      </c>
      <c r="R54" s="170">
        <v>1.73</v>
      </c>
      <c r="S54" s="172">
        <v>1.75</v>
      </c>
      <c r="T54" s="166" t="s">
        <v>392</v>
      </c>
      <c r="U54" s="166" t="s">
        <v>392</v>
      </c>
      <c r="V54" s="166" t="s">
        <v>392</v>
      </c>
      <c r="W54" s="173">
        <v>2.52</v>
      </c>
      <c r="X54" s="174">
        <v>2.625</v>
      </c>
      <c r="Y54" s="175">
        <v>1.3125</v>
      </c>
      <c r="Z54" s="166" t="s">
        <v>392</v>
      </c>
      <c r="AA54" s="166" t="s">
        <v>392</v>
      </c>
      <c r="AB54" s="166" t="s">
        <v>392</v>
      </c>
      <c r="AC54" s="166" t="s">
        <v>392</v>
      </c>
      <c r="AD54" s="166" t="s">
        <v>392</v>
      </c>
      <c r="AE54" s="176">
        <v>4.5999999999999996</v>
      </c>
      <c r="AF54" s="166" t="s">
        <v>392</v>
      </c>
      <c r="AG54" s="166" t="s">
        <v>392</v>
      </c>
      <c r="AH54" s="168">
        <v>31</v>
      </c>
      <c r="AI54" s="166" t="s">
        <v>392</v>
      </c>
      <c r="AJ54" s="166" t="s">
        <v>392</v>
      </c>
      <c r="AK54" s="166">
        <v>17700</v>
      </c>
      <c r="AL54" s="166">
        <v>1160</v>
      </c>
      <c r="AM54" s="166">
        <v>1020</v>
      </c>
      <c r="AN54" s="168">
        <v>14.4</v>
      </c>
      <c r="AO54" s="166">
        <v>1160</v>
      </c>
      <c r="AP54" s="166">
        <v>226</v>
      </c>
      <c r="AQ54" s="166">
        <v>146</v>
      </c>
      <c r="AR54" s="170">
        <v>3.68</v>
      </c>
      <c r="AS54" s="166" t="s">
        <v>392</v>
      </c>
      <c r="AT54" s="166" t="s">
        <v>392</v>
      </c>
      <c r="AU54" s="166" t="s">
        <v>392</v>
      </c>
      <c r="AV54" s="168">
        <v>65.099999999999994</v>
      </c>
      <c r="AW54" s="166">
        <v>319000</v>
      </c>
      <c r="AX54" s="166" t="s">
        <v>392</v>
      </c>
      <c r="AY54" s="166">
        <v>131</v>
      </c>
      <c r="AZ54" s="177">
        <v>904</v>
      </c>
      <c r="BA54" s="177" t="s">
        <v>392</v>
      </c>
      <c r="BB54" s="166" t="s">
        <v>392</v>
      </c>
      <c r="BC54" s="166">
        <v>214</v>
      </c>
      <c r="BD54" s="166">
        <v>573</v>
      </c>
      <c r="BE54" s="166" t="s">
        <v>392</v>
      </c>
      <c r="BF54" s="166" t="s">
        <v>392</v>
      </c>
      <c r="BG54" s="166" t="s">
        <v>392</v>
      </c>
      <c r="BH54" s="166" t="s">
        <v>392</v>
      </c>
      <c r="BI54" s="166" t="s">
        <v>392</v>
      </c>
      <c r="BJ54" s="166" t="s">
        <v>392</v>
      </c>
      <c r="BK54" s="166" t="s">
        <v>392</v>
      </c>
      <c r="BL54" s="166" t="s">
        <v>392</v>
      </c>
      <c r="BM54" s="166" t="s">
        <v>392</v>
      </c>
      <c r="BN54" s="166" t="s">
        <v>392</v>
      </c>
      <c r="BO54" s="166" t="s">
        <v>392</v>
      </c>
      <c r="BP54" s="166" t="s">
        <v>392</v>
      </c>
      <c r="BQ54" s="166" t="s">
        <v>392</v>
      </c>
      <c r="BR54" s="166" t="s">
        <v>392</v>
      </c>
      <c r="BS54" s="166" t="s">
        <v>392</v>
      </c>
      <c r="BT54" s="166" t="s">
        <v>392</v>
      </c>
      <c r="BU54" s="166" t="s">
        <v>392</v>
      </c>
      <c r="BV54" s="166">
        <v>4.34</v>
      </c>
      <c r="BW54" s="166">
        <v>33.1</v>
      </c>
      <c r="BX54" s="177">
        <v>114</v>
      </c>
      <c r="BY54" s="177">
        <v>130</v>
      </c>
      <c r="BZ54" s="166" t="s">
        <v>496</v>
      </c>
      <c r="CA54" s="166" t="s">
        <v>496</v>
      </c>
      <c r="CB54" s="166">
        <v>433</v>
      </c>
      <c r="CC54" s="177">
        <v>55200</v>
      </c>
      <c r="CD54" s="166">
        <v>884</v>
      </c>
      <c r="CE54" s="177">
        <v>886</v>
      </c>
      <c r="CF54" s="166" t="s">
        <v>392</v>
      </c>
      <c r="CG54" s="166" t="s">
        <v>392</v>
      </c>
      <c r="CH54" s="166" t="s">
        <v>392</v>
      </c>
      <c r="CI54" s="166">
        <v>404</v>
      </c>
      <c r="CJ54" s="177">
        <v>403</v>
      </c>
      <c r="CK54" s="169" t="s">
        <v>392</v>
      </c>
      <c r="CL54" s="166" t="s">
        <v>392</v>
      </c>
      <c r="CM54" s="166" t="s">
        <v>392</v>
      </c>
      <c r="CN54" s="168">
        <v>24.4</v>
      </c>
      <c r="CO54" s="177">
        <v>23.8</v>
      </c>
      <c r="CP54" s="177">
        <v>12.7</v>
      </c>
      <c r="CQ54" s="168">
        <v>43.9</v>
      </c>
      <c r="CR54" s="168">
        <v>44.4</v>
      </c>
      <c r="CS54" s="166" t="s">
        <v>392</v>
      </c>
      <c r="CT54" s="166" t="s">
        <v>392</v>
      </c>
      <c r="CU54" s="166" t="s">
        <v>392</v>
      </c>
      <c r="CV54" s="168">
        <v>64</v>
      </c>
      <c r="CW54" s="168">
        <v>66.7</v>
      </c>
      <c r="CX54" s="178">
        <v>33.299999999999997</v>
      </c>
      <c r="CY54" s="166" t="s">
        <v>392</v>
      </c>
      <c r="CZ54" s="166" t="s">
        <v>392</v>
      </c>
      <c r="DA54" s="166" t="s">
        <v>392</v>
      </c>
      <c r="DB54" s="166" t="s">
        <v>392</v>
      </c>
      <c r="DC54" s="166" t="s">
        <v>392</v>
      </c>
      <c r="DD54" s="176">
        <v>4.5999999999999996</v>
      </c>
      <c r="DE54" s="177" t="s">
        <v>392</v>
      </c>
      <c r="DF54" s="166" t="s">
        <v>392</v>
      </c>
      <c r="DG54" s="168">
        <v>31</v>
      </c>
      <c r="DH54" s="166" t="s">
        <v>392</v>
      </c>
      <c r="DI54" s="177" t="s">
        <v>392</v>
      </c>
      <c r="DJ54" s="166">
        <v>7370</v>
      </c>
      <c r="DK54" s="166">
        <v>19000</v>
      </c>
      <c r="DL54" s="166">
        <v>16700</v>
      </c>
      <c r="DM54" s="166">
        <v>366</v>
      </c>
      <c r="DN54" s="166">
        <v>483</v>
      </c>
      <c r="DO54" s="166">
        <v>3700</v>
      </c>
      <c r="DP54" s="166">
        <v>2390</v>
      </c>
      <c r="DQ54" s="168">
        <v>93.5</v>
      </c>
      <c r="DR54" s="166" t="s">
        <v>392</v>
      </c>
      <c r="DS54" s="166" t="s">
        <v>392</v>
      </c>
      <c r="DT54" s="177" t="s">
        <v>392</v>
      </c>
      <c r="DU54" s="166">
        <v>27100</v>
      </c>
      <c r="DV54" s="166">
        <v>85700</v>
      </c>
      <c r="DW54" s="166" t="s">
        <v>392</v>
      </c>
      <c r="DX54" s="166">
        <v>84500</v>
      </c>
      <c r="DY54" s="20">
        <v>376</v>
      </c>
      <c r="DZ54" s="177" t="s">
        <v>392</v>
      </c>
      <c r="EA54" s="180" t="s">
        <v>392</v>
      </c>
      <c r="EB54" s="166">
        <v>3510</v>
      </c>
      <c r="EC54" s="166">
        <v>9390</v>
      </c>
      <c r="ED54" s="166" t="s">
        <v>392</v>
      </c>
      <c r="EE54" s="166" t="s">
        <v>392</v>
      </c>
      <c r="EF54" s="166" t="s">
        <v>392</v>
      </c>
      <c r="EG54" s="166" t="s">
        <v>392</v>
      </c>
      <c r="EH54" s="20" t="s">
        <v>392</v>
      </c>
      <c r="EI54" s="166" t="s">
        <v>392</v>
      </c>
      <c r="EJ54" s="166" t="s">
        <v>392</v>
      </c>
      <c r="EK54" s="166" t="s">
        <v>392</v>
      </c>
      <c r="EL54" s="166" t="s">
        <v>392</v>
      </c>
      <c r="EM54" s="166" t="s">
        <v>392</v>
      </c>
      <c r="EN54" s="166" t="s">
        <v>392</v>
      </c>
      <c r="EO54" s="177" t="s">
        <v>392</v>
      </c>
      <c r="EP54" s="177" t="s">
        <v>392</v>
      </c>
      <c r="EQ54" s="177" t="s">
        <v>392</v>
      </c>
      <c r="ER54" s="177" t="s">
        <v>392</v>
      </c>
      <c r="ES54" s="177" t="s">
        <v>392</v>
      </c>
      <c r="ET54" s="177" t="s">
        <v>392</v>
      </c>
      <c r="EU54" s="177">
        <v>110</v>
      </c>
      <c r="EV54" s="177">
        <v>841</v>
      </c>
      <c r="EW54" s="177">
        <v>2900</v>
      </c>
      <c r="EX54" s="177">
        <v>3300</v>
      </c>
    </row>
    <row r="55" spans="1:154" x14ac:dyDescent="0.2">
      <c r="A55" s="166" t="s">
        <v>497</v>
      </c>
      <c r="B55" s="167" t="s">
        <v>204</v>
      </c>
      <c r="C55" s="166">
        <v>263</v>
      </c>
      <c r="D55" s="168">
        <v>77.400000000000006</v>
      </c>
      <c r="E55" s="168">
        <v>34.5</v>
      </c>
      <c r="F55" s="181">
        <v>34.5</v>
      </c>
      <c r="G55" s="166" t="s">
        <v>392</v>
      </c>
      <c r="H55" s="166" t="s">
        <v>392</v>
      </c>
      <c r="I55" s="166" t="s">
        <v>392</v>
      </c>
      <c r="J55" s="168">
        <v>15.8</v>
      </c>
      <c r="K55" s="169">
        <v>15.75</v>
      </c>
      <c r="L55" s="169" t="s">
        <v>392</v>
      </c>
      <c r="M55" s="166" t="s">
        <v>392</v>
      </c>
      <c r="N55" s="166" t="s">
        <v>392</v>
      </c>
      <c r="O55" s="179">
        <v>0.87</v>
      </c>
      <c r="P55" s="169">
        <v>0.875</v>
      </c>
      <c r="Q55" s="171">
        <v>0.4375</v>
      </c>
      <c r="R55" s="170">
        <v>1.57</v>
      </c>
      <c r="S55" s="172">
        <v>1.5625</v>
      </c>
      <c r="T55" s="166" t="s">
        <v>392</v>
      </c>
      <c r="U55" s="166" t="s">
        <v>392</v>
      </c>
      <c r="V55" s="166" t="s">
        <v>392</v>
      </c>
      <c r="W55" s="173">
        <v>2.36</v>
      </c>
      <c r="X55" s="174">
        <v>2.4375</v>
      </c>
      <c r="Y55" s="175">
        <v>1.25</v>
      </c>
      <c r="Z55" s="166" t="s">
        <v>392</v>
      </c>
      <c r="AA55" s="166" t="s">
        <v>392</v>
      </c>
      <c r="AB55" s="166" t="s">
        <v>392</v>
      </c>
      <c r="AC55" s="166" t="s">
        <v>392</v>
      </c>
      <c r="AD55" s="166" t="s">
        <v>392</v>
      </c>
      <c r="AE55" s="176">
        <v>5.03</v>
      </c>
      <c r="AF55" s="166" t="s">
        <v>392</v>
      </c>
      <c r="AG55" s="166" t="s">
        <v>392</v>
      </c>
      <c r="AH55" s="168">
        <v>34.299999999999997</v>
      </c>
      <c r="AI55" s="166" t="s">
        <v>392</v>
      </c>
      <c r="AJ55" s="166" t="s">
        <v>392</v>
      </c>
      <c r="AK55" s="166">
        <v>15900</v>
      </c>
      <c r="AL55" s="166">
        <v>1040</v>
      </c>
      <c r="AM55" s="166">
        <v>919</v>
      </c>
      <c r="AN55" s="168">
        <v>14.3</v>
      </c>
      <c r="AO55" s="166">
        <v>1040</v>
      </c>
      <c r="AP55" s="166">
        <v>202</v>
      </c>
      <c r="AQ55" s="166">
        <v>131</v>
      </c>
      <c r="AR55" s="170">
        <v>3.66</v>
      </c>
      <c r="AS55" s="166" t="s">
        <v>392</v>
      </c>
      <c r="AT55" s="166" t="s">
        <v>392</v>
      </c>
      <c r="AU55" s="166" t="s">
        <v>392</v>
      </c>
      <c r="AV55" s="168">
        <v>48.7</v>
      </c>
      <c r="AW55" s="166">
        <v>281000</v>
      </c>
      <c r="AX55" s="166" t="s">
        <v>392</v>
      </c>
      <c r="AY55" s="166">
        <v>130</v>
      </c>
      <c r="AZ55" s="177">
        <v>807</v>
      </c>
      <c r="BA55" s="177" t="s">
        <v>392</v>
      </c>
      <c r="BB55" s="166" t="s">
        <v>392</v>
      </c>
      <c r="BC55" s="166">
        <v>193</v>
      </c>
      <c r="BD55" s="166">
        <v>515</v>
      </c>
      <c r="BE55" s="166" t="s">
        <v>392</v>
      </c>
      <c r="BF55" s="166" t="s">
        <v>392</v>
      </c>
      <c r="BG55" s="166" t="s">
        <v>392</v>
      </c>
      <c r="BH55" s="166" t="s">
        <v>392</v>
      </c>
      <c r="BI55" s="166" t="s">
        <v>392</v>
      </c>
      <c r="BJ55" s="166" t="s">
        <v>392</v>
      </c>
      <c r="BK55" s="166" t="s">
        <v>392</v>
      </c>
      <c r="BL55" s="166" t="s">
        <v>392</v>
      </c>
      <c r="BM55" s="166" t="s">
        <v>392</v>
      </c>
      <c r="BN55" s="166" t="s">
        <v>392</v>
      </c>
      <c r="BO55" s="166" t="s">
        <v>392</v>
      </c>
      <c r="BP55" s="166" t="s">
        <v>392</v>
      </c>
      <c r="BQ55" s="166" t="s">
        <v>392</v>
      </c>
      <c r="BR55" s="166" t="s">
        <v>392</v>
      </c>
      <c r="BS55" s="166" t="s">
        <v>392</v>
      </c>
      <c r="BT55" s="166" t="s">
        <v>392</v>
      </c>
      <c r="BU55" s="166" t="s">
        <v>392</v>
      </c>
      <c r="BV55" s="166">
        <v>4.3099999999999996</v>
      </c>
      <c r="BW55" s="166">
        <v>32.9</v>
      </c>
      <c r="BX55" s="177">
        <v>113</v>
      </c>
      <c r="BY55" s="177">
        <v>129</v>
      </c>
      <c r="BZ55" s="166" t="s">
        <v>498</v>
      </c>
      <c r="CA55" s="166" t="s">
        <v>498</v>
      </c>
      <c r="CB55" s="166">
        <v>392</v>
      </c>
      <c r="CC55" s="177">
        <v>49900</v>
      </c>
      <c r="CD55" s="166">
        <v>876</v>
      </c>
      <c r="CE55" s="177">
        <v>876</v>
      </c>
      <c r="CF55" s="166" t="s">
        <v>392</v>
      </c>
      <c r="CG55" s="166" t="s">
        <v>392</v>
      </c>
      <c r="CH55" s="166" t="s">
        <v>392</v>
      </c>
      <c r="CI55" s="166">
        <v>401</v>
      </c>
      <c r="CJ55" s="177">
        <v>400</v>
      </c>
      <c r="CK55" s="169" t="s">
        <v>392</v>
      </c>
      <c r="CL55" s="166" t="s">
        <v>392</v>
      </c>
      <c r="CM55" s="166" t="s">
        <v>392</v>
      </c>
      <c r="CN55" s="168">
        <v>22.1</v>
      </c>
      <c r="CO55" s="177">
        <v>22.2</v>
      </c>
      <c r="CP55" s="177">
        <v>11.1</v>
      </c>
      <c r="CQ55" s="168">
        <v>39.9</v>
      </c>
      <c r="CR55" s="168">
        <v>39.700000000000003</v>
      </c>
      <c r="CS55" s="166" t="s">
        <v>392</v>
      </c>
      <c r="CT55" s="166" t="s">
        <v>392</v>
      </c>
      <c r="CU55" s="166" t="s">
        <v>392</v>
      </c>
      <c r="CV55" s="168">
        <v>59.9</v>
      </c>
      <c r="CW55" s="168">
        <v>61.9</v>
      </c>
      <c r="CX55" s="178">
        <v>31.8</v>
      </c>
      <c r="CY55" s="166" t="s">
        <v>392</v>
      </c>
      <c r="CZ55" s="166" t="s">
        <v>392</v>
      </c>
      <c r="DA55" s="166" t="s">
        <v>392</v>
      </c>
      <c r="DB55" s="166" t="s">
        <v>392</v>
      </c>
      <c r="DC55" s="166" t="s">
        <v>392</v>
      </c>
      <c r="DD55" s="176">
        <v>5.03</v>
      </c>
      <c r="DE55" s="177" t="s">
        <v>392</v>
      </c>
      <c r="DF55" s="166" t="s">
        <v>392</v>
      </c>
      <c r="DG55" s="168">
        <v>34.299999999999997</v>
      </c>
      <c r="DH55" s="166" t="s">
        <v>392</v>
      </c>
      <c r="DI55" s="177" t="s">
        <v>392</v>
      </c>
      <c r="DJ55" s="166">
        <v>6620</v>
      </c>
      <c r="DK55" s="166">
        <v>17000</v>
      </c>
      <c r="DL55" s="166">
        <v>15100</v>
      </c>
      <c r="DM55" s="166">
        <v>363</v>
      </c>
      <c r="DN55" s="166">
        <v>433</v>
      </c>
      <c r="DO55" s="166">
        <v>3310</v>
      </c>
      <c r="DP55" s="166">
        <v>2150</v>
      </c>
      <c r="DQ55" s="168">
        <v>93</v>
      </c>
      <c r="DR55" s="166" t="s">
        <v>392</v>
      </c>
      <c r="DS55" s="166" t="s">
        <v>392</v>
      </c>
      <c r="DT55" s="177" t="s">
        <v>392</v>
      </c>
      <c r="DU55" s="166">
        <v>20300</v>
      </c>
      <c r="DV55" s="166">
        <v>75500</v>
      </c>
      <c r="DW55" s="166" t="s">
        <v>392</v>
      </c>
      <c r="DX55" s="166">
        <v>83900</v>
      </c>
      <c r="DY55" s="20">
        <v>336</v>
      </c>
      <c r="DZ55" s="177" t="s">
        <v>392</v>
      </c>
      <c r="EA55" s="180" t="s">
        <v>392</v>
      </c>
      <c r="EB55" s="166">
        <v>3160</v>
      </c>
      <c r="EC55" s="166">
        <v>8440</v>
      </c>
      <c r="ED55" s="166" t="s">
        <v>392</v>
      </c>
      <c r="EE55" s="166" t="s">
        <v>392</v>
      </c>
      <c r="EF55" s="166" t="s">
        <v>392</v>
      </c>
      <c r="EG55" s="166" t="s">
        <v>392</v>
      </c>
      <c r="EH55" s="20" t="s">
        <v>392</v>
      </c>
      <c r="EI55" s="166" t="s">
        <v>392</v>
      </c>
      <c r="EJ55" s="166" t="s">
        <v>392</v>
      </c>
      <c r="EK55" s="166" t="s">
        <v>392</v>
      </c>
      <c r="EL55" s="166" t="s">
        <v>392</v>
      </c>
      <c r="EM55" s="166" t="s">
        <v>392</v>
      </c>
      <c r="EN55" s="166" t="s">
        <v>392</v>
      </c>
      <c r="EO55" s="177" t="s">
        <v>392</v>
      </c>
      <c r="EP55" s="177" t="s">
        <v>392</v>
      </c>
      <c r="EQ55" s="177" t="s">
        <v>392</v>
      </c>
      <c r="ER55" s="177" t="s">
        <v>392</v>
      </c>
      <c r="ES55" s="177" t="s">
        <v>392</v>
      </c>
      <c r="ET55" s="177" t="s">
        <v>392</v>
      </c>
      <c r="EU55" s="177">
        <v>109</v>
      </c>
      <c r="EV55" s="177">
        <v>836</v>
      </c>
      <c r="EW55" s="177">
        <v>2870</v>
      </c>
      <c r="EX55" s="177">
        <v>3280</v>
      </c>
    </row>
    <row r="56" spans="1:154" x14ac:dyDescent="0.2">
      <c r="A56" s="166" t="s">
        <v>499</v>
      </c>
      <c r="B56" s="167" t="s">
        <v>204</v>
      </c>
      <c r="C56" s="166">
        <v>241</v>
      </c>
      <c r="D56" s="168">
        <v>71.099999999999994</v>
      </c>
      <c r="E56" s="168">
        <v>34.200000000000003</v>
      </c>
      <c r="F56" s="181">
        <v>34.125</v>
      </c>
      <c r="G56" s="166" t="s">
        <v>392</v>
      </c>
      <c r="H56" s="166" t="s">
        <v>392</v>
      </c>
      <c r="I56" s="166" t="s">
        <v>392</v>
      </c>
      <c r="J56" s="168">
        <v>15.9</v>
      </c>
      <c r="K56" s="169">
        <v>15.875</v>
      </c>
      <c r="L56" s="169" t="s">
        <v>392</v>
      </c>
      <c r="M56" s="166" t="s">
        <v>392</v>
      </c>
      <c r="N56" s="166" t="s">
        <v>392</v>
      </c>
      <c r="O56" s="179">
        <v>0.83</v>
      </c>
      <c r="P56" s="169">
        <v>0.8125</v>
      </c>
      <c r="Q56" s="171">
        <v>0.4375</v>
      </c>
      <c r="R56" s="170">
        <v>1.4</v>
      </c>
      <c r="S56" s="172">
        <v>1.375</v>
      </c>
      <c r="T56" s="166" t="s">
        <v>392</v>
      </c>
      <c r="U56" s="166" t="s">
        <v>392</v>
      </c>
      <c r="V56" s="166" t="s">
        <v>392</v>
      </c>
      <c r="W56" s="173">
        <v>2.19</v>
      </c>
      <c r="X56" s="174">
        <v>2.25</v>
      </c>
      <c r="Y56" s="175">
        <v>1.25</v>
      </c>
      <c r="Z56" s="166" t="s">
        <v>392</v>
      </c>
      <c r="AA56" s="166" t="s">
        <v>392</v>
      </c>
      <c r="AB56" s="166" t="s">
        <v>392</v>
      </c>
      <c r="AC56" s="166" t="s">
        <v>392</v>
      </c>
      <c r="AD56" s="166" t="s">
        <v>392</v>
      </c>
      <c r="AE56" s="176">
        <v>5.66</v>
      </c>
      <c r="AF56" s="166" t="s">
        <v>392</v>
      </c>
      <c r="AG56" s="166" t="s">
        <v>392</v>
      </c>
      <c r="AH56" s="168">
        <v>35.9</v>
      </c>
      <c r="AI56" s="166" t="s">
        <v>392</v>
      </c>
      <c r="AJ56" s="166" t="s">
        <v>392</v>
      </c>
      <c r="AK56" s="166">
        <v>14200</v>
      </c>
      <c r="AL56" s="166">
        <v>940</v>
      </c>
      <c r="AM56" s="166">
        <v>831</v>
      </c>
      <c r="AN56" s="168">
        <v>14.1</v>
      </c>
      <c r="AO56" s="166">
        <v>933</v>
      </c>
      <c r="AP56" s="166">
        <v>182</v>
      </c>
      <c r="AQ56" s="166">
        <v>118</v>
      </c>
      <c r="AR56" s="170">
        <v>3.62</v>
      </c>
      <c r="AS56" s="166" t="s">
        <v>392</v>
      </c>
      <c r="AT56" s="166" t="s">
        <v>392</v>
      </c>
      <c r="AU56" s="166" t="s">
        <v>392</v>
      </c>
      <c r="AV56" s="168">
        <v>36.200000000000003</v>
      </c>
      <c r="AW56" s="166">
        <v>251000</v>
      </c>
      <c r="AX56" s="166" t="s">
        <v>392</v>
      </c>
      <c r="AY56" s="166">
        <v>130</v>
      </c>
      <c r="AZ56" s="177">
        <v>726</v>
      </c>
      <c r="BA56" s="177" t="s">
        <v>392</v>
      </c>
      <c r="BB56" s="166" t="s">
        <v>392</v>
      </c>
      <c r="BC56" s="166">
        <v>173</v>
      </c>
      <c r="BD56" s="166">
        <v>467</v>
      </c>
      <c r="BE56" s="166" t="s">
        <v>392</v>
      </c>
      <c r="BF56" s="166" t="s">
        <v>392</v>
      </c>
      <c r="BG56" s="166" t="s">
        <v>392</v>
      </c>
      <c r="BH56" s="166" t="s">
        <v>392</v>
      </c>
      <c r="BI56" s="166" t="s">
        <v>392</v>
      </c>
      <c r="BJ56" s="166" t="s">
        <v>392</v>
      </c>
      <c r="BK56" s="166" t="s">
        <v>392</v>
      </c>
      <c r="BL56" s="166" t="s">
        <v>392</v>
      </c>
      <c r="BM56" s="166" t="s">
        <v>392</v>
      </c>
      <c r="BN56" s="166" t="s">
        <v>392</v>
      </c>
      <c r="BO56" s="166" t="s">
        <v>392</v>
      </c>
      <c r="BP56" s="166" t="s">
        <v>392</v>
      </c>
      <c r="BQ56" s="166" t="s">
        <v>392</v>
      </c>
      <c r="BR56" s="166" t="s">
        <v>392</v>
      </c>
      <c r="BS56" s="166" t="s">
        <v>392</v>
      </c>
      <c r="BT56" s="166" t="s">
        <v>392</v>
      </c>
      <c r="BU56" s="166" t="s">
        <v>392</v>
      </c>
      <c r="BV56" s="166">
        <v>4.29</v>
      </c>
      <c r="BW56" s="166">
        <v>32.799999999999997</v>
      </c>
      <c r="BX56" s="177">
        <v>113</v>
      </c>
      <c r="BY56" s="177">
        <v>129</v>
      </c>
      <c r="BZ56" s="166" t="s">
        <v>500</v>
      </c>
      <c r="CA56" s="166" t="s">
        <v>500</v>
      </c>
      <c r="CB56" s="166">
        <v>359</v>
      </c>
      <c r="CC56" s="177">
        <v>45900</v>
      </c>
      <c r="CD56" s="166">
        <v>869</v>
      </c>
      <c r="CE56" s="177">
        <v>867</v>
      </c>
      <c r="CF56" s="166" t="s">
        <v>392</v>
      </c>
      <c r="CG56" s="166" t="s">
        <v>392</v>
      </c>
      <c r="CH56" s="166" t="s">
        <v>392</v>
      </c>
      <c r="CI56" s="166">
        <v>404</v>
      </c>
      <c r="CJ56" s="177">
        <v>403</v>
      </c>
      <c r="CK56" s="169" t="s">
        <v>392</v>
      </c>
      <c r="CL56" s="166" t="s">
        <v>392</v>
      </c>
      <c r="CM56" s="166" t="s">
        <v>392</v>
      </c>
      <c r="CN56" s="168">
        <v>21.1</v>
      </c>
      <c r="CO56" s="177">
        <v>20.6</v>
      </c>
      <c r="CP56" s="177">
        <v>11.1</v>
      </c>
      <c r="CQ56" s="168">
        <v>35.6</v>
      </c>
      <c r="CR56" s="168">
        <v>34.9</v>
      </c>
      <c r="CS56" s="166" t="s">
        <v>392</v>
      </c>
      <c r="CT56" s="166" t="s">
        <v>392</v>
      </c>
      <c r="CU56" s="166" t="s">
        <v>392</v>
      </c>
      <c r="CV56" s="168">
        <v>55.6</v>
      </c>
      <c r="CW56" s="168">
        <v>57.2</v>
      </c>
      <c r="CX56" s="178">
        <v>31.8</v>
      </c>
      <c r="CY56" s="166" t="s">
        <v>392</v>
      </c>
      <c r="CZ56" s="166" t="s">
        <v>392</v>
      </c>
      <c r="DA56" s="166" t="s">
        <v>392</v>
      </c>
      <c r="DB56" s="166" t="s">
        <v>392</v>
      </c>
      <c r="DC56" s="166" t="s">
        <v>392</v>
      </c>
      <c r="DD56" s="176">
        <v>5.66</v>
      </c>
      <c r="DE56" s="177" t="s">
        <v>392</v>
      </c>
      <c r="DF56" s="166" t="s">
        <v>392</v>
      </c>
      <c r="DG56" s="168">
        <v>35.9</v>
      </c>
      <c r="DH56" s="166" t="s">
        <v>392</v>
      </c>
      <c r="DI56" s="177" t="s">
        <v>392</v>
      </c>
      <c r="DJ56" s="166">
        <v>5910</v>
      </c>
      <c r="DK56" s="166">
        <v>15400</v>
      </c>
      <c r="DL56" s="166">
        <v>13600</v>
      </c>
      <c r="DM56" s="166">
        <v>358</v>
      </c>
      <c r="DN56" s="166">
        <v>388</v>
      </c>
      <c r="DO56" s="166">
        <v>2980</v>
      </c>
      <c r="DP56" s="166">
        <v>1930</v>
      </c>
      <c r="DQ56" s="168">
        <v>91.9</v>
      </c>
      <c r="DR56" s="166" t="s">
        <v>392</v>
      </c>
      <c r="DS56" s="166" t="s">
        <v>392</v>
      </c>
      <c r="DT56" s="177" t="s">
        <v>392</v>
      </c>
      <c r="DU56" s="166">
        <v>15100</v>
      </c>
      <c r="DV56" s="166">
        <v>67400</v>
      </c>
      <c r="DW56" s="166" t="s">
        <v>392</v>
      </c>
      <c r="DX56" s="166">
        <v>83900</v>
      </c>
      <c r="DY56" s="20">
        <v>302</v>
      </c>
      <c r="DZ56" s="177" t="s">
        <v>392</v>
      </c>
      <c r="EA56" s="180" t="s">
        <v>392</v>
      </c>
      <c r="EB56" s="166">
        <v>2830</v>
      </c>
      <c r="EC56" s="166">
        <v>7650</v>
      </c>
      <c r="ED56" s="166" t="s">
        <v>392</v>
      </c>
      <c r="EE56" s="166" t="s">
        <v>392</v>
      </c>
      <c r="EF56" s="166" t="s">
        <v>392</v>
      </c>
      <c r="EG56" s="166" t="s">
        <v>392</v>
      </c>
      <c r="EH56" s="20" t="s">
        <v>392</v>
      </c>
      <c r="EI56" s="166" t="s">
        <v>392</v>
      </c>
      <c r="EJ56" s="166" t="s">
        <v>392</v>
      </c>
      <c r="EK56" s="166" t="s">
        <v>392</v>
      </c>
      <c r="EL56" s="166" t="s">
        <v>392</v>
      </c>
      <c r="EM56" s="166" t="s">
        <v>392</v>
      </c>
      <c r="EN56" s="166" t="s">
        <v>392</v>
      </c>
      <c r="EO56" s="177" t="s">
        <v>392</v>
      </c>
      <c r="EP56" s="177" t="s">
        <v>392</v>
      </c>
      <c r="EQ56" s="177" t="s">
        <v>392</v>
      </c>
      <c r="ER56" s="177" t="s">
        <v>392</v>
      </c>
      <c r="ES56" s="177" t="s">
        <v>392</v>
      </c>
      <c r="ET56" s="177" t="s">
        <v>392</v>
      </c>
      <c r="EU56" s="177">
        <v>109</v>
      </c>
      <c r="EV56" s="177">
        <v>833</v>
      </c>
      <c r="EW56" s="177">
        <v>2870</v>
      </c>
      <c r="EX56" s="177">
        <v>3280</v>
      </c>
    </row>
    <row r="57" spans="1:154" x14ac:dyDescent="0.2">
      <c r="A57" s="166" t="s">
        <v>501</v>
      </c>
      <c r="B57" s="167" t="s">
        <v>204</v>
      </c>
      <c r="C57" s="166">
        <v>221</v>
      </c>
      <c r="D57" s="168">
        <v>65.3</v>
      </c>
      <c r="E57" s="168">
        <v>33.9</v>
      </c>
      <c r="F57" s="181">
        <v>33.875</v>
      </c>
      <c r="G57" s="166" t="s">
        <v>392</v>
      </c>
      <c r="H57" s="166" t="s">
        <v>392</v>
      </c>
      <c r="I57" s="166" t="s">
        <v>392</v>
      </c>
      <c r="J57" s="168">
        <v>15.8</v>
      </c>
      <c r="K57" s="169">
        <v>15.75</v>
      </c>
      <c r="L57" s="169" t="s">
        <v>392</v>
      </c>
      <c r="M57" s="166" t="s">
        <v>392</v>
      </c>
      <c r="N57" s="166" t="s">
        <v>392</v>
      </c>
      <c r="O57" s="179">
        <v>0.77500000000000002</v>
      </c>
      <c r="P57" s="169">
        <v>0.75</v>
      </c>
      <c r="Q57" s="171">
        <v>0.375</v>
      </c>
      <c r="R57" s="170">
        <v>1.28</v>
      </c>
      <c r="S57" s="172">
        <v>1.25</v>
      </c>
      <c r="T57" s="166" t="s">
        <v>392</v>
      </c>
      <c r="U57" s="166" t="s">
        <v>392</v>
      </c>
      <c r="V57" s="166" t="s">
        <v>392</v>
      </c>
      <c r="W57" s="173">
        <v>2.06</v>
      </c>
      <c r="X57" s="174">
        <v>2.125</v>
      </c>
      <c r="Y57" s="175">
        <v>1.1875</v>
      </c>
      <c r="Z57" s="166" t="s">
        <v>392</v>
      </c>
      <c r="AA57" s="166" t="s">
        <v>392</v>
      </c>
      <c r="AB57" s="166" t="s">
        <v>392</v>
      </c>
      <c r="AC57" s="166" t="s">
        <v>392</v>
      </c>
      <c r="AD57" s="166" t="s">
        <v>392</v>
      </c>
      <c r="AE57" s="176">
        <v>6.2</v>
      </c>
      <c r="AF57" s="166" t="s">
        <v>392</v>
      </c>
      <c r="AG57" s="166" t="s">
        <v>392</v>
      </c>
      <c r="AH57" s="168">
        <v>38.5</v>
      </c>
      <c r="AI57" s="166" t="s">
        <v>392</v>
      </c>
      <c r="AJ57" s="166" t="s">
        <v>392</v>
      </c>
      <c r="AK57" s="166">
        <v>12900</v>
      </c>
      <c r="AL57" s="166">
        <v>857</v>
      </c>
      <c r="AM57" s="166">
        <v>759</v>
      </c>
      <c r="AN57" s="168">
        <v>14.1</v>
      </c>
      <c r="AO57" s="166">
        <v>840</v>
      </c>
      <c r="AP57" s="166">
        <v>164</v>
      </c>
      <c r="AQ57" s="166">
        <v>106</v>
      </c>
      <c r="AR57" s="170">
        <v>3.59</v>
      </c>
      <c r="AS57" s="166" t="s">
        <v>392</v>
      </c>
      <c r="AT57" s="166" t="s">
        <v>392</v>
      </c>
      <c r="AU57" s="166" t="s">
        <v>392</v>
      </c>
      <c r="AV57" s="168">
        <v>27.8</v>
      </c>
      <c r="AW57" s="166">
        <v>224000</v>
      </c>
      <c r="AX57" s="166" t="s">
        <v>392</v>
      </c>
      <c r="AY57" s="166">
        <v>129</v>
      </c>
      <c r="AZ57" s="177">
        <v>647</v>
      </c>
      <c r="BA57" s="177" t="s">
        <v>392</v>
      </c>
      <c r="BB57" s="166" t="s">
        <v>392</v>
      </c>
      <c r="BC57" s="166">
        <v>156</v>
      </c>
      <c r="BD57" s="166">
        <v>423</v>
      </c>
      <c r="BE57" s="166" t="s">
        <v>392</v>
      </c>
      <c r="BF57" s="166" t="s">
        <v>392</v>
      </c>
      <c r="BG57" s="166" t="s">
        <v>392</v>
      </c>
      <c r="BH57" s="166" t="s">
        <v>392</v>
      </c>
      <c r="BI57" s="166" t="s">
        <v>392</v>
      </c>
      <c r="BJ57" s="166" t="s">
        <v>392</v>
      </c>
      <c r="BK57" s="166" t="s">
        <v>392</v>
      </c>
      <c r="BL57" s="166" t="s">
        <v>392</v>
      </c>
      <c r="BM57" s="166" t="s">
        <v>392</v>
      </c>
      <c r="BN57" s="166" t="s">
        <v>392</v>
      </c>
      <c r="BO57" s="166" t="s">
        <v>392</v>
      </c>
      <c r="BP57" s="166" t="s">
        <v>392</v>
      </c>
      <c r="BQ57" s="166" t="s">
        <v>392</v>
      </c>
      <c r="BR57" s="166" t="s">
        <v>392</v>
      </c>
      <c r="BS57" s="166" t="s">
        <v>392</v>
      </c>
      <c r="BT57" s="166" t="s">
        <v>392</v>
      </c>
      <c r="BU57" s="166" t="s">
        <v>392</v>
      </c>
      <c r="BV57" s="166">
        <v>4.25</v>
      </c>
      <c r="BW57" s="166">
        <v>32.6</v>
      </c>
      <c r="BX57" s="177">
        <v>112</v>
      </c>
      <c r="BY57" s="177">
        <v>128</v>
      </c>
      <c r="BZ57" s="166" t="s">
        <v>502</v>
      </c>
      <c r="CA57" s="166" t="s">
        <v>502</v>
      </c>
      <c r="CB57" s="166">
        <v>329</v>
      </c>
      <c r="CC57" s="177">
        <v>42100</v>
      </c>
      <c r="CD57" s="166">
        <v>861</v>
      </c>
      <c r="CE57" s="177">
        <v>860</v>
      </c>
      <c r="CF57" s="166" t="s">
        <v>392</v>
      </c>
      <c r="CG57" s="166" t="s">
        <v>392</v>
      </c>
      <c r="CH57" s="166" t="s">
        <v>392</v>
      </c>
      <c r="CI57" s="166">
        <v>401</v>
      </c>
      <c r="CJ57" s="177">
        <v>400</v>
      </c>
      <c r="CK57" s="169" t="s">
        <v>392</v>
      </c>
      <c r="CL57" s="166" t="s">
        <v>392</v>
      </c>
      <c r="CM57" s="166" t="s">
        <v>392</v>
      </c>
      <c r="CN57" s="168">
        <v>19.7</v>
      </c>
      <c r="CO57" s="168">
        <v>19</v>
      </c>
      <c r="CP57" s="177">
        <v>9.52</v>
      </c>
      <c r="CQ57" s="168">
        <v>32.5</v>
      </c>
      <c r="CR57" s="168">
        <v>31.8</v>
      </c>
      <c r="CS57" s="166" t="s">
        <v>392</v>
      </c>
      <c r="CT57" s="166" t="s">
        <v>392</v>
      </c>
      <c r="CU57" s="166" t="s">
        <v>392</v>
      </c>
      <c r="CV57" s="168">
        <v>52.3</v>
      </c>
      <c r="CW57" s="168">
        <v>54</v>
      </c>
      <c r="CX57" s="178">
        <v>30.2</v>
      </c>
      <c r="CY57" s="166" t="s">
        <v>392</v>
      </c>
      <c r="CZ57" s="166" t="s">
        <v>392</v>
      </c>
      <c r="DA57" s="166" t="s">
        <v>392</v>
      </c>
      <c r="DB57" s="166" t="s">
        <v>392</v>
      </c>
      <c r="DC57" s="166" t="s">
        <v>392</v>
      </c>
      <c r="DD57" s="176">
        <v>6.2</v>
      </c>
      <c r="DE57" s="177" t="s">
        <v>392</v>
      </c>
      <c r="DF57" s="166" t="s">
        <v>392</v>
      </c>
      <c r="DG57" s="168">
        <v>38.5</v>
      </c>
      <c r="DH57" s="166" t="s">
        <v>392</v>
      </c>
      <c r="DI57" s="177" t="s">
        <v>392</v>
      </c>
      <c r="DJ57" s="166">
        <v>5370</v>
      </c>
      <c r="DK57" s="166">
        <v>14000</v>
      </c>
      <c r="DL57" s="166">
        <v>12400</v>
      </c>
      <c r="DM57" s="166">
        <v>358</v>
      </c>
      <c r="DN57" s="166">
        <v>350</v>
      </c>
      <c r="DO57" s="166">
        <v>2690</v>
      </c>
      <c r="DP57" s="166">
        <v>1740</v>
      </c>
      <c r="DQ57" s="168">
        <v>91.2</v>
      </c>
      <c r="DR57" s="166" t="s">
        <v>392</v>
      </c>
      <c r="DS57" s="166" t="s">
        <v>392</v>
      </c>
      <c r="DT57" s="177" t="s">
        <v>392</v>
      </c>
      <c r="DU57" s="166">
        <v>11600</v>
      </c>
      <c r="DV57" s="166">
        <v>60200</v>
      </c>
      <c r="DW57" s="166" t="s">
        <v>392</v>
      </c>
      <c r="DX57" s="166">
        <v>83200</v>
      </c>
      <c r="DY57" s="20">
        <v>269</v>
      </c>
      <c r="DZ57" s="177" t="s">
        <v>392</v>
      </c>
      <c r="EA57" s="180" t="s">
        <v>392</v>
      </c>
      <c r="EB57" s="166">
        <v>2560</v>
      </c>
      <c r="EC57" s="166">
        <v>6930</v>
      </c>
      <c r="ED57" s="166" t="s">
        <v>392</v>
      </c>
      <c r="EE57" s="166" t="s">
        <v>392</v>
      </c>
      <c r="EF57" s="166" t="s">
        <v>392</v>
      </c>
      <c r="EG57" s="166" t="s">
        <v>392</v>
      </c>
      <c r="EH57" s="20" t="s">
        <v>392</v>
      </c>
      <c r="EI57" s="166" t="s">
        <v>392</v>
      </c>
      <c r="EJ57" s="166" t="s">
        <v>392</v>
      </c>
      <c r="EK57" s="166" t="s">
        <v>392</v>
      </c>
      <c r="EL57" s="166" t="s">
        <v>392</v>
      </c>
      <c r="EM57" s="166" t="s">
        <v>392</v>
      </c>
      <c r="EN57" s="166" t="s">
        <v>392</v>
      </c>
      <c r="EO57" s="177" t="s">
        <v>392</v>
      </c>
      <c r="EP57" s="177" t="s">
        <v>392</v>
      </c>
      <c r="EQ57" s="177" t="s">
        <v>392</v>
      </c>
      <c r="ER57" s="177" t="s">
        <v>392</v>
      </c>
      <c r="ES57" s="177" t="s">
        <v>392</v>
      </c>
      <c r="ET57" s="177" t="s">
        <v>392</v>
      </c>
      <c r="EU57" s="177">
        <v>108</v>
      </c>
      <c r="EV57" s="177">
        <v>828</v>
      </c>
      <c r="EW57" s="177">
        <v>2840</v>
      </c>
      <c r="EX57" s="177">
        <v>3250</v>
      </c>
    </row>
    <row r="58" spans="1:154" x14ac:dyDescent="0.2">
      <c r="A58" s="166" t="s">
        <v>503</v>
      </c>
      <c r="B58" s="167" t="s">
        <v>204</v>
      </c>
      <c r="C58" s="166">
        <v>201</v>
      </c>
      <c r="D58" s="168">
        <v>59.1</v>
      </c>
      <c r="E58" s="168">
        <v>33.700000000000003</v>
      </c>
      <c r="F58" s="181">
        <v>33.625</v>
      </c>
      <c r="G58" s="166" t="s">
        <v>392</v>
      </c>
      <c r="H58" s="166" t="s">
        <v>392</v>
      </c>
      <c r="I58" s="166" t="s">
        <v>392</v>
      </c>
      <c r="J58" s="168">
        <v>15.7</v>
      </c>
      <c r="K58" s="169">
        <v>15.75</v>
      </c>
      <c r="L58" s="169" t="s">
        <v>392</v>
      </c>
      <c r="M58" s="166" t="s">
        <v>392</v>
      </c>
      <c r="N58" s="166" t="s">
        <v>392</v>
      </c>
      <c r="O58" s="179">
        <v>0.71499999999999997</v>
      </c>
      <c r="P58" s="169">
        <v>0.6875</v>
      </c>
      <c r="Q58" s="171">
        <v>0.375</v>
      </c>
      <c r="R58" s="170">
        <v>1.1499999999999999</v>
      </c>
      <c r="S58" s="172">
        <v>1.125</v>
      </c>
      <c r="T58" s="166" t="s">
        <v>392</v>
      </c>
      <c r="U58" s="166" t="s">
        <v>392</v>
      </c>
      <c r="V58" s="166" t="s">
        <v>392</v>
      </c>
      <c r="W58" s="173">
        <v>1.94</v>
      </c>
      <c r="X58" s="174">
        <v>2</v>
      </c>
      <c r="Y58" s="175">
        <v>1.1875</v>
      </c>
      <c r="Z58" s="166" t="s">
        <v>392</v>
      </c>
      <c r="AA58" s="166" t="s">
        <v>392</v>
      </c>
      <c r="AB58" s="166" t="s">
        <v>392</v>
      </c>
      <c r="AC58" s="166" t="s">
        <v>392</v>
      </c>
      <c r="AD58" s="166" t="s">
        <v>392</v>
      </c>
      <c r="AE58" s="176">
        <v>6.85</v>
      </c>
      <c r="AF58" s="166" t="s">
        <v>392</v>
      </c>
      <c r="AG58" s="166" t="s">
        <v>392</v>
      </c>
      <c r="AH58" s="168">
        <v>41.7</v>
      </c>
      <c r="AI58" s="166" t="s">
        <v>392</v>
      </c>
      <c r="AJ58" s="166" t="s">
        <v>392</v>
      </c>
      <c r="AK58" s="166">
        <v>11600</v>
      </c>
      <c r="AL58" s="166">
        <v>773</v>
      </c>
      <c r="AM58" s="166">
        <v>686</v>
      </c>
      <c r="AN58" s="168">
        <v>14</v>
      </c>
      <c r="AO58" s="166">
        <v>749</v>
      </c>
      <c r="AP58" s="166">
        <v>147</v>
      </c>
      <c r="AQ58" s="168">
        <v>95.2</v>
      </c>
      <c r="AR58" s="170">
        <v>3.56</v>
      </c>
      <c r="AS58" s="166" t="s">
        <v>392</v>
      </c>
      <c r="AT58" s="166" t="s">
        <v>392</v>
      </c>
      <c r="AU58" s="166" t="s">
        <v>392</v>
      </c>
      <c r="AV58" s="168">
        <v>20.8</v>
      </c>
      <c r="AW58" s="166">
        <v>198000</v>
      </c>
      <c r="AX58" s="166" t="s">
        <v>392</v>
      </c>
      <c r="AY58" s="166">
        <v>128</v>
      </c>
      <c r="AZ58" s="177">
        <v>577</v>
      </c>
      <c r="BA58" s="177" t="s">
        <v>392</v>
      </c>
      <c r="BB58" s="166" t="s">
        <v>392</v>
      </c>
      <c r="BC58" s="166">
        <v>140</v>
      </c>
      <c r="BD58" s="166">
        <v>382</v>
      </c>
      <c r="BE58" s="166" t="s">
        <v>392</v>
      </c>
      <c r="BF58" s="166" t="s">
        <v>392</v>
      </c>
      <c r="BG58" s="166" t="s">
        <v>392</v>
      </c>
      <c r="BH58" s="166" t="s">
        <v>392</v>
      </c>
      <c r="BI58" s="166" t="s">
        <v>392</v>
      </c>
      <c r="BJ58" s="166" t="s">
        <v>392</v>
      </c>
      <c r="BK58" s="166" t="s">
        <v>392</v>
      </c>
      <c r="BL58" s="166" t="s">
        <v>392</v>
      </c>
      <c r="BM58" s="166" t="s">
        <v>392</v>
      </c>
      <c r="BN58" s="166" t="s">
        <v>392</v>
      </c>
      <c r="BO58" s="166" t="s">
        <v>392</v>
      </c>
      <c r="BP58" s="166" t="s">
        <v>392</v>
      </c>
      <c r="BQ58" s="166" t="s">
        <v>392</v>
      </c>
      <c r="BR58" s="166" t="s">
        <v>392</v>
      </c>
      <c r="BS58" s="166" t="s">
        <v>392</v>
      </c>
      <c r="BT58" s="166" t="s">
        <v>392</v>
      </c>
      <c r="BU58" s="166" t="s">
        <v>392</v>
      </c>
      <c r="BV58" s="166">
        <v>4.21</v>
      </c>
      <c r="BW58" s="166">
        <v>32.6</v>
      </c>
      <c r="BX58" s="177">
        <v>111</v>
      </c>
      <c r="BY58" s="177">
        <v>127</v>
      </c>
      <c r="BZ58" s="166" t="s">
        <v>504</v>
      </c>
      <c r="CA58" s="166" t="s">
        <v>504</v>
      </c>
      <c r="CB58" s="166">
        <v>299</v>
      </c>
      <c r="CC58" s="177">
        <v>38100</v>
      </c>
      <c r="CD58" s="166">
        <v>856</v>
      </c>
      <c r="CE58" s="177">
        <v>854</v>
      </c>
      <c r="CF58" s="166" t="s">
        <v>392</v>
      </c>
      <c r="CG58" s="166" t="s">
        <v>392</v>
      </c>
      <c r="CH58" s="166" t="s">
        <v>392</v>
      </c>
      <c r="CI58" s="166">
        <v>399</v>
      </c>
      <c r="CJ58" s="177">
        <v>400</v>
      </c>
      <c r="CK58" s="169" t="s">
        <v>392</v>
      </c>
      <c r="CL58" s="166" t="s">
        <v>392</v>
      </c>
      <c r="CM58" s="166" t="s">
        <v>392</v>
      </c>
      <c r="CN58" s="168">
        <v>18.2</v>
      </c>
      <c r="CO58" s="177">
        <v>17.5</v>
      </c>
      <c r="CP58" s="177">
        <v>9.52</v>
      </c>
      <c r="CQ58" s="168">
        <v>29.2</v>
      </c>
      <c r="CR58" s="168">
        <v>28.6</v>
      </c>
      <c r="CS58" s="166" t="s">
        <v>392</v>
      </c>
      <c r="CT58" s="166" t="s">
        <v>392</v>
      </c>
      <c r="CU58" s="166" t="s">
        <v>392</v>
      </c>
      <c r="CV58" s="168">
        <v>49.3</v>
      </c>
      <c r="CW58" s="168">
        <v>50.8</v>
      </c>
      <c r="CX58" s="178">
        <v>30.2</v>
      </c>
      <c r="CY58" s="166" t="s">
        <v>392</v>
      </c>
      <c r="CZ58" s="166" t="s">
        <v>392</v>
      </c>
      <c r="DA58" s="166" t="s">
        <v>392</v>
      </c>
      <c r="DB58" s="166" t="s">
        <v>392</v>
      </c>
      <c r="DC58" s="166" t="s">
        <v>392</v>
      </c>
      <c r="DD58" s="176">
        <v>6.85</v>
      </c>
      <c r="DE58" s="177" t="s">
        <v>392</v>
      </c>
      <c r="DF58" s="166" t="s">
        <v>392</v>
      </c>
      <c r="DG58" s="168">
        <v>41.7</v>
      </c>
      <c r="DH58" s="166" t="s">
        <v>392</v>
      </c>
      <c r="DI58" s="177" t="s">
        <v>392</v>
      </c>
      <c r="DJ58" s="166">
        <v>4830</v>
      </c>
      <c r="DK58" s="166">
        <v>12700</v>
      </c>
      <c r="DL58" s="166">
        <v>11200</v>
      </c>
      <c r="DM58" s="166">
        <v>356</v>
      </c>
      <c r="DN58" s="166">
        <v>312</v>
      </c>
      <c r="DO58" s="166">
        <v>2410</v>
      </c>
      <c r="DP58" s="166">
        <v>1560</v>
      </c>
      <c r="DQ58" s="168">
        <v>90.4</v>
      </c>
      <c r="DR58" s="166" t="s">
        <v>392</v>
      </c>
      <c r="DS58" s="166" t="s">
        <v>392</v>
      </c>
      <c r="DT58" s="177" t="s">
        <v>392</v>
      </c>
      <c r="DU58" s="166">
        <v>8660</v>
      </c>
      <c r="DV58" s="166">
        <v>53200</v>
      </c>
      <c r="DW58" s="166" t="s">
        <v>392</v>
      </c>
      <c r="DX58" s="166">
        <v>82600</v>
      </c>
      <c r="DY58" s="20">
        <v>240</v>
      </c>
      <c r="DZ58" s="177" t="s">
        <v>392</v>
      </c>
      <c r="EA58" s="180" t="s">
        <v>392</v>
      </c>
      <c r="EB58" s="166">
        <v>2290</v>
      </c>
      <c r="EC58" s="166">
        <v>6260</v>
      </c>
      <c r="ED58" s="166" t="s">
        <v>392</v>
      </c>
      <c r="EE58" s="166" t="s">
        <v>392</v>
      </c>
      <c r="EF58" s="166" t="s">
        <v>392</v>
      </c>
      <c r="EG58" s="166" t="s">
        <v>392</v>
      </c>
      <c r="EH58" s="20" t="s">
        <v>392</v>
      </c>
      <c r="EI58" s="166" t="s">
        <v>392</v>
      </c>
      <c r="EJ58" s="166" t="s">
        <v>392</v>
      </c>
      <c r="EK58" s="166" t="s">
        <v>392</v>
      </c>
      <c r="EL58" s="166" t="s">
        <v>392</v>
      </c>
      <c r="EM58" s="166" t="s">
        <v>392</v>
      </c>
      <c r="EN58" s="166" t="s">
        <v>392</v>
      </c>
      <c r="EO58" s="177" t="s">
        <v>392</v>
      </c>
      <c r="EP58" s="177" t="s">
        <v>392</v>
      </c>
      <c r="EQ58" s="177" t="s">
        <v>392</v>
      </c>
      <c r="ER58" s="177" t="s">
        <v>392</v>
      </c>
      <c r="ES58" s="177" t="s">
        <v>392</v>
      </c>
      <c r="ET58" s="177" t="s">
        <v>392</v>
      </c>
      <c r="EU58" s="177">
        <v>107</v>
      </c>
      <c r="EV58" s="177">
        <v>828</v>
      </c>
      <c r="EW58" s="177">
        <v>2820</v>
      </c>
      <c r="EX58" s="177">
        <v>3230</v>
      </c>
    </row>
    <row r="59" spans="1:154" x14ac:dyDescent="0.2">
      <c r="A59" s="166" t="s">
        <v>505</v>
      </c>
      <c r="B59" s="167" t="s">
        <v>204</v>
      </c>
      <c r="C59" s="166">
        <v>169</v>
      </c>
      <c r="D59" s="168">
        <v>49.5</v>
      </c>
      <c r="E59" s="168">
        <v>33.799999999999997</v>
      </c>
      <c r="F59" s="181">
        <v>33.875</v>
      </c>
      <c r="G59" s="166" t="s">
        <v>392</v>
      </c>
      <c r="H59" s="166" t="s">
        <v>392</v>
      </c>
      <c r="I59" s="166" t="s">
        <v>392</v>
      </c>
      <c r="J59" s="168">
        <v>11.5</v>
      </c>
      <c r="K59" s="169">
        <v>11.5</v>
      </c>
      <c r="L59" s="169" t="s">
        <v>392</v>
      </c>
      <c r="M59" s="166" t="s">
        <v>392</v>
      </c>
      <c r="N59" s="166" t="s">
        <v>392</v>
      </c>
      <c r="O59" s="179">
        <v>0.67</v>
      </c>
      <c r="P59" s="169">
        <v>0.6875</v>
      </c>
      <c r="Q59" s="171">
        <v>0.375</v>
      </c>
      <c r="R59" s="170">
        <v>1.22</v>
      </c>
      <c r="S59" s="172">
        <v>1.25</v>
      </c>
      <c r="T59" s="166" t="s">
        <v>392</v>
      </c>
      <c r="U59" s="166" t="s">
        <v>392</v>
      </c>
      <c r="V59" s="166" t="s">
        <v>392</v>
      </c>
      <c r="W59" s="173">
        <v>1.92</v>
      </c>
      <c r="X59" s="174">
        <v>2.125</v>
      </c>
      <c r="Y59" s="175">
        <v>1.1875</v>
      </c>
      <c r="Z59" s="166" t="s">
        <v>392</v>
      </c>
      <c r="AA59" s="166" t="s">
        <v>392</v>
      </c>
      <c r="AB59" s="166" t="s">
        <v>392</v>
      </c>
      <c r="AC59" s="166" t="s">
        <v>392</v>
      </c>
      <c r="AD59" s="166" t="s">
        <v>392</v>
      </c>
      <c r="AE59" s="176">
        <v>4.71</v>
      </c>
      <c r="AF59" s="166" t="s">
        <v>392</v>
      </c>
      <c r="AG59" s="166" t="s">
        <v>392</v>
      </c>
      <c r="AH59" s="168">
        <v>44.7</v>
      </c>
      <c r="AI59" s="166" t="s">
        <v>392</v>
      </c>
      <c r="AJ59" s="166" t="s">
        <v>392</v>
      </c>
      <c r="AK59" s="166">
        <v>9290</v>
      </c>
      <c r="AL59" s="166">
        <v>629</v>
      </c>
      <c r="AM59" s="166">
        <v>549</v>
      </c>
      <c r="AN59" s="168">
        <v>13.7</v>
      </c>
      <c r="AO59" s="166">
        <v>310</v>
      </c>
      <c r="AP59" s="168">
        <v>84.4</v>
      </c>
      <c r="AQ59" s="168">
        <v>53.9</v>
      </c>
      <c r="AR59" s="170">
        <v>2.5</v>
      </c>
      <c r="AS59" s="166" t="s">
        <v>392</v>
      </c>
      <c r="AT59" s="166" t="s">
        <v>392</v>
      </c>
      <c r="AU59" s="166" t="s">
        <v>392</v>
      </c>
      <c r="AV59" s="168">
        <v>17.7</v>
      </c>
      <c r="AW59" s="166">
        <v>82400</v>
      </c>
      <c r="AX59" s="166" t="s">
        <v>392</v>
      </c>
      <c r="AY59" s="168">
        <v>93.7</v>
      </c>
      <c r="AZ59" s="177">
        <v>329</v>
      </c>
      <c r="BA59" s="177" t="s">
        <v>392</v>
      </c>
      <c r="BB59" s="166" t="s">
        <v>392</v>
      </c>
      <c r="BC59" s="166">
        <v>108</v>
      </c>
      <c r="BD59" s="166">
        <v>311</v>
      </c>
      <c r="BE59" s="166" t="s">
        <v>392</v>
      </c>
      <c r="BF59" s="166" t="s">
        <v>392</v>
      </c>
      <c r="BG59" s="166" t="s">
        <v>392</v>
      </c>
      <c r="BH59" s="166" t="s">
        <v>392</v>
      </c>
      <c r="BI59" s="166" t="s">
        <v>392</v>
      </c>
      <c r="BJ59" s="166" t="s">
        <v>392</v>
      </c>
      <c r="BK59" s="166" t="s">
        <v>392</v>
      </c>
      <c r="BL59" s="166" t="s">
        <v>392</v>
      </c>
      <c r="BM59" s="166" t="s">
        <v>392</v>
      </c>
      <c r="BN59" s="166" t="s">
        <v>392</v>
      </c>
      <c r="BO59" s="166" t="s">
        <v>392</v>
      </c>
      <c r="BP59" s="166" t="s">
        <v>392</v>
      </c>
      <c r="BQ59" s="166" t="s">
        <v>392</v>
      </c>
      <c r="BR59" s="166" t="s">
        <v>392</v>
      </c>
      <c r="BS59" s="166" t="s">
        <v>392</v>
      </c>
      <c r="BT59" s="166" t="s">
        <v>392</v>
      </c>
      <c r="BU59" s="166" t="s">
        <v>392</v>
      </c>
      <c r="BV59" s="166">
        <v>3.03</v>
      </c>
      <c r="BW59" s="166">
        <v>32.6</v>
      </c>
      <c r="BX59" s="177">
        <v>99.5</v>
      </c>
      <c r="BY59" s="177">
        <v>111</v>
      </c>
      <c r="BZ59" s="166" t="s">
        <v>506</v>
      </c>
      <c r="CA59" s="166" t="s">
        <v>506</v>
      </c>
      <c r="CB59" s="166">
        <v>251</v>
      </c>
      <c r="CC59" s="177">
        <v>31900</v>
      </c>
      <c r="CD59" s="166">
        <v>859</v>
      </c>
      <c r="CE59" s="177">
        <v>860</v>
      </c>
      <c r="CF59" s="166" t="s">
        <v>392</v>
      </c>
      <c r="CG59" s="166" t="s">
        <v>392</v>
      </c>
      <c r="CH59" s="166" t="s">
        <v>392</v>
      </c>
      <c r="CI59" s="166">
        <v>292</v>
      </c>
      <c r="CJ59" s="177">
        <v>292</v>
      </c>
      <c r="CK59" s="169" t="s">
        <v>392</v>
      </c>
      <c r="CL59" s="166" t="s">
        <v>392</v>
      </c>
      <c r="CM59" s="166" t="s">
        <v>392</v>
      </c>
      <c r="CN59" s="168">
        <v>17</v>
      </c>
      <c r="CO59" s="177">
        <v>17.5</v>
      </c>
      <c r="CP59" s="177">
        <v>9.52</v>
      </c>
      <c r="CQ59" s="168">
        <v>31</v>
      </c>
      <c r="CR59" s="168">
        <v>31.8</v>
      </c>
      <c r="CS59" s="166" t="s">
        <v>392</v>
      </c>
      <c r="CT59" s="166" t="s">
        <v>392</v>
      </c>
      <c r="CU59" s="166" t="s">
        <v>392</v>
      </c>
      <c r="CV59" s="168">
        <v>48.8</v>
      </c>
      <c r="CW59" s="168">
        <v>54</v>
      </c>
      <c r="CX59" s="178">
        <v>30.2</v>
      </c>
      <c r="CY59" s="166" t="s">
        <v>392</v>
      </c>
      <c r="CZ59" s="166" t="s">
        <v>392</v>
      </c>
      <c r="DA59" s="166" t="s">
        <v>392</v>
      </c>
      <c r="DB59" s="166" t="s">
        <v>392</v>
      </c>
      <c r="DC59" s="166" t="s">
        <v>392</v>
      </c>
      <c r="DD59" s="176">
        <v>4.71</v>
      </c>
      <c r="DE59" s="177" t="s">
        <v>392</v>
      </c>
      <c r="DF59" s="166" t="s">
        <v>392</v>
      </c>
      <c r="DG59" s="168">
        <v>44.7</v>
      </c>
      <c r="DH59" s="166" t="s">
        <v>392</v>
      </c>
      <c r="DI59" s="177" t="s">
        <v>392</v>
      </c>
      <c r="DJ59" s="166">
        <v>3870</v>
      </c>
      <c r="DK59" s="166">
        <v>10300</v>
      </c>
      <c r="DL59" s="166">
        <v>9000</v>
      </c>
      <c r="DM59" s="166">
        <v>348</v>
      </c>
      <c r="DN59" s="166">
        <v>129</v>
      </c>
      <c r="DO59" s="166">
        <v>1380</v>
      </c>
      <c r="DP59" s="166">
        <v>883</v>
      </c>
      <c r="DQ59" s="168">
        <v>63.5</v>
      </c>
      <c r="DR59" s="166" t="s">
        <v>392</v>
      </c>
      <c r="DS59" s="166" t="s">
        <v>392</v>
      </c>
      <c r="DT59" s="177" t="s">
        <v>392</v>
      </c>
      <c r="DU59" s="166">
        <v>7370</v>
      </c>
      <c r="DV59" s="166">
        <v>22100</v>
      </c>
      <c r="DW59" s="166" t="s">
        <v>392</v>
      </c>
      <c r="DX59" s="166">
        <v>60500</v>
      </c>
      <c r="DY59" s="20">
        <v>137</v>
      </c>
      <c r="DZ59" s="177" t="s">
        <v>392</v>
      </c>
      <c r="EA59" s="180" t="s">
        <v>392</v>
      </c>
      <c r="EB59" s="166">
        <v>1770</v>
      </c>
      <c r="EC59" s="166">
        <v>5100</v>
      </c>
      <c r="ED59" s="166" t="s">
        <v>392</v>
      </c>
      <c r="EE59" s="166" t="s">
        <v>392</v>
      </c>
      <c r="EF59" s="166" t="s">
        <v>392</v>
      </c>
      <c r="EG59" s="166" t="s">
        <v>392</v>
      </c>
      <c r="EH59" s="20" t="s">
        <v>392</v>
      </c>
      <c r="EI59" s="166" t="s">
        <v>392</v>
      </c>
      <c r="EJ59" s="166" t="s">
        <v>392</v>
      </c>
      <c r="EK59" s="166" t="s">
        <v>392</v>
      </c>
      <c r="EL59" s="166" t="s">
        <v>392</v>
      </c>
      <c r="EM59" s="166" t="s">
        <v>392</v>
      </c>
      <c r="EN59" s="166" t="s">
        <v>392</v>
      </c>
      <c r="EO59" s="177" t="s">
        <v>392</v>
      </c>
      <c r="EP59" s="177" t="s">
        <v>392</v>
      </c>
      <c r="EQ59" s="177" t="s">
        <v>392</v>
      </c>
      <c r="ER59" s="177" t="s">
        <v>392</v>
      </c>
      <c r="ES59" s="177" t="s">
        <v>392</v>
      </c>
      <c r="ET59" s="177" t="s">
        <v>392</v>
      </c>
      <c r="EU59" s="168">
        <v>77</v>
      </c>
      <c r="EV59" s="177">
        <v>828</v>
      </c>
      <c r="EW59" s="177">
        <v>2530</v>
      </c>
      <c r="EX59" s="177">
        <v>2820</v>
      </c>
    </row>
    <row r="60" spans="1:154" x14ac:dyDescent="0.2">
      <c r="A60" s="166" t="s">
        <v>507</v>
      </c>
      <c r="B60" s="167" t="s">
        <v>204</v>
      </c>
      <c r="C60" s="166">
        <v>152</v>
      </c>
      <c r="D60" s="168">
        <v>44.9</v>
      </c>
      <c r="E60" s="168">
        <v>33.5</v>
      </c>
      <c r="F60" s="181">
        <v>33.5</v>
      </c>
      <c r="G60" s="166" t="s">
        <v>392</v>
      </c>
      <c r="H60" s="166" t="s">
        <v>392</v>
      </c>
      <c r="I60" s="166" t="s">
        <v>392</v>
      </c>
      <c r="J60" s="168">
        <v>11.6</v>
      </c>
      <c r="K60" s="169">
        <v>11.625</v>
      </c>
      <c r="L60" s="169" t="s">
        <v>392</v>
      </c>
      <c r="M60" s="166" t="s">
        <v>392</v>
      </c>
      <c r="N60" s="166" t="s">
        <v>392</v>
      </c>
      <c r="O60" s="179">
        <v>0.63500000000000001</v>
      </c>
      <c r="P60" s="169">
        <v>0.625</v>
      </c>
      <c r="Q60" s="171">
        <v>0.3125</v>
      </c>
      <c r="R60" s="170">
        <v>1.06</v>
      </c>
      <c r="S60" s="172">
        <v>1.0625</v>
      </c>
      <c r="T60" s="166" t="s">
        <v>392</v>
      </c>
      <c r="U60" s="166" t="s">
        <v>392</v>
      </c>
      <c r="V60" s="166" t="s">
        <v>392</v>
      </c>
      <c r="W60" s="173">
        <v>1.76</v>
      </c>
      <c r="X60" s="174">
        <v>1.9375</v>
      </c>
      <c r="Y60" s="175">
        <v>1.125</v>
      </c>
      <c r="Z60" s="166" t="s">
        <v>392</v>
      </c>
      <c r="AA60" s="166" t="s">
        <v>392</v>
      </c>
      <c r="AB60" s="166" t="s">
        <v>392</v>
      </c>
      <c r="AC60" s="166" t="s">
        <v>392</v>
      </c>
      <c r="AD60" s="166" t="s">
        <v>392</v>
      </c>
      <c r="AE60" s="176">
        <v>5.48</v>
      </c>
      <c r="AF60" s="166" t="s">
        <v>392</v>
      </c>
      <c r="AG60" s="166" t="s">
        <v>392</v>
      </c>
      <c r="AH60" s="168">
        <v>47.2</v>
      </c>
      <c r="AI60" s="166" t="s">
        <v>392</v>
      </c>
      <c r="AJ60" s="166" t="s">
        <v>392</v>
      </c>
      <c r="AK60" s="166">
        <v>8160</v>
      </c>
      <c r="AL60" s="166">
        <v>559</v>
      </c>
      <c r="AM60" s="166">
        <v>487</v>
      </c>
      <c r="AN60" s="168">
        <v>13.5</v>
      </c>
      <c r="AO60" s="166">
        <v>273</v>
      </c>
      <c r="AP60" s="168">
        <v>73.900000000000006</v>
      </c>
      <c r="AQ60" s="168">
        <v>47.2</v>
      </c>
      <c r="AR60" s="170">
        <v>2.4700000000000002</v>
      </c>
      <c r="AS60" s="166" t="s">
        <v>392</v>
      </c>
      <c r="AT60" s="166" t="s">
        <v>392</v>
      </c>
      <c r="AU60" s="166" t="s">
        <v>392</v>
      </c>
      <c r="AV60" s="168">
        <v>12.4</v>
      </c>
      <c r="AW60" s="166">
        <v>71700</v>
      </c>
      <c r="AX60" s="166" t="s">
        <v>392</v>
      </c>
      <c r="AY60" s="168">
        <v>94.1</v>
      </c>
      <c r="AZ60" s="177">
        <v>289</v>
      </c>
      <c r="BA60" s="177" t="s">
        <v>392</v>
      </c>
      <c r="BB60" s="166" t="s">
        <v>392</v>
      </c>
      <c r="BC60" s="168">
        <v>94.3</v>
      </c>
      <c r="BD60" s="166">
        <v>278</v>
      </c>
      <c r="BE60" s="166" t="s">
        <v>392</v>
      </c>
      <c r="BF60" s="166" t="s">
        <v>392</v>
      </c>
      <c r="BG60" s="166" t="s">
        <v>392</v>
      </c>
      <c r="BH60" s="166" t="s">
        <v>392</v>
      </c>
      <c r="BI60" s="166" t="s">
        <v>392</v>
      </c>
      <c r="BJ60" s="166" t="s">
        <v>392</v>
      </c>
      <c r="BK60" s="166" t="s">
        <v>392</v>
      </c>
      <c r="BL60" s="166" t="s">
        <v>392</v>
      </c>
      <c r="BM60" s="166" t="s">
        <v>392</v>
      </c>
      <c r="BN60" s="166" t="s">
        <v>392</v>
      </c>
      <c r="BO60" s="166" t="s">
        <v>392</v>
      </c>
      <c r="BP60" s="166" t="s">
        <v>392</v>
      </c>
      <c r="BQ60" s="166" t="s">
        <v>392</v>
      </c>
      <c r="BR60" s="166" t="s">
        <v>392</v>
      </c>
      <c r="BS60" s="166" t="s">
        <v>392</v>
      </c>
      <c r="BT60" s="166" t="s">
        <v>392</v>
      </c>
      <c r="BU60" s="166" t="s">
        <v>392</v>
      </c>
      <c r="BV60" s="166">
        <v>3.01</v>
      </c>
      <c r="BW60" s="166">
        <v>32.4</v>
      </c>
      <c r="BX60" s="177">
        <v>99.4</v>
      </c>
      <c r="BY60" s="177">
        <v>111</v>
      </c>
      <c r="BZ60" s="166" t="s">
        <v>508</v>
      </c>
      <c r="CA60" s="166" t="s">
        <v>508</v>
      </c>
      <c r="CB60" s="166">
        <v>226</v>
      </c>
      <c r="CC60" s="177">
        <v>29000</v>
      </c>
      <c r="CD60" s="166">
        <v>851</v>
      </c>
      <c r="CE60" s="177">
        <v>851</v>
      </c>
      <c r="CF60" s="166" t="s">
        <v>392</v>
      </c>
      <c r="CG60" s="166" t="s">
        <v>392</v>
      </c>
      <c r="CH60" s="166" t="s">
        <v>392</v>
      </c>
      <c r="CI60" s="166">
        <v>295</v>
      </c>
      <c r="CJ60" s="177">
        <v>295</v>
      </c>
      <c r="CK60" s="169" t="s">
        <v>392</v>
      </c>
      <c r="CL60" s="166" t="s">
        <v>392</v>
      </c>
      <c r="CM60" s="166" t="s">
        <v>392</v>
      </c>
      <c r="CN60" s="168">
        <v>16.100000000000001</v>
      </c>
      <c r="CO60" s="177">
        <v>15.9</v>
      </c>
      <c r="CP60" s="177">
        <v>7.94</v>
      </c>
      <c r="CQ60" s="168">
        <v>26.9</v>
      </c>
      <c r="CR60" s="168">
        <v>27</v>
      </c>
      <c r="CS60" s="166" t="s">
        <v>392</v>
      </c>
      <c r="CT60" s="166" t="s">
        <v>392</v>
      </c>
      <c r="CU60" s="166" t="s">
        <v>392</v>
      </c>
      <c r="CV60" s="168">
        <v>44.7</v>
      </c>
      <c r="CW60" s="168">
        <v>49.2</v>
      </c>
      <c r="CX60" s="178">
        <v>28.6</v>
      </c>
      <c r="CY60" s="166" t="s">
        <v>392</v>
      </c>
      <c r="CZ60" s="166" t="s">
        <v>392</v>
      </c>
      <c r="DA60" s="166" t="s">
        <v>392</v>
      </c>
      <c r="DB60" s="166" t="s">
        <v>392</v>
      </c>
      <c r="DC60" s="166" t="s">
        <v>392</v>
      </c>
      <c r="DD60" s="176">
        <v>5.48</v>
      </c>
      <c r="DE60" s="177" t="s">
        <v>392</v>
      </c>
      <c r="DF60" s="166" t="s">
        <v>392</v>
      </c>
      <c r="DG60" s="168">
        <v>47.2</v>
      </c>
      <c r="DH60" s="166" t="s">
        <v>392</v>
      </c>
      <c r="DI60" s="177" t="s">
        <v>392</v>
      </c>
      <c r="DJ60" s="166">
        <v>3400</v>
      </c>
      <c r="DK60" s="166">
        <v>9160</v>
      </c>
      <c r="DL60" s="166">
        <v>7980</v>
      </c>
      <c r="DM60" s="166">
        <v>343</v>
      </c>
      <c r="DN60" s="166">
        <v>114</v>
      </c>
      <c r="DO60" s="166">
        <v>1210</v>
      </c>
      <c r="DP60" s="166">
        <v>773</v>
      </c>
      <c r="DQ60" s="168">
        <v>62.7</v>
      </c>
      <c r="DR60" s="166" t="s">
        <v>392</v>
      </c>
      <c r="DS60" s="166" t="s">
        <v>392</v>
      </c>
      <c r="DT60" s="177" t="s">
        <v>392</v>
      </c>
      <c r="DU60" s="166">
        <v>5160</v>
      </c>
      <c r="DV60" s="166">
        <v>19300</v>
      </c>
      <c r="DW60" s="166" t="s">
        <v>392</v>
      </c>
      <c r="DX60" s="166">
        <v>60700</v>
      </c>
      <c r="DY60" s="20">
        <v>120</v>
      </c>
      <c r="DZ60" s="177" t="s">
        <v>392</v>
      </c>
      <c r="EA60" s="180" t="s">
        <v>392</v>
      </c>
      <c r="EB60" s="166">
        <v>1550</v>
      </c>
      <c r="EC60" s="166">
        <v>4560</v>
      </c>
      <c r="ED60" s="166" t="s">
        <v>392</v>
      </c>
      <c r="EE60" s="166" t="s">
        <v>392</v>
      </c>
      <c r="EF60" s="166" t="s">
        <v>392</v>
      </c>
      <c r="EG60" s="166" t="s">
        <v>392</v>
      </c>
      <c r="EH60" s="20" t="s">
        <v>392</v>
      </c>
      <c r="EI60" s="166" t="s">
        <v>392</v>
      </c>
      <c r="EJ60" s="166" t="s">
        <v>392</v>
      </c>
      <c r="EK60" s="166" t="s">
        <v>392</v>
      </c>
      <c r="EL60" s="166" t="s">
        <v>392</v>
      </c>
      <c r="EM60" s="166" t="s">
        <v>392</v>
      </c>
      <c r="EN60" s="166" t="s">
        <v>392</v>
      </c>
      <c r="EO60" s="177" t="s">
        <v>392</v>
      </c>
      <c r="EP60" s="177" t="s">
        <v>392</v>
      </c>
      <c r="EQ60" s="177" t="s">
        <v>392</v>
      </c>
      <c r="ER60" s="177" t="s">
        <v>392</v>
      </c>
      <c r="ES60" s="177" t="s">
        <v>392</v>
      </c>
      <c r="ET60" s="177" t="s">
        <v>392</v>
      </c>
      <c r="EU60" s="177">
        <v>76.5</v>
      </c>
      <c r="EV60" s="177">
        <v>823</v>
      </c>
      <c r="EW60" s="177">
        <v>2520</v>
      </c>
      <c r="EX60" s="177">
        <v>2820</v>
      </c>
    </row>
    <row r="61" spans="1:154" x14ac:dyDescent="0.2">
      <c r="A61" s="166" t="s">
        <v>509</v>
      </c>
      <c r="B61" s="167" t="s">
        <v>204</v>
      </c>
      <c r="C61" s="166">
        <v>141</v>
      </c>
      <c r="D61" s="168">
        <v>41.5</v>
      </c>
      <c r="E61" s="168">
        <v>33.299999999999997</v>
      </c>
      <c r="F61" s="181">
        <v>33.25</v>
      </c>
      <c r="G61" s="166" t="s">
        <v>392</v>
      </c>
      <c r="H61" s="166" t="s">
        <v>392</v>
      </c>
      <c r="I61" s="166" t="s">
        <v>392</v>
      </c>
      <c r="J61" s="168">
        <v>11.5</v>
      </c>
      <c r="K61" s="169">
        <v>11.5</v>
      </c>
      <c r="L61" s="169" t="s">
        <v>392</v>
      </c>
      <c r="M61" s="166" t="s">
        <v>392</v>
      </c>
      <c r="N61" s="166" t="s">
        <v>392</v>
      </c>
      <c r="O61" s="179">
        <v>0.60499999999999998</v>
      </c>
      <c r="P61" s="169">
        <v>0.625</v>
      </c>
      <c r="Q61" s="171">
        <v>0.3125</v>
      </c>
      <c r="R61" s="179">
        <v>0.96</v>
      </c>
      <c r="S61" s="172">
        <v>0.9375</v>
      </c>
      <c r="T61" s="166" t="s">
        <v>392</v>
      </c>
      <c r="U61" s="166" t="s">
        <v>392</v>
      </c>
      <c r="V61" s="166" t="s">
        <v>392</v>
      </c>
      <c r="W61" s="173">
        <v>1.66</v>
      </c>
      <c r="X61" s="174">
        <v>1.8125</v>
      </c>
      <c r="Y61" s="175">
        <v>1.125</v>
      </c>
      <c r="Z61" s="166" t="s">
        <v>392</v>
      </c>
      <c r="AA61" s="166" t="s">
        <v>392</v>
      </c>
      <c r="AB61" s="166" t="s">
        <v>392</v>
      </c>
      <c r="AC61" s="166" t="s">
        <v>392</v>
      </c>
      <c r="AD61" s="166" t="s">
        <v>392</v>
      </c>
      <c r="AE61" s="176">
        <v>6.01</v>
      </c>
      <c r="AF61" s="166" t="s">
        <v>392</v>
      </c>
      <c r="AG61" s="166" t="s">
        <v>392</v>
      </c>
      <c r="AH61" s="168">
        <v>49.6</v>
      </c>
      <c r="AI61" s="166" t="s">
        <v>392</v>
      </c>
      <c r="AJ61" s="166" t="s">
        <v>392</v>
      </c>
      <c r="AK61" s="166">
        <v>7450</v>
      </c>
      <c r="AL61" s="166">
        <v>514</v>
      </c>
      <c r="AM61" s="166">
        <v>448</v>
      </c>
      <c r="AN61" s="168">
        <v>13.4</v>
      </c>
      <c r="AO61" s="166">
        <v>246</v>
      </c>
      <c r="AP61" s="168">
        <v>66.900000000000006</v>
      </c>
      <c r="AQ61" s="168">
        <v>42.7</v>
      </c>
      <c r="AR61" s="170">
        <v>2.4300000000000002</v>
      </c>
      <c r="AS61" s="166" t="s">
        <v>392</v>
      </c>
      <c r="AT61" s="166" t="s">
        <v>392</v>
      </c>
      <c r="AU61" s="166" t="s">
        <v>392</v>
      </c>
      <c r="AV61" s="170">
        <v>9.6999999999999993</v>
      </c>
      <c r="AW61" s="166">
        <v>64400</v>
      </c>
      <c r="AX61" s="166" t="s">
        <v>392</v>
      </c>
      <c r="AY61" s="168">
        <v>93</v>
      </c>
      <c r="AZ61" s="177">
        <v>257</v>
      </c>
      <c r="BA61" s="177" t="s">
        <v>392</v>
      </c>
      <c r="BB61" s="166" t="s">
        <v>392</v>
      </c>
      <c r="BC61" s="168">
        <v>84.6</v>
      </c>
      <c r="BD61" s="166">
        <v>253</v>
      </c>
      <c r="BE61" s="166" t="s">
        <v>392</v>
      </c>
      <c r="BF61" s="166" t="s">
        <v>392</v>
      </c>
      <c r="BG61" s="166" t="s">
        <v>392</v>
      </c>
      <c r="BH61" s="166" t="s">
        <v>392</v>
      </c>
      <c r="BI61" s="166" t="s">
        <v>392</v>
      </c>
      <c r="BJ61" s="166" t="s">
        <v>392</v>
      </c>
      <c r="BK61" s="166" t="s">
        <v>392</v>
      </c>
      <c r="BL61" s="166" t="s">
        <v>392</v>
      </c>
      <c r="BM61" s="166" t="s">
        <v>392</v>
      </c>
      <c r="BN61" s="166" t="s">
        <v>392</v>
      </c>
      <c r="BO61" s="166" t="s">
        <v>392</v>
      </c>
      <c r="BP61" s="166" t="s">
        <v>392</v>
      </c>
      <c r="BQ61" s="166" t="s">
        <v>392</v>
      </c>
      <c r="BR61" s="166" t="s">
        <v>392</v>
      </c>
      <c r="BS61" s="166" t="s">
        <v>392</v>
      </c>
      <c r="BT61" s="166" t="s">
        <v>392</v>
      </c>
      <c r="BU61" s="166" t="s">
        <v>392</v>
      </c>
      <c r="BV61" s="166">
        <v>2.98</v>
      </c>
      <c r="BW61" s="166">
        <v>32.299999999999997</v>
      </c>
      <c r="BX61" s="177">
        <v>98.5</v>
      </c>
      <c r="BY61" s="177">
        <v>110</v>
      </c>
      <c r="BZ61" s="166" t="s">
        <v>510</v>
      </c>
      <c r="CA61" s="166" t="s">
        <v>510</v>
      </c>
      <c r="CB61" s="166">
        <v>210</v>
      </c>
      <c r="CC61" s="177">
        <v>26800</v>
      </c>
      <c r="CD61" s="166">
        <v>846</v>
      </c>
      <c r="CE61" s="177">
        <v>845</v>
      </c>
      <c r="CF61" s="166" t="s">
        <v>392</v>
      </c>
      <c r="CG61" s="166" t="s">
        <v>392</v>
      </c>
      <c r="CH61" s="166" t="s">
        <v>392</v>
      </c>
      <c r="CI61" s="166">
        <v>292</v>
      </c>
      <c r="CJ61" s="177">
        <v>292</v>
      </c>
      <c r="CK61" s="169" t="s">
        <v>392</v>
      </c>
      <c r="CL61" s="166" t="s">
        <v>392</v>
      </c>
      <c r="CM61" s="166" t="s">
        <v>392</v>
      </c>
      <c r="CN61" s="168">
        <v>15.4</v>
      </c>
      <c r="CO61" s="177">
        <v>15.9</v>
      </c>
      <c r="CP61" s="177">
        <v>7.94</v>
      </c>
      <c r="CQ61" s="168">
        <v>24.4</v>
      </c>
      <c r="CR61" s="168">
        <v>23.8</v>
      </c>
      <c r="CS61" s="166" t="s">
        <v>392</v>
      </c>
      <c r="CT61" s="166" t="s">
        <v>392</v>
      </c>
      <c r="CU61" s="166" t="s">
        <v>392</v>
      </c>
      <c r="CV61" s="168">
        <v>42.2</v>
      </c>
      <c r="CW61" s="168">
        <v>46</v>
      </c>
      <c r="CX61" s="178">
        <v>28.6</v>
      </c>
      <c r="CY61" s="166" t="s">
        <v>392</v>
      </c>
      <c r="CZ61" s="166" t="s">
        <v>392</v>
      </c>
      <c r="DA61" s="166" t="s">
        <v>392</v>
      </c>
      <c r="DB61" s="166" t="s">
        <v>392</v>
      </c>
      <c r="DC61" s="166" t="s">
        <v>392</v>
      </c>
      <c r="DD61" s="176">
        <v>6.01</v>
      </c>
      <c r="DE61" s="177" t="s">
        <v>392</v>
      </c>
      <c r="DF61" s="166" t="s">
        <v>392</v>
      </c>
      <c r="DG61" s="168">
        <v>49.6</v>
      </c>
      <c r="DH61" s="166" t="s">
        <v>392</v>
      </c>
      <c r="DI61" s="177" t="s">
        <v>392</v>
      </c>
      <c r="DJ61" s="166">
        <v>3100</v>
      </c>
      <c r="DK61" s="166">
        <v>8420</v>
      </c>
      <c r="DL61" s="166">
        <v>7340</v>
      </c>
      <c r="DM61" s="166">
        <v>340</v>
      </c>
      <c r="DN61" s="166">
        <v>102</v>
      </c>
      <c r="DO61" s="166">
        <v>1100</v>
      </c>
      <c r="DP61" s="166">
        <v>700</v>
      </c>
      <c r="DQ61" s="168">
        <v>61.7</v>
      </c>
      <c r="DR61" s="166" t="s">
        <v>392</v>
      </c>
      <c r="DS61" s="166" t="s">
        <v>392</v>
      </c>
      <c r="DT61" s="177" t="s">
        <v>392</v>
      </c>
      <c r="DU61" s="166">
        <v>4040</v>
      </c>
      <c r="DV61" s="166">
        <v>17300</v>
      </c>
      <c r="DW61" s="166" t="s">
        <v>392</v>
      </c>
      <c r="DX61" s="166">
        <v>60000</v>
      </c>
      <c r="DY61" s="20">
        <v>107</v>
      </c>
      <c r="DZ61" s="177" t="s">
        <v>392</v>
      </c>
      <c r="EA61" s="180" t="s">
        <v>392</v>
      </c>
      <c r="EB61" s="166">
        <v>1390</v>
      </c>
      <c r="EC61" s="166">
        <v>4150</v>
      </c>
      <c r="ED61" s="166" t="s">
        <v>392</v>
      </c>
      <c r="EE61" s="166" t="s">
        <v>392</v>
      </c>
      <c r="EF61" s="166" t="s">
        <v>392</v>
      </c>
      <c r="EG61" s="166" t="s">
        <v>392</v>
      </c>
      <c r="EH61" s="20" t="s">
        <v>392</v>
      </c>
      <c r="EI61" s="166" t="s">
        <v>392</v>
      </c>
      <c r="EJ61" s="166" t="s">
        <v>392</v>
      </c>
      <c r="EK61" s="166" t="s">
        <v>392</v>
      </c>
      <c r="EL61" s="166" t="s">
        <v>392</v>
      </c>
      <c r="EM61" s="166" t="s">
        <v>392</v>
      </c>
      <c r="EN61" s="166" t="s">
        <v>392</v>
      </c>
      <c r="EO61" s="177" t="s">
        <v>392</v>
      </c>
      <c r="EP61" s="177" t="s">
        <v>392</v>
      </c>
      <c r="EQ61" s="177" t="s">
        <v>392</v>
      </c>
      <c r="ER61" s="177" t="s">
        <v>392</v>
      </c>
      <c r="ES61" s="177" t="s">
        <v>392</v>
      </c>
      <c r="ET61" s="177" t="s">
        <v>392</v>
      </c>
      <c r="EU61" s="177">
        <v>75.7</v>
      </c>
      <c r="EV61" s="177">
        <v>820</v>
      </c>
      <c r="EW61" s="177">
        <v>2500</v>
      </c>
      <c r="EX61" s="177">
        <v>2790</v>
      </c>
    </row>
    <row r="62" spans="1:154" x14ac:dyDescent="0.2">
      <c r="A62" s="166" t="s">
        <v>511</v>
      </c>
      <c r="B62" s="167" t="s">
        <v>204</v>
      </c>
      <c r="C62" s="166">
        <v>130</v>
      </c>
      <c r="D62" s="168">
        <v>38.299999999999997</v>
      </c>
      <c r="E62" s="168">
        <v>33.1</v>
      </c>
      <c r="F62" s="181">
        <v>33.125</v>
      </c>
      <c r="G62" s="166" t="s">
        <v>392</v>
      </c>
      <c r="H62" s="166" t="s">
        <v>392</v>
      </c>
      <c r="I62" s="166" t="s">
        <v>392</v>
      </c>
      <c r="J62" s="168">
        <v>11.5</v>
      </c>
      <c r="K62" s="169">
        <v>11.5</v>
      </c>
      <c r="L62" s="169" t="s">
        <v>392</v>
      </c>
      <c r="M62" s="166" t="s">
        <v>392</v>
      </c>
      <c r="N62" s="166" t="s">
        <v>392</v>
      </c>
      <c r="O62" s="179">
        <v>0.57999999999999996</v>
      </c>
      <c r="P62" s="169">
        <v>0.5625</v>
      </c>
      <c r="Q62" s="171">
        <v>0.3125</v>
      </c>
      <c r="R62" s="179">
        <v>0.85499999999999998</v>
      </c>
      <c r="S62" s="172">
        <v>0.875</v>
      </c>
      <c r="T62" s="166" t="s">
        <v>392</v>
      </c>
      <c r="U62" s="166" t="s">
        <v>392</v>
      </c>
      <c r="V62" s="166" t="s">
        <v>392</v>
      </c>
      <c r="W62" s="173">
        <v>1.56</v>
      </c>
      <c r="X62" s="174">
        <v>1.75</v>
      </c>
      <c r="Y62" s="175">
        <v>1.125</v>
      </c>
      <c r="Z62" s="166" t="s">
        <v>392</v>
      </c>
      <c r="AA62" s="166" t="s">
        <v>392</v>
      </c>
      <c r="AB62" s="166" t="s">
        <v>392</v>
      </c>
      <c r="AC62" s="166" t="s">
        <v>392</v>
      </c>
      <c r="AD62" s="166" t="s">
        <v>392</v>
      </c>
      <c r="AE62" s="176">
        <v>6.73</v>
      </c>
      <c r="AF62" s="166" t="s">
        <v>392</v>
      </c>
      <c r="AG62" s="166" t="s">
        <v>392</v>
      </c>
      <c r="AH62" s="168">
        <v>51.7</v>
      </c>
      <c r="AI62" s="166" t="s">
        <v>392</v>
      </c>
      <c r="AJ62" s="166" t="s">
        <v>392</v>
      </c>
      <c r="AK62" s="166">
        <v>6710</v>
      </c>
      <c r="AL62" s="166">
        <v>467</v>
      </c>
      <c r="AM62" s="166">
        <v>406</v>
      </c>
      <c r="AN62" s="168">
        <v>13.2</v>
      </c>
      <c r="AO62" s="166">
        <v>218</v>
      </c>
      <c r="AP62" s="168">
        <v>59.5</v>
      </c>
      <c r="AQ62" s="168">
        <v>37.9</v>
      </c>
      <c r="AR62" s="170">
        <v>2.39</v>
      </c>
      <c r="AS62" s="166" t="s">
        <v>392</v>
      </c>
      <c r="AT62" s="166" t="s">
        <v>392</v>
      </c>
      <c r="AU62" s="166" t="s">
        <v>392</v>
      </c>
      <c r="AV62" s="170">
        <v>7.37</v>
      </c>
      <c r="AW62" s="166">
        <v>56600</v>
      </c>
      <c r="AX62" s="166" t="s">
        <v>392</v>
      </c>
      <c r="AY62" s="168">
        <v>92.7</v>
      </c>
      <c r="AZ62" s="177">
        <v>228</v>
      </c>
      <c r="BA62" s="177" t="s">
        <v>392</v>
      </c>
      <c r="BB62" s="166" t="s">
        <v>392</v>
      </c>
      <c r="BC62" s="168">
        <v>75.3</v>
      </c>
      <c r="BD62" s="166">
        <v>230</v>
      </c>
      <c r="BE62" s="166" t="s">
        <v>392</v>
      </c>
      <c r="BF62" s="166" t="s">
        <v>392</v>
      </c>
      <c r="BG62" s="166" t="s">
        <v>392</v>
      </c>
      <c r="BH62" s="166" t="s">
        <v>392</v>
      </c>
      <c r="BI62" s="166" t="s">
        <v>392</v>
      </c>
      <c r="BJ62" s="166" t="s">
        <v>392</v>
      </c>
      <c r="BK62" s="166" t="s">
        <v>392</v>
      </c>
      <c r="BL62" s="166" t="s">
        <v>392</v>
      </c>
      <c r="BM62" s="166" t="s">
        <v>392</v>
      </c>
      <c r="BN62" s="166" t="s">
        <v>392</v>
      </c>
      <c r="BO62" s="166" t="s">
        <v>392</v>
      </c>
      <c r="BP62" s="166" t="s">
        <v>392</v>
      </c>
      <c r="BQ62" s="166" t="s">
        <v>392</v>
      </c>
      <c r="BR62" s="166" t="s">
        <v>392</v>
      </c>
      <c r="BS62" s="166" t="s">
        <v>392</v>
      </c>
      <c r="BT62" s="166" t="s">
        <v>392</v>
      </c>
      <c r="BU62" s="166" t="s">
        <v>392</v>
      </c>
      <c r="BV62" s="166">
        <v>2.94</v>
      </c>
      <c r="BW62" s="166">
        <v>32.200000000000003</v>
      </c>
      <c r="BX62" s="177">
        <v>98.5</v>
      </c>
      <c r="BY62" s="177">
        <v>110</v>
      </c>
      <c r="BZ62" s="166" t="s">
        <v>512</v>
      </c>
      <c r="CA62" s="166" t="s">
        <v>512</v>
      </c>
      <c r="CB62" s="166">
        <v>193</v>
      </c>
      <c r="CC62" s="177">
        <v>24700</v>
      </c>
      <c r="CD62" s="166">
        <v>841</v>
      </c>
      <c r="CE62" s="177">
        <v>841</v>
      </c>
      <c r="CF62" s="166" t="s">
        <v>392</v>
      </c>
      <c r="CG62" s="166" t="s">
        <v>392</v>
      </c>
      <c r="CH62" s="166" t="s">
        <v>392</v>
      </c>
      <c r="CI62" s="166">
        <v>292</v>
      </c>
      <c r="CJ62" s="177">
        <v>292</v>
      </c>
      <c r="CK62" s="169" t="s">
        <v>392</v>
      </c>
      <c r="CL62" s="166" t="s">
        <v>392</v>
      </c>
      <c r="CM62" s="166" t="s">
        <v>392</v>
      </c>
      <c r="CN62" s="168">
        <v>14.7</v>
      </c>
      <c r="CO62" s="177">
        <v>14.3</v>
      </c>
      <c r="CP62" s="177">
        <v>7.94</v>
      </c>
      <c r="CQ62" s="168">
        <v>21.7</v>
      </c>
      <c r="CR62" s="168">
        <v>22.2</v>
      </c>
      <c r="CS62" s="166" t="s">
        <v>392</v>
      </c>
      <c r="CT62" s="166" t="s">
        <v>392</v>
      </c>
      <c r="CU62" s="166" t="s">
        <v>392</v>
      </c>
      <c r="CV62" s="168">
        <v>39.6</v>
      </c>
      <c r="CW62" s="168">
        <v>44.5</v>
      </c>
      <c r="CX62" s="178">
        <v>28.6</v>
      </c>
      <c r="CY62" s="166" t="s">
        <v>392</v>
      </c>
      <c r="CZ62" s="166" t="s">
        <v>392</v>
      </c>
      <c r="DA62" s="166" t="s">
        <v>392</v>
      </c>
      <c r="DB62" s="166" t="s">
        <v>392</v>
      </c>
      <c r="DC62" s="166" t="s">
        <v>392</v>
      </c>
      <c r="DD62" s="176">
        <v>6.73</v>
      </c>
      <c r="DE62" s="177" t="s">
        <v>392</v>
      </c>
      <c r="DF62" s="166" t="s">
        <v>392</v>
      </c>
      <c r="DG62" s="168">
        <v>51.7</v>
      </c>
      <c r="DH62" s="166" t="s">
        <v>392</v>
      </c>
      <c r="DI62" s="177" t="s">
        <v>392</v>
      </c>
      <c r="DJ62" s="166">
        <v>2790</v>
      </c>
      <c r="DK62" s="166">
        <v>7650</v>
      </c>
      <c r="DL62" s="166">
        <v>6650</v>
      </c>
      <c r="DM62" s="166">
        <v>335</v>
      </c>
      <c r="DN62" s="168">
        <v>90.7</v>
      </c>
      <c r="DO62" s="166">
        <v>975</v>
      </c>
      <c r="DP62" s="166">
        <v>621</v>
      </c>
      <c r="DQ62" s="168">
        <v>60.7</v>
      </c>
      <c r="DR62" s="166" t="s">
        <v>392</v>
      </c>
      <c r="DS62" s="166" t="s">
        <v>392</v>
      </c>
      <c r="DT62" s="177" t="s">
        <v>392</v>
      </c>
      <c r="DU62" s="166">
        <v>3070</v>
      </c>
      <c r="DV62" s="166">
        <v>15200</v>
      </c>
      <c r="DW62" s="166" t="s">
        <v>392</v>
      </c>
      <c r="DX62" s="166">
        <v>59800</v>
      </c>
      <c r="DY62" s="20">
        <v>94.9</v>
      </c>
      <c r="DZ62" s="177" t="s">
        <v>392</v>
      </c>
      <c r="EA62" s="180" t="s">
        <v>392</v>
      </c>
      <c r="EB62" s="166">
        <v>1230</v>
      </c>
      <c r="EC62" s="166">
        <v>3770</v>
      </c>
      <c r="ED62" s="166" t="s">
        <v>392</v>
      </c>
      <c r="EE62" s="166" t="s">
        <v>392</v>
      </c>
      <c r="EF62" s="166" t="s">
        <v>392</v>
      </c>
      <c r="EG62" s="166" t="s">
        <v>392</v>
      </c>
      <c r="EH62" s="20" t="s">
        <v>392</v>
      </c>
      <c r="EI62" s="166" t="s">
        <v>392</v>
      </c>
      <c r="EJ62" s="166" t="s">
        <v>392</v>
      </c>
      <c r="EK62" s="166" t="s">
        <v>392</v>
      </c>
      <c r="EL62" s="166" t="s">
        <v>392</v>
      </c>
      <c r="EM62" s="166" t="s">
        <v>392</v>
      </c>
      <c r="EN62" s="166" t="s">
        <v>392</v>
      </c>
      <c r="EO62" s="177" t="s">
        <v>392</v>
      </c>
      <c r="EP62" s="177" t="s">
        <v>392</v>
      </c>
      <c r="EQ62" s="177" t="s">
        <v>392</v>
      </c>
      <c r="ER62" s="177" t="s">
        <v>392</v>
      </c>
      <c r="ES62" s="177" t="s">
        <v>392</v>
      </c>
      <c r="ET62" s="177" t="s">
        <v>392</v>
      </c>
      <c r="EU62" s="177">
        <v>74.7</v>
      </c>
      <c r="EV62" s="177">
        <v>818</v>
      </c>
      <c r="EW62" s="177">
        <v>2500</v>
      </c>
      <c r="EX62" s="177">
        <v>2790</v>
      </c>
    </row>
    <row r="63" spans="1:154" x14ac:dyDescent="0.2">
      <c r="A63" s="166" t="s">
        <v>513</v>
      </c>
      <c r="B63" s="167" t="s">
        <v>204</v>
      </c>
      <c r="C63" s="166">
        <v>118</v>
      </c>
      <c r="D63" s="168">
        <v>34.700000000000003</v>
      </c>
      <c r="E63" s="168">
        <v>32.9</v>
      </c>
      <c r="F63" s="181">
        <v>32.875</v>
      </c>
      <c r="G63" s="166" t="s">
        <v>392</v>
      </c>
      <c r="H63" s="166" t="s">
        <v>392</v>
      </c>
      <c r="I63" s="166" t="s">
        <v>392</v>
      </c>
      <c r="J63" s="168">
        <v>11.5</v>
      </c>
      <c r="K63" s="169">
        <v>11.5</v>
      </c>
      <c r="L63" s="169" t="s">
        <v>392</v>
      </c>
      <c r="M63" s="166" t="s">
        <v>392</v>
      </c>
      <c r="N63" s="166" t="s">
        <v>392</v>
      </c>
      <c r="O63" s="179">
        <v>0.55000000000000004</v>
      </c>
      <c r="P63" s="169">
        <v>0.5625</v>
      </c>
      <c r="Q63" s="171">
        <v>0.3125</v>
      </c>
      <c r="R63" s="179">
        <v>0.74</v>
      </c>
      <c r="S63" s="172">
        <v>0.75</v>
      </c>
      <c r="T63" s="166" t="s">
        <v>392</v>
      </c>
      <c r="U63" s="166" t="s">
        <v>392</v>
      </c>
      <c r="V63" s="166" t="s">
        <v>392</v>
      </c>
      <c r="W63" s="173">
        <v>1.44</v>
      </c>
      <c r="X63" s="174">
        <v>1.625</v>
      </c>
      <c r="Y63" s="175">
        <v>1.125</v>
      </c>
      <c r="Z63" s="166" t="s">
        <v>392</v>
      </c>
      <c r="AA63" s="166" t="s">
        <v>392</v>
      </c>
      <c r="AB63" s="166" t="s">
        <v>392</v>
      </c>
      <c r="AC63" s="166" t="s">
        <v>392</v>
      </c>
      <c r="AD63" s="166" t="s">
        <v>392</v>
      </c>
      <c r="AE63" s="176">
        <v>7.76</v>
      </c>
      <c r="AF63" s="166" t="s">
        <v>392</v>
      </c>
      <c r="AG63" s="166" t="s">
        <v>392</v>
      </c>
      <c r="AH63" s="168">
        <v>54.5</v>
      </c>
      <c r="AI63" s="166" t="s">
        <v>392</v>
      </c>
      <c r="AJ63" s="166" t="s">
        <v>392</v>
      </c>
      <c r="AK63" s="166">
        <v>5900</v>
      </c>
      <c r="AL63" s="166">
        <v>415</v>
      </c>
      <c r="AM63" s="166">
        <v>359</v>
      </c>
      <c r="AN63" s="168">
        <v>13</v>
      </c>
      <c r="AO63" s="166">
        <v>187</v>
      </c>
      <c r="AP63" s="168">
        <v>51.3</v>
      </c>
      <c r="AQ63" s="168">
        <v>32.6</v>
      </c>
      <c r="AR63" s="170">
        <v>2.3199999999999998</v>
      </c>
      <c r="AS63" s="166" t="s">
        <v>392</v>
      </c>
      <c r="AT63" s="166" t="s">
        <v>392</v>
      </c>
      <c r="AU63" s="166" t="s">
        <v>392</v>
      </c>
      <c r="AV63" s="170">
        <v>5.3</v>
      </c>
      <c r="AW63" s="166">
        <v>48300</v>
      </c>
      <c r="AX63" s="166" t="s">
        <v>392</v>
      </c>
      <c r="AY63" s="168">
        <v>92.5</v>
      </c>
      <c r="AZ63" s="177">
        <v>197</v>
      </c>
      <c r="BA63" s="177" t="s">
        <v>392</v>
      </c>
      <c r="BB63" s="166" t="s">
        <v>392</v>
      </c>
      <c r="BC63" s="168">
        <v>65.099999999999994</v>
      </c>
      <c r="BD63" s="166">
        <v>205</v>
      </c>
      <c r="BE63" s="166" t="s">
        <v>392</v>
      </c>
      <c r="BF63" s="166" t="s">
        <v>392</v>
      </c>
      <c r="BG63" s="166" t="s">
        <v>392</v>
      </c>
      <c r="BH63" s="166" t="s">
        <v>392</v>
      </c>
      <c r="BI63" s="166" t="s">
        <v>392</v>
      </c>
      <c r="BJ63" s="166" t="s">
        <v>392</v>
      </c>
      <c r="BK63" s="166" t="s">
        <v>392</v>
      </c>
      <c r="BL63" s="166" t="s">
        <v>392</v>
      </c>
      <c r="BM63" s="166" t="s">
        <v>392</v>
      </c>
      <c r="BN63" s="166" t="s">
        <v>392</v>
      </c>
      <c r="BO63" s="166" t="s">
        <v>392</v>
      </c>
      <c r="BP63" s="166" t="s">
        <v>392</v>
      </c>
      <c r="BQ63" s="166" t="s">
        <v>392</v>
      </c>
      <c r="BR63" s="166" t="s">
        <v>392</v>
      </c>
      <c r="BS63" s="166" t="s">
        <v>392</v>
      </c>
      <c r="BT63" s="166" t="s">
        <v>392</v>
      </c>
      <c r="BU63" s="166" t="s">
        <v>392</v>
      </c>
      <c r="BV63" s="166">
        <v>2.89</v>
      </c>
      <c r="BW63" s="166">
        <v>32.200000000000003</v>
      </c>
      <c r="BX63" s="177">
        <v>97.5</v>
      </c>
      <c r="BY63" s="177">
        <v>109</v>
      </c>
      <c r="BZ63" s="166" t="s">
        <v>514</v>
      </c>
      <c r="CA63" s="166" t="s">
        <v>514</v>
      </c>
      <c r="CB63" s="166">
        <v>176</v>
      </c>
      <c r="CC63" s="177">
        <v>22400</v>
      </c>
      <c r="CD63" s="166">
        <v>836</v>
      </c>
      <c r="CE63" s="177">
        <v>835</v>
      </c>
      <c r="CF63" s="166" t="s">
        <v>392</v>
      </c>
      <c r="CG63" s="166" t="s">
        <v>392</v>
      </c>
      <c r="CH63" s="166" t="s">
        <v>392</v>
      </c>
      <c r="CI63" s="166">
        <v>292</v>
      </c>
      <c r="CJ63" s="177">
        <v>292</v>
      </c>
      <c r="CK63" s="169" t="s">
        <v>392</v>
      </c>
      <c r="CL63" s="166" t="s">
        <v>392</v>
      </c>
      <c r="CM63" s="166" t="s">
        <v>392</v>
      </c>
      <c r="CN63" s="168">
        <v>14</v>
      </c>
      <c r="CO63" s="177">
        <v>14.3</v>
      </c>
      <c r="CP63" s="177">
        <v>7.94</v>
      </c>
      <c r="CQ63" s="168">
        <v>18.8</v>
      </c>
      <c r="CR63" s="168">
        <v>19</v>
      </c>
      <c r="CS63" s="166" t="s">
        <v>392</v>
      </c>
      <c r="CT63" s="166" t="s">
        <v>392</v>
      </c>
      <c r="CU63" s="166" t="s">
        <v>392</v>
      </c>
      <c r="CV63" s="168">
        <v>36.6</v>
      </c>
      <c r="CW63" s="168">
        <v>41.3</v>
      </c>
      <c r="CX63" s="178">
        <v>28.6</v>
      </c>
      <c r="CY63" s="166" t="s">
        <v>392</v>
      </c>
      <c r="CZ63" s="166" t="s">
        <v>392</v>
      </c>
      <c r="DA63" s="166" t="s">
        <v>392</v>
      </c>
      <c r="DB63" s="166" t="s">
        <v>392</v>
      </c>
      <c r="DC63" s="166" t="s">
        <v>392</v>
      </c>
      <c r="DD63" s="176">
        <v>7.76</v>
      </c>
      <c r="DE63" s="177" t="s">
        <v>392</v>
      </c>
      <c r="DF63" s="166" t="s">
        <v>392</v>
      </c>
      <c r="DG63" s="168">
        <v>54.5</v>
      </c>
      <c r="DH63" s="166" t="s">
        <v>392</v>
      </c>
      <c r="DI63" s="177" t="s">
        <v>392</v>
      </c>
      <c r="DJ63" s="166">
        <v>2460</v>
      </c>
      <c r="DK63" s="166">
        <v>6800</v>
      </c>
      <c r="DL63" s="166">
        <v>5880</v>
      </c>
      <c r="DM63" s="166">
        <v>330</v>
      </c>
      <c r="DN63" s="168">
        <v>77.8</v>
      </c>
      <c r="DO63" s="166">
        <v>841</v>
      </c>
      <c r="DP63" s="166">
        <v>534</v>
      </c>
      <c r="DQ63" s="168">
        <v>58.9</v>
      </c>
      <c r="DR63" s="166" t="s">
        <v>392</v>
      </c>
      <c r="DS63" s="166" t="s">
        <v>392</v>
      </c>
      <c r="DT63" s="177" t="s">
        <v>392</v>
      </c>
      <c r="DU63" s="166">
        <v>2210</v>
      </c>
      <c r="DV63" s="166">
        <v>13000</v>
      </c>
      <c r="DW63" s="166" t="s">
        <v>392</v>
      </c>
      <c r="DX63" s="166">
        <v>59700</v>
      </c>
      <c r="DY63" s="182">
        <v>82</v>
      </c>
      <c r="DZ63" s="177" t="s">
        <v>392</v>
      </c>
      <c r="EA63" s="180" t="s">
        <v>392</v>
      </c>
      <c r="EB63" s="166">
        <v>1070</v>
      </c>
      <c r="EC63" s="166">
        <v>3360</v>
      </c>
      <c r="ED63" s="166" t="s">
        <v>392</v>
      </c>
      <c r="EE63" s="166" t="s">
        <v>392</v>
      </c>
      <c r="EF63" s="166" t="s">
        <v>392</v>
      </c>
      <c r="EG63" s="166" t="s">
        <v>392</v>
      </c>
      <c r="EH63" s="20" t="s">
        <v>392</v>
      </c>
      <c r="EI63" s="166" t="s">
        <v>392</v>
      </c>
      <c r="EJ63" s="166" t="s">
        <v>392</v>
      </c>
      <c r="EK63" s="166" t="s">
        <v>392</v>
      </c>
      <c r="EL63" s="166" t="s">
        <v>392</v>
      </c>
      <c r="EM63" s="166" t="s">
        <v>392</v>
      </c>
      <c r="EN63" s="166" t="s">
        <v>392</v>
      </c>
      <c r="EO63" s="177" t="s">
        <v>392</v>
      </c>
      <c r="EP63" s="177" t="s">
        <v>392</v>
      </c>
      <c r="EQ63" s="177" t="s">
        <v>392</v>
      </c>
      <c r="ER63" s="177" t="s">
        <v>392</v>
      </c>
      <c r="ES63" s="177" t="s">
        <v>392</v>
      </c>
      <c r="ET63" s="177" t="s">
        <v>392</v>
      </c>
      <c r="EU63" s="177">
        <v>73.400000000000006</v>
      </c>
      <c r="EV63" s="177">
        <v>818</v>
      </c>
      <c r="EW63" s="177">
        <v>2480</v>
      </c>
      <c r="EX63" s="177">
        <v>2770</v>
      </c>
    </row>
    <row r="64" spans="1:154" x14ac:dyDescent="0.2">
      <c r="A64" s="166" t="s">
        <v>515</v>
      </c>
      <c r="B64" s="167" t="s">
        <v>401</v>
      </c>
      <c r="C64" s="166">
        <v>391</v>
      </c>
      <c r="D64" s="166">
        <v>115</v>
      </c>
      <c r="E64" s="168">
        <v>33.200000000000003</v>
      </c>
      <c r="F64" s="181">
        <v>33.25</v>
      </c>
      <c r="G64" s="166" t="s">
        <v>392</v>
      </c>
      <c r="H64" s="166" t="s">
        <v>392</v>
      </c>
      <c r="I64" s="166" t="s">
        <v>392</v>
      </c>
      <c r="J64" s="168">
        <v>15.6</v>
      </c>
      <c r="K64" s="169">
        <v>15.625</v>
      </c>
      <c r="L64" s="169" t="s">
        <v>392</v>
      </c>
      <c r="M64" s="166" t="s">
        <v>392</v>
      </c>
      <c r="N64" s="166" t="s">
        <v>392</v>
      </c>
      <c r="O64" s="170">
        <v>1.36</v>
      </c>
      <c r="P64" s="169">
        <v>1.375</v>
      </c>
      <c r="Q64" s="171">
        <v>0.6875</v>
      </c>
      <c r="R64" s="170">
        <v>2.44</v>
      </c>
      <c r="S64" s="172">
        <v>2.4375</v>
      </c>
      <c r="T64" s="166" t="s">
        <v>392</v>
      </c>
      <c r="U64" s="166" t="s">
        <v>392</v>
      </c>
      <c r="V64" s="166" t="s">
        <v>392</v>
      </c>
      <c r="W64" s="173">
        <v>3.23</v>
      </c>
      <c r="X64" s="174">
        <v>3.375</v>
      </c>
      <c r="Y64" s="175">
        <v>1.5</v>
      </c>
      <c r="Z64" s="166" t="s">
        <v>392</v>
      </c>
      <c r="AA64" s="166" t="s">
        <v>392</v>
      </c>
      <c r="AB64" s="166" t="s">
        <v>392</v>
      </c>
      <c r="AC64" s="166" t="s">
        <v>392</v>
      </c>
      <c r="AD64" s="166" t="s">
        <v>392</v>
      </c>
      <c r="AE64" s="176">
        <v>3.19</v>
      </c>
      <c r="AF64" s="166" t="s">
        <v>392</v>
      </c>
      <c r="AG64" s="166" t="s">
        <v>392</v>
      </c>
      <c r="AH64" s="168">
        <v>19.7</v>
      </c>
      <c r="AI64" s="166" t="s">
        <v>392</v>
      </c>
      <c r="AJ64" s="166" t="s">
        <v>392</v>
      </c>
      <c r="AK64" s="166">
        <v>20700</v>
      </c>
      <c r="AL64" s="166">
        <v>1450</v>
      </c>
      <c r="AM64" s="166">
        <v>1250</v>
      </c>
      <c r="AN64" s="168">
        <v>13.4</v>
      </c>
      <c r="AO64" s="166">
        <v>1550</v>
      </c>
      <c r="AP64" s="166">
        <v>310</v>
      </c>
      <c r="AQ64" s="166">
        <v>198</v>
      </c>
      <c r="AR64" s="170">
        <v>3.67</v>
      </c>
      <c r="AS64" s="166" t="s">
        <v>392</v>
      </c>
      <c r="AT64" s="166" t="s">
        <v>392</v>
      </c>
      <c r="AU64" s="166" t="s">
        <v>392</v>
      </c>
      <c r="AV64" s="166">
        <v>173</v>
      </c>
      <c r="AW64" s="166">
        <v>366000</v>
      </c>
      <c r="AX64" s="166" t="s">
        <v>392</v>
      </c>
      <c r="AY64" s="166">
        <v>120</v>
      </c>
      <c r="AZ64" s="177">
        <v>1140</v>
      </c>
      <c r="BA64" s="177" t="s">
        <v>392</v>
      </c>
      <c r="BB64" s="166" t="s">
        <v>392</v>
      </c>
      <c r="BC64" s="166">
        <v>267</v>
      </c>
      <c r="BD64" s="166">
        <v>722</v>
      </c>
      <c r="BE64" s="166" t="s">
        <v>392</v>
      </c>
      <c r="BF64" s="166" t="s">
        <v>392</v>
      </c>
      <c r="BG64" s="166" t="s">
        <v>392</v>
      </c>
      <c r="BH64" s="166" t="s">
        <v>392</v>
      </c>
      <c r="BI64" s="166" t="s">
        <v>392</v>
      </c>
      <c r="BJ64" s="166" t="s">
        <v>392</v>
      </c>
      <c r="BK64" s="166" t="s">
        <v>392</v>
      </c>
      <c r="BL64" s="166" t="s">
        <v>392</v>
      </c>
      <c r="BM64" s="166" t="s">
        <v>392</v>
      </c>
      <c r="BN64" s="166" t="s">
        <v>392</v>
      </c>
      <c r="BO64" s="166" t="s">
        <v>392</v>
      </c>
      <c r="BP64" s="166" t="s">
        <v>392</v>
      </c>
      <c r="BQ64" s="166" t="s">
        <v>392</v>
      </c>
      <c r="BR64" s="166" t="s">
        <v>392</v>
      </c>
      <c r="BS64" s="166" t="s">
        <v>392</v>
      </c>
      <c r="BT64" s="166" t="s">
        <v>392</v>
      </c>
      <c r="BU64" s="166" t="s">
        <v>392</v>
      </c>
      <c r="BV64" s="166">
        <v>4.37</v>
      </c>
      <c r="BW64" s="166">
        <v>30.8</v>
      </c>
      <c r="BX64" s="177">
        <v>109</v>
      </c>
      <c r="BY64" s="177">
        <v>125</v>
      </c>
      <c r="BZ64" s="166" t="s">
        <v>516</v>
      </c>
      <c r="CA64" s="166" t="s">
        <v>516</v>
      </c>
      <c r="CB64" s="166">
        <v>582</v>
      </c>
      <c r="CC64" s="177">
        <v>74200</v>
      </c>
      <c r="CD64" s="166">
        <v>843</v>
      </c>
      <c r="CE64" s="177">
        <v>845</v>
      </c>
      <c r="CF64" s="166" t="s">
        <v>392</v>
      </c>
      <c r="CG64" s="166" t="s">
        <v>392</v>
      </c>
      <c r="CH64" s="166" t="s">
        <v>392</v>
      </c>
      <c r="CI64" s="166">
        <v>396</v>
      </c>
      <c r="CJ64" s="177">
        <v>397</v>
      </c>
      <c r="CK64" s="169" t="s">
        <v>392</v>
      </c>
      <c r="CL64" s="166" t="s">
        <v>392</v>
      </c>
      <c r="CM64" s="166" t="s">
        <v>392</v>
      </c>
      <c r="CN64" s="168">
        <v>34.5</v>
      </c>
      <c r="CO64" s="177">
        <v>34.9</v>
      </c>
      <c r="CP64" s="177">
        <v>17.5</v>
      </c>
      <c r="CQ64" s="168">
        <v>62</v>
      </c>
      <c r="CR64" s="168">
        <v>61.9</v>
      </c>
      <c r="CS64" s="166" t="s">
        <v>392</v>
      </c>
      <c r="CT64" s="166" t="s">
        <v>392</v>
      </c>
      <c r="CU64" s="166" t="s">
        <v>392</v>
      </c>
      <c r="CV64" s="168">
        <v>82</v>
      </c>
      <c r="CW64" s="168">
        <v>85.7</v>
      </c>
      <c r="CX64" s="178">
        <v>38.1</v>
      </c>
      <c r="CY64" s="166" t="s">
        <v>392</v>
      </c>
      <c r="CZ64" s="166" t="s">
        <v>392</v>
      </c>
      <c r="DA64" s="166" t="s">
        <v>392</v>
      </c>
      <c r="DB64" s="166" t="s">
        <v>392</v>
      </c>
      <c r="DC64" s="166" t="s">
        <v>392</v>
      </c>
      <c r="DD64" s="176">
        <v>3.19</v>
      </c>
      <c r="DE64" s="177" t="s">
        <v>392</v>
      </c>
      <c r="DF64" s="166" t="s">
        <v>392</v>
      </c>
      <c r="DG64" s="168">
        <v>19.7</v>
      </c>
      <c r="DH64" s="166" t="s">
        <v>392</v>
      </c>
      <c r="DI64" s="177" t="s">
        <v>392</v>
      </c>
      <c r="DJ64" s="166">
        <v>8620</v>
      </c>
      <c r="DK64" s="166">
        <v>23800</v>
      </c>
      <c r="DL64" s="166">
        <v>20500</v>
      </c>
      <c r="DM64" s="166">
        <v>340</v>
      </c>
      <c r="DN64" s="166">
        <v>645</v>
      </c>
      <c r="DO64" s="166">
        <v>5080</v>
      </c>
      <c r="DP64" s="166">
        <v>3240</v>
      </c>
      <c r="DQ64" s="168">
        <v>93.2</v>
      </c>
      <c r="DR64" s="166" t="s">
        <v>392</v>
      </c>
      <c r="DS64" s="166" t="s">
        <v>392</v>
      </c>
      <c r="DT64" s="177" t="s">
        <v>392</v>
      </c>
      <c r="DU64" s="166">
        <v>72000</v>
      </c>
      <c r="DV64" s="166">
        <v>98300</v>
      </c>
      <c r="DW64" s="166" t="s">
        <v>392</v>
      </c>
      <c r="DX64" s="166">
        <v>77400</v>
      </c>
      <c r="DY64" s="20">
        <v>475</v>
      </c>
      <c r="DZ64" s="177" t="s">
        <v>392</v>
      </c>
      <c r="EA64" s="180" t="s">
        <v>392</v>
      </c>
      <c r="EB64" s="166">
        <v>4380</v>
      </c>
      <c r="EC64" s="166">
        <v>11800</v>
      </c>
      <c r="ED64" s="166" t="s">
        <v>392</v>
      </c>
      <c r="EE64" s="166" t="s">
        <v>392</v>
      </c>
      <c r="EF64" s="166" t="s">
        <v>392</v>
      </c>
      <c r="EG64" s="166" t="s">
        <v>392</v>
      </c>
      <c r="EH64" s="20" t="s">
        <v>392</v>
      </c>
      <c r="EI64" s="166" t="s">
        <v>392</v>
      </c>
      <c r="EJ64" s="166" t="s">
        <v>392</v>
      </c>
      <c r="EK64" s="166" t="s">
        <v>392</v>
      </c>
      <c r="EL64" s="166" t="s">
        <v>392</v>
      </c>
      <c r="EM64" s="166" t="s">
        <v>392</v>
      </c>
      <c r="EN64" s="166" t="s">
        <v>392</v>
      </c>
      <c r="EO64" s="177" t="s">
        <v>392</v>
      </c>
      <c r="EP64" s="177" t="s">
        <v>392</v>
      </c>
      <c r="EQ64" s="177" t="s">
        <v>392</v>
      </c>
      <c r="ER64" s="177" t="s">
        <v>392</v>
      </c>
      <c r="ES64" s="177" t="s">
        <v>392</v>
      </c>
      <c r="ET64" s="177" t="s">
        <v>392</v>
      </c>
      <c r="EU64" s="177">
        <v>111</v>
      </c>
      <c r="EV64" s="177">
        <v>782</v>
      </c>
      <c r="EW64" s="177">
        <v>2770</v>
      </c>
      <c r="EX64" s="177">
        <v>3180</v>
      </c>
    </row>
    <row r="65" spans="1:154" x14ac:dyDescent="0.2">
      <c r="A65" s="166" t="s">
        <v>517</v>
      </c>
      <c r="B65" s="167" t="s">
        <v>401</v>
      </c>
      <c r="C65" s="166">
        <v>357</v>
      </c>
      <c r="D65" s="166">
        <v>105</v>
      </c>
      <c r="E65" s="168">
        <v>32.799999999999997</v>
      </c>
      <c r="F65" s="181">
        <v>32.75</v>
      </c>
      <c r="G65" s="166" t="s">
        <v>392</v>
      </c>
      <c r="H65" s="166" t="s">
        <v>392</v>
      </c>
      <c r="I65" s="166" t="s">
        <v>392</v>
      </c>
      <c r="J65" s="168">
        <v>15.5</v>
      </c>
      <c r="K65" s="169">
        <v>15.5</v>
      </c>
      <c r="L65" s="169" t="s">
        <v>392</v>
      </c>
      <c r="M65" s="166" t="s">
        <v>392</v>
      </c>
      <c r="N65" s="166" t="s">
        <v>392</v>
      </c>
      <c r="O65" s="170">
        <v>1.24</v>
      </c>
      <c r="P65" s="169">
        <v>1.25</v>
      </c>
      <c r="Q65" s="171">
        <v>0.625</v>
      </c>
      <c r="R65" s="170">
        <v>2.2400000000000002</v>
      </c>
      <c r="S65" s="172">
        <v>2.25</v>
      </c>
      <c r="T65" s="166" t="s">
        <v>392</v>
      </c>
      <c r="U65" s="166" t="s">
        <v>392</v>
      </c>
      <c r="V65" s="166" t="s">
        <v>392</v>
      </c>
      <c r="W65" s="173">
        <v>3.03</v>
      </c>
      <c r="X65" s="174">
        <v>3.125</v>
      </c>
      <c r="Y65" s="175">
        <v>1.4375</v>
      </c>
      <c r="Z65" s="166" t="s">
        <v>392</v>
      </c>
      <c r="AA65" s="166" t="s">
        <v>392</v>
      </c>
      <c r="AB65" s="166" t="s">
        <v>392</v>
      </c>
      <c r="AC65" s="166" t="s">
        <v>392</v>
      </c>
      <c r="AD65" s="166" t="s">
        <v>392</v>
      </c>
      <c r="AE65" s="176">
        <v>3.45</v>
      </c>
      <c r="AF65" s="166" t="s">
        <v>392</v>
      </c>
      <c r="AG65" s="166" t="s">
        <v>392</v>
      </c>
      <c r="AH65" s="168">
        <v>21.6</v>
      </c>
      <c r="AI65" s="166" t="s">
        <v>392</v>
      </c>
      <c r="AJ65" s="166" t="s">
        <v>392</v>
      </c>
      <c r="AK65" s="166">
        <v>18700</v>
      </c>
      <c r="AL65" s="166">
        <v>1320</v>
      </c>
      <c r="AM65" s="166">
        <v>1140</v>
      </c>
      <c r="AN65" s="168">
        <v>13.3</v>
      </c>
      <c r="AO65" s="166">
        <v>1390</v>
      </c>
      <c r="AP65" s="166">
        <v>279</v>
      </c>
      <c r="AQ65" s="166">
        <v>179</v>
      </c>
      <c r="AR65" s="170">
        <v>3.64</v>
      </c>
      <c r="AS65" s="166" t="s">
        <v>392</v>
      </c>
      <c r="AT65" s="166" t="s">
        <v>392</v>
      </c>
      <c r="AU65" s="166" t="s">
        <v>392</v>
      </c>
      <c r="AV65" s="166">
        <v>134</v>
      </c>
      <c r="AW65" s="166">
        <v>324000</v>
      </c>
      <c r="AX65" s="166" t="s">
        <v>392</v>
      </c>
      <c r="AY65" s="166">
        <v>118</v>
      </c>
      <c r="AZ65" s="177">
        <v>1030</v>
      </c>
      <c r="BA65" s="177" t="s">
        <v>392</v>
      </c>
      <c r="BB65" s="166" t="s">
        <v>392</v>
      </c>
      <c r="BC65" s="166">
        <v>244</v>
      </c>
      <c r="BD65" s="166">
        <v>655</v>
      </c>
      <c r="BE65" s="166" t="s">
        <v>392</v>
      </c>
      <c r="BF65" s="166" t="s">
        <v>392</v>
      </c>
      <c r="BG65" s="166" t="s">
        <v>392</v>
      </c>
      <c r="BH65" s="166" t="s">
        <v>392</v>
      </c>
      <c r="BI65" s="166" t="s">
        <v>392</v>
      </c>
      <c r="BJ65" s="166" t="s">
        <v>392</v>
      </c>
      <c r="BK65" s="166" t="s">
        <v>392</v>
      </c>
      <c r="BL65" s="166" t="s">
        <v>392</v>
      </c>
      <c r="BM65" s="166" t="s">
        <v>392</v>
      </c>
      <c r="BN65" s="166" t="s">
        <v>392</v>
      </c>
      <c r="BO65" s="166" t="s">
        <v>392</v>
      </c>
      <c r="BP65" s="166" t="s">
        <v>392</v>
      </c>
      <c r="BQ65" s="166" t="s">
        <v>392</v>
      </c>
      <c r="BR65" s="166" t="s">
        <v>392</v>
      </c>
      <c r="BS65" s="166" t="s">
        <v>392</v>
      </c>
      <c r="BT65" s="166" t="s">
        <v>392</v>
      </c>
      <c r="BU65" s="166" t="s">
        <v>392</v>
      </c>
      <c r="BV65" s="166">
        <v>4.3099999999999996</v>
      </c>
      <c r="BW65" s="166">
        <v>30.6</v>
      </c>
      <c r="BX65" s="177">
        <v>108</v>
      </c>
      <c r="BY65" s="177">
        <v>124</v>
      </c>
      <c r="BZ65" s="166" t="s">
        <v>518</v>
      </c>
      <c r="CA65" s="166" t="s">
        <v>518</v>
      </c>
      <c r="CB65" s="166">
        <v>531</v>
      </c>
      <c r="CC65" s="177">
        <v>67700</v>
      </c>
      <c r="CD65" s="166">
        <v>833</v>
      </c>
      <c r="CE65" s="177">
        <v>832</v>
      </c>
      <c r="CF65" s="166" t="s">
        <v>392</v>
      </c>
      <c r="CG65" s="166" t="s">
        <v>392</v>
      </c>
      <c r="CH65" s="166" t="s">
        <v>392</v>
      </c>
      <c r="CI65" s="166">
        <v>394</v>
      </c>
      <c r="CJ65" s="177">
        <v>394</v>
      </c>
      <c r="CK65" s="169" t="s">
        <v>392</v>
      </c>
      <c r="CL65" s="166" t="s">
        <v>392</v>
      </c>
      <c r="CM65" s="166" t="s">
        <v>392</v>
      </c>
      <c r="CN65" s="168">
        <v>31.5</v>
      </c>
      <c r="CO65" s="177">
        <v>31.8</v>
      </c>
      <c r="CP65" s="177">
        <v>15.9</v>
      </c>
      <c r="CQ65" s="168">
        <v>56.9</v>
      </c>
      <c r="CR65" s="168">
        <v>57.2</v>
      </c>
      <c r="CS65" s="166" t="s">
        <v>392</v>
      </c>
      <c r="CT65" s="166" t="s">
        <v>392</v>
      </c>
      <c r="CU65" s="166" t="s">
        <v>392</v>
      </c>
      <c r="CV65" s="168">
        <v>77</v>
      </c>
      <c r="CW65" s="168">
        <v>79.400000000000006</v>
      </c>
      <c r="CX65" s="178">
        <v>36.5</v>
      </c>
      <c r="CY65" s="166" t="s">
        <v>392</v>
      </c>
      <c r="CZ65" s="166" t="s">
        <v>392</v>
      </c>
      <c r="DA65" s="166" t="s">
        <v>392</v>
      </c>
      <c r="DB65" s="166" t="s">
        <v>392</v>
      </c>
      <c r="DC65" s="166" t="s">
        <v>392</v>
      </c>
      <c r="DD65" s="176">
        <v>3.45</v>
      </c>
      <c r="DE65" s="177" t="s">
        <v>392</v>
      </c>
      <c r="DF65" s="166" t="s">
        <v>392</v>
      </c>
      <c r="DG65" s="168">
        <v>21.6</v>
      </c>
      <c r="DH65" s="166" t="s">
        <v>392</v>
      </c>
      <c r="DI65" s="177" t="s">
        <v>392</v>
      </c>
      <c r="DJ65" s="166">
        <v>7780</v>
      </c>
      <c r="DK65" s="166">
        <v>21600</v>
      </c>
      <c r="DL65" s="166">
        <v>18700</v>
      </c>
      <c r="DM65" s="166">
        <v>338</v>
      </c>
      <c r="DN65" s="166">
        <v>579</v>
      </c>
      <c r="DO65" s="166">
        <v>4570</v>
      </c>
      <c r="DP65" s="166">
        <v>2930</v>
      </c>
      <c r="DQ65" s="168">
        <v>92.5</v>
      </c>
      <c r="DR65" s="166" t="s">
        <v>392</v>
      </c>
      <c r="DS65" s="166" t="s">
        <v>392</v>
      </c>
      <c r="DT65" s="177" t="s">
        <v>392</v>
      </c>
      <c r="DU65" s="166">
        <v>55800</v>
      </c>
      <c r="DV65" s="166">
        <v>87000</v>
      </c>
      <c r="DW65" s="166" t="s">
        <v>392</v>
      </c>
      <c r="DX65" s="166">
        <v>76100</v>
      </c>
      <c r="DY65" s="20">
        <v>429</v>
      </c>
      <c r="DZ65" s="177" t="s">
        <v>392</v>
      </c>
      <c r="EA65" s="180" t="s">
        <v>392</v>
      </c>
      <c r="EB65" s="166">
        <v>4000</v>
      </c>
      <c r="EC65" s="166">
        <v>10700</v>
      </c>
      <c r="ED65" s="166" t="s">
        <v>392</v>
      </c>
      <c r="EE65" s="166" t="s">
        <v>392</v>
      </c>
      <c r="EF65" s="166" t="s">
        <v>392</v>
      </c>
      <c r="EG65" s="166" t="s">
        <v>392</v>
      </c>
      <c r="EH65" s="20" t="s">
        <v>392</v>
      </c>
      <c r="EI65" s="166" t="s">
        <v>392</v>
      </c>
      <c r="EJ65" s="166" t="s">
        <v>392</v>
      </c>
      <c r="EK65" s="166" t="s">
        <v>392</v>
      </c>
      <c r="EL65" s="166" t="s">
        <v>392</v>
      </c>
      <c r="EM65" s="166" t="s">
        <v>392</v>
      </c>
      <c r="EN65" s="166" t="s">
        <v>392</v>
      </c>
      <c r="EO65" s="177" t="s">
        <v>392</v>
      </c>
      <c r="EP65" s="177" t="s">
        <v>392</v>
      </c>
      <c r="EQ65" s="177" t="s">
        <v>392</v>
      </c>
      <c r="ER65" s="177" t="s">
        <v>392</v>
      </c>
      <c r="ES65" s="177" t="s">
        <v>392</v>
      </c>
      <c r="ET65" s="177" t="s">
        <v>392</v>
      </c>
      <c r="EU65" s="177">
        <v>109</v>
      </c>
      <c r="EV65" s="177">
        <v>777</v>
      </c>
      <c r="EW65" s="177">
        <v>2740</v>
      </c>
      <c r="EX65" s="177">
        <v>3150</v>
      </c>
    </row>
    <row r="66" spans="1:154" x14ac:dyDescent="0.2">
      <c r="A66" s="166" t="s">
        <v>519</v>
      </c>
      <c r="B66" s="167" t="s">
        <v>401</v>
      </c>
      <c r="C66" s="166">
        <v>326</v>
      </c>
      <c r="D66" s="168">
        <v>95.9</v>
      </c>
      <c r="E66" s="168">
        <v>32.4</v>
      </c>
      <c r="F66" s="181">
        <v>32.375</v>
      </c>
      <c r="G66" s="166" t="s">
        <v>392</v>
      </c>
      <c r="H66" s="166" t="s">
        <v>392</v>
      </c>
      <c r="I66" s="166" t="s">
        <v>392</v>
      </c>
      <c r="J66" s="168">
        <v>15.4</v>
      </c>
      <c r="K66" s="169">
        <v>15.375</v>
      </c>
      <c r="L66" s="169" t="s">
        <v>392</v>
      </c>
      <c r="M66" s="166" t="s">
        <v>392</v>
      </c>
      <c r="N66" s="166" t="s">
        <v>392</v>
      </c>
      <c r="O66" s="170">
        <v>1.1399999999999999</v>
      </c>
      <c r="P66" s="169">
        <v>1.125</v>
      </c>
      <c r="Q66" s="171">
        <v>0.5625</v>
      </c>
      <c r="R66" s="170">
        <v>2.0499999999999998</v>
      </c>
      <c r="S66" s="172">
        <v>2.0625</v>
      </c>
      <c r="T66" s="166" t="s">
        <v>392</v>
      </c>
      <c r="U66" s="166" t="s">
        <v>392</v>
      </c>
      <c r="V66" s="166" t="s">
        <v>392</v>
      </c>
      <c r="W66" s="173">
        <v>2.84</v>
      </c>
      <c r="X66" s="174">
        <v>2.9375</v>
      </c>
      <c r="Y66" s="175">
        <v>1.375</v>
      </c>
      <c r="Z66" s="166" t="s">
        <v>392</v>
      </c>
      <c r="AA66" s="166" t="s">
        <v>392</v>
      </c>
      <c r="AB66" s="166" t="s">
        <v>392</v>
      </c>
      <c r="AC66" s="166" t="s">
        <v>392</v>
      </c>
      <c r="AD66" s="166" t="s">
        <v>392</v>
      </c>
      <c r="AE66" s="176">
        <v>3.75</v>
      </c>
      <c r="AF66" s="166" t="s">
        <v>392</v>
      </c>
      <c r="AG66" s="166" t="s">
        <v>392</v>
      </c>
      <c r="AH66" s="168">
        <v>23.4</v>
      </c>
      <c r="AI66" s="166" t="s">
        <v>392</v>
      </c>
      <c r="AJ66" s="166" t="s">
        <v>392</v>
      </c>
      <c r="AK66" s="166">
        <v>16800</v>
      </c>
      <c r="AL66" s="166">
        <v>1190</v>
      </c>
      <c r="AM66" s="166">
        <v>1040</v>
      </c>
      <c r="AN66" s="168">
        <v>13.2</v>
      </c>
      <c r="AO66" s="166">
        <v>1240</v>
      </c>
      <c r="AP66" s="166">
        <v>252</v>
      </c>
      <c r="AQ66" s="166">
        <v>162</v>
      </c>
      <c r="AR66" s="170">
        <v>3.6</v>
      </c>
      <c r="AS66" s="166" t="s">
        <v>392</v>
      </c>
      <c r="AT66" s="166" t="s">
        <v>392</v>
      </c>
      <c r="AU66" s="166" t="s">
        <v>392</v>
      </c>
      <c r="AV66" s="166">
        <v>103</v>
      </c>
      <c r="AW66" s="166">
        <v>287000</v>
      </c>
      <c r="AX66" s="166" t="s">
        <v>392</v>
      </c>
      <c r="AY66" s="166">
        <v>117</v>
      </c>
      <c r="AZ66" s="177">
        <v>922</v>
      </c>
      <c r="BA66" s="177" t="s">
        <v>392</v>
      </c>
      <c r="BB66" s="166" t="s">
        <v>392</v>
      </c>
      <c r="BC66" s="166">
        <v>222</v>
      </c>
      <c r="BD66" s="166">
        <v>593</v>
      </c>
      <c r="BE66" s="166" t="s">
        <v>392</v>
      </c>
      <c r="BF66" s="166" t="s">
        <v>392</v>
      </c>
      <c r="BG66" s="166" t="s">
        <v>392</v>
      </c>
      <c r="BH66" s="166" t="s">
        <v>392</v>
      </c>
      <c r="BI66" s="166" t="s">
        <v>392</v>
      </c>
      <c r="BJ66" s="166" t="s">
        <v>392</v>
      </c>
      <c r="BK66" s="166" t="s">
        <v>392</v>
      </c>
      <c r="BL66" s="166" t="s">
        <v>392</v>
      </c>
      <c r="BM66" s="166" t="s">
        <v>392</v>
      </c>
      <c r="BN66" s="166" t="s">
        <v>392</v>
      </c>
      <c r="BO66" s="166" t="s">
        <v>392</v>
      </c>
      <c r="BP66" s="166" t="s">
        <v>392</v>
      </c>
      <c r="BQ66" s="166" t="s">
        <v>392</v>
      </c>
      <c r="BR66" s="166" t="s">
        <v>392</v>
      </c>
      <c r="BS66" s="166" t="s">
        <v>392</v>
      </c>
      <c r="BT66" s="166" t="s">
        <v>392</v>
      </c>
      <c r="BU66" s="166" t="s">
        <v>392</v>
      </c>
      <c r="BV66" s="166">
        <v>4.26</v>
      </c>
      <c r="BW66" s="166">
        <v>30.4</v>
      </c>
      <c r="BX66" s="177">
        <v>108</v>
      </c>
      <c r="BY66" s="177">
        <v>123</v>
      </c>
      <c r="BZ66" s="166" t="s">
        <v>520</v>
      </c>
      <c r="CA66" s="166" t="s">
        <v>520</v>
      </c>
      <c r="CB66" s="166">
        <v>484</v>
      </c>
      <c r="CC66" s="177">
        <v>61900</v>
      </c>
      <c r="CD66" s="166">
        <v>823</v>
      </c>
      <c r="CE66" s="177">
        <v>822</v>
      </c>
      <c r="CF66" s="166" t="s">
        <v>392</v>
      </c>
      <c r="CG66" s="166" t="s">
        <v>392</v>
      </c>
      <c r="CH66" s="166" t="s">
        <v>392</v>
      </c>
      <c r="CI66" s="166">
        <v>391</v>
      </c>
      <c r="CJ66" s="177">
        <v>391</v>
      </c>
      <c r="CK66" s="169" t="s">
        <v>392</v>
      </c>
      <c r="CL66" s="166" t="s">
        <v>392</v>
      </c>
      <c r="CM66" s="166" t="s">
        <v>392</v>
      </c>
      <c r="CN66" s="168">
        <v>29</v>
      </c>
      <c r="CO66" s="177">
        <v>28.6</v>
      </c>
      <c r="CP66" s="177">
        <v>14.3</v>
      </c>
      <c r="CQ66" s="168">
        <v>52.1</v>
      </c>
      <c r="CR66" s="168">
        <v>52.4</v>
      </c>
      <c r="CS66" s="166" t="s">
        <v>392</v>
      </c>
      <c r="CT66" s="166" t="s">
        <v>392</v>
      </c>
      <c r="CU66" s="166" t="s">
        <v>392</v>
      </c>
      <c r="CV66" s="168">
        <v>72.099999999999994</v>
      </c>
      <c r="CW66" s="168">
        <v>74.599999999999994</v>
      </c>
      <c r="CX66" s="178">
        <v>34.9</v>
      </c>
      <c r="CY66" s="166" t="s">
        <v>392</v>
      </c>
      <c r="CZ66" s="166" t="s">
        <v>392</v>
      </c>
      <c r="DA66" s="166" t="s">
        <v>392</v>
      </c>
      <c r="DB66" s="166" t="s">
        <v>392</v>
      </c>
      <c r="DC66" s="166" t="s">
        <v>392</v>
      </c>
      <c r="DD66" s="176">
        <v>3.75</v>
      </c>
      <c r="DE66" s="177" t="s">
        <v>392</v>
      </c>
      <c r="DF66" s="166" t="s">
        <v>392</v>
      </c>
      <c r="DG66" s="168">
        <v>23.4</v>
      </c>
      <c r="DH66" s="166" t="s">
        <v>392</v>
      </c>
      <c r="DI66" s="177" t="s">
        <v>392</v>
      </c>
      <c r="DJ66" s="166">
        <v>6990</v>
      </c>
      <c r="DK66" s="166">
        <v>19500</v>
      </c>
      <c r="DL66" s="166">
        <v>17000</v>
      </c>
      <c r="DM66" s="166">
        <v>335</v>
      </c>
      <c r="DN66" s="166">
        <v>516</v>
      </c>
      <c r="DO66" s="166">
        <v>4130</v>
      </c>
      <c r="DP66" s="166">
        <v>2650</v>
      </c>
      <c r="DQ66" s="168">
        <v>91.4</v>
      </c>
      <c r="DR66" s="166" t="s">
        <v>392</v>
      </c>
      <c r="DS66" s="166" t="s">
        <v>392</v>
      </c>
      <c r="DT66" s="177" t="s">
        <v>392</v>
      </c>
      <c r="DU66" s="166">
        <v>42900</v>
      </c>
      <c r="DV66" s="166">
        <v>77100</v>
      </c>
      <c r="DW66" s="166" t="s">
        <v>392</v>
      </c>
      <c r="DX66" s="166">
        <v>75500</v>
      </c>
      <c r="DY66" s="20">
        <v>384</v>
      </c>
      <c r="DZ66" s="177" t="s">
        <v>392</v>
      </c>
      <c r="EA66" s="180" t="s">
        <v>392</v>
      </c>
      <c r="EB66" s="166">
        <v>3640</v>
      </c>
      <c r="EC66" s="166">
        <v>9720</v>
      </c>
      <c r="ED66" s="166" t="s">
        <v>392</v>
      </c>
      <c r="EE66" s="166" t="s">
        <v>392</v>
      </c>
      <c r="EF66" s="166" t="s">
        <v>392</v>
      </c>
      <c r="EG66" s="166" t="s">
        <v>392</v>
      </c>
      <c r="EH66" s="20" t="s">
        <v>392</v>
      </c>
      <c r="EI66" s="166" t="s">
        <v>392</v>
      </c>
      <c r="EJ66" s="166" t="s">
        <v>392</v>
      </c>
      <c r="EK66" s="166" t="s">
        <v>392</v>
      </c>
      <c r="EL66" s="166" t="s">
        <v>392</v>
      </c>
      <c r="EM66" s="166" t="s">
        <v>392</v>
      </c>
      <c r="EN66" s="166" t="s">
        <v>392</v>
      </c>
      <c r="EO66" s="177" t="s">
        <v>392</v>
      </c>
      <c r="EP66" s="177" t="s">
        <v>392</v>
      </c>
      <c r="EQ66" s="177" t="s">
        <v>392</v>
      </c>
      <c r="ER66" s="177" t="s">
        <v>392</v>
      </c>
      <c r="ES66" s="177" t="s">
        <v>392</v>
      </c>
      <c r="ET66" s="177" t="s">
        <v>392</v>
      </c>
      <c r="EU66" s="177">
        <v>108</v>
      </c>
      <c r="EV66" s="177">
        <v>772</v>
      </c>
      <c r="EW66" s="177">
        <v>2740</v>
      </c>
      <c r="EX66" s="177">
        <v>3120</v>
      </c>
    </row>
    <row r="67" spans="1:154" x14ac:dyDescent="0.2">
      <c r="A67" s="166" t="s">
        <v>521</v>
      </c>
      <c r="B67" s="167" t="s">
        <v>204</v>
      </c>
      <c r="C67" s="166">
        <v>292</v>
      </c>
      <c r="D67" s="168">
        <v>86</v>
      </c>
      <c r="E67" s="168">
        <v>32</v>
      </c>
      <c r="F67" s="181">
        <v>32</v>
      </c>
      <c r="G67" s="166" t="s">
        <v>392</v>
      </c>
      <c r="H67" s="166" t="s">
        <v>392</v>
      </c>
      <c r="I67" s="166" t="s">
        <v>392</v>
      </c>
      <c r="J67" s="168">
        <v>15.3</v>
      </c>
      <c r="K67" s="169">
        <v>15.25</v>
      </c>
      <c r="L67" s="169" t="s">
        <v>392</v>
      </c>
      <c r="M67" s="166" t="s">
        <v>392</v>
      </c>
      <c r="N67" s="166" t="s">
        <v>392</v>
      </c>
      <c r="O67" s="170">
        <v>1.02</v>
      </c>
      <c r="P67" s="169">
        <v>1</v>
      </c>
      <c r="Q67" s="171">
        <v>0.5</v>
      </c>
      <c r="R67" s="170">
        <v>1.85</v>
      </c>
      <c r="S67" s="172">
        <v>1.875</v>
      </c>
      <c r="T67" s="166" t="s">
        <v>392</v>
      </c>
      <c r="U67" s="166" t="s">
        <v>392</v>
      </c>
      <c r="V67" s="166" t="s">
        <v>392</v>
      </c>
      <c r="W67" s="173">
        <v>2.64</v>
      </c>
      <c r="X67" s="174">
        <v>2.75</v>
      </c>
      <c r="Y67" s="175">
        <v>1.3125</v>
      </c>
      <c r="Z67" s="166" t="s">
        <v>392</v>
      </c>
      <c r="AA67" s="166" t="s">
        <v>392</v>
      </c>
      <c r="AB67" s="166" t="s">
        <v>392</v>
      </c>
      <c r="AC67" s="166" t="s">
        <v>392</v>
      </c>
      <c r="AD67" s="166" t="s">
        <v>392</v>
      </c>
      <c r="AE67" s="176">
        <v>4.12</v>
      </c>
      <c r="AF67" s="166" t="s">
        <v>392</v>
      </c>
      <c r="AG67" s="166" t="s">
        <v>392</v>
      </c>
      <c r="AH67" s="168">
        <v>26.2</v>
      </c>
      <c r="AI67" s="166" t="s">
        <v>392</v>
      </c>
      <c r="AJ67" s="166" t="s">
        <v>392</v>
      </c>
      <c r="AK67" s="166">
        <v>14900</v>
      </c>
      <c r="AL67" s="166">
        <v>1060</v>
      </c>
      <c r="AM67" s="166">
        <v>930</v>
      </c>
      <c r="AN67" s="168">
        <v>13.2</v>
      </c>
      <c r="AO67" s="166">
        <v>1100</v>
      </c>
      <c r="AP67" s="166">
        <v>223</v>
      </c>
      <c r="AQ67" s="166">
        <v>144</v>
      </c>
      <c r="AR67" s="170">
        <v>3.58</v>
      </c>
      <c r="AS67" s="166" t="s">
        <v>392</v>
      </c>
      <c r="AT67" s="166" t="s">
        <v>392</v>
      </c>
      <c r="AU67" s="166" t="s">
        <v>392</v>
      </c>
      <c r="AV67" s="168">
        <v>75.2</v>
      </c>
      <c r="AW67" s="166">
        <v>250000</v>
      </c>
      <c r="AX67" s="166" t="s">
        <v>392</v>
      </c>
      <c r="AY67" s="166">
        <v>115</v>
      </c>
      <c r="AZ67" s="177">
        <v>816</v>
      </c>
      <c r="BA67" s="177" t="s">
        <v>392</v>
      </c>
      <c r="BB67" s="166" t="s">
        <v>392</v>
      </c>
      <c r="BC67" s="166">
        <v>199</v>
      </c>
      <c r="BD67" s="166">
        <v>529</v>
      </c>
      <c r="BE67" s="166" t="s">
        <v>392</v>
      </c>
      <c r="BF67" s="166" t="s">
        <v>392</v>
      </c>
      <c r="BG67" s="166" t="s">
        <v>392</v>
      </c>
      <c r="BH67" s="166" t="s">
        <v>392</v>
      </c>
      <c r="BI67" s="166" t="s">
        <v>392</v>
      </c>
      <c r="BJ67" s="166" t="s">
        <v>392</v>
      </c>
      <c r="BK67" s="166" t="s">
        <v>392</v>
      </c>
      <c r="BL67" s="166" t="s">
        <v>392</v>
      </c>
      <c r="BM67" s="166" t="s">
        <v>392</v>
      </c>
      <c r="BN67" s="166" t="s">
        <v>392</v>
      </c>
      <c r="BO67" s="166" t="s">
        <v>392</v>
      </c>
      <c r="BP67" s="166" t="s">
        <v>392</v>
      </c>
      <c r="BQ67" s="166" t="s">
        <v>392</v>
      </c>
      <c r="BR67" s="166" t="s">
        <v>392</v>
      </c>
      <c r="BS67" s="166" t="s">
        <v>392</v>
      </c>
      <c r="BT67" s="166" t="s">
        <v>392</v>
      </c>
      <c r="BU67" s="166" t="s">
        <v>392</v>
      </c>
      <c r="BV67" s="166">
        <v>4.22</v>
      </c>
      <c r="BW67" s="166">
        <v>30.2</v>
      </c>
      <c r="BX67" s="177">
        <v>107</v>
      </c>
      <c r="BY67" s="177">
        <v>122</v>
      </c>
      <c r="BZ67" s="166" t="s">
        <v>522</v>
      </c>
      <c r="CA67" s="166" t="s">
        <v>522</v>
      </c>
      <c r="CB67" s="166">
        <v>434</v>
      </c>
      <c r="CC67" s="177">
        <v>55500</v>
      </c>
      <c r="CD67" s="166">
        <v>813</v>
      </c>
      <c r="CE67" s="177">
        <v>813</v>
      </c>
      <c r="CF67" s="166" t="s">
        <v>392</v>
      </c>
      <c r="CG67" s="166" t="s">
        <v>392</v>
      </c>
      <c r="CH67" s="166" t="s">
        <v>392</v>
      </c>
      <c r="CI67" s="166">
        <v>389</v>
      </c>
      <c r="CJ67" s="177">
        <v>387</v>
      </c>
      <c r="CK67" s="169" t="s">
        <v>392</v>
      </c>
      <c r="CL67" s="166" t="s">
        <v>392</v>
      </c>
      <c r="CM67" s="166" t="s">
        <v>392</v>
      </c>
      <c r="CN67" s="168">
        <v>25.9</v>
      </c>
      <c r="CO67" s="177">
        <v>25.4</v>
      </c>
      <c r="CP67" s="177">
        <v>12.7</v>
      </c>
      <c r="CQ67" s="168">
        <v>47</v>
      </c>
      <c r="CR67" s="168">
        <v>47.6</v>
      </c>
      <c r="CS67" s="166" t="s">
        <v>392</v>
      </c>
      <c r="CT67" s="166" t="s">
        <v>392</v>
      </c>
      <c r="CU67" s="166" t="s">
        <v>392</v>
      </c>
      <c r="CV67" s="168">
        <v>67.099999999999994</v>
      </c>
      <c r="CW67" s="168">
        <v>69.900000000000006</v>
      </c>
      <c r="CX67" s="178">
        <v>33.299999999999997</v>
      </c>
      <c r="CY67" s="166" t="s">
        <v>392</v>
      </c>
      <c r="CZ67" s="166" t="s">
        <v>392</v>
      </c>
      <c r="DA67" s="166" t="s">
        <v>392</v>
      </c>
      <c r="DB67" s="166" t="s">
        <v>392</v>
      </c>
      <c r="DC67" s="166" t="s">
        <v>392</v>
      </c>
      <c r="DD67" s="176">
        <v>4.12</v>
      </c>
      <c r="DE67" s="177" t="s">
        <v>392</v>
      </c>
      <c r="DF67" s="166" t="s">
        <v>392</v>
      </c>
      <c r="DG67" s="168">
        <v>26.2</v>
      </c>
      <c r="DH67" s="166" t="s">
        <v>392</v>
      </c>
      <c r="DI67" s="177" t="s">
        <v>392</v>
      </c>
      <c r="DJ67" s="166">
        <v>6200</v>
      </c>
      <c r="DK67" s="166">
        <v>17400</v>
      </c>
      <c r="DL67" s="166">
        <v>15200</v>
      </c>
      <c r="DM67" s="166">
        <v>335</v>
      </c>
      <c r="DN67" s="166">
        <v>458</v>
      </c>
      <c r="DO67" s="166">
        <v>3650</v>
      </c>
      <c r="DP67" s="166">
        <v>2360</v>
      </c>
      <c r="DQ67" s="168">
        <v>90.9</v>
      </c>
      <c r="DR67" s="166" t="s">
        <v>392</v>
      </c>
      <c r="DS67" s="166" t="s">
        <v>392</v>
      </c>
      <c r="DT67" s="177" t="s">
        <v>392</v>
      </c>
      <c r="DU67" s="166">
        <v>31300</v>
      </c>
      <c r="DV67" s="166">
        <v>67100</v>
      </c>
      <c r="DW67" s="166" t="s">
        <v>392</v>
      </c>
      <c r="DX67" s="166">
        <v>74200</v>
      </c>
      <c r="DY67" s="20">
        <v>340</v>
      </c>
      <c r="DZ67" s="177" t="s">
        <v>392</v>
      </c>
      <c r="EA67" s="180" t="s">
        <v>392</v>
      </c>
      <c r="EB67" s="166">
        <v>3260</v>
      </c>
      <c r="EC67" s="166">
        <v>8670</v>
      </c>
      <c r="ED67" s="166" t="s">
        <v>392</v>
      </c>
      <c r="EE67" s="166" t="s">
        <v>392</v>
      </c>
      <c r="EF67" s="166" t="s">
        <v>392</v>
      </c>
      <c r="EG67" s="166" t="s">
        <v>392</v>
      </c>
      <c r="EH67" s="20" t="s">
        <v>392</v>
      </c>
      <c r="EI67" s="166" t="s">
        <v>392</v>
      </c>
      <c r="EJ67" s="166" t="s">
        <v>392</v>
      </c>
      <c r="EK67" s="166" t="s">
        <v>392</v>
      </c>
      <c r="EL67" s="166" t="s">
        <v>392</v>
      </c>
      <c r="EM67" s="166" t="s">
        <v>392</v>
      </c>
      <c r="EN67" s="166" t="s">
        <v>392</v>
      </c>
      <c r="EO67" s="177" t="s">
        <v>392</v>
      </c>
      <c r="EP67" s="177" t="s">
        <v>392</v>
      </c>
      <c r="EQ67" s="177" t="s">
        <v>392</v>
      </c>
      <c r="ER67" s="177" t="s">
        <v>392</v>
      </c>
      <c r="ES67" s="177" t="s">
        <v>392</v>
      </c>
      <c r="ET67" s="177" t="s">
        <v>392</v>
      </c>
      <c r="EU67" s="177">
        <v>107</v>
      </c>
      <c r="EV67" s="177">
        <v>767</v>
      </c>
      <c r="EW67" s="177">
        <v>2720</v>
      </c>
      <c r="EX67" s="177">
        <v>3100</v>
      </c>
    </row>
    <row r="68" spans="1:154" x14ac:dyDescent="0.2">
      <c r="A68" s="166" t="s">
        <v>523</v>
      </c>
      <c r="B68" s="167" t="s">
        <v>204</v>
      </c>
      <c r="C68" s="166">
        <v>261</v>
      </c>
      <c r="D68" s="168">
        <v>77</v>
      </c>
      <c r="E68" s="168">
        <v>31.6</v>
      </c>
      <c r="F68" s="181">
        <v>31.625</v>
      </c>
      <c r="G68" s="166" t="s">
        <v>392</v>
      </c>
      <c r="H68" s="166" t="s">
        <v>392</v>
      </c>
      <c r="I68" s="166" t="s">
        <v>392</v>
      </c>
      <c r="J68" s="168">
        <v>15.2</v>
      </c>
      <c r="K68" s="169">
        <v>15.125</v>
      </c>
      <c r="L68" s="169" t="s">
        <v>392</v>
      </c>
      <c r="M68" s="166" t="s">
        <v>392</v>
      </c>
      <c r="N68" s="166" t="s">
        <v>392</v>
      </c>
      <c r="O68" s="179">
        <v>0.93</v>
      </c>
      <c r="P68" s="169">
        <v>0.9375</v>
      </c>
      <c r="Q68" s="171">
        <v>0.5</v>
      </c>
      <c r="R68" s="170">
        <v>1.65</v>
      </c>
      <c r="S68" s="172">
        <v>1.625</v>
      </c>
      <c r="T68" s="166" t="s">
        <v>392</v>
      </c>
      <c r="U68" s="166" t="s">
        <v>392</v>
      </c>
      <c r="V68" s="166" t="s">
        <v>392</v>
      </c>
      <c r="W68" s="173">
        <v>2.44</v>
      </c>
      <c r="X68" s="174">
        <v>2.5625</v>
      </c>
      <c r="Y68" s="175">
        <v>1.3125</v>
      </c>
      <c r="Z68" s="166" t="s">
        <v>392</v>
      </c>
      <c r="AA68" s="166" t="s">
        <v>392</v>
      </c>
      <c r="AB68" s="166" t="s">
        <v>392</v>
      </c>
      <c r="AC68" s="166" t="s">
        <v>392</v>
      </c>
      <c r="AD68" s="166" t="s">
        <v>392</v>
      </c>
      <c r="AE68" s="176">
        <v>4.59</v>
      </c>
      <c r="AF68" s="166" t="s">
        <v>392</v>
      </c>
      <c r="AG68" s="166" t="s">
        <v>392</v>
      </c>
      <c r="AH68" s="168">
        <v>28.7</v>
      </c>
      <c r="AI68" s="166" t="s">
        <v>392</v>
      </c>
      <c r="AJ68" s="166" t="s">
        <v>392</v>
      </c>
      <c r="AK68" s="166">
        <v>13100</v>
      </c>
      <c r="AL68" s="166">
        <v>943</v>
      </c>
      <c r="AM68" s="166">
        <v>829</v>
      </c>
      <c r="AN68" s="168">
        <v>13.1</v>
      </c>
      <c r="AO68" s="166">
        <v>959</v>
      </c>
      <c r="AP68" s="166">
        <v>196</v>
      </c>
      <c r="AQ68" s="166">
        <v>127</v>
      </c>
      <c r="AR68" s="170">
        <v>3.53</v>
      </c>
      <c r="AS68" s="166" t="s">
        <v>392</v>
      </c>
      <c r="AT68" s="166" t="s">
        <v>392</v>
      </c>
      <c r="AU68" s="166" t="s">
        <v>392</v>
      </c>
      <c r="AV68" s="168">
        <v>54.1</v>
      </c>
      <c r="AW68" s="166">
        <v>215000</v>
      </c>
      <c r="AX68" s="166" t="s">
        <v>392</v>
      </c>
      <c r="AY68" s="166">
        <v>114</v>
      </c>
      <c r="AZ68" s="177">
        <v>714</v>
      </c>
      <c r="BA68" s="177" t="s">
        <v>392</v>
      </c>
      <c r="BB68" s="166" t="s">
        <v>392</v>
      </c>
      <c r="BC68" s="166">
        <v>176</v>
      </c>
      <c r="BD68" s="166">
        <v>469</v>
      </c>
      <c r="BE68" s="166" t="s">
        <v>392</v>
      </c>
      <c r="BF68" s="166" t="s">
        <v>392</v>
      </c>
      <c r="BG68" s="166" t="s">
        <v>392</v>
      </c>
      <c r="BH68" s="166" t="s">
        <v>392</v>
      </c>
      <c r="BI68" s="166" t="s">
        <v>392</v>
      </c>
      <c r="BJ68" s="166" t="s">
        <v>392</v>
      </c>
      <c r="BK68" s="166" t="s">
        <v>392</v>
      </c>
      <c r="BL68" s="166" t="s">
        <v>392</v>
      </c>
      <c r="BM68" s="166" t="s">
        <v>392</v>
      </c>
      <c r="BN68" s="166" t="s">
        <v>392</v>
      </c>
      <c r="BO68" s="166" t="s">
        <v>392</v>
      </c>
      <c r="BP68" s="166" t="s">
        <v>392</v>
      </c>
      <c r="BQ68" s="166" t="s">
        <v>392</v>
      </c>
      <c r="BR68" s="166" t="s">
        <v>392</v>
      </c>
      <c r="BS68" s="166" t="s">
        <v>392</v>
      </c>
      <c r="BT68" s="166" t="s">
        <v>392</v>
      </c>
      <c r="BU68" s="166" t="s">
        <v>392</v>
      </c>
      <c r="BV68" s="166">
        <v>4.16</v>
      </c>
      <c r="BW68" s="168">
        <v>30</v>
      </c>
      <c r="BX68" s="177">
        <v>106</v>
      </c>
      <c r="BY68" s="177">
        <v>121</v>
      </c>
      <c r="BZ68" s="166" t="s">
        <v>524</v>
      </c>
      <c r="CA68" s="166" t="s">
        <v>524</v>
      </c>
      <c r="CB68" s="166">
        <v>389</v>
      </c>
      <c r="CC68" s="177">
        <v>49700</v>
      </c>
      <c r="CD68" s="166">
        <v>803</v>
      </c>
      <c r="CE68" s="177">
        <v>803</v>
      </c>
      <c r="CF68" s="166" t="s">
        <v>392</v>
      </c>
      <c r="CG68" s="166" t="s">
        <v>392</v>
      </c>
      <c r="CH68" s="166" t="s">
        <v>392</v>
      </c>
      <c r="CI68" s="166">
        <v>386</v>
      </c>
      <c r="CJ68" s="177">
        <v>384</v>
      </c>
      <c r="CK68" s="169" t="s">
        <v>392</v>
      </c>
      <c r="CL68" s="166" t="s">
        <v>392</v>
      </c>
      <c r="CM68" s="166" t="s">
        <v>392</v>
      </c>
      <c r="CN68" s="168">
        <v>23.6</v>
      </c>
      <c r="CO68" s="177">
        <v>23.8</v>
      </c>
      <c r="CP68" s="177">
        <v>12.7</v>
      </c>
      <c r="CQ68" s="168">
        <v>41.9</v>
      </c>
      <c r="CR68" s="168">
        <v>41.3</v>
      </c>
      <c r="CS68" s="166" t="s">
        <v>392</v>
      </c>
      <c r="CT68" s="166" t="s">
        <v>392</v>
      </c>
      <c r="CU68" s="166" t="s">
        <v>392</v>
      </c>
      <c r="CV68" s="168">
        <v>62</v>
      </c>
      <c r="CW68" s="168">
        <v>65.099999999999994</v>
      </c>
      <c r="CX68" s="178">
        <v>33.299999999999997</v>
      </c>
      <c r="CY68" s="166" t="s">
        <v>392</v>
      </c>
      <c r="CZ68" s="166" t="s">
        <v>392</v>
      </c>
      <c r="DA68" s="166" t="s">
        <v>392</v>
      </c>
      <c r="DB68" s="166" t="s">
        <v>392</v>
      </c>
      <c r="DC68" s="166" t="s">
        <v>392</v>
      </c>
      <c r="DD68" s="176">
        <v>4.59</v>
      </c>
      <c r="DE68" s="177" t="s">
        <v>392</v>
      </c>
      <c r="DF68" s="166" t="s">
        <v>392</v>
      </c>
      <c r="DG68" s="168">
        <v>28.7</v>
      </c>
      <c r="DH68" s="166" t="s">
        <v>392</v>
      </c>
      <c r="DI68" s="177" t="s">
        <v>392</v>
      </c>
      <c r="DJ68" s="166">
        <v>5450</v>
      </c>
      <c r="DK68" s="166">
        <v>15500</v>
      </c>
      <c r="DL68" s="166">
        <v>13600</v>
      </c>
      <c r="DM68" s="166">
        <v>333</v>
      </c>
      <c r="DN68" s="166">
        <v>399</v>
      </c>
      <c r="DO68" s="166">
        <v>3210</v>
      </c>
      <c r="DP68" s="166">
        <v>2080</v>
      </c>
      <c r="DQ68" s="168">
        <v>89.7</v>
      </c>
      <c r="DR68" s="166" t="s">
        <v>392</v>
      </c>
      <c r="DS68" s="166" t="s">
        <v>392</v>
      </c>
      <c r="DT68" s="177" t="s">
        <v>392</v>
      </c>
      <c r="DU68" s="166">
        <v>22500</v>
      </c>
      <c r="DV68" s="166">
        <v>57700</v>
      </c>
      <c r="DW68" s="166" t="s">
        <v>392</v>
      </c>
      <c r="DX68" s="166">
        <v>73500</v>
      </c>
      <c r="DY68" s="20">
        <v>297</v>
      </c>
      <c r="DZ68" s="177" t="s">
        <v>392</v>
      </c>
      <c r="EA68" s="180" t="s">
        <v>392</v>
      </c>
      <c r="EB68" s="166">
        <v>2880</v>
      </c>
      <c r="EC68" s="166">
        <v>7690</v>
      </c>
      <c r="ED68" s="166" t="s">
        <v>392</v>
      </c>
      <c r="EE68" s="166" t="s">
        <v>392</v>
      </c>
      <c r="EF68" s="166" t="s">
        <v>392</v>
      </c>
      <c r="EG68" s="166" t="s">
        <v>392</v>
      </c>
      <c r="EH68" s="20" t="s">
        <v>392</v>
      </c>
      <c r="EI68" s="166" t="s">
        <v>392</v>
      </c>
      <c r="EJ68" s="166" t="s">
        <v>392</v>
      </c>
      <c r="EK68" s="166" t="s">
        <v>392</v>
      </c>
      <c r="EL68" s="166" t="s">
        <v>392</v>
      </c>
      <c r="EM68" s="166" t="s">
        <v>392</v>
      </c>
      <c r="EN68" s="166" t="s">
        <v>392</v>
      </c>
      <c r="EO68" s="177" t="s">
        <v>392</v>
      </c>
      <c r="EP68" s="177" t="s">
        <v>392</v>
      </c>
      <c r="EQ68" s="177" t="s">
        <v>392</v>
      </c>
      <c r="ER68" s="177" t="s">
        <v>392</v>
      </c>
      <c r="ES68" s="177" t="s">
        <v>392</v>
      </c>
      <c r="ET68" s="177" t="s">
        <v>392</v>
      </c>
      <c r="EU68" s="177">
        <v>106</v>
      </c>
      <c r="EV68" s="177">
        <v>762</v>
      </c>
      <c r="EW68" s="177">
        <v>2690</v>
      </c>
      <c r="EX68" s="177">
        <v>3070</v>
      </c>
    </row>
    <row r="69" spans="1:154" x14ac:dyDescent="0.2">
      <c r="A69" s="166" t="s">
        <v>525</v>
      </c>
      <c r="B69" s="167" t="s">
        <v>204</v>
      </c>
      <c r="C69" s="166">
        <v>235</v>
      </c>
      <c r="D69" s="168">
        <v>69.3</v>
      </c>
      <c r="E69" s="168">
        <v>31.3</v>
      </c>
      <c r="F69" s="181">
        <v>31.25</v>
      </c>
      <c r="G69" s="166" t="s">
        <v>392</v>
      </c>
      <c r="H69" s="166" t="s">
        <v>392</v>
      </c>
      <c r="I69" s="166" t="s">
        <v>392</v>
      </c>
      <c r="J69" s="168">
        <v>15.1</v>
      </c>
      <c r="K69" s="169">
        <v>15</v>
      </c>
      <c r="L69" s="169" t="s">
        <v>392</v>
      </c>
      <c r="M69" s="166" t="s">
        <v>392</v>
      </c>
      <c r="N69" s="166" t="s">
        <v>392</v>
      </c>
      <c r="O69" s="179">
        <v>0.83</v>
      </c>
      <c r="P69" s="169">
        <v>0.8125</v>
      </c>
      <c r="Q69" s="171">
        <v>0.4375</v>
      </c>
      <c r="R69" s="170">
        <v>1.5</v>
      </c>
      <c r="S69" s="172">
        <v>1.5</v>
      </c>
      <c r="T69" s="166" t="s">
        <v>392</v>
      </c>
      <c r="U69" s="166" t="s">
        <v>392</v>
      </c>
      <c r="V69" s="166" t="s">
        <v>392</v>
      </c>
      <c r="W69" s="173">
        <v>2.29</v>
      </c>
      <c r="X69" s="174">
        <v>2.375</v>
      </c>
      <c r="Y69" s="175">
        <v>1.25</v>
      </c>
      <c r="Z69" s="166" t="s">
        <v>392</v>
      </c>
      <c r="AA69" s="166" t="s">
        <v>392</v>
      </c>
      <c r="AB69" s="166" t="s">
        <v>392</v>
      </c>
      <c r="AC69" s="166" t="s">
        <v>392</v>
      </c>
      <c r="AD69" s="166" t="s">
        <v>392</v>
      </c>
      <c r="AE69" s="176">
        <v>5.0199999999999996</v>
      </c>
      <c r="AF69" s="166" t="s">
        <v>392</v>
      </c>
      <c r="AG69" s="166" t="s">
        <v>392</v>
      </c>
      <c r="AH69" s="168">
        <v>32.200000000000003</v>
      </c>
      <c r="AI69" s="166" t="s">
        <v>392</v>
      </c>
      <c r="AJ69" s="166" t="s">
        <v>392</v>
      </c>
      <c r="AK69" s="166">
        <v>11700</v>
      </c>
      <c r="AL69" s="166">
        <v>847</v>
      </c>
      <c r="AM69" s="166">
        <v>748</v>
      </c>
      <c r="AN69" s="168">
        <v>13</v>
      </c>
      <c r="AO69" s="166">
        <v>855</v>
      </c>
      <c r="AP69" s="166">
        <v>175</v>
      </c>
      <c r="AQ69" s="166">
        <v>114</v>
      </c>
      <c r="AR69" s="170">
        <v>3.51</v>
      </c>
      <c r="AS69" s="166" t="s">
        <v>392</v>
      </c>
      <c r="AT69" s="166" t="s">
        <v>392</v>
      </c>
      <c r="AU69" s="166" t="s">
        <v>392</v>
      </c>
      <c r="AV69" s="168">
        <v>40.299999999999997</v>
      </c>
      <c r="AW69" s="166">
        <v>190000</v>
      </c>
      <c r="AX69" s="166" t="s">
        <v>392</v>
      </c>
      <c r="AY69" s="166">
        <v>112</v>
      </c>
      <c r="AZ69" s="177">
        <v>637</v>
      </c>
      <c r="BA69" s="177" t="s">
        <v>392</v>
      </c>
      <c r="BB69" s="166" t="s">
        <v>392</v>
      </c>
      <c r="BC69" s="166">
        <v>159</v>
      </c>
      <c r="BD69" s="166">
        <v>421</v>
      </c>
      <c r="BE69" s="166" t="s">
        <v>392</v>
      </c>
      <c r="BF69" s="166" t="s">
        <v>392</v>
      </c>
      <c r="BG69" s="166" t="s">
        <v>392</v>
      </c>
      <c r="BH69" s="166" t="s">
        <v>392</v>
      </c>
      <c r="BI69" s="166" t="s">
        <v>392</v>
      </c>
      <c r="BJ69" s="166" t="s">
        <v>392</v>
      </c>
      <c r="BK69" s="166" t="s">
        <v>392</v>
      </c>
      <c r="BL69" s="166" t="s">
        <v>392</v>
      </c>
      <c r="BM69" s="166" t="s">
        <v>392</v>
      </c>
      <c r="BN69" s="166" t="s">
        <v>392</v>
      </c>
      <c r="BO69" s="166" t="s">
        <v>392</v>
      </c>
      <c r="BP69" s="166" t="s">
        <v>392</v>
      </c>
      <c r="BQ69" s="166" t="s">
        <v>392</v>
      </c>
      <c r="BR69" s="166" t="s">
        <v>392</v>
      </c>
      <c r="BS69" s="166" t="s">
        <v>392</v>
      </c>
      <c r="BT69" s="166" t="s">
        <v>392</v>
      </c>
      <c r="BU69" s="166" t="s">
        <v>392</v>
      </c>
      <c r="BV69" s="166">
        <v>4.13</v>
      </c>
      <c r="BW69" s="166">
        <v>29.8</v>
      </c>
      <c r="BX69" s="177">
        <v>105</v>
      </c>
      <c r="BY69" s="177">
        <v>120</v>
      </c>
      <c r="BZ69" s="166" t="s">
        <v>526</v>
      </c>
      <c r="CA69" s="166" t="s">
        <v>526</v>
      </c>
      <c r="CB69" s="166">
        <v>350</v>
      </c>
      <c r="CC69" s="177">
        <v>44700</v>
      </c>
      <c r="CD69" s="166">
        <v>795</v>
      </c>
      <c r="CE69" s="177">
        <v>794</v>
      </c>
      <c r="CF69" s="166" t="s">
        <v>392</v>
      </c>
      <c r="CG69" s="166" t="s">
        <v>392</v>
      </c>
      <c r="CH69" s="166" t="s">
        <v>392</v>
      </c>
      <c r="CI69" s="166">
        <v>384</v>
      </c>
      <c r="CJ69" s="177">
        <v>381</v>
      </c>
      <c r="CK69" s="169" t="s">
        <v>392</v>
      </c>
      <c r="CL69" s="166" t="s">
        <v>392</v>
      </c>
      <c r="CM69" s="166" t="s">
        <v>392</v>
      </c>
      <c r="CN69" s="168">
        <v>21.1</v>
      </c>
      <c r="CO69" s="177">
        <v>20.6</v>
      </c>
      <c r="CP69" s="177">
        <v>11.1</v>
      </c>
      <c r="CQ69" s="168">
        <v>38.1</v>
      </c>
      <c r="CR69" s="168">
        <v>38.1</v>
      </c>
      <c r="CS69" s="166" t="s">
        <v>392</v>
      </c>
      <c r="CT69" s="166" t="s">
        <v>392</v>
      </c>
      <c r="CU69" s="166" t="s">
        <v>392</v>
      </c>
      <c r="CV69" s="168">
        <v>58.2</v>
      </c>
      <c r="CW69" s="168">
        <v>60.3</v>
      </c>
      <c r="CX69" s="178">
        <v>31.8</v>
      </c>
      <c r="CY69" s="166" t="s">
        <v>392</v>
      </c>
      <c r="CZ69" s="166" t="s">
        <v>392</v>
      </c>
      <c r="DA69" s="166" t="s">
        <v>392</v>
      </c>
      <c r="DB69" s="166" t="s">
        <v>392</v>
      </c>
      <c r="DC69" s="166" t="s">
        <v>392</v>
      </c>
      <c r="DD69" s="176">
        <v>5.0199999999999996</v>
      </c>
      <c r="DE69" s="177" t="s">
        <v>392</v>
      </c>
      <c r="DF69" s="166" t="s">
        <v>392</v>
      </c>
      <c r="DG69" s="168">
        <v>32.200000000000003</v>
      </c>
      <c r="DH69" s="166" t="s">
        <v>392</v>
      </c>
      <c r="DI69" s="177" t="s">
        <v>392</v>
      </c>
      <c r="DJ69" s="166">
        <v>4870</v>
      </c>
      <c r="DK69" s="166">
        <v>13900</v>
      </c>
      <c r="DL69" s="166">
        <v>12300</v>
      </c>
      <c r="DM69" s="166">
        <v>330</v>
      </c>
      <c r="DN69" s="166">
        <v>356</v>
      </c>
      <c r="DO69" s="166">
        <v>2870</v>
      </c>
      <c r="DP69" s="166">
        <v>1870</v>
      </c>
      <c r="DQ69" s="168">
        <v>89.2</v>
      </c>
      <c r="DR69" s="166" t="s">
        <v>392</v>
      </c>
      <c r="DS69" s="166" t="s">
        <v>392</v>
      </c>
      <c r="DT69" s="177" t="s">
        <v>392</v>
      </c>
      <c r="DU69" s="166">
        <v>16800</v>
      </c>
      <c r="DV69" s="166">
        <v>51000</v>
      </c>
      <c r="DW69" s="166" t="s">
        <v>392</v>
      </c>
      <c r="DX69" s="166">
        <v>72300</v>
      </c>
      <c r="DY69" s="20">
        <v>265</v>
      </c>
      <c r="DZ69" s="177" t="s">
        <v>392</v>
      </c>
      <c r="EA69" s="180" t="s">
        <v>392</v>
      </c>
      <c r="EB69" s="166">
        <v>2610</v>
      </c>
      <c r="EC69" s="166">
        <v>6900</v>
      </c>
      <c r="ED69" s="166" t="s">
        <v>392</v>
      </c>
      <c r="EE69" s="166" t="s">
        <v>392</v>
      </c>
      <c r="EF69" s="166" t="s">
        <v>392</v>
      </c>
      <c r="EG69" s="166" t="s">
        <v>392</v>
      </c>
      <c r="EH69" s="20" t="s">
        <v>392</v>
      </c>
      <c r="EI69" s="166" t="s">
        <v>392</v>
      </c>
      <c r="EJ69" s="166" t="s">
        <v>392</v>
      </c>
      <c r="EK69" s="166" t="s">
        <v>392</v>
      </c>
      <c r="EL69" s="166" t="s">
        <v>392</v>
      </c>
      <c r="EM69" s="166" t="s">
        <v>392</v>
      </c>
      <c r="EN69" s="166" t="s">
        <v>392</v>
      </c>
      <c r="EO69" s="177" t="s">
        <v>392</v>
      </c>
      <c r="EP69" s="177" t="s">
        <v>392</v>
      </c>
      <c r="EQ69" s="177" t="s">
        <v>392</v>
      </c>
      <c r="ER69" s="177" t="s">
        <v>392</v>
      </c>
      <c r="ES69" s="177" t="s">
        <v>392</v>
      </c>
      <c r="ET69" s="177" t="s">
        <v>392</v>
      </c>
      <c r="EU69" s="177">
        <v>105</v>
      </c>
      <c r="EV69" s="177">
        <v>757</v>
      </c>
      <c r="EW69" s="177">
        <v>2670</v>
      </c>
      <c r="EX69" s="177">
        <v>3050</v>
      </c>
    </row>
    <row r="70" spans="1:154" x14ac:dyDescent="0.2">
      <c r="A70" s="166" t="s">
        <v>527</v>
      </c>
      <c r="B70" s="167" t="s">
        <v>204</v>
      </c>
      <c r="C70" s="166">
        <v>211</v>
      </c>
      <c r="D70" s="168">
        <v>62.3</v>
      </c>
      <c r="E70" s="168">
        <v>30.9</v>
      </c>
      <c r="F70" s="181">
        <v>31</v>
      </c>
      <c r="G70" s="166" t="s">
        <v>392</v>
      </c>
      <c r="H70" s="166" t="s">
        <v>392</v>
      </c>
      <c r="I70" s="166" t="s">
        <v>392</v>
      </c>
      <c r="J70" s="168">
        <v>15.1</v>
      </c>
      <c r="K70" s="169">
        <v>15.125</v>
      </c>
      <c r="L70" s="169" t="s">
        <v>392</v>
      </c>
      <c r="M70" s="166" t="s">
        <v>392</v>
      </c>
      <c r="N70" s="166" t="s">
        <v>392</v>
      </c>
      <c r="O70" s="179">
        <v>0.77500000000000002</v>
      </c>
      <c r="P70" s="169">
        <v>0.75</v>
      </c>
      <c r="Q70" s="171">
        <v>0.375</v>
      </c>
      <c r="R70" s="170">
        <v>1.32</v>
      </c>
      <c r="S70" s="172">
        <v>1.3125</v>
      </c>
      <c r="T70" s="166" t="s">
        <v>392</v>
      </c>
      <c r="U70" s="166" t="s">
        <v>392</v>
      </c>
      <c r="V70" s="166" t="s">
        <v>392</v>
      </c>
      <c r="W70" s="173">
        <v>2.1</v>
      </c>
      <c r="X70" s="174">
        <v>2.25</v>
      </c>
      <c r="Y70" s="175">
        <v>1.1875</v>
      </c>
      <c r="Z70" s="166" t="s">
        <v>392</v>
      </c>
      <c r="AA70" s="166" t="s">
        <v>392</v>
      </c>
      <c r="AB70" s="166" t="s">
        <v>392</v>
      </c>
      <c r="AC70" s="166" t="s">
        <v>392</v>
      </c>
      <c r="AD70" s="166" t="s">
        <v>392</v>
      </c>
      <c r="AE70" s="176">
        <v>5.74</v>
      </c>
      <c r="AF70" s="166" t="s">
        <v>392</v>
      </c>
      <c r="AG70" s="166" t="s">
        <v>392</v>
      </c>
      <c r="AH70" s="168">
        <v>34.5</v>
      </c>
      <c r="AI70" s="166" t="s">
        <v>392</v>
      </c>
      <c r="AJ70" s="166" t="s">
        <v>392</v>
      </c>
      <c r="AK70" s="166">
        <v>10300</v>
      </c>
      <c r="AL70" s="166">
        <v>751</v>
      </c>
      <c r="AM70" s="166">
        <v>665</v>
      </c>
      <c r="AN70" s="168">
        <v>12.9</v>
      </c>
      <c r="AO70" s="166">
        <v>757</v>
      </c>
      <c r="AP70" s="166">
        <v>155</v>
      </c>
      <c r="AQ70" s="166">
        <v>100</v>
      </c>
      <c r="AR70" s="170">
        <v>3.49</v>
      </c>
      <c r="AS70" s="166" t="s">
        <v>392</v>
      </c>
      <c r="AT70" s="166" t="s">
        <v>392</v>
      </c>
      <c r="AU70" s="166" t="s">
        <v>392</v>
      </c>
      <c r="AV70" s="168">
        <v>28.4</v>
      </c>
      <c r="AW70" s="166">
        <v>166000</v>
      </c>
      <c r="AX70" s="166" t="s">
        <v>392</v>
      </c>
      <c r="AY70" s="166">
        <v>112</v>
      </c>
      <c r="AZ70" s="177">
        <v>556</v>
      </c>
      <c r="BA70" s="177" t="s">
        <v>392</v>
      </c>
      <c r="BB70" s="166" t="s">
        <v>392</v>
      </c>
      <c r="BC70" s="166">
        <v>140</v>
      </c>
      <c r="BD70" s="166">
        <v>372</v>
      </c>
      <c r="BE70" s="166" t="s">
        <v>392</v>
      </c>
      <c r="BF70" s="166" t="s">
        <v>392</v>
      </c>
      <c r="BG70" s="166" t="s">
        <v>392</v>
      </c>
      <c r="BH70" s="166" t="s">
        <v>392</v>
      </c>
      <c r="BI70" s="166" t="s">
        <v>392</v>
      </c>
      <c r="BJ70" s="166" t="s">
        <v>392</v>
      </c>
      <c r="BK70" s="166" t="s">
        <v>392</v>
      </c>
      <c r="BL70" s="166" t="s">
        <v>392</v>
      </c>
      <c r="BM70" s="166" t="s">
        <v>392</v>
      </c>
      <c r="BN70" s="166" t="s">
        <v>392</v>
      </c>
      <c r="BO70" s="166" t="s">
        <v>392</v>
      </c>
      <c r="BP70" s="166" t="s">
        <v>392</v>
      </c>
      <c r="BQ70" s="166" t="s">
        <v>392</v>
      </c>
      <c r="BR70" s="166" t="s">
        <v>392</v>
      </c>
      <c r="BS70" s="166" t="s">
        <v>392</v>
      </c>
      <c r="BT70" s="166" t="s">
        <v>392</v>
      </c>
      <c r="BU70" s="166" t="s">
        <v>392</v>
      </c>
      <c r="BV70" s="166">
        <v>4.1100000000000003</v>
      </c>
      <c r="BW70" s="166">
        <v>29.6</v>
      </c>
      <c r="BX70" s="177">
        <v>104</v>
      </c>
      <c r="BY70" s="177">
        <v>119</v>
      </c>
      <c r="BZ70" s="166" t="s">
        <v>528</v>
      </c>
      <c r="CA70" s="166" t="s">
        <v>528</v>
      </c>
      <c r="CB70" s="166">
        <v>314</v>
      </c>
      <c r="CC70" s="177">
        <v>40200</v>
      </c>
      <c r="CD70" s="166">
        <v>785</v>
      </c>
      <c r="CE70" s="177">
        <v>787</v>
      </c>
      <c r="CF70" s="166" t="s">
        <v>392</v>
      </c>
      <c r="CG70" s="166" t="s">
        <v>392</v>
      </c>
      <c r="CH70" s="166" t="s">
        <v>392</v>
      </c>
      <c r="CI70" s="166">
        <v>384</v>
      </c>
      <c r="CJ70" s="177">
        <v>384</v>
      </c>
      <c r="CK70" s="169" t="s">
        <v>392</v>
      </c>
      <c r="CL70" s="166" t="s">
        <v>392</v>
      </c>
      <c r="CM70" s="166" t="s">
        <v>392</v>
      </c>
      <c r="CN70" s="168">
        <v>19.7</v>
      </c>
      <c r="CO70" s="168">
        <v>19</v>
      </c>
      <c r="CP70" s="177">
        <v>9.52</v>
      </c>
      <c r="CQ70" s="168">
        <v>33.5</v>
      </c>
      <c r="CR70" s="168">
        <v>33.299999999999997</v>
      </c>
      <c r="CS70" s="166" t="s">
        <v>392</v>
      </c>
      <c r="CT70" s="166" t="s">
        <v>392</v>
      </c>
      <c r="CU70" s="166" t="s">
        <v>392</v>
      </c>
      <c r="CV70" s="168">
        <v>53.3</v>
      </c>
      <c r="CW70" s="168">
        <v>57.2</v>
      </c>
      <c r="CX70" s="178">
        <v>30.2</v>
      </c>
      <c r="CY70" s="166" t="s">
        <v>392</v>
      </c>
      <c r="CZ70" s="166" t="s">
        <v>392</v>
      </c>
      <c r="DA70" s="166" t="s">
        <v>392</v>
      </c>
      <c r="DB70" s="166" t="s">
        <v>392</v>
      </c>
      <c r="DC70" s="166" t="s">
        <v>392</v>
      </c>
      <c r="DD70" s="176">
        <v>5.74</v>
      </c>
      <c r="DE70" s="177" t="s">
        <v>392</v>
      </c>
      <c r="DF70" s="166" t="s">
        <v>392</v>
      </c>
      <c r="DG70" s="168">
        <v>34.5</v>
      </c>
      <c r="DH70" s="166" t="s">
        <v>392</v>
      </c>
      <c r="DI70" s="177" t="s">
        <v>392</v>
      </c>
      <c r="DJ70" s="166">
        <v>4290</v>
      </c>
      <c r="DK70" s="166">
        <v>12300</v>
      </c>
      <c r="DL70" s="166">
        <v>10900</v>
      </c>
      <c r="DM70" s="166">
        <v>328</v>
      </c>
      <c r="DN70" s="166">
        <v>315</v>
      </c>
      <c r="DO70" s="166">
        <v>2540</v>
      </c>
      <c r="DP70" s="166">
        <v>1640</v>
      </c>
      <c r="DQ70" s="168">
        <v>88.6</v>
      </c>
      <c r="DR70" s="166" t="s">
        <v>392</v>
      </c>
      <c r="DS70" s="166" t="s">
        <v>392</v>
      </c>
      <c r="DT70" s="177" t="s">
        <v>392</v>
      </c>
      <c r="DU70" s="166">
        <v>11800</v>
      </c>
      <c r="DV70" s="166">
        <v>44600</v>
      </c>
      <c r="DW70" s="166" t="s">
        <v>392</v>
      </c>
      <c r="DX70" s="166">
        <v>72300</v>
      </c>
      <c r="DY70" s="20">
        <v>231</v>
      </c>
      <c r="DZ70" s="177" t="s">
        <v>392</v>
      </c>
      <c r="EA70" s="180" t="s">
        <v>392</v>
      </c>
      <c r="EB70" s="166">
        <v>2290</v>
      </c>
      <c r="EC70" s="166">
        <v>6100</v>
      </c>
      <c r="ED70" s="166" t="s">
        <v>392</v>
      </c>
      <c r="EE70" s="166" t="s">
        <v>392</v>
      </c>
      <c r="EF70" s="166" t="s">
        <v>392</v>
      </c>
      <c r="EG70" s="166" t="s">
        <v>392</v>
      </c>
      <c r="EH70" s="20" t="s">
        <v>392</v>
      </c>
      <c r="EI70" s="166" t="s">
        <v>392</v>
      </c>
      <c r="EJ70" s="166" t="s">
        <v>392</v>
      </c>
      <c r="EK70" s="166" t="s">
        <v>392</v>
      </c>
      <c r="EL70" s="166" t="s">
        <v>392</v>
      </c>
      <c r="EM70" s="166" t="s">
        <v>392</v>
      </c>
      <c r="EN70" s="166" t="s">
        <v>392</v>
      </c>
      <c r="EO70" s="177" t="s">
        <v>392</v>
      </c>
      <c r="EP70" s="177" t="s">
        <v>392</v>
      </c>
      <c r="EQ70" s="177" t="s">
        <v>392</v>
      </c>
      <c r="ER70" s="177" t="s">
        <v>392</v>
      </c>
      <c r="ES70" s="177" t="s">
        <v>392</v>
      </c>
      <c r="ET70" s="177" t="s">
        <v>392</v>
      </c>
      <c r="EU70" s="177">
        <v>104</v>
      </c>
      <c r="EV70" s="177">
        <v>752</v>
      </c>
      <c r="EW70" s="177">
        <v>2640</v>
      </c>
      <c r="EX70" s="177">
        <v>3020</v>
      </c>
    </row>
    <row r="71" spans="1:154" x14ac:dyDescent="0.2">
      <c r="A71" s="166" t="s">
        <v>529</v>
      </c>
      <c r="B71" s="167" t="s">
        <v>204</v>
      </c>
      <c r="C71" s="166">
        <v>191</v>
      </c>
      <c r="D71" s="168">
        <v>56.1</v>
      </c>
      <c r="E71" s="168">
        <v>30.7</v>
      </c>
      <c r="F71" s="181">
        <v>30.625</v>
      </c>
      <c r="G71" s="166" t="s">
        <v>392</v>
      </c>
      <c r="H71" s="166" t="s">
        <v>392</v>
      </c>
      <c r="I71" s="166" t="s">
        <v>392</v>
      </c>
      <c r="J71" s="168">
        <v>15</v>
      </c>
      <c r="K71" s="169">
        <v>15</v>
      </c>
      <c r="L71" s="169" t="s">
        <v>392</v>
      </c>
      <c r="M71" s="166" t="s">
        <v>392</v>
      </c>
      <c r="N71" s="166" t="s">
        <v>392</v>
      </c>
      <c r="O71" s="179">
        <v>0.71</v>
      </c>
      <c r="P71" s="169">
        <v>0.6875</v>
      </c>
      <c r="Q71" s="171">
        <v>0.375</v>
      </c>
      <c r="R71" s="170">
        <v>1.19</v>
      </c>
      <c r="S71" s="172">
        <v>1.1875</v>
      </c>
      <c r="T71" s="166" t="s">
        <v>392</v>
      </c>
      <c r="U71" s="166" t="s">
        <v>392</v>
      </c>
      <c r="V71" s="166" t="s">
        <v>392</v>
      </c>
      <c r="W71" s="173">
        <v>1.97</v>
      </c>
      <c r="X71" s="174">
        <v>2.0625</v>
      </c>
      <c r="Y71" s="175">
        <v>1.1875</v>
      </c>
      <c r="Z71" s="166" t="s">
        <v>392</v>
      </c>
      <c r="AA71" s="166" t="s">
        <v>392</v>
      </c>
      <c r="AB71" s="166" t="s">
        <v>392</v>
      </c>
      <c r="AC71" s="166" t="s">
        <v>392</v>
      </c>
      <c r="AD71" s="166" t="s">
        <v>392</v>
      </c>
      <c r="AE71" s="176">
        <v>6.35</v>
      </c>
      <c r="AF71" s="166" t="s">
        <v>392</v>
      </c>
      <c r="AG71" s="166" t="s">
        <v>392</v>
      </c>
      <c r="AH71" s="168">
        <v>37.700000000000003</v>
      </c>
      <c r="AI71" s="166" t="s">
        <v>392</v>
      </c>
      <c r="AJ71" s="166" t="s">
        <v>392</v>
      </c>
      <c r="AK71" s="166">
        <v>9200</v>
      </c>
      <c r="AL71" s="166">
        <v>675</v>
      </c>
      <c r="AM71" s="166">
        <v>600</v>
      </c>
      <c r="AN71" s="168">
        <v>12.8</v>
      </c>
      <c r="AO71" s="166">
        <v>673</v>
      </c>
      <c r="AP71" s="166">
        <v>138</v>
      </c>
      <c r="AQ71" s="168">
        <v>89.5</v>
      </c>
      <c r="AR71" s="170">
        <v>3.46</v>
      </c>
      <c r="AS71" s="166" t="s">
        <v>392</v>
      </c>
      <c r="AT71" s="166" t="s">
        <v>392</v>
      </c>
      <c r="AU71" s="166" t="s">
        <v>392</v>
      </c>
      <c r="AV71" s="168">
        <v>21</v>
      </c>
      <c r="AW71" s="166">
        <v>146000</v>
      </c>
      <c r="AX71" s="166" t="s">
        <v>392</v>
      </c>
      <c r="AY71" s="166">
        <v>111</v>
      </c>
      <c r="AZ71" s="177">
        <v>494</v>
      </c>
      <c r="BA71" s="177" t="s">
        <v>392</v>
      </c>
      <c r="BB71" s="166" t="s">
        <v>392</v>
      </c>
      <c r="BC71" s="166">
        <v>125</v>
      </c>
      <c r="BD71" s="166">
        <v>335</v>
      </c>
      <c r="BE71" s="166" t="s">
        <v>392</v>
      </c>
      <c r="BF71" s="166" t="s">
        <v>392</v>
      </c>
      <c r="BG71" s="166" t="s">
        <v>392</v>
      </c>
      <c r="BH71" s="166" t="s">
        <v>392</v>
      </c>
      <c r="BI71" s="166" t="s">
        <v>392</v>
      </c>
      <c r="BJ71" s="166" t="s">
        <v>392</v>
      </c>
      <c r="BK71" s="166" t="s">
        <v>392</v>
      </c>
      <c r="BL71" s="166" t="s">
        <v>392</v>
      </c>
      <c r="BM71" s="166" t="s">
        <v>392</v>
      </c>
      <c r="BN71" s="166" t="s">
        <v>392</v>
      </c>
      <c r="BO71" s="166" t="s">
        <v>392</v>
      </c>
      <c r="BP71" s="166" t="s">
        <v>392</v>
      </c>
      <c r="BQ71" s="166" t="s">
        <v>392</v>
      </c>
      <c r="BR71" s="166" t="s">
        <v>392</v>
      </c>
      <c r="BS71" s="166" t="s">
        <v>392</v>
      </c>
      <c r="BT71" s="166" t="s">
        <v>392</v>
      </c>
      <c r="BU71" s="166" t="s">
        <v>392</v>
      </c>
      <c r="BV71" s="166">
        <v>4.0599999999999996</v>
      </c>
      <c r="BW71" s="166">
        <v>29.5</v>
      </c>
      <c r="BX71" s="177">
        <v>104</v>
      </c>
      <c r="BY71" s="177">
        <v>119</v>
      </c>
      <c r="BZ71" s="166" t="s">
        <v>530</v>
      </c>
      <c r="CA71" s="166" t="s">
        <v>530</v>
      </c>
      <c r="CB71" s="166">
        <v>284</v>
      </c>
      <c r="CC71" s="177">
        <v>36200</v>
      </c>
      <c r="CD71" s="166">
        <v>780</v>
      </c>
      <c r="CE71" s="177">
        <v>778</v>
      </c>
      <c r="CF71" s="166" t="s">
        <v>392</v>
      </c>
      <c r="CG71" s="166" t="s">
        <v>392</v>
      </c>
      <c r="CH71" s="166" t="s">
        <v>392</v>
      </c>
      <c r="CI71" s="166">
        <v>381</v>
      </c>
      <c r="CJ71" s="177">
        <v>381</v>
      </c>
      <c r="CK71" s="169" t="s">
        <v>392</v>
      </c>
      <c r="CL71" s="166" t="s">
        <v>392</v>
      </c>
      <c r="CM71" s="166" t="s">
        <v>392</v>
      </c>
      <c r="CN71" s="168">
        <v>18</v>
      </c>
      <c r="CO71" s="177">
        <v>17.5</v>
      </c>
      <c r="CP71" s="177">
        <v>9.52</v>
      </c>
      <c r="CQ71" s="168">
        <v>30.2</v>
      </c>
      <c r="CR71" s="168">
        <v>30.2</v>
      </c>
      <c r="CS71" s="166" t="s">
        <v>392</v>
      </c>
      <c r="CT71" s="166" t="s">
        <v>392</v>
      </c>
      <c r="CU71" s="166" t="s">
        <v>392</v>
      </c>
      <c r="CV71" s="168">
        <v>50</v>
      </c>
      <c r="CW71" s="168">
        <v>52.4</v>
      </c>
      <c r="CX71" s="178">
        <v>30.2</v>
      </c>
      <c r="CY71" s="166" t="s">
        <v>392</v>
      </c>
      <c r="CZ71" s="166" t="s">
        <v>392</v>
      </c>
      <c r="DA71" s="166" t="s">
        <v>392</v>
      </c>
      <c r="DB71" s="166" t="s">
        <v>392</v>
      </c>
      <c r="DC71" s="166" t="s">
        <v>392</v>
      </c>
      <c r="DD71" s="176">
        <v>6.35</v>
      </c>
      <c r="DE71" s="177" t="s">
        <v>392</v>
      </c>
      <c r="DF71" s="166" t="s">
        <v>392</v>
      </c>
      <c r="DG71" s="168">
        <v>37.700000000000003</v>
      </c>
      <c r="DH71" s="166" t="s">
        <v>392</v>
      </c>
      <c r="DI71" s="177" t="s">
        <v>392</v>
      </c>
      <c r="DJ71" s="166">
        <v>3830</v>
      </c>
      <c r="DK71" s="166">
        <v>11100</v>
      </c>
      <c r="DL71" s="166">
        <v>9830</v>
      </c>
      <c r="DM71" s="166">
        <v>325</v>
      </c>
      <c r="DN71" s="166">
        <v>280</v>
      </c>
      <c r="DO71" s="166">
        <v>2260</v>
      </c>
      <c r="DP71" s="166">
        <v>1470</v>
      </c>
      <c r="DQ71" s="168">
        <v>87.9</v>
      </c>
      <c r="DR71" s="166" t="s">
        <v>392</v>
      </c>
      <c r="DS71" s="166" t="s">
        <v>392</v>
      </c>
      <c r="DT71" s="177" t="s">
        <v>392</v>
      </c>
      <c r="DU71" s="166">
        <v>8740</v>
      </c>
      <c r="DV71" s="166">
        <v>39200</v>
      </c>
      <c r="DW71" s="166" t="s">
        <v>392</v>
      </c>
      <c r="DX71" s="166">
        <v>71600</v>
      </c>
      <c r="DY71" s="20">
        <v>206</v>
      </c>
      <c r="DZ71" s="177" t="s">
        <v>392</v>
      </c>
      <c r="EA71" s="180" t="s">
        <v>392</v>
      </c>
      <c r="EB71" s="166">
        <v>2050</v>
      </c>
      <c r="EC71" s="166">
        <v>5490</v>
      </c>
      <c r="ED71" s="166" t="s">
        <v>392</v>
      </c>
      <c r="EE71" s="166" t="s">
        <v>392</v>
      </c>
      <c r="EF71" s="166" t="s">
        <v>392</v>
      </c>
      <c r="EG71" s="166" t="s">
        <v>392</v>
      </c>
      <c r="EH71" s="20" t="s">
        <v>392</v>
      </c>
      <c r="EI71" s="166" t="s">
        <v>392</v>
      </c>
      <c r="EJ71" s="166" t="s">
        <v>392</v>
      </c>
      <c r="EK71" s="166" t="s">
        <v>392</v>
      </c>
      <c r="EL71" s="166" t="s">
        <v>392</v>
      </c>
      <c r="EM71" s="166" t="s">
        <v>392</v>
      </c>
      <c r="EN71" s="166" t="s">
        <v>392</v>
      </c>
      <c r="EO71" s="177" t="s">
        <v>392</v>
      </c>
      <c r="EP71" s="177" t="s">
        <v>392</v>
      </c>
      <c r="EQ71" s="177" t="s">
        <v>392</v>
      </c>
      <c r="ER71" s="177" t="s">
        <v>392</v>
      </c>
      <c r="ES71" s="177" t="s">
        <v>392</v>
      </c>
      <c r="ET71" s="177" t="s">
        <v>392</v>
      </c>
      <c r="EU71" s="177">
        <v>103</v>
      </c>
      <c r="EV71" s="177">
        <v>749</v>
      </c>
      <c r="EW71" s="177">
        <v>2640</v>
      </c>
      <c r="EX71" s="177">
        <v>3020</v>
      </c>
    </row>
    <row r="72" spans="1:154" x14ac:dyDescent="0.2">
      <c r="A72" s="166" t="s">
        <v>531</v>
      </c>
      <c r="B72" s="167" t="s">
        <v>204</v>
      </c>
      <c r="C72" s="166">
        <v>173</v>
      </c>
      <c r="D72" s="168">
        <v>50.9</v>
      </c>
      <c r="E72" s="168">
        <v>30.4</v>
      </c>
      <c r="F72" s="181">
        <v>30.5</v>
      </c>
      <c r="G72" s="166" t="s">
        <v>392</v>
      </c>
      <c r="H72" s="166" t="s">
        <v>392</v>
      </c>
      <c r="I72" s="166" t="s">
        <v>392</v>
      </c>
      <c r="J72" s="168">
        <v>15</v>
      </c>
      <c r="K72" s="169">
        <v>15</v>
      </c>
      <c r="L72" s="169" t="s">
        <v>392</v>
      </c>
      <c r="M72" s="166" t="s">
        <v>392</v>
      </c>
      <c r="N72" s="166" t="s">
        <v>392</v>
      </c>
      <c r="O72" s="179">
        <v>0.65500000000000003</v>
      </c>
      <c r="P72" s="169">
        <v>0.625</v>
      </c>
      <c r="Q72" s="171">
        <v>0.3125</v>
      </c>
      <c r="R72" s="170">
        <v>1.07</v>
      </c>
      <c r="S72" s="172">
        <v>1.0625</v>
      </c>
      <c r="T72" s="166" t="s">
        <v>392</v>
      </c>
      <c r="U72" s="166" t="s">
        <v>392</v>
      </c>
      <c r="V72" s="166" t="s">
        <v>392</v>
      </c>
      <c r="W72" s="173">
        <v>1.85</v>
      </c>
      <c r="X72" s="174">
        <v>2</v>
      </c>
      <c r="Y72" s="175">
        <v>1.125</v>
      </c>
      <c r="Z72" s="166" t="s">
        <v>392</v>
      </c>
      <c r="AA72" s="166" t="s">
        <v>392</v>
      </c>
      <c r="AB72" s="166" t="s">
        <v>392</v>
      </c>
      <c r="AC72" s="166" t="s">
        <v>392</v>
      </c>
      <c r="AD72" s="166" t="s">
        <v>392</v>
      </c>
      <c r="AE72" s="176">
        <v>7.04</v>
      </c>
      <c r="AF72" s="166" t="s">
        <v>392</v>
      </c>
      <c r="AG72" s="166" t="s">
        <v>392</v>
      </c>
      <c r="AH72" s="168">
        <v>40.799999999999997</v>
      </c>
      <c r="AI72" s="166" t="s">
        <v>392</v>
      </c>
      <c r="AJ72" s="166" t="s">
        <v>392</v>
      </c>
      <c r="AK72" s="166">
        <v>8230</v>
      </c>
      <c r="AL72" s="166">
        <v>607</v>
      </c>
      <c r="AM72" s="166">
        <v>541</v>
      </c>
      <c r="AN72" s="168">
        <v>12.7</v>
      </c>
      <c r="AO72" s="166">
        <v>598</v>
      </c>
      <c r="AP72" s="166">
        <v>123</v>
      </c>
      <c r="AQ72" s="168">
        <v>79.8</v>
      </c>
      <c r="AR72" s="170">
        <v>3.42</v>
      </c>
      <c r="AS72" s="166" t="s">
        <v>392</v>
      </c>
      <c r="AT72" s="166" t="s">
        <v>392</v>
      </c>
      <c r="AU72" s="166" t="s">
        <v>392</v>
      </c>
      <c r="AV72" s="168">
        <v>15.6</v>
      </c>
      <c r="AW72" s="166">
        <v>129000</v>
      </c>
      <c r="AX72" s="166" t="s">
        <v>392</v>
      </c>
      <c r="AY72" s="166">
        <v>110</v>
      </c>
      <c r="AZ72" s="177">
        <v>441</v>
      </c>
      <c r="BA72" s="177" t="s">
        <v>392</v>
      </c>
      <c r="BB72" s="166" t="s">
        <v>392</v>
      </c>
      <c r="BC72" s="166">
        <v>113</v>
      </c>
      <c r="BD72" s="166">
        <v>301</v>
      </c>
      <c r="BE72" s="166" t="s">
        <v>392</v>
      </c>
      <c r="BF72" s="166" t="s">
        <v>392</v>
      </c>
      <c r="BG72" s="166" t="s">
        <v>392</v>
      </c>
      <c r="BH72" s="166" t="s">
        <v>392</v>
      </c>
      <c r="BI72" s="166" t="s">
        <v>392</v>
      </c>
      <c r="BJ72" s="166" t="s">
        <v>392</v>
      </c>
      <c r="BK72" s="166" t="s">
        <v>392</v>
      </c>
      <c r="BL72" s="166" t="s">
        <v>392</v>
      </c>
      <c r="BM72" s="166" t="s">
        <v>392</v>
      </c>
      <c r="BN72" s="166" t="s">
        <v>392</v>
      </c>
      <c r="BO72" s="166" t="s">
        <v>392</v>
      </c>
      <c r="BP72" s="166" t="s">
        <v>392</v>
      </c>
      <c r="BQ72" s="166" t="s">
        <v>392</v>
      </c>
      <c r="BR72" s="166" t="s">
        <v>392</v>
      </c>
      <c r="BS72" s="166" t="s">
        <v>392</v>
      </c>
      <c r="BT72" s="166" t="s">
        <v>392</v>
      </c>
      <c r="BU72" s="166" t="s">
        <v>392</v>
      </c>
      <c r="BV72" s="166">
        <v>4.03</v>
      </c>
      <c r="BW72" s="166">
        <v>29.3</v>
      </c>
      <c r="BX72" s="177">
        <v>103</v>
      </c>
      <c r="BY72" s="177">
        <v>118</v>
      </c>
      <c r="BZ72" s="166" t="s">
        <v>532</v>
      </c>
      <c r="CA72" s="166" t="s">
        <v>532</v>
      </c>
      <c r="CB72" s="166">
        <v>257</v>
      </c>
      <c r="CC72" s="177">
        <v>32800</v>
      </c>
      <c r="CD72" s="166">
        <v>772</v>
      </c>
      <c r="CE72" s="177">
        <v>775</v>
      </c>
      <c r="CF72" s="166" t="s">
        <v>392</v>
      </c>
      <c r="CG72" s="166" t="s">
        <v>392</v>
      </c>
      <c r="CH72" s="166" t="s">
        <v>392</v>
      </c>
      <c r="CI72" s="166">
        <v>381</v>
      </c>
      <c r="CJ72" s="177">
        <v>381</v>
      </c>
      <c r="CK72" s="169" t="s">
        <v>392</v>
      </c>
      <c r="CL72" s="166" t="s">
        <v>392</v>
      </c>
      <c r="CM72" s="166" t="s">
        <v>392</v>
      </c>
      <c r="CN72" s="168">
        <v>16.600000000000001</v>
      </c>
      <c r="CO72" s="177">
        <v>15.9</v>
      </c>
      <c r="CP72" s="177">
        <v>7.94</v>
      </c>
      <c r="CQ72" s="168">
        <v>27.2</v>
      </c>
      <c r="CR72" s="168">
        <v>27</v>
      </c>
      <c r="CS72" s="166" t="s">
        <v>392</v>
      </c>
      <c r="CT72" s="166" t="s">
        <v>392</v>
      </c>
      <c r="CU72" s="166" t="s">
        <v>392</v>
      </c>
      <c r="CV72" s="168">
        <v>47</v>
      </c>
      <c r="CW72" s="168">
        <v>50.8</v>
      </c>
      <c r="CX72" s="178">
        <v>28.6</v>
      </c>
      <c r="CY72" s="166" t="s">
        <v>392</v>
      </c>
      <c r="CZ72" s="166" t="s">
        <v>392</v>
      </c>
      <c r="DA72" s="166" t="s">
        <v>392</v>
      </c>
      <c r="DB72" s="166" t="s">
        <v>392</v>
      </c>
      <c r="DC72" s="166" t="s">
        <v>392</v>
      </c>
      <c r="DD72" s="176">
        <v>7.04</v>
      </c>
      <c r="DE72" s="177" t="s">
        <v>392</v>
      </c>
      <c r="DF72" s="166" t="s">
        <v>392</v>
      </c>
      <c r="DG72" s="168">
        <v>40.799999999999997</v>
      </c>
      <c r="DH72" s="166" t="s">
        <v>392</v>
      </c>
      <c r="DI72" s="177" t="s">
        <v>392</v>
      </c>
      <c r="DJ72" s="166">
        <v>3430</v>
      </c>
      <c r="DK72" s="166">
        <v>9950</v>
      </c>
      <c r="DL72" s="166">
        <v>8870</v>
      </c>
      <c r="DM72" s="166">
        <v>323</v>
      </c>
      <c r="DN72" s="166">
        <v>249</v>
      </c>
      <c r="DO72" s="166">
        <v>2020</v>
      </c>
      <c r="DP72" s="166">
        <v>1310</v>
      </c>
      <c r="DQ72" s="168">
        <v>86.9</v>
      </c>
      <c r="DR72" s="166" t="s">
        <v>392</v>
      </c>
      <c r="DS72" s="166" t="s">
        <v>392</v>
      </c>
      <c r="DT72" s="177" t="s">
        <v>392</v>
      </c>
      <c r="DU72" s="166">
        <v>6490</v>
      </c>
      <c r="DV72" s="166">
        <v>34600</v>
      </c>
      <c r="DW72" s="166" t="s">
        <v>392</v>
      </c>
      <c r="DX72" s="166">
        <v>71000</v>
      </c>
      <c r="DY72" s="20">
        <v>184</v>
      </c>
      <c r="DZ72" s="177" t="s">
        <v>392</v>
      </c>
      <c r="EA72" s="180" t="s">
        <v>392</v>
      </c>
      <c r="EB72" s="166">
        <v>1850</v>
      </c>
      <c r="EC72" s="166">
        <v>4930</v>
      </c>
      <c r="ED72" s="166" t="s">
        <v>392</v>
      </c>
      <c r="EE72" s="166" t="s">
        <v>392</v>
      </c>
      <c r="EF72" s="166" t="s">
        <v>392</v>
      </c>
      <c r="EG72" s="166" t="s">
        <v>392</v>
      </c>
      <c r="EH72" s="20" t="s">
        <v>392</v>
      </c>
      <c r="EI72" s="166" t="s">
        <v>392</v>
      </c>
      <c r="EJ72" s="166" t="s">
        <v>392</v>
      </c>
      <c r="EK72" s="166" t="s">
        <v>392</v>
      </c>
      <c r="EL72" s="166" t="s">
        <v>392</v>
      </c>
      <c r="EM72" s="166" t="s">
        <v>392</v>
      </c>
      <c r="EN72" s="166" t="s">
        <v>392</v>
      </c>
      <c r="EO72" s="177" t="s">
        <v>392</v>
      </c>
      <c r="EP72" s="177" t="s">
        <v>392</v>
      </c>
      <c r="EQ72" s="177" t="s">
        <v>392</v>
      </c>
      <c r="ER72" s="177" t="s">
        <v>392</v>
      </c>
      <c r="ES72" s="177" t="s">
        <v>392</v>
      </c>
      <c r="ET72" s="177" t="s">
        <v>392</v>
      </c>
      <c r="EU72" s="177">
        <v>102</v>
      </c>
      <c r="EV72" s="177">
        <v>744</v>
      </c>
      <c r="EW72" s="177">
        <v>2620</v>
      </c>
      <c r="EX72" s="177">
        <v>3000</v>
      </c>
    </row>
    <row r="73" spans="1:154" x14ac:dyDescent="0.2">
      <c r="A73" s="166" t="s">
        <v>533</v>
      </c>
      <c r="B73" s="167" t="s">
        <v>204</v>
      </c>
      <c r="C73" s="166">
        <v>148</v>
      </c>
      <c r="D73" s="168">
        <v>43.6</v>
      </c>
      <c r="E73" s="168">
        <v>30.7</v>
      </c>
      <c r="F73" s="181">
        <v>30.625</v>
      </c>
      <c r="G73" s="166" t="s">
        <v>392</v>
      </c>
      <c r="H73" s="166" t="s">
        <v>392</v>
      </c>
      <c r="I73" s="166" t="s">
        <v>392</v>
      </c>
      <c r="J73" s="168">
        <v>10.5</v>
      </c>
      <c r="K73" s="169">
        <v>10.5</v>
      </c>
      <c r="L73" s="169" t="s">
        <v>392</v>
      </c>
      <c r="M73" s="166" t="s">
        <v>392</v>
      </c>
      <c r="N73" s="166" t="s">
        <v>392</v>
      </c>
      <c r="O73" s="179">
        <v>0.65</v>
      </c>
      <c r="P73" s="169">
        <v>0.625</v>
      </c>
      <c r="Q73" s="171">
        <v>0.3125</v>
      </c>
      <c r="R73" s="170">
        <v>1.18</v>
      </c>
      <c r="S73" s="172">
        <v>1.1875</v>
      </c>
      <c r="T73" s="166" t="s">
        <v>392</v>
      </c>
      <c r="U73" s="166" t="s">
        <v>392</v>
      </c>
      <c r="V73" s="166" t="s">
        <v>392</v>
      </c>
      <c r="W73" s="173">
        <v>1.83</v>
      </c>
      <c r="X73" s="174">
        <v>2.0625</v>
      </c>
      <c r="Y73" s="175">
        <v>1.125</v>
      </c>
      <c r="Z73" s="166" t="s">
        <v>392</v>
      </c>
      <c r="AA73" s="166" t="s">
        <v>392</v>
      </c>
      <c r="AB73" s="166" t="s">
        <v>392</v>
      </c>
      <c r="AC73" s="166" t="s">
        <v>392</v>
      </c>
      <c r="AD73" s="166" t="s">
        <v>392</v>
      </c>
      <c r="AE73" s="176">
        <v>4.4400000000000004</v>
      </c>
      <c r="AF73" s="166" t="s">
        <v>392</v>
      </c>
      <c r="AG73" s="166" t="s">
        <v>392</v>
      </c>
      <c r="AH73" s="168">
        <v>41.6</v>
      </c>
      <c r="AI73" s="166" t="s">
        <v>392</v>
      </c>
      <c r="AJ73" s="166" t="s">
        <v>392</v>
      </c>
      <c r="AK73" s="166">
        <v>6680</v>
      </c>
      <c r="AL73" s="166">
        <v>500</v>
      </c>
      <c r="AM73" s="166">
        <v>436</v>
      </c>
      <c r="AN73" s="168">
        <v>12.4</v>
      </c>
      <c r="AO73" s="166">
        <v>227</v>
      </c>
      <c r="AP73" s="168">
        <v>68</v>
      </c>
      <c r="AQ73" s="168">
        <v>43.3</v>
      </c>
      <c r="AR73" s="170">
        <v>2.2799999999999998</v>
      </c>
      <c r="AS73" s="166" t="s">
        <v>392</v>
      </c>
      <c r="AT73" s="166" t="s">
        <v>392</v>
      </c>
      <c r="AU73" s="166" t="s">
        <v>392</v>
      </c>
      <c r="AV73" s="168">
        <v>14.5</v>
      </c>
      <c r="AW73" s="166">
        <v>49400</v>
      </c>
      <c r="AX73" s="166" t="s">
        <v>392</v>
      </c>
      <c r="AY73" s="168">
        <v>77.5</v>
      </c>
      <c r="AZ73" s="177">
        <v>240</v>
      </c>
      <c r="BA73" s="177" t="s">
        <v>392</v>
      </c>
      <c r="BB73" s="166" t="s">
        <v>392</v>
      </c>
      <c r="BC73" s="168">
        <v>85.8</v>
      </c>
      <c r="BD73" s="166">
        <v>248</v>
      </c>
      <c r="BE73" s="166" t="s">
        <v>392</v>
      </c>
      <c r="BF73" s="166" t="s">
        <v>392</v>
      </c>
      <c r="BG73" s="166" t="s">
        <v>392</v>
      </c>
      <c r="BH73" s="166" t="s">
        <v>392</v>
      </c>
      <c r="BI73" s="166" t="s">
        <v>392</v>
      </c>
      <c r="BJ73" s="166" t="s">
        <v>392</v>
      </c>
      <c r="BK73" s="166" t="s">
        <v>392</v>
      </c>
      <c r="BL73" s="166" t="s">
        <v>392</v>
      </c>
      <c r="BM73" s="166" t="s">
        <v>392</v>
      </c>
      <c r="BN73" s="166" t="s">
        <v>392</v>
      </c>
      <c r="BO73" s="166" t="s">
        <v>392</v>
      </c>
      <c r="BP73" s="166" t="s">
        <v>392</v>
      </c>
      <c r="BQ73" s="166" t="s">
        <v>392</v>
      </c>
      <c r="BR73" s="166" t="s">
        <v>392</v>
      </c>
      <c r="BS73" s="166" t="s">
        <v>392</v>
      </c>
      <c r="BT73" s="166" t="s">
        <v>392</v>
      </c>
      <c r="BU73" s="166" t="s">
        <v>392</v>
      </c>
      <c r="BV73" s="166">
        <v>2.77</v>
      </c>
      <c r="BW73" s="166">
        <v>29.5</v>
      </c>
      <c r="BX73" s="177">
        <v>90.5</v>
      </c>
      <c r="BY73" s="177">
        <v>101</v>
      </c>
      <c r="BZ73" s="166" t="s">
        <v>534</v>
      </c>
      <c r="CA73" s="166" t="s">
        <v>534</v>
      </c>
      <c r="CB73" s="166">
        <v>220</v>
      </c>
      <c r="CC73" s="177">
        <v>28100</v>
      </c>
      <c r="CD73" s="166">
        <v>780</v>
      </c>
      <c r="CE73" s="177">
        <v>778</v>
      </c>
      <c r="CF73" s="166" t="s">
        <v>392</v>
      </c>
      <c r="CG73" s="166" t="s">
        <v>392</v>
      </c>
      <c r="CH73" s="166" t="s">
        <v>392</v>
      </c>
      <c r="CI73" s="166">
        <v>267</v>
      </c>
      <c r="CJ73" s="177">
        <v>267</v>
      </c>
      <c r="CK73" s="169" t="s">
        <v>392</v>
      </c>
      <c r="CL73" s="166" t="s">
        <v>392</v>
      </c>
      <c r="CM73" s="166" t="s">
        <v>392</v>
      </c>
      <c r="CN73" s="168">
        <v>16.5</v>
      </c>
      <c r="CO73" s="177">
        <v>15.9</v>
      </c>
      <c r="CP73" s="177">
        <v>7.94</v>
      </c>
      <c r="CQ73" s="168">
        <v>30</v>
      </c>
      <c r="CR73" s="168">
        <v>30.2</v>
      </c>
      <c r="CS73" s="166" t="s">
        <v>392</v>
      </c>
      <c r="CT73" s="166" t="s">
        <v>392</v>
      </c>
      <c r="CU73" s="166" t="s">
        <v>392</v>
      </c>
      <c r="CV73" s="168">
        <v>46.5</v>
      </c>
      <c r="CW73" s="168">
        <v>52.4</v>
      </c>
      <c r="CX73" s="178">
        <v>28.6</v>
      </c>
      <c r="CY73" s="166" t="s">
        <v>392</v>
      </c>
      <c r="CZ73" s="166" t="s">
        <v>392</v>
      </c>
      <c r="DA73" s="166" t="s">
        <v>392</v>
      </c>
      <c r="DB73" s="166" t="s">
        <v>392</v>
      </c>
      <c r="DC73" s="166" t="s">
        <v>392</v>
      </c>
      <c r="DD73" s="176">
        <v>4.4400000000000004</v>
      </c>
      <c r="DE73" s="177" t="s">
        <v>392</v>
      </c>
      <c r="DF73" s="166" t="s">
        <v>392</v>
      </c>
      <c r="DG73" s="168">
        <v>41.6</v>
      </c>
      <c r="DH73" s="166" t="s">
        <v>392</v>
      </c>
      <c r="DI73" s="177" t="s">
        <v>392</v>
      </c>
      <c r="DJ73" s="166">
        <v>2780</v>
      </c>
      <c r="DK73" s="166">
        <v>8190</v>
      </c>
      <c r="DL73" s="166">
        <v>7140</v>
      </c>
      <c r="DM73" s="166">
        <v>315</v>
      </c>
      <c r="DN73" s="168">
        <v>94.5</v>
      </c>
      <c r="DO73" s="166">
        <v>1110</v>
      </c>
      <c r="DP73" s="166">
        <v>710</v>
      </c>
      <c r="DQ73" s="168">
        <v>57.9</v>
      </c>
      <c r="DR73" s="166" t="s">
        <v>392</v>
      </c>
      <c r="DS73" s="166" t="s">
        <v>392</v>
      </c>
      <c r="DT73" s="177" t="s">
        <v>392</v>
      </c>
      <c r="DU73" s="166">
        <v>6040</v>
      </c>
      <c r="DV73" s="166">
        <v>13300</v>
      </c>
      <c r="DW73" s="166" t="s">
        <v>392</v>
      </c>
      <c r="DX73" s="166">
        <v>50000</v>
      </c>
      <c r="DY73" s="20">
        <v>99.9</v>
      </c>
      <c r="DZ73" s="177" t="s">
        <v>392</v>
      </c>
      <c r="EA73" s="180" t="s">
        <v>392</v>
      </c>
      <c r="EB73" s="166">
        <v>1410</v>
      </c>
      <c r="EC73" s="166">
        <v>4060</v>
      </c>
      <c r="ED73" s="166" t="s">
        <v>392</v>
      </c>
      <c r="EE73" s="166" t="s">
        <v>392</v>
      </c>
      <c r="EF73" s="166" t="s">
        <v>392</v>
      </c>
      <c r="EG73" s="166" t="s">
        <v>392</v>
      </c>
      <c r="EH73" s="20" t="s">
        <v>392</v>
      </c>
      <c r="EI73" s="166" t="s">
        <v>392</v>
      </c>
      <c r="EJ73" s="166" t="s">
        <v>392</v>
      </c>
      <c r="EK73" s="166" t="s">
        <v>392</v>
      </c>
      <c r="EL73" s="166" t="s">
        <v>392</v>
      </c>
      <c r="EM73" s="166" t="s">
        <v>392</v>
      </c>
      <c r="EN73" s="166" t="s">
        <v>392</v>
      </c>
      <c r="EO73" s="177" t="s">
        <v>392</v>
      </c>
      <c r="EP73" s="177" t="s">
        <v>392</v>
      </c>
      <c r="EQ73" s="177" t="s">
        <v>392</v>
      </c>
      <c r="ER73" s="177" t="s">
        <v>392</v>
      </c>
      <c r="ES73" s="177" t="s">
        <v>392</v>
      </c>
      <c r="ET73" s="177" t="s">
        <v>392</v>
      </c>
      <c r="EU73" s="177">
        <v>70.400000000000006</v>
      </c>
      <c r="EV73" s="177">
        <v>749</v>
      </c>
      <c r="EW73" s="177">
        <v>2300</v>
      </c>
      <c r="EX73" s="177">
        <v>2570</v>
      </c>
    </row>
    <row r="74" spans="1:154" x14ac:dyDescent="0.2">
      <c r="A74" s="166" t="s">
        <v>535</v>
      </c>
      <c r="B74" s="167" t="s">
        <v>204</v>
      </c>
      <c r="C74" s="166">
        <v>132</v>
      </c>
      <c r="D74" s="168">
        <v>38.799999999999997</v>
      </c>
      <c r="E74" s="168">
        <v>30.3</v>
      </c>
      <c r="F74" s="181">
        <v>30.25</v>
      </c>
      <c r="G74" s="166" t="s">
        <v>392</v>
      </c>
      <c r="H74" s="166" t="s">
        <v>392</v>
      </c>
      <c r="I74" s="166" t="s">
        <v>392</v>
      </c>
      <c r="J74" s="168">
        <v>10.5</v>
      </c>
      <c r="K74" s="169">
        <v>10.5</v>
      </c>
      <c r="L74" s="169" t="s">
        <v>392</v>
      </c>
      <c r="M74" s="166" t="s">
        <v>392</v>
      </c>
      <c r="N74" s="166" t="s">
        <v>392</v>
      </c>
      <c r="O74" s="179">
        <v>0.61499999999999999</v>
      </c>
      <c r="P74" s="169">
        <v>0.625</v>
      </c>
      <c r="Q74" s="171">
        <v>0.3125</v>
      </c>
      <c r="R74" s="170">
        <v>1</v>
      </c>
      <c r="S74" s="172">
        <v>1</v>
      </c>
      <c r="T74" s="166" t="s">
        <v>392</v>
      </c>
      <c r="U74" s="166" t="s">
        <v>392</v>
      </c>
      <c r="V74" s="166" t="s">
        <v>392</v>
      </c>
      <c r="W74" s="173">
        <v>1.65</v>
      </c>
      <c r="X74" s="174">
        <v>1.875</v>
      </c>
      <c r="Y74" s="175">
        <v>1.125</v>
      </c>
      <c r="Z74" s="166" t="s">
        <v>392</v>
      </c>
      <c r="AA74" s="166" t="s">
        <v>392</v>
      </c>
      <c r="AB74" s="166" t="s">
        <v>392</v>
      </c>
      <c r="AC74" s="166" t="s">
        <v>392</v>
      </c>
      <c r="AD74" s="166" t="s">
        <v>392</v>
      </c>
      <c r="AE74" s="176">
        <v>5.27</v>
      </c>
      <c r="AF74" s="166" t="s">
        <v>392</v>
      </c>
      <c r="AG74" s="166" t="s">
        <v>392</v>
      </c>
      <c r="AH74" s="168">
        <v>43.9</v>
      </c>
      <c r="AI74" s="166" t="s">
        <v>392</v>
      </c>
      <c r="AJ74" s="166" t="s">
        <v>392</v>
      </c>
      <c r="AK74" s="166">
        <v>5770</v>
      </c>
      <c r="AL74" s="166">
        <v>437</v>
      </c>
      <c r="AM74" s="166">
        <v>380</v>
      </c>
      <c r="AN74" s="168">
        <v>12.2</v>
      </c>
      <c r="AO74" s="166">
        <v>196</v>
      </c>
      <c r="AP74" s="168">
        <v>58.4</v>
      </c>
      <c r="AQ74" s="168">
        <v>37.200000000000003</v>
      </c>
      <c r="AR74" s="170">
        <v>2.25</v>
      </c>
      <c r="AS74" s="166" t="s">
        <v>392</v>
      </c>
      <c r="AT74" s="166" t="s">
        <v>392</v>
      </c>
      <c r="AU74" s="166" t="s">
        <v>392</v>
      </c>
      <c r="AV74" s="170">
        <v>9.7200000000000006</v>
      </c>
      <c r="AW74" s="166">
        <v>42100</v>
      </c>
      <c r="AX74" s="166" t="s">
        <v>392</v>
      </c>
      <c r="AY74" s="168">
        <v>76.900000000000006</v>
      </c>
      <c r="AZ74" s="177">
        <v>202</v>
      </c>
      <c r="BA74" s="177" t="s">
        <v>392</v>
      </c>
      <c r="BB74" s="166" t="s">
        <v>392</v>
      </c>
      <c r="BC74" s="168">
        <v>72.400000000000006</v>
      </c>
      <c r="BD74" s="166">
        <v>215</v>
      </c>
      <c r="BE74" s="166" t="s">
        <v>392</v>
      </c>
      <c r="BF74" s="166" t="s">
        <v>392</v>
      </c>
      <c r="BG74" s="166" t="s">
        <v>392</v>
      </c>
      <c r="BH74" s="166" t="s">
        <v>392</v>
      </c>
      <c r="BI74" s="166" t="s">
        <v>392</v>
      </c>
      <c r="BJ74" s="166" t="s">
        <v>392</v>
      </c>
      <c r="BK74" s="166" t="s">
        <v>392</v>
      </c>
      <c r="BL74" s="166" t="s">
        <v>392</v>
      </c>
      <c r="BM74" s="166" t="s">
        <v>392</v>
      </c>
      <c r="BN74" s="166" t="s">
        <v>392</v>
      </c>
      <c r="BO74" s="166" t="s">
        <v>392</v>
      </c>
      <c r="BP74" s="166" t="s">
        <v>392</v>
      </c>
      <c r="BQ74" s="166" t="s">
        <v>392</v>
      </c>
      <c r="BR74" s="166" t="s">
        <v>392</v>
      </c>
      <c r="BS74" s="166" t="s">
        <v>392</v>
      </c>
      <c r="BT74" s="166" t="s">
        <v>392</v>
      </c>
      <c r="BU74" s="166" t="s">
        <v>392</v>
      </c>
      <c r="BV74" s="166">
        <v>2.75</v>
      </c>
      <c r="BW74" s="166">
        <v>29.3</v>
      </c>
      <c r="BX74" s="177">
        <v>89.5</v>
      </c>
      <c r="BY74" s="177">
        <v>100</v>
      </c>
      <c r="BZ74" s="166" t="s">
        <v>536</v>
      </c>
      <c r="CA74" s="166" t="s">
        <v>536</v>
      </c>
      <c r="CB74" s="166">
        <v>196</v>
      </c>
      <c r="CC74" s="177">
        <v>25000</v>
      </c>
      <c r="CD74" s="166">
        <v>770</v>
      </c>
      <c r="CE74" s="177">
        <v>768</v>
      </c>
      <c r="CF74" s="166" t="s">
        <v>392</v>
      </c>
      <c r="CG74" s="166" t="s">
        <v>392</v>
      </c>
      <c r="CH74" s="166" t="s">
        <v>392</v>
      </c>
      <c r="CI74" s="166">
        <v>267</v>
      </c>
      <c r="CJ74" s="177">
        <v>267</v>
      </c>
      <c r="CK74" s="169" t="s">
        <v>392</v>
      </c>
      <c r="CL74" s="166" t="s">
        <v>392</v>
      </c>
      <c r="CM74" s="166" t="s">
        <v>392</v>
      </c>
      <c r="CN74" s="168">
        <v>15.6</v>
      </c>
      <c r="CO74" s="177">
        <v>15.9</v>
      </c>
      <c r="CP74" s="177">
        <v>7.94</v>
      </c>
      <c r="CQ74" s="168">
        <v>25.4</v>
      </c>
      <c r="CR74" s="168">
        <v>25.4</v>
      </c>
      <c r="CS74" s="166" t="s">
        <v>392</v>
      </c>
      <c r="CT74" s="166" t="s">
        <v>392</v>
      </c>
      <c r="CU74" s="166" t="s">
        <v>392</v>
      </c>
      <c r="CV74" s="168">
        <v>41.9</v>
      </c>
      <c r="CW74" s="168">
        <v>47.6</v>
      </c>
      <c r="CX74" s="178">
        <v>28.6</v>
      </c>
      <c r="CY74" s="166" t="s">
        <v>392</v>
      </c>
      <c r="CZ74" s="166" t="s">
        <v>392</v>
      </c>
      <c r="DA74" s="166" t="s">
        <v>392</v>
      </c>
      <c r="DB74" s="166" t="s">
        <v>392</v>
      </c>
      <c r="DC74" s="166" t="s">
        <v>392</v>
      </c>
      <c r="DD74" s="176">
        <v>5.27</v>
      </c>
      <c r="DE74" s="177" t="s">
        <v>392</v>
      </c>
      <c r="DF74" s="166" t="s">
        <v>392</v>
      </c>
      <c r="DG74" s="168">
        <v>43.9</v>
      </c>
      <c r="DH74" s="166" t="s">
        <v>392</v>
      </c>
      <c r="DI74" s="177" t="s">
        <v>392</v>
      </c>
      <c r="DJ74" s="166">
        <v>2400</v>
      </c>
      <c r="DK74" s="166">
        <v>7160</v>
      </c>
      <c r="DL74" s="166">
        <v>6230</v>
      </c>
      <c r="DM74" s="166">
        <v>310</v>
      </c>
      <c r="DN74" s="168">
        <v>81.599999999999994</v>
      </c>
      <c r="DO74" s="166">
        <v>957</v>
      </c>
      <c r="DP74" s="166">
        <v>610</v>
      </c>
      <c r="DQ74" s="168">
        <v>57.2</v>
      </c>
      <c r="DR74" s="166" t="s">
        <v>392</v>
      </c>
      <c r="DS74" s="166" t="s">
        <v>392</v>
      </c>
      <c r="DT74" s="177" t="s">
        <v>392</v>
      </c>
      <c r="DU74" s="166">
        <v>4050</v>
      </c>
      <c r="DV74" s="166">
        <v>11300</v>
      </c>
      <c r="DW74" s="166" t="s">
        <v>392</v>
      </c>
      <c r="DX74" s="166">
        <v>49600</v>
      </c>
      <c r="DY74" s="20">
        <v>84.1</v>
      </c>
      <c r="DZ74" s="177" t="s">
        <v>392</v>
      </c>
      <c r="EA74" s="180" t="s">
        <v>392</v>
      </c>
      <c r="EB74" s="166">
        <v>1190</v>
      </c>
      <c r="EC74" s="166">
        <v>3520</v>
      </c>
      <c r="ED74" s="166" t="s">
        <v>392</v>
      </c>
      <c r="EE74" s="166" t="s">
        <v>392</v>
      </c>
      <c r="EF74" s="166" t="s">
        <v>392</v>
      </c>
      <c r="EG74" s="166" t="s">
        <v>392</v>
      </c>
      <c r="EH74" s="20" t="s">
        <v>392</v>
      </c>
      <c r="EI74" s="166" t="s">
        <v>392</v>
      </c>
      <c r="EJ74" s="166" t="s">
        <v>392</v>
      </c>
      <c r="EK74" s="166" t="s">
        <v>392</v>
      </c>
      <c r="EL74" s="166" t="s">
        <v>392</v>
      </c>
      <c r="EM74" s="166" t="s">
        <v>392</v>
      </c>
      <c r="EN74" s="166" t="s">
        <v>392</v>
      </c>
      <c r="EO74" s="177" t="s">
        <v>392</v>
      </c>
      <c r="EP74" s="177" t="s">
        <v>392</v>
      </c>
      <c r="EQ74" s="177" t="s">
        <v>392</v>
      </c>
      <c r="ER74" s="177" t="s">
        <v>392</v>
      </c>
      <c r="ES74" s="177" t="s">
        <v>392</v>
      </c>
      <c r="ET74" s="177" t="s">
        <v>392</v>
      </c>
      <c r="EU74" s="177">
        <v>69.8</v>
      </c>
      <c r="EV74" s="177">
        <v>744</v>
      </c>
      <c r="EW74" s="177">
        <v>2270</v>
      </c>
      <c r="EX74" s="177">
        <v>2540</v>
      </c>
    </row>
    <row r="75" spans="1:154" x14ac:dyDescent="0.2">
      <c r="A75" s="166" t="s">
        <v>537</v>
      </c>
      <c r="B75" s="167" t="s">
        <v>204</v>
      </c>
      <c r="C75" s="166">
        <v>124</v>
      </c>
      <c r="D75" s="168">
        <v>36.5</v>
      </c>
      <c r="E75" s="168">
        <v>30.2</v>
      </c>
      <c r="F75" s="181">
        <v>30.125</v>
      </c>
      <c r="G75" s="166" t="s">
        <v>392</v>
      </c>
      <c r="H75" s="166" t="s">
        <v>392</v>
      </c>
      <c r="I75" s="166" t="s">
        <v>392</v>
      </c>
      <c r="J75" s="168">
        <v>10.5</v>
      </c>
      <c r="K75" s="169">
        <v>10.5</v>
      </c>
      <c r="L75" s="169" t="s">
        <v>392</v>
      </c>
      <c r="M75" s="166" t="s">
        <v>392</v>
      </c>
      <c r="N75" s="166" t="s">
        <v>392</v>
      </c>
      <c r="O75" s="179">
        <v>0.58499999999999996</v>
      </c>
      <c r="P75" s="169">
        <v>0.5625</v>
      </c>
      <c r="Q75" s="171">
        <v>0.3125</v>
      </c>
      <c r="R75" s="179">
        <v>0.93</v>
      </c>
      <c r="S75" s="172">
        <v>0.9375</v>
      </c>
      <c r="T75" s="166" t="s">
        <v>392</v>
      </c>
      <c r="U75" s="166" t="s">
        <v>392</v>
      </c>
      <c r="V75" s="166" t="s">
        <v>392</v>
      </c>
      <c r="W75" s="173">
        <v>1.58</v>
      </c>
      <c r="X75" s="174">
        <v>1.8125</v>
      </c>
      <c r="Y75" s="175">
        <v>1.125</v>
      </c>
      <c r="Z75" s="166" t="s">
        <v>392</v>
      </c>
      <c r="AA75" s="166" t="s">
        <v>392</v>
      </c>
      <c r="AB75" s="166" t="s">
        <v>392</v>
      </c>
      <c r="AC75" s="166" t="s">
        <v>392</v>
      </c>
      <c r="AD75" s="166" t="s">
        <v>392</v>
      </c>
      <c r="AE75" s="176">
        <v>5.65</v>
      </c>
      <c r="AF75" s="166" t="s">
        <v>392</v>
      </c>
      <c r="AG75" s="166" t="s">
        <v>392</v>
      </c>
      <c r="AH75" s="168">
        <v>46.2</v>
      </c>
      <c r="AI75" s="166" t="s">
        <v>392</v>
      </c>
      <c r="AJ75" s="166" t="s">
        <v>392</v>
      </c>
      <c r="AK75" s="166">
        <v>5360</v>
      </c>
      <c r="AL75" s="166">
        <v>408</v>
      </c>
      <c r="AM75" s="166">
        <v>355</v>
      </c>
      <c r="AN75" s="168">
        <v>12.1</v>
      </c>
      <c r="AO75" s="166">
        <v>181</v>
      </c>
      <c r="AP75" s="168">
        <v>54</v>
      </c>
      <c r="AQ75" s="168">
        <v>34.4</v>
      </c>
      <c r="AR75" s="170">
        <v>2.23</v>
      </c>
      <c r="AS75" s="166" t="s">
        <v>392</v>
      </c>
      <c r="AT75" s="166" t="s">
        <v>392</v>
      </c>
      <c r="AU75" s="166" t="s">
        <v>392</v>
      </c>
      <c r="AV75" s="170">
        <v>7.99</v>
      </c>
      <c r="AW75" s="166">
        <v>38600</v>
      </c>
      <c r="AX75" s="166" t="s">
        <v>392</v>
      </c>
      <c r="AY75" s="168">
        <v>76.8</v>
      </c>
      <c r="AZ75" s="177">
        <v>188</v>
      </c>
      <c r="BA75" s="177" t="s">
        <v>392</v>
      </c>
      <c r="BB75" s="166" t="s">
        <v>392</v>
      </c>
      <c r="BC75" s="168">
        <v>67.5</v>
      </c>
      <c r="BD75" s="166">
        <v>202</v>
      </c>
      <c r="BE75" s="166" t="s">
        <v>392</v>
      </c>
      <c r="BF75" s="166" t="s">
        <v>392</v>
      </c>
      <c r="BG75" s="166" t="s">
        <v>392</v>
      </c>
      <c r="BH75" s="166" t="s">
        <v>392</v>
      </c>
      <c r="BI75" s="166" t="s">
        <v>392</v>
      </c>
      <c r="BJ75" s="166" t="s">
        <v>392</v>
      </c>
      <c r="BK75" s="166" t="s">
        <v>392</v>
      </c>
      <c r="BL75" s="166" t="s">
        <v>392</v>
      </c>
      <c r="BM75" s="166" t="s">
        <v>392</v>
      </c>
      <c r="BN75" s="166" t="s">
        <v>392</v>
      </c>
      <c r="BO75" s="166" t="s">
        <v>392</v>
      </c>
      <c r="BP75" s="166" t="s">
        <v>392</v>
      </c>
      <c r="BQ75" s="166" t="s">
        <v>392</v>
      </c>
      <c r="BR75" s="166" t="s">
        <v>392</v>
      </c>
      <c r="BS75" s="166" t="s">
        <v>392</v>
      </c>
      <c r="BT75" s="166" t="s">
        <v>392</v>
      </c>
      <c r="BU75" s="166" t="s">
        <v>392</v>
      </c>
      <c r="BV75" s="166">
        <v>2.73</v>
      </c>
      <c r="BW75" s="166">
        <v>29.3</v>
      </c>
      <c r="BX75" s="177">
        <v>89.5</v>
      </c>
      <c r="BY75" s="177">
        <v>100</v>
      </c>
      <c r="BZ75" s="166" t="s">
        <v>538</v>
      </c>
      <c r="CA75" s="166" t="s">
        <v>538</v>
      </c>
      <c r="CB75" s="166">
        <v>185</v>
      </c>
      <c r="CC75" s="177">
        <v>23500</v>
      </c>
      <c r="CD75" s="166">
        <v>767</v>
      </c>
      <c r="CE75" s="177">
        <v>765</v>
      </c>
      <c r="CF75" s="166" t="s">
        <v>392</v>
      </c>
      <c r="CG75" s="166" t="s">
        <v>392</v>
      </c>
      <c r="CH75" s="166" t="s">
        <v>392</v>
      </c>
      <c r="CI75" s="166">
        <v>267</v>
      </c>
      <c r="CJ75" s="177">
        <v>267</v>
      </c>
      <c r="CK75" s="169" t="s">
        <v>392</v>
      </c>
      <c r="CL75" s="166" t="s">
        <v>392</v>
      </c>
      <c r="CM75" s="166" t="s">
        <v>392</v>
      </c>
      <c r="CN75" s="168">
        <v>14.9</v>
      </c>
      <c r="CO75" s="177">
        <v>14.3</v>
      </c>
      <c r="CP75" s="177">
        <v>7.94</v>
      </c>
      <c r="CQ75" s="168">
        <v>23.6</v>
      </c>
      <c r="CR75" s="168">
        <v>23.8</v>
      </c>
      <c r="CS75" s="166" t="s">
        <v>392</v>
      </c>
      <c r="CT75" s="166" t="s">
        <v>392</v>
      </c>
      <c r="CU75" s="166" t="s">
        <v>392</v>
      </c>
      <c r="CV75" s="168">
        <v>40.1</v>
      </c>
      <c r="CW75" s="168">
        <v>46</v>
      </c>
      <c r="CX75" s="178">
        <v>28.6</v>
      </c>
      <c r="CY75" s="166" t="s">
        <v>392</v>
      </c>
      <c r="CZ75" s="166" t="s">
        <v>392</v>
      </c>
      <c r="DA75" s="166" t="s">
        <v>392</v>
      </c>
      <c r="DB75" s="166" t="s">
        <v>392</v>
      </c>
      <c r="DC75" s="166" t="s">
        <v>392</v>
      </c>
      <c r="DD75" s="176">
        <v>5.65</v>
      </c>
      <c r="DE75" s="177" t="s">
        <v>392</v>
      </c>
      <c r="DF75" s="166" t="s">
        <v>392</v>
      </c>
      <c r="DG75" s="168">
        <v>46.2</v>
      </c>
      <c r="DH75" s="166" t="s">
        <v>392</v>
      </c>
      <c r="DI75" s="177" t="s">
        <v>392</v>
      </c>
      <c r="DJ75" s="166">
        <v>2230</v>
      </c>
      <c r="DK75" s="166">
        <v>6690</v>
      </c>
      <c r="DL75" s="166">
        <v>5820</v>
      </c>
      <c r="DM75" s="166">
        <v>307</v>
      </c>
      <c r="DN75" s="168">
        <v>75.3</v>
      </c>
      <c r="DO75" s="166">
        <v>885</v>
      </c>
      <c r="DP75" s="166">
        <v>564</v>
      </c>
      <c r="DQ75" s="168">
        <v>56.6</v>
      </c>
      <c r="DR75" s="166" t="s">
        <v>392</v>
      </c>
      <c r="DS75" s="166" t="s">
        <v>392</v>
      </c>
      <c r="DT75" s="177" t="s">
        <v>392</v>
      </c>
      <c r="DU75" s="166">
        <v>3330</v>
      </c>
      <c r="DV75" s="166">
        <v>10400</v>
      </c>
      <c r="DW75" s="166" t="s">
        <v>392</v>
      </c>
      <c r="DX75" s="166">
        <v>49500</v>
      </c>
      <c r="DY75" s="20">
        <v>78.3</v>
      </c>
      <c r="DZ75" s="177" t="s">
        <v>392</v>
      </c>
      <c r="EA75" s="180" t="s">
        <v>392</v>
      </c>
      <c r="EB75" s="166">
        <v>1110</v>
      </c>
      <c r="EC75" s="166">
        <v>3310</v>
      </c>
      <c r="ED75" s="166" t="s">
        <v>392</v>
      </c>
      <c r="EE75" s="166" t="s">
        <v>392</v>
      </c>
      <c r="EF75" s="166" t="s">
        <v>392</v>
      </c>
      <c r="EG75" s="166" t="s">
        <v>392</v>
      </c>
      <c r="EH75" s="20" t="s">
        <v>392</v>
      </c>
      <c r="EI75" s="166" t="s">
        <v>392</v>
      </c>
      <c r="EJ75" s="166" t="s">
        <v>392</v>
      </c>
      <c r="EK75" s="166" t="s">
        <v>392</v>
      </c>
      <c r="EL75" s="166" t="s">
        <v>392</v>
      </c>
      <c r="EM75" s="166" t="s">
        <v>392</v>
      </c>
      <c r="EN75" s="166" t="s">
        <v>392</v>
      </c>
      <c r="EO75" s="177" t="s">
        <v>392</v>
      </c>
      <c r="EP75" s="177" t="s">
        <v>392</v>
      </c>
      <c r="EQ75" s="177" t="s">
        <v>392</v>
      </c>
      <c r="ER75" s="177" t="s">
        <v>392</v>
      </c>
      <c r="ES75" s="177" t="s">
        <v>392</v>
      </c>
      <c r="ET75" s="177" t="s">
        <v>392</v>
      </c>
      <c r="EU75" s="177">
        <v>69.3</v>
      </c>
      <c r="EV75" s="177">
        <v>744</v>
      </c>
      <c r="EW75" s="177">
        <v>2270</v>
      </c>
      <c r="EX75" s="177">
        <v>2540</v>
      </c>
    </row>
    <row r="76" spans="1:154" x14ac:dyDescent="0.2">
      <c r="A76" s="166" t="s">
        <v>539</v>
      </c>
      <c r="B76" s="167" t="s">
        <v>204</v>
      </c>
      <c r="C76" s="166">
        <v>116</v>
      </c>
      <c r="D76" s="168">
        <v>34.200000000000003</v>
      </c>
      <c r="E76" s="168">
        <v>30</v>
      </c>
      <c r="F76" s="181">
        <v>30</v>
      </c>
      <c r="G76" s="166" t="s">
        <v>392</v>
      </c>
      <c r="H76" s="166" t="s">
        <v>392</v>
      </c>
      <c r="I76" s="166" t="s">
        <v>392</v>
      </c>
      <c r="J76" s="168">
        <v>10.5</v>
      </c>
      <c r="K76" s="169">
        <v>10.5</v>
      </c>
      <c r="L76" s="169" t="s">
        <v>392</v>
      </c>
      <c r="M76" s="166" t="s">
        <v>392</v>
      </c>
      <c r="N76" s="166" t="s">
        <v>392</v>
      </c>
      <c r="O76" s="179">
        <v>0.56499999999999995</v>
      </c>
      <c r="P76" s="169">
        <v>0.5625</v>
      </c>
      <c r="Q76" s="171">
        <v>0.3125</v>
      </c>
      <c r="R76" s="179">
        <v>0.85</v>
      </c>
      <c r="S76" s="172">
        <v>0.875</v>
      </c>
      <c r="T76" s="166" t="s">
        <v>392</v>
      </c>
      <c r="U76" s="166" t="s">
        <v>392</v>
      </c>
      <c r="V76" s="166" t="s">
        <v>392</v>
      </c>
      <c r="W76" s="173">
        <v>1.5</v>
      </c>
      <c r="X76" s="174">
        <v>1.75</v>
      </c>
      <c r="Y76" s="175">
        <v>1.125</v>
      </c>
      <c r="Z76" s="166" t="s">
        <v>392</v>
      </c>
      <c r="AA76" s="166" t="s">
        <v>392</v>
      </c>
      <c r="AB76" s="166" t="s">
        <v>392</v>
      </c>
      <c r="AC76" s="166" t="s">
        <v>392</v>
      </c>
      <c r="AD76" s="166" t="s">
        <v>392</v>
      </c>
      <c r="AE76" s="176">
        <v>6.17</v>
      </c>
      <c r="AF76" s="166" t="s">
        <v>392</v>
      </c>
      <c r="AG76" s="166" t="s">
        <v>392</v>
      </c>
      <c r="AH76" s="168">
        <v>47.8</v>
      </c>
      <c r="AI76" s="166" t="s">
        <v>392</v>
      </c>
      <c r="AJ76" s="166" t="s">
        <v>392</v>
      </c>
      <c r="AK76" s="166">
        <v>4930</v>
      </c>
      <c r="AL76" s="166">
        <v>378</v>
      </c>
      <c r="AM76" s="166">
        <v>329</v>
      </c>
      <c r="AN76" s="168">
        <v>12</v>
      </c>
      <c r="AO76" s="166">
        <v>164</v>
      </c>
      <c r="AP76" s="168">
        <v>49.2</v>
      </c>
      <c r="AQ76" s="168">
        <v>31.3</v>
      </c>
      <c r="AR76" s="170">
        <v>2.19</v>
      </c>
      <c r="AS76" s="166" t="s">
        <v>392</v>
      </c>
      <c r="AT76" s="166" t="s">
        <v>392</v>
      </c>
      <c r="AU76" s="166" t="s">
        <v>392</v>
      </c>
      <c r="AV76" s="170">
        <v>6.43</v>
      </c>
      <c r="AW76" s="166">
        <v>34900</v>
      </c>
      <c r="AX76" s="166" t="s">
        <v>392</v>
      </c>
      <c r="AY76" s="168">
        <v>76.5</v>
      </c>
      <c r="AZ76" s="177">
        <v>171</v>
      </c>
      <c r="BA76" s="177" t="s">
        <v>392</v>
      </c>
      <c r="BB76" s="166" t="s">
        <v>392</v>
      </c>
      <c r="BC76" s="168">
        <v>61.5</v>
      </c>
      <c r="BD76" s="166">
        <v>187</v>
      </c>
      <c r="BE76" s="166" t="s">
        <v>392</v>
      </c>
      <c r="BF76" s="166" t="s">
        <v>392</v>
      </c>
      <c r="BG76" s="166" t="s">
        <v>392</v>
      </c>
      <c r="BH76" s="166" t="s">
        <v>392</v>
      </c>
      <c r="BI76" s="166" t="s">
        <v>392</v>
      </c>
      <c r="BJ76" s="166" t="s">
        <v>392</v>
      </c>
      <c r="BK76" s="166" t="s">
        <v>392</v>
      </c>
      <c r="BL76" s="166" t="s">
        <v>392</v>
      </c>
      <c r="BM76" s="166" t="s">
        <v>392</v>
      </c>
      <c r="BN76" s="166" t="s">
        <v>392</v>
      </c>
      <c r="BO76" s="166" t="s">
        <v>392</v>
      </c>
      <c r="BP76" s="166" t="s">
        <v>392</v>
      </c>
      <c r="BQ76" s="166" t="s">
        <v>392</v>
      </c>
      <c r="BR76" s="166" t="s">
        <v>392</v>
      </c>
      <c r="BS76" s="166" t="s">
        <v>392</v>
      </c>
      <c r="BT76" s="166" t="s">
        <v>392</v>
      </c>
      <c r="BU76" s="166" t="s">
        <v>392</v>
      </c>
      <c r="BV76" s="170">
        <v>2.7</v>
      </c>
      <c r="BW76" s="166">
        <v>29.2</v>
      </c>
      <c r="BX76" s="177">
        <v>89.3</v>
      </c>
      <c r="BY76" s="177">
        <v>99.8</v>
      </c>
      <c r="BZ76" s="166" t="s">
        <v>540</v>
      </c>
      <c r="CA76" s="166" t="s">
        <v>540</v>
      </c>
      <c r="CB76" s="166">
        <v>173</v>
      </c>
      <c r="CC76" s="177">
        <v>22100</v>
      </c>
      <c r="CD76" s="166">
        <v>762</v>
      </c>
      <c r="CE76" s="177">
        <v>762</v>
      </c>
      <c r="CF76" s="166" t="s">
        <v>392</v>
      </c>
      <c r="CG76" s="166" t="s">
        <v>392</v>
      </c>
      <c r="CH76" s="166" t="s">
        <v>392</v>
      </c>
      <c r="CI76" s="166">
        <v>267</v>
      </c>
      <c r="CJ76" s="177">
        <v>267</v>
      </c>
      <c r="CK76" s="169" t="s">
        <v>392</v>
      </c>
      <c r="CL76" s="166" t="s">
        <v>392</v>
      </c>
      <c r="CM76" s="166" t="s">
        <v>392</v>
      </c>
      <c r="CN76" s="168">
        <v>14.4</v>
      </c>
      <c r="CO76" s="177">
        <v>14.3</v>
      </c>
      <c r="CP76" s="177">
        <v>7.94</v>
      </c>
      <c r="CQ76" s="168">
        <v>21.6</v>
      </c>
      <c r="CR76" s="168">
        <v>22.2</v>
      </c>
      <c r="CS76" s="166" t="s">
        <v>392</v>
      </c>
      <c r="CT76" s="166" t="s">
        <v>392</v>
      </c>
      <c r="CU76" s="166" t="s">
        <v>392</v>
      </c>
      <c r="CV76" s="168">
        <v>38.1</v>
      </c>
      <c r="CW76" s="168">
        <v>44.5</v>
      </c>
      <c r="CX76" s="178">
        <v>28.6</v>
      </c>
      <c r="CY76" s="166" t="s">
        <v>392</v>
      </c>
      <c r="CZ76" s="166" t="s">
        <v>392</v>
      </c>
      <c r="DA76" s="166" t="s">
        <v>392</v>
      </c>
      <c r="DB76" s="166" t="s">
        <v>392</v>
      </c>
      <c r="DC76" s="166" t="s">
        <v>392</v>
      </c>
      <c r="DD76" s="176">
        <v>6.17</v>
      </c>
      <c r="DE76" s="177" t="s">
        <v>392</v>
      </c>
      <c r="DF76" s="166" t="s">
        <v>392</v>
      </c>
      <c r="DG76" s="168">
        <v>47.8</v>
      </c>
      <c r="DH76" s="166" t="s">
        <v>392</v>
      </c>
      <c r="DI76" s="177" t="s">
        <v>392</v>
      </c>
      <c r="DJ76" s="166">
        <v>2050</v>
      </c>
      <c r="DK76" s="166">
        <v>6190</v>
      </c>
      <c r="DL76" s="166">
        <v>5390</v>
      </c>
      <c r="DM76" s="166">
        <v>305</v>
      </c>
      <c r="DN76" s="168">
        <v>68.3</v>
      </c>
      <c r="DO76" s="166">
        <v>806</v>
      </c>
      <c r="DP76" s="166">
        <v>513</v>
      </c>
      <c r="DQ76" s="168">
        <v>55.6</v>
      </c>
      <c r="DR76" s="166" t="s">
        <v>392</v>
      </c>
      <c r="DS76" s="166" t="s">
        <v>392</v>
      </c>
      <c r="DT76" s="177" t="s">
        <v>392</v>
      </c>
      <c r="DU76" s="166">
        <v>2680</v>
      </c>
      <c r="DV76" s="166">
        <v>9370</v>
      </c>
      <c r="DW76" s="166" t="s">
        <v>392</v>
      </c>
      <c r="DX76" s="166">
        <v>49400</v>
      </c>
      <c r="DY76" s="20">
        <v>71.2</v>
      </c>
      <c r="DZ76" s="177" t="s">
        <v>392</v>
      </c>
      <c r="EA76" s="180" t="s">
        <v>392</v>
      </c>
      <c r="EB76" s="166">
        <v>1010</v>
      </c>
      <c r="EC76" s="166">
        <v>3060</v>
      </c>
      <c r="ED76" s="166" t="s">
        <v>392</v>
      </c>
      <c r="EE76" s="166" t="s">
        <v>392</v>
      </c>
      <c r="EF76" s="166" t="s">
        <v>392</v>
      </c>
      <c r="EG76" s="166" t="s">
        <v>392</v>
      </c>
      <c r="EH76" s="20" t="s">
        <v>392</v>
      </c>
      <c r="EI76" s="166" t="s">
        <v>392</v>
      </c>
      <c r="EJ76" s="166" t="s">
        <v>392</v>
      </c>
      <c r="EK76" s="166" t="s">
        <v>392</v>
      </c>
      <c r="EL76" s="166" t="s">
        <v>392</v>
      </c>
      <c r="EM76" s="166" t="s">
        <v>392</v>
      </c>
      <c r="EN76" s="166" t="s">
        <v>392</v>
      </c>
      <c r="EO76" s="177" t="s">
        <v>392</v>
      </c>
      <c r="EP76" s="177" t="s">
        <v>392</v>
      </c>
      <c r="EQ76" s="177" t="s">
        <v>392</v>
      </c>
      <c r="ER76" s="177" t="s">
        <v>392</v>
      </c>
      <c r="ES76" s="177" t="s">
        <v>392</v>
      </c>
      <c r="ET76" s="177" t="s">
        <v>392</v>
      </c>
      <c r="EU76" s="177">
        <v>68.599999999999994</v>
      </c>
      <c r="EV76" s="177">
        <v>742</v>
      </c>
      <c r="EW76" s="177">
        <v>2270</v>
      </c>
      <c r="EX76" s="177">
        <v>2530</v>
      </c>
    </row>
    <row r="77" spans="1:154" x14ac:dyDescent="0.2">
      <c r="A77" s="166" t="s">
        <v>541</v>
      </c>
      <c r="B77" s="167" t="s">
        <v>204</v>
      </c>
      <c r="C77" s="166">
        <v>108</v>
      </c>
      <c r="D77" s="168">
        <v>31.7</v>
      </c>
      <c r="E77" s="168">
        <v>29.8</v>
      </c>
      <c r="F77" s="181">
        <v>29.875</v>
      </c>
      <c r="G77" s="166" t="s">
        <v>392</v>
      </c>
      <c r="H77" s="166" t="s">
        <v>392</v>
      </c>
      <c r="I77" s="166" t="s">
        <v>392</v>
      </c>
      <c r="J77" s="168">
        <v>10.5</v>
      </c>
      <c r="K77" s="169">
        <v>10.5</v>
      </c>
      <c r="L77" s="169" t="s">
        <v>392</v>
      </c>
      <c r="M77" s="166" t="s">
        <v>392</v>
      </c>
      <c r="N77" s="166" t="s">
        <v>392</v>
      </c>
      <c r="O77" s="179">
        <v>0.54500000000000004</v>
      </c>
      <c r="P77" s="169">
        <v>0.5625</v>
      </c>
      <c r="Q77" s="171">
        <v>0.3125</v>
      </c>
      <c r="R77" s="179">
        <v>0.76</v>
      </c>
      <c r="S77" s="172">
        <v>0.75</v>
      </c>
      <c r="T77" s="166" t="s">
        <v>392</v>
      </c>
      <c r="U77" s="166" t="s">
        <v>392</v>
      </c>
      <c r="V77" s="166" t="s">
        <v>392</v>
      </c>
      <c r="W77" s="173">
        <v>1.41</v>
      </c>
      <c r="X77" s="174">
        <v>1.6875</v>
      </c>
      <c r="Y77" s="175">
        <v>1.125</v>
      </c>
      <c r="Z77" s="166" t="s">
        <v>392</v>
      </c>
      <c r="AA77" s="166" t="s">
        <v>392</v>
      </c>
      <c r="AB77" s="166" t="s">
        <v>392</v>
      </c>
      <c r="AC77" s="166" t="s">
        <v>392</v>
      </c>
      <c r="AD77" s="166" t="s">
        <v>392</v>
      </c>
      <c r="AE77" s="176">
        <v>6.89</v>
      </c>
      <c r="AF77" s="166" t="s">
        <v>392</v>
      </c>
      <c r="AG77" s="166" t="s">
        <v>392</v>
      </c>
      <c r="AH77" s="168">
        <v>49.6</v>
      </c>
      <c r="AI77" s="166" t="s">
        <v>392</v>
      </c>
      <c r="AJ77" s="166" t="s">
        <v>392</v>
      </c>
      <c r="AK77" s="166">
        <v>4470</v>
      </c>
      <c r="AL77" s="166">
        <v>346</v>
      </c>
      <c r="AM77" s="166">
        <v>299</v>
      </c>
      <c r="AN77" s="168">
        <v>11.9</v>
      </c>
      <c r="AO77" s="166">
        <v>146</v>
      </c>
      <c r="AP77" s="168">
        <v>43.9</v>
      </c>
      <c r="AQ77" s="168">
        <v>27.9</v>
      </c>
      <c r="AR77" s="170">
        <v>2.15</v>
      </c>
      <c r="AS77" s="166" t="s">
        <v>392</v>
      </c>
      <c r="AT77" s="166" t="s">
        <v>392</v>
      </c>
      <c r="AU77" s="166" t="s">
        <v>392</v>
      </c>
      <c r="AV77" s="170">
        <v>4.99</v>
      </c>
      <c r="AW77" s="166">
        <v>30900</v>
      </c>
      <c r="AX77" s="166" t="s">
        <v>392</v>
      </c>
      <c r="AY77" s="168">
        <v>76.2</v>
      </c>
      <c r="AZ77" s="177">
        <v>152</v>
      </c>
      <c r="BA77" s="177" t="s">
        <v>392</v>
      </c>
      <c r="BB77" s="166" t="s">
        <v>392</v>
      </c>
      <c r="BC77" s="168">
        <v>54.9</v>
      </c>
      <c r="BD77" s="166">
        <v>170</v>
      </c>
      <c r="BE77" s="166" t="s">
        <v>392</v>
      </c>
      <c r="BF77" s="166" t="s">
        <v>392</v>
      </c>
      <c r="BG77" s="166" t="s">
        <v>392</v>
      </c>
      <c r="BH77" s="166" t="s">
        <v>392</v>
      </c>
      <c r="BI77" s="166" t="s">
        <v>392</v>
      </c>
      <c r="BJ77" s="166" t="s">
        <v>392</v>
      </c>
      <c r="BK77" s="166" t="s">
        <v>392</v>
      </c>
      <c r="BL77" s="166" t="s">
        <v>392</v>
      </c>
      <c r="BM77" s="166" t="s">
        <v>392</v>
      </c>
      <c r="BN77" s="166" t="s">
        <v>392</v>
      </c>
      <c r="BO77" s="166" t="s">
        <v>392</v>
      </c>
      <c r="BP77" s="166" t="s">
        <v>392</v>
      </c>
      <c r="BQ77" s="166" t="s">
        <v>392</v>
      </c>
      <c r="BR77" s="166" t="s">
        <v>392</v>
      </c>
      <c r="BS77" s="166" t="s">
        <v>392</v>
      </c>
      <c r="BT77" s="166" t="s">
        <v>392</v>
      </c>
      <c r="BU77" s="166" t="s">
        <v>392</v>
      </c>
      <c r="BV77" s="166">
        <v>2.67</v>
      </c>
      <c r="BW77" s="168">
        <v>29</v>
      </c>
      <c r="BX77" s="177">
        <v>88.9</v>
      </c>
      <c r="BY77" s="177">
        <v>99.4</v>
      </c>
      <c r="BZ77" s="166" t="s">
        <v>542</v>
      </c>
      <c r="CA77" s="166" t="s">
        <v>542</v>
      </c>
      <c r="CB77" s="166">
        <v>161</v>
      </c>
      <c r="CC77" s="177">
        <v>20500</v>
      </c>
      <c r="CD77" s="166">
        <v>757</v>
      </c>
      <c r="CE77" s="177">
        <v>759</v>
      </c>
      <c r="CF77" s="166" t="s">
        <v>392</v>
      </c>
      <c r="CG77" s="166" t="s">
        <v>392</v>
      </c>
      <c r="CH77" s="166" t="s">
        <v>392</v>
      </c>
      <c r="CI77" s="166">
        <v>267</v>
      </c>
      <c r="CJ77" s="177">
        <v>267</v>
      </c>
      <c r="CK77" s="169" t="s">
        <v>392</v>
      </c>
      <c r="CL77" s="166" t="s">
        <v>392</v>
      </c>
      <c r="CM77" s="166" t="s">
        <v>392</v>
      </c>
      <c r="CN77" s="168">
        <v>13.8</v>
      </c>
      <c r="CO77" s="177">
        <v>14.3</v>
      </c>
      <c r="CP77" s="177">
        <v>7.94</v>
      </c>
      <c r="CQ77" s="168">
        <v>19.3</v>
      </c>
      <c r="CR77" s="168">
        <v>19</v>
      </c>
      <c r="CS77" s="166" t="s">
        <v>392</v>
      </c>
      <c r="CT77" s="166" t="s">
        <v>392</v>
      </c>
      <c r="CU77" s="166" t="s">
        <v>392</v>
      </c>
      <c r="CV77" s="168">
        <v>35.799999999999997</v>
      </c>
      <c r="CW77" s="168">
        <v>42.9</v>
      </c>
      <c r="CX77" s="178">
        <v>28.6</v>
      </c>
      <c r="CY77" s="166" t="s">
        <v>392</v>
      </c>
      <c r="CZ77" s="166" t="s">
        <v>392</v>
      </c>
      <c r="DA77" s="166" t="s">
        <v>392</v>
      </c>
      <c r="DB77" s="166" t="s">
        <v>392</v>
      </c>
      <c r="DC77" s="166" t="s">
        <v>392</v>
      </c>
      <c r="DD77" s="176">
        <v>6.89</v>
      </c>
      <c r="DE77" s="177" t="s">
        <v>392</v>
      </c>
      <c r="DF77" s="166" t="s">
        <v>392</v>
      </c>
      <c r="DG77" s="168">
        <v>49.6</v>
      </c>
      <c r="DH77" s="166" t="s">
        <v>392</v>
      </c>
      <c r="DI77" s="177" t="s">
        <v>392</v>
      </c>
      <c r="DJ77" s="166">
        <v>1860</v>
      </c>
      <c r="DK77" s="166">
        <v>5670</v>
      </c>
      <c r="DL77" s="166">
        <v>4900</v>
      </c>
      <c r="DM77" s="166">
        <v>302</v>
      </c>
      <c r="DN77" s="168">
        <v>60.8</v>
      </c>
      <c r="DO77" s="166">
        <v>719</v>
      </c>
      <c r="DP77" s="166">
        <v>457</v>
      </c>
      <c r="DQ77" s="168">
        <v>54.6</v>
      </c>
      <c r="DR77" s="166" t="s">
        <v>392</v>
      </c>
      <c r="DS77" s="166" t="s">
        <v>392</v>
      </c>
      <c r="DT77" s="177" t="s">
        <v>392</v>
      </c>
      <c r="DU77" s="166">
        <v>2080</v>
      </c>
      <c r="DV77" s="166">
        <v>8300</v>
      </c>
      <c r="DW77" s="166" t="s">
        <v>392</v>
      </c>
      <c r="DX77" s="166">
        <v>49200</v>
      </c>
      <c r="DY77" s="20">
        <v>63.3</v>
      </c>
      <c r="DZ77" s="177" t="s">
        <v>392</v>
      </c>
      <c r="EA77" s="180" t="s">
        <v>392</v>
      </c>
      <c r="EB77" s="166">
        <v>900</v>
      </c>
      <c r="EC77" s="166">
        <v>2790</v>
      </c>
      <c r="ED77" s="166" t="s">
        <v>392</v>
      </c>
      <c r="EE77" s="166" t="s">
        <v>392</v>
      </c>
      <c r="EF77" s="166" t="s">
        <v>392</v>
      </c>
      <c r="EG77" s="166" t="s">
        <v>392</v>
      </c>
      <c r="EH77" s="20" t="s">
        <v>392</v>
      </c>
      <c r="EI77" s="166" t="s">
        <v>392</v>
      </c>
      <c r="EJ77" s="166" t="s">
        <v>392</v>
      </c>
      <c r="EK77" s="166" t="s">
        <v>392</v>
      </c>
      <c r="EL77" s="166" t="s">
        <v>392</v>
      </c>
      <c r="EM77" s="166" t="s">
        <v>392</v>
      </c>
      <c r="EN77" s="166" t="s">
        <v>392</v>
      </c>
      <c r="EO77" s="177" t="s">
        <v>392</v>
      </c>
      <c r="EP77" s="177" t="s">
        <v>392</v>
      </c>
      <c r="EQ77" s="177" t="s">
        <v>392</v>
      </c>
      <c r="ER77" s="177" t="s">
        <v>392</v>
      </c>
      <c r="ES77" s="177" t="s">
        <v>392</v>
      </c>
      <c r="ET77" s="177" t="s">
        <v>392</v>
      </c>
      <c r="EU77" s="177">
        <v>67.8</v>
      </c>
      <c r="EV77" s="177">
        <v>737</v>
      </c>
      <c r="EW77" s="177">
        <v>2260</v>
      </c>
      <c r="EX77" s="177">
        <v>2520</v>
      </c>
    </row>
    <row r="78" spans="1:154" x14ac:dyDescent="0.2">
      <c r="A78" s="166" t="s">
        <v>543</v>
      </c>
      <c r="B78" s="167" t="s">
        <v>204</v>
      </c>
      <c r="C78" s="168">
        <v>99</v>
      </c>
      <c r="D78" s="168">
        <v>29</v>
      </c>
      <c r="E78" s="168">
        <v>29.7</v>
      </c>
      <c r="F78" s="181">
        <v>29.625</v>
      </c>
      <c r="G78" s="166" t="s">
        <v>392</v>
      </c>
      <c r="H78" s="166" t="s">
        <v>392</v>
      </c>
      <c r="I78" s="166" t="s">
        <v>392</v>
      </c>
      <c r="J78" s="168">
        <v>10.5</v>
      </c>
      <c r="K78" s="169">
        <v>10.5</v>
      </c>
      <c r="L78" s="169" t="s">
        <v>392</v>
      </c>
      <c r="M78" s="166" t="s">
        <v>392</v>
      </c>
      <c r="N78" s="166" t="s">
        <v>392</v>
      </c>
      <c r="O78" s="179">
        <v>0.52</v>
      </c>
      <c r="P78" s="169">
        <v>0.5</v>
      </c>
      <c r="Q78" s="171">
        <v>0.25</v>
      </c>
      <c r="R78" s="179">
        <v>0.67</v>
      </c>
      <c r="S78" s="172">
        <v>0.6875</v>
      </c>
      <c r="T78" s="166" t="s">
        <v>392</v>
      </c>
      <c r="U78" s="166" t="s">
        <v>392</v>
      </c>
      <c r="V78" s="166" t="s">
        <v>392</v>
      </c>
      <c r="W78" s="173">
        <v>1.32</v>
      </c>
      <c r="X78" s="174">
        <v>1.5625</v>
      </c>
      <c r="Y78" s="175">
        <v>1.0625</v>
      </c>
      <c r="Z78" s="166" t="s">
        <v>392</v>
      </c>
      <c r="AA78" s="166" t="s">
        <v>392</v>
      </c>
      <c r="AB78" s="166" t="s">
        <v>392</v>
      </c>
      <c r="AC78" s="166" t="s">
        <v>392</v>
      </c>
      <c r="AD78" s="166" t="s">
        <v>392</v>
      </c>
      <c r="AE78" s="176">
        <v>7.8</v>
      </c>
      <c r="AF78" s="166" t="s">
        <v>392</v>
      </c>
      <c r="AG78" s="166" t="s">
        <v>392</v>
      </c>
      <c r="AH78" s="168">
        <v>51.9</v>
      </c>
      <c r="AI78" s="166" t="s">
        <v>392</v>
      </c>
      <c r="AJ78" s="166" t="s">
        <v>392</v>
      </c>
      <c r="AK78" s="166">
        <v>3990</v>
      </c>
      <c r="AL78" s="166">
        <v>312</v>
      </c>
      <c r="AM78" s="166">
        <v>269</v>
      </c>
      <c r="AN78" s="168">
        <v>11.7</v>
      </c>
      <c r="AO78" s="166">
        <v>128</v>
      </c>
      <c r="AP78" s="168">
        <v>38.6</v>
      </c>
      <c r="AQ78" s="168">
        <v>24.5</v>
      </c>
      <c r="AR78" s="170">
        <v>2.1</v>
      </c>
      <c r="AS78" s="166" t="s">
        <v>392</v>
      </c>
      <c r="AT78" s="166" t="s">
        <v>392</v>
      </c>
      <c r="AU78" s="166" t="s">
        <v>392</v>
      </c>
      <c r="AV78" s="170">
        <v>3.77</v>
      </c>
      <c r="AW78" s="166">
        <v>26800</v>
      </c>
      <c r="AX78" s="166" t="s">
        <v>392</v>
      </c>
      <c r="AY78" s="168">
        <v>76.2</v>
      </c>
      <c r="AZ78" s="177">
        <v>134</v>
      </c>
      <c r="BA78" s="177" t="s">
        <v>392</v>
      </c>
      <c r="BB78" s="166" t="s">
        <v>392</v>
      </c>
      <c r="BC78" s="168">
        <v>48.5</v>
      </c>
      <c r="BD78" s="166">
        <v>154</v>
      </c>
      <c r="BE78" s="166" t="s">
        <v>392</v>
      </c>
      <c r="BF78" s="166" t="s">
        <v>392</v>
      </c>
      <c r="BG78" s="166" t="s">
        <v>392</v>
      </c>
      <c r="BH78" s="166" t="s">
        <v>392</v>
      </c>
      <c r="BI78" s="166" t="s">
        <v>392</v>
      </c>
      <c r="BJ78" s="166" t="s">
        <v>392</v>
      </c>
      <c r="BK78" s="166" t="s">
        <v>392</v>
      </c>
      <c r="BL78" s="166" t="s">
        <v>392</v>
      </c>
      <c r="BM78" s="166" t="s">
        <v>392</v>
      </c>
      <c r="BN78" s="166" t="s">
        <v>392</v>
      </c>
      <c r="BO78" s="166" t="s">
        <v>392</v>
      </c>
      <c r="BP78" s="166" t="s">
        <v>392</v>
      </c>
      <c r="BQ78" s="166" t="s">
        <v>392</v>
      </c>
      <c r="BR78" s="166" t="s">
        <v>392</v>
      </c>
      <c r="BS78" s="166" t="s">
        <v>392</v>
      </c>
      <c r="BT78" s="166" t="s">
        <v>392</v>
      </c>
      <c r="BU78" s="166" t="s">
        <v>392</v>
      </c>
      <c r="BV78" s="166">
        <v>2.62</v>
      </c>
      <c r="BW78" s="168">
        <v>29</v>
      </c>
      <c r="BX78" s="177">
        <v>88.7</v>
      </c>
      <c r="BY78" s="177">
        <v>99.2</v>
      </c>
      <c r="BZ78" s="166" t="s">
        <v>544</v>
      </c>
      <c r="CA78" s="166" t="s">
        <v>544</v>
      </c>
      <c r="CB78" s="166">
        <v>147</v>
      </c>
      <c r="CC78" s="177">
        <v>18700</v>
      </c>
      <c r="CD78" s="166">
        <v>754</v>
      </c>
      <c r="CE78" s="177">
        <v>752</v>
      </c>
      <c r="CF78" s="166" t="s">
        <v>392</v>
      </c>
      <c r="CG78" s="166" t="s">
        <v>392</v>
      </c>
      <c r="CH78" s="166" t="s">
        <v>392</v>
      </c>
      <c r="CI78" s="166">
        <v>267</v>
      </c>
      <c r="CJ78" s="177">
        <v>267</v>
      </c>
      <c r="CK78" s="169" t="s">
        <v>392</v>
      </c>
      <c r="CL78" s="166" t="s">
        <v>392</v>
      </c>
      <c r="CM78" s="166" t="s">
        <v>392</v>
      </c>
      <c r="CN78" s="168">
        <v>13.2</v>
      </c>
      <c r="CO78" s="177">
        <v>12.7</v>
      </c>
      <c r="CP78" s="177">
        <v>6.35</v>
      </c>
      <c r="CQ78" s="168">
        <v>17</v>
      </c>
      <c r="CR78" s="168">
        <v>17.5</v>
      </c>
      <c r="CS78" s="166" t="s">
        <v>392</v>
      </c>
      <c r="CT78" s="166" t="s">
        <v>392</v>
      </c>
      <c r="CU78" s="166" t="s">
        <v>392</v>
      </c>
      <c r="CV78" s="168">
        <v>33.5</v>
      </c>
      <c r="CW78" s="168">
        <v>39.700000000000003</v>
      </c>
      <c r="CX78" s="178">
        <v>27</v>
      </c>
      <c r="CY78" s="166" t="s">
        <v>392</v>
      </c>
      <c r="CZ78" s="166" t="s">
        <v>392</v>
      </c>
      <c r="DA78" s="166" t="s">
        <v>392</v>
      </c>
      <c r="DB78" s="166" t="s">
        <v>392</v>
      </c>
      <c r="DC78" s="166" t="s">
        <v>392</v>
      </c>
      <c r="DD78" s="176">
        <v>7.8</v>
      </c>
      <c r="DE78" s="177" t="s">
        <v>392</v>
      </c>
      <c r="DF78" s="166" t="s">
        <v>392</v>
      </c>
      <c r="DG78" s="168">
        <v>51.9</v>
      </c>
      <c r="DH78" s="166" t="s">
        <v>392</v>
      </c>
      <c r="DI78" s="177" t="s">
        <v>392</v>
      </c>
      <c r="DJ78" s="166">
        <v>1660</v>
      </c>
      <c r="DK78" s="166">
        <v>5110</v>
      </c>
      <c r="DL78" s="166">
        <v>4410</v>
      </c>
      <c r="DM78" s="166">
        <v>297</v>
      </c>
      <c r="DN78" s="168">
        <v>53.3</v>
      </c>
      <c r="DO78" s="166">
        <v>633</v>
      </c>
      <c r="DP78" s="166">
        <v>401</v>
      </c>
      <c r="DQ78" s="168">
        <v>53.3</v>
      </c>
      <c r="DR78" s="166" t="s">
        <v>392</v>
      </c>
      <c r="DS78" s="166" t="s">
        <v>392</v>
      </c>
      <c r="DT78" s="177" t="s">
        <v>392</v>
      </c>
      <c r="DU78" s="166">
        <v>1570</v>
      </c>
      <c r="DV78" s="166">
        <v>7200</v>
      </c>
      <c r="DW78" s="166" t="s">
        <v>392</v>
      </c>
      <c r="DX78" s="166">
        <v>49200</v>
      </c>
      <c r="DY78" s="20">
        <v>55.8</v>
      </c>
      <c r="DZ78" s="177" t="s">
        <v>392</v>
      </c>
      <c r="EA78" s="180" t="s">
        <v>392</v>
      </c>
      <c r="EB78" s="166">
        <v>795</v>
      </c>
      <c r="EC78" s="166">
        <v>2520</v>
      </c>
      <c r="ED78" s="166" t="s">
        <v>392</v>
      </c>
      <c r="EE78" s="166" t="s">
        <v>392</v>
      </c>
      <c r="EF78" s="166" t="s">
        <v>392</v>
      </c>
      <c r="EG78" s="166" t="s">
        <v>392</v>
      </c>
      <c r="EH78" s="20" t="s">
        <v>392</v>
      </c>
      <c r="EI78" s="166" t="s">
        <v>392</v>
      </c>
      <c r="EJ78" s="166" t="s">
        <v>392</v>
      </c>
      <c r="EK78" s="166" t="s">
        <v>392</v>
      </c>
      <c r="EL78" s="166" t="s">
        <v>392</v>
      </c>
      <c r="EM78" s="166" t="s">
        <v>392</v>
      </c>
      <c r="EN78" s="166" t="s">
        <v>392</v>
      </c>
      <c r="EO78" s="177" t="s">
        <v>392</v>
      </c>
      <c r="EP78" s="177" t="s">
        <v>392</v>
      </c>
      <c r="EQ78" s="177" t="s">
        <v>392</v>
      </c>
      <c r="ER78" s="177" t="s">
        <v>392</v>
      </c>
      <c r="ES78" s="177" t="s">
        <v>392</v>
      </c>
      <c r="ET78" s="177" t="s">
        <v>392</v>
      </c>
      <c r="EU78" s="177">
        <v>66.5</v>
      </c>
      <c r="EV78" s="177">
        <v>737</v>
      </c>
      <c r="EW78" s="177">
        <v>2250</v>
      </c>
      <c r="EX78" s="177">
        <v>2520</v>
      </c>
    </row>
    <row r="79" spans="1:154" x14ac:dyDescent="0.2">
      <c r="A79" s="166" t="s">
        <v>545</v>
      </c>
      <c r="B79" s="167" t="s">
        <v>204</v>
      </c>
      <c r="C79" s="168">
        <v>90</v>
      </c>
      <c r="D79" s="168">
        <v>26.3</v>
      </c>
      <c r="E79" s="168">
        <v>29.5</v>
      </c>
      <c r="F79" s="169">
        <v>29.5</v>
      </c>
      <c r="G79" s="166" t="s">
        <v>392</v>
      </c>
      <c r="H79" s="166" t="s">
        <v>392</v>
      </c>
      <c r="I79" s="166" t="s">
        <v>392</v>
      </c>
      <c r="J79" s="168">
        <v>10.4</v>
      </c>
      <c r="K79" s="169">
        <v>10.375</v>
      </c>
      <c r="L79" s="169" t="s">
        <v>392</v>
      </c>
      <c r="M79" s="166" t="s">
        <v>392</v>
      </c>
      <c r="N79" s="166" t="s">
        <v>392</v>
      </c>
      <c r="O79" s="179">
        <v>0.47</v>
      </c>
      <c r="P79" s="169">
        <v>0.5</v>
      </c>
      <c r="Q79" s="171">
        <v>0.25</v>
      </c>
      <c r="R79" s="179">
        <v>0.61</v>
      </c>
      <c r="S79" s="172">
        <v>0.625</v>
      </c>
      <c r="T79" s="166" t="s">
        <v>392</v>
      </c>
      <c r="U79" s="166" t="s">
        <v>392</v>
      </c>
      <c r="V79" s="166" t="s">
        <v>392</v>
      </c>
      <c r="W79" s="173">
        <v>1.26</v>
      </c>
      <c r="X79" s="174">
        <v>1.5</v>
      </c>
      <c r="Y79" s="175">
        <v>1.0625</v>
      </c>
      <c r="Z79" s="166" t="s">
        <v>392</v>
      </c>
      <c r="AA79" s="166" t="s">
        <v>392</v>
      </c>
      <c r="AB79" s="166" t="s">
        <v>392</v>
      </c>
      <c r="AC79" s="166" t="s">
        <v>392</v>
      </c>
      <c r="AD79" s="166" t="s">
        <v>392</v>
      </c>
      <c r="AE79" s="176">
        <v>8.52</v>
      </c>
      <c r="AF79" s="166" t="s">
        <v>392</v>
      </c>
      <c r="AG79" s="166" t="s">
        <v>392</v>
      </c>
      <c r="AH79" s="168">
        <v>57.5</v>
      </c>
      <c r="AI79" s="166" t="s">
        <v>392</v>
      </c>
      <c r="AJ79" s="166" t="s">
        <v>392</v>
      </c>
      <c r="AK79" s="166">
        <v>3610</v>
      </c>
      <c r="AL79" s="166">
        <v>283</v>
      </c>
      <c r="AM79" s="166">
        <v>245</v>
      </c>
      <c r="AN79" s="168">
        <v>11.7</v>
      </c>
      <c r="AO79" s="166">
        <v>115</v>
      </c>
      <c r="AP79" s="168">
        <v>34.700000000000003</v>
      </c>
      <c r="AQ79" s="168">
        <v>22.1</v>
      </c>
      <c r="AR79" s="170">
        <v>2.09</v>
      </c>
      <c r="AS79" s="166" t="s">
        <v>392</v>
      </c>
      <c r="AT79" s="166" t="s">
        <v>392</v>
      </c>
      <c r="AU79" s="166" t="s">
        <v>392</v>
      </c>
      <c r="AV79" s="170">
        <v>2.84</v>
      </c>
      <c r="AW79" s="166">
        <v>24000</v>
      </c>
      <c r="AX79" s="166" t="s">
        <v>392</v>
      </c>
      <c r="AY79" s="168">
        <v>75.099999999999994</v>
      </c>
      <c r="AZ79" s="177">
        <v>119</v>
      </c>
      <c r="BA79" s="177" t="s">
        <v>392</v>
      </c>
      <c r="BB79" s="166" t="s">
        <v>392</v>
      </c>
      <c r="BC79" s="168">
        <v>43.7</v>
      </c>
      <c r="BD79" s="166">
        <v>139</v>
      </c>
      <c r="BE79" s="166" t="s">
        <v>392</v>
      </c>
      <c r="BF79" s="166" t="s">
        <v>392</v>
      </c>
      <c r="BG79" s="166" t="s">
        <v>392</v>
      </c>
      <c r="BH79" s="166" t="s">
        <v>392</v>
      </c>
      <c r="BI79" s="166" t="s">
        <v>392</v>
      </c>
      <c r="BJ79" s="166" t="s">
        <v>392</v>
      </c>
      <c r="BK79" s="166" t="s">
        <v>392</v>
      </c>
      <c r="BL79" s="166" t="s">
        <v>392</v>
      </c>
      <c r="BM79" s="166" t="s">
        <v>392</v>
      </c>
      <c r="BN79" s="166" t="s">
        <v>392</v>
      </c>
      <c r="BO79" s="166" t="s">
        <v>392</v>
      </c>
      <c r="BP79" s="166" t="s">
        <v>392</v>
      </c>
      <c r="BQ79" s="166" t="s">
        <v>392</v>
      </c>
      <c r="BR79" s="166" t="s">
        <v>392</v>
      </c>
      <c r="BS79" s="166" t="s">
        <v>392</v>
      </c>
      <c r="BT79" s="166" t="s">
        <v>392</v>
      </c>
      <c r="BU79" s="166" t="s">
        <v>392</v>
      </c>
      <c r="BV79" s="170">
        <v>2.6</v>
      </c>
      <c r="BW79" s="166">
        <v>28.9</v>
      </c>
      <c r="BX79" s="177">
        <v>88.1</v>
      </c>
      <c r="BY79" s="177">
        <v>98.5</v>
      </c>
      <c r="BZ79" s="166" t="s">
        <v>546</v>
      </c>
      <c r="CA79" s="166" t="s">
        <v>546</v>
      </c>
      <c r="CB79" s="166">
        <v>134</v>
      </c>
      <c r="CC79" s="177">
        <v>17000</v>
      </c>
      <c r="CD79" s="166">
        <v>749</v>
      </c>
      <c r="CE79" s="177">
        <v>749</v>
      </c>
      <c r="CF79" s="166" t="s">
        <v>392</v>
      </c>
      <c r="CG79" s="166" t="s">
        <v>392</v>
      </c>
      <c r="CH79" s="166" t="s">
        <v>392</v>
      </c>
      <c r="CI79" s="166">
        <v>264</v>
      </c>
      <c r="CJ79" s="177">
        <v>264</v>
      </c>
      <c r="CK79" s="169" t="s">
        <v>392</v>
      </c>
      <c r="CL79" s="166" t="s">
        <v>392</v>
      </c>
      <c r="CM79" s="166" t="s">
        <v>392</v>
      </c>
      <c r="CN79" s="168">
        <v>11.9</v>
      </c>
      <c r="CO79" s="177">
        <v>12.7</v>
      </c>
      <c r="CP79" s="177">
        <v>6.35</v>
      </c>
      <c r="CQ79" s="168">
        <v>15.5</v>
      </c>
      <c r="CR79" s="168">
        <v>15.9</v>
      </c>
      <c r="CS79" s="166" t="s">
        <v>392</v>
      </c>
      <c r="CT79" s="166" t="s">
        <v>392</v>
      </c>
      <c r="CU79" s="166" t="s">
        <v>392</v>
      </c>
      <c r="CV79" s="168">
        <v>32</v>
      </c>
      <c r="CW79" s="168">
        <v>38.1</v>
      </c>
      <c r="CX79" s="178">
        <v>27</v>
      </c>
      <c r="CY79" s="166" t="s">
        <v>392</v>
      </c>
      <c r="CZ79" s="166" t="s">
        <v>392</v>
      </c>
      <c r="DA79" s="166" t="s">
        <v>392</v>
      </c>
      <c r="DB79" s="166" t="s">
        <v>392</v>
      </c>
      <c r="DC79" s="166" t="s">
        <v>392</v>
      </c>
      <c r="DD79" s="176">
        <v>8.52</v>
      </c>
      <c r="DE79" s="177" t="s">
        <v>392</v>
      </c>
      <c r="DF79" s="166" t="s">
        <v>392</v>
      </c>
      <c r="DG79" s="168">
        <v>57.5</v>
      </c>
      <c r="DH79" s="166" t="s">
        <v>392</v>
      </c>
      <c r="DI79" s="177" t="s">
        <v>392</v>
      </c>
      <c r="DJ79" s="166">
        <v>1500</v>
      </c>
      <c r="DK79" s="166">
        <v>4640</v>
      </c>
      <c r="DL79" s="166">
        <v>4010</v>
      </c>
      <c r="DM79" s="166">
        <v>297</v>
      </c>
      <c r="DN79" s="168">
        <v>47.9</v>
      </c>
      <c r="DO79" s="166">
        <v>569</v>
      </c>
      <c r="DP79" s="166">
        <v>362</v>
      </c>
      <c r="DQ79" s="168">
        <v>53.1</v>
      </c>
      <c r="DR79" s="166" t="s">
        <v>392</v>
      </c>
      <c r="DS79" s="166" t="s">
        <v>392</v>
      </c>
      <c r="DT79" s="177" t="s">
        <v>392</v>
      </c>
      <c r="DU79" s="166">
        <v>1180</v>
      </c>
      <c r="DV79" s="166">
        <v>6440</v>
      </c>
      <c r="DW79" s="166" t="s">
        <v>392</v>
      </c>
      <c r="DX79" s="166">
        <v>48500</v>
      </c>
      <c r="DY79" s="177">
        <v>49.5</v>
      </c>
      <c r="DZ79" s="177" t="s">
        <v>392</v>
      </c>
      <c r="EA79" s="180" t="s">
        <v>392</v>
      </c>
      <c r="EB79" s="166">
        <v>716</v>
      </c>
      <c r="EC79" s="166">
        <v>2280</v>
      </c>
      <c r="ED79" s="166" t="s">
        <v>392</v>
      </c>
      <c r="EE79" s="166" t="s">
        <v>392</v>
      </c>
      <c r="EF79" s="166" t="s">
        <v>392</v>
      </c>
      <c r="EG79" s="166" t="s">
        <v>392</v>
      </c>
      <c r="EH79" s="177" t="s">
        <v>392</v>
      </c>
      <c r="EI79" s="166" t="s">
        <v>392</v>
      </c>
      <c r="EJ79" s="166" t="s">
        <v>392</v>
      </c>
      <c r="EK79" s="166" t="s">
        <v>392</v>
      </c>
      <c r="EL79" s="166" t="s">
        <v>392</v>
      </c>
      <c r="EM79" s="166" t="s">
        <v>392</v>
      </c>
      <c r="EN79" s="166" t="s">
        <v>392</v>
      </c>
      <c r="EO79" s="177" t="s">
        <v>392</v>
      </c>
      <c r="EP79" s="177" t="s">
        <v>392</v>
      </c>
      <c r="EQ79" s="177" t="s">
        <v>392</v>
      </c>
      <c r="ER79" s="177" t="s">
        <v>392</v>
      </c>
      <c r="ES79" s="177" t="s">
        <v>392</v>
      </c>
      <c r="ET79" s="177" t="s">
        <v>392</v>
      </c>
      <c r="EU79" s="168">
        <v>66</v>
      </c>
      <c r="EV79" s="177">
        <v>734</v>
      </c>
      <c r="EW79" s="177">
        <v>2240</v>
      </c>
      <c r="EX79" s="177">
        <v>2500</v>
      </c>
    </row>
    <row r="80" spans="1:154" x14ac:dyDescent="0.2">
      <c r="A80" s="166" t="s">
        <v>547</v>
      </c>
      <c r="B80" s="167" t="s">
        <v>401</v>
      </c>
      <c r="C80" s="166">
        <v>539</v>
      </c>
      <c r="D80" s="166">
        <v>159</v>
      </c>
      <c r="E80" s="168">
        <v>32.5</v>
      </c>
      <c r="F80" s="169">
        <v>32.5</v>
      </c>
      <c r="G80" s="166" t="s">
        <v>392</v>
      </c>
      <c r="H80" s="166" t="s">
        <v>392</v>
      </c>
      <c r="I80" s="166" t="s">
        <v>392</v>
      </c>
      <c r="J80" s="168">
        <v>15.3</v>
      </c>
      <c r="K80" s="169">
        <v>15.25</v>
      </c>
      <c r="L80" s="169" t="s">
        <v>392</v>
      </c>
      <c r="M80" s="166" t="s">
        <v>392</v>
      </c>
      <c r="N80" s="166" t="s">
        <v>392</v>
      </c>
      <c r="O80" s="170">
        <v>1.97</v>
      </c>
      <c r="P80" s="169">
        <v>2</v>
      </c>
      <c r="Q80" s="171">
        <v>1</v>
      </c>
      <c r="R80" s="170">
        <v>3.54</v>
      </c>
      <c r="S80" s="172">
        <v>3.5625</v>
      </c>
      <c r="T80" s="166" t="s">
        <v>392</v>
      </c>
      <c r="U80" s="166" t="s">
        <v>392</v>
      </c>
      <c r="V80" s="166" t="s">
        <v>392</v>
      </c>
      <c r="W80" s="173">
        <v>4.33</v>
      </c>
      <c r="X80" s="174">
        <v>4.4375</v>
      </c>
      <c r="Y80" s="175">
        <v>1.8125</v>
      </c>
      <c r="Z80" s="166" t="s">
        <v>392</v>
      </c>
      <c r="AA80" s="166" t="s">
        <v>392</v>
      </c>
      <c r="AB80" s="166" t="s">
        <v>392</v>
      </c>
      <c r="AC80" s="166" t="s">
        <v>392</v>
      </c>
      <c r="AD80" s="166" t="s">
        <v>392</v>
      </c>
      <c r="AE80" s="176">
        <v>2.15</v>
      </c>
      <c r="AF80" s="166" t="s">
        <v>392</v>
      </c>
      <c r="AG80" s="166" t="s">
        <v>392</v>
      </c>
      <c r="AH80" s="168">
        <v>12.1</v>
      </c>
      <c r="AI80" s="166" t="s">
        <v>392</v>
      </c>
      <c r="AJ80" s="166" t="s">
        <v>392</v>
      </c>
      <c r="AK80" s="166">
        <v>25600</v>
      </c>
      <c r="AL80" s="166">
        <v>1890</v>
      </c>
      <c r="AM80" s="166">
        <v>1570</v>
      </c>
      <c r="AN80" s="168">
        <v>12.7</v>
      </c>
      <c r="AO80" s="166">
        <v>2110</v>
      </c>
      <c r="AP80" s="166">
        <v>437</v>
      </c>
      <c r="AQ80" s="166">
        <v>277</v>
      </c>
      <c r="AR80" s="170">
        <v>3.65</v>
      </c>
      <c r="AS80" s="166" t="s">
        <v>392</v>
      </c>
      <c r="AT80" s="166" t="s">
        <v>392</v>
      </c>
      <c r="AU80" s="166" t="s">
        <v>392</v>
      </c>
      <c r="AV80" s="166">
        <v>496</v>
      </c>
      <c r="AW80" s="166">
        <v>443000</v>
      </c>
      <c r="AX80" s="166" t="s">
        <v>392</v>
      </c>
      <c r="AY80" s="166">
        <v>111</v>
      </c>
      <c r="AZ80" s="177">
        <v>1500</v>
      </c>
      <c r="BA80" s="177" t="s">
        <v>392</v>
      </c>
      <c r="BB80" s="166" t="s">
        <v>392</v>
      </c>
      <c r="BC80" s="166">
        <v>342</v>
      </c>
      <c r="BD80" s="166">
        <v>943</v>
      </c>
      <c r="BE80" s="166" t="s">
        <v>392</v>
      </c>
      <c r="BF80" s="166" t="s">
        <v>392</v>
      </c>
      <c r="BG80" s="166" t="s">
        <v>392</v>
      </c>
      <c r="BH80" s="166" t="s">
        <v>392</v>
      </c>
      <c r="BI80" s="166" t="s">
        <v>392</v>
      </c>
      <c r="BJ80" s="166" t="s">
        <v>392</v>
      </c>
      <c r="BK80" s="166" t="s">
        <v>392</v>
      </c>
      <c r="BL80" s="166" t="s">
        <v>392</v>
      </c>
      <c r="BM80" s="166" t="s">
        <v>392</v>
      </c>
      <c r="BN80" s="166" t="s">
        <v>392</v>
      </c>
      <c r="BO80" s="166" t="s">
        <v>392</v>
      </c>
      <c r="BP80" s="166" t="s">
        <v>392</v>
      </c>
      <c r="BQ80" s="166" t="s">
        <v>392</v>
      </c>
      <c r="BR80" s="166" t="s">
        <v>392</v>
      </c>
      <c r="BS80" s="166" t="s">
        <v>392</v>
      </c>
      <c r="BT80" s="166" t="s">
        <v>392</v>
      </c>
      <c r="BU80" s="166" t="s">
        <v>392</v>
      </c>
      <c r="BV80" s="166">
        <v>4.41</v>
      </c>
      <c r="BW80" s="168">
        <v>29</v>
      </c>
      <c r="BX80" s="177">
        <v>106</v>
      </c>
      <c r="BY80" s="177">
        <v>121</v>
      </c>
      <c r="BZ80" s="166" t="s">
        <v>548</v>
      </c>
      <c r="CA80" s="166" t="s">
        <v>548</v>
      </c>
      <c r="CB80" s="166">
        <v>802</v>
      </c>
      <c r="CC80" s="177">
        <v>103000</v>
      </c>
      <c r="CD80" s="166">
        <v>826</v>
      </c>
      <c r="CE80" s="177">
        <v>826</v>
      </c>
      <c r="CF80" s="166" t="s">
        <v>392</v>
      </c>
      <c r="CG80" s="166" t="s">
        <v>392</v>
      </c>
      <c r="CH80" s="166" t="s">
        <v>392</v>
      </c>
      <c r="CI80" s="166">
        <v>389</v>
      </c>
      <c r="CJ80" s="177">
        <v>387</v>
      </c>
      <c r="CK80" s="169" t="s">
        <v>392</v>
      </c>
      <c r="CL80" s="166" t="s">
        <v>392</v>
      </c>
      <c r="CM80" s="166" t="s">
        <v>392</v>
      </c>
      <c r="CN80" s="168">
        <v>50</v>
      </c>
      <c r="CO80" s="177">
        <v>50.8</v>
      </c>
      <c r="CP80" s="177">
        <v>25.4</v>
      </c>
      <c r="CQ80" s="168">
        <v>89.9</v>
      </c>
      <c r="CR80" s="168">
        <v>90.5</v>
      </c>
      <c r="CS80" s="166" t="s">
        <v>392</v>
      </c>
      <c r="CT80" s="166" t="s">
        <v>392</v>
      </c>
      <c r="CU80" s="166" t="s">
        <v>392</v>
      </c>
      <c r="CV80" s="166">
        <v>110</v>
      </c>
      <c r="CW80" s="166">
        <v>113</v>
      </c>
      <c r="CX80" s="178">
        <v>46</v>
      </c>
      <c r="CY80" s="166" t="s">
        <v>392</v>
      </c>
      <c r="CZ80" s="166" t="s">
        <v>392</v>
      </c>
      <c r="DA80" s="166" t="s">
        <v>392</v>
      </c>
      <c r="DB80" s="166" t="s">
        <v>392</v>
      </c>
      <c r="DC80" s="166" t="s">
        <v>392</v>
      </c>
      <c r="DD80" s="176">
        <v>2.15</v>
      </c>
      <c r="DE80" s="177" t="s">
        <v>392</v>
      </c>
      <c r="DF80" s="166" t="s">
        <v>392</v>
      </c>
      <c r="DG80" s="168">
        <v>12.1</v>
      </c>
      <c r="DH80" s="166" t="s">
        <v>392</v>
      </c>
      <c r="DI80" s="177" t="s">
        <v>392</v>
      </c>
      <c r="DJ80" s="166">
        <v>10700</v>
      </c>
      <c r="DK80" s="166">
        <v>31000</v>
      </c>
      <c r="DL80" s="166">
        <v>25700</v>
      </c>
      <c r="DM80" s="166">
        <v>323</v>
      </c>
      <c r="DN80" s="166">
        <v>878</v>
      </c>
      <c r="DO80" s="166">
        <v>7160</v>
      </c>
      <c r="DP80" s="166">
        <v>4540</v>
      </c>
      <c r="DQ80" s="168">
        <v>92.7</v>
      </c>
      <c r="DR80" s="166" t="s">
        <v>392</v>
      </c>
      <c r="DS80" s="166" t="s">
        <v>392</v>
      </c>
      <c r="DT80" s="177" t="s">
        <v>392</v>
      </c>
      <c r="DU80" s="166">
        <v>206000</v>
      </c>
      <c r="DV80" s="166">
        <v>119000</v>
      </c>
      <c r="DW80" s="166" t="s">
        <v>392</v>
      </c>
      <c r="DX80" s="166">
        <v>71600</v>
      </c>
      <c r="DY80" s="177">
        <v>624</v>
      </c>
      <c r="DZ80" s="177" t="s">
        <v>392</v>
      </c>
      <c r="EA80" s="180" t="s">
        <v>392</v>
      </c>
      <c r="EB80" s="166">
        <v>5600</v>
      </c>
      <c r="EC80" s="166">
        <v>15500</v>
      </c>
      <c r="ED80" s="166" t="s">
        <v>392</v>
      </c>
      <c r="EE80" s="166" t="s">
        <v>392</v>
      </c>
      <c r="EF80" s="166" t="s">
        <v>392</v>
      </c>
      <c r="EG80" s="166" t="s">
        <v>392</v>
      </c>
      <c r="EH80" s="177" t="s">
        <v>392</v>
      </c>
      <c r="EI80" s="166" t="s">
        <v>392</v>
      </c>
      <c r="EJ80" s="166" t="s">
        <v>392</v>
      </c>
      <c r="EK80" s="166" t="s">
        <v>392</v>
      </c>
      <c r="EL80" s="166" t="s">
        <v>392</v>
      </c>
      <c r="EM80" s="166" t="s">
        <v>392</v>
      </c>
      <c r="EN80" s="166" t="s">
        <v>392</v>
      </c>
      <c r="EO80" s="177" t="s">
        <v>392</v>
      </c>
      <c r="EP80" s="177" t="s">
        <v>392</v>
      </c>
      <c r="EQ80" s="177" t="s">
        <v>392</v>
      </c>
      <c r="ER80" s="177" t="s">
        <v>392</v>
      </c>
      <c r="ES80" s="177" t="s">
        <v>392</v>
      </c>
      <c r="ET80" s="177" t="s">
        <v>392</v>
      </c>
      <c r="EU80" s="177">
        <v>112</v>
      </c>
      <c r="EV80" s="177">
        <v>737</v>
      </c>
      <c r="EW80" s="177">
        <v>2690</v>
      </c>
      <c r="EX80" s="177">
        <v>3070</v>
      </c>
    </row>
    <row r="81" spans="1:154" x14ac:dyDescent="0.2">
      <c r="A81" s="166" t="s">
        <v>549</v>
      </c>
      <c r="B81" s="167" t="s">
        <v>401</v>
      </c>
      <c r="C81" s="166">
        <v>368</v>
      </c>
      <c r="D81" s="180">
        <v>109</v>
      </c>
      <c r="E81" s="168">
        <v>30.4</v>
      </c>
      <c r="F81" s="181">
        <v>30.375</v>
      </c>
      <c r="G81" s="166" t="s">
        <v>392</v>
      </c>
      <c r="H81" s="166" t="s">
        <v>392</v>
      </c>
      <c r="I81" s="166" t="s">
        <v>392</v>
      </c>
      <c r="J81" s="168">
        <v>14.7</v>
      </c>
      <c r="K81" s="169">
        <v>14.625</v>
      </c>
      <c r="L81" s="169" t="s">
        <v>392</v>
      </c>
      <c r="M81" s="166" t="s">
        <v>392</v>
      </c>
      <c r="N81" s="166" t="s">
        <v>392</v>
      </c>
      <c r="O81" s="170">
        <v>1.38</v>
      </c>
      <c r="P81" s="169">
        <v>1.375</v>
      </c>
      <c r="Q81" s="171">
        <v>0.6875</v>
      </c>
      <c r="R81" s="170">
        <v>2.48</v>
      </c>
      <c r="S81" s="172">
        <v>2.5</v>
      </c>
      <c r="T81" s="166" t="s">
        <v>392</v>
      </c>
      <c r="U81" s="166" t="s">
        <v>392</v>
      </c>
      <c r="V81" s="166" t="s">
        <v>392</v>
      </c>
      <c r="W81" s="173">
        <v>3.27</v>
      </c>
      <c r="X81" s="174">
        <v>3.375</v>
      </c>
      <c r="Y81" s="175">
        <v>1.5</v>
      </c>
      <c r="Z81" s="166" t="s">
        <v>392</v>
      </c>
      <c r="AA81" s="166" t="s">
        <v>392</v>
      </c>
      <c r="AB81" s="166" t="s">
        <v>392</v>
      </c>
      <c r="AC81" s="166" t="s">
        <v>392</v>
      </c>
      <c r="AD81" s="166" t="s">
        <v>392</v>
      </c>
      <c r="AE81" s="176">
        <v>2.96</v>
      </c>
      <c r="AF81" s="166" t="s">
        <v>392</v>
      </c>
      <c r="AG81" s="166" t="s">
        <v>392</v>
      </c>
      <c r="AH81" s="168">
        <v>17.3</v>
      </c>
      <c r="AI81" s="166" t="s">
        <v>392</v>
      </c>
      <c r="AJ81" s="166" t="s">
        <v>392</v>
      </c>
      <c r="AK81" s="166">
        <v>16200</v>
      </c>
      <c r="AL81" s="166">
        <v>1240</v>
      </c>
      <c r="AM81" s="166">
        <v>1060</v>
      </c>
      <c r="AN81" s="168">
        <v>12.2</v>
      </c>
      <c r="AO81" s="166">
        <v>1310</v>
      </c>
      <c r="AP81" s="166">
        <v>279</v>
      </c>
      <c r="AQ81" s="166">
        <v>179</v>
      </c>
      <c r="AR81" s="170">
        <v>3.48</v>
      </c>
      <c r="AS81" s="166" t="s">
        <v>392</v>
      </c>
      <c r="AT81" s="166" t="s">
        <v>392</v>
      </c>
      <c r="AU81" s="166" t="s">
        <v>392</v>
      </c>
      <c r="AV81" s="166">
        <v>170</v>
      </c>
      <c r="AW81" s="166">
        <v>255000</v>
      </c>
      <c r="AX81" s="166" t="s">
        <v>392</v>
      </c>
      <c r="AY81" s="166">
        <v>103</v>
      </c>
      <c r="AZ81" s="177">
        <v>935</v>
      </c>
      <c r="BA81" s="177" t="s">
        <v>392</v>
      </c>
      <c r="BB81" s="166" t="s">
        <v>392</v>
      </c>
      <c r="BC81" s="166">
        <v>231</v>
      </c>
      <c r="BD81" s="166">
        <v>621</v>
      </c>
      <c r="BE81" s="166" t="s">
        <v>392</v>
      </c>
      <c r="BF81" s="166" t="s">
        <v>392</v>
      </c>
      <c r="BG81" s="166" t="s">
        <v>392</v>
      </c>
      <c r="BH81" s="166" t="s">
        <v>392</v>
      </c>
      <c r="BI81" s="166" t="s">
        <v>392</v>
      </c>
      <c r="BJ81" s="166" t="s">
        <v>392</v>
      </c>
      <c r="BK81" s="166" t="s">
        <v>392</v>
      </c>
      <c r="BL81" s="166" t="s">
        <v>392</v>
      </c>
      <c r="BM81" s="166" t="s">
        <v>392</v>
      </c>
      <c r="BN81" s="166" t="s">
        <v>392</v>
      </c>
      <c r="BO81" s="166" t="s">
        <v>392</v>
      </c>
      <c r="BP81" s="166" t="s">
        <v>392</v>
      </c>
      <c r="BQ81" s="166" t="s">
        <v>392</v>
      </c>
      <c r="BR81" s="166" t="s">
        <v>392</v>
      </c>
      <c r="BS81" s="166" t="s">
        <v>392</v>
      </c>
      <c r="BT81" s="166" t="s">
        <v>392</v>
      </c>
      <c r="BU81" s="166" t="s">
        <v>392</v>
      </c>
      <c r="BV81" s="166">
        <v>4.1500000000000004</v>
      </c>
      <c r="BW81" s="166">
        <v>27.9</v>
      </c>
      <c r="BX81" s="177">
        <v>100</v>
      </c>
      <c r="BY81" s="177">
        <v>115</v>
      </c>
      <c r="BZ81" s="166" t="s">
        <v>550</v>
      </c>
      <c r="CA81" s="166" t="s">
        <v>550</v>
      </c>
      <c r="CB81" s="166">
        <v>548</v>
      </c>
      <c r="CC81" s="177">
        <v>70300</v>
      </c>
      <c r="CD81" s="166">
        <v>772</v>
      </c>
      <c r="CE81" s="177">
        <v>772</v>
      </c>
      <c r="CF81" s="166" t="s">
        <v>392</v>
      </c>
      <c r="CG81" s="166" t="s">
        <v>392</v>
      </c>
      <c r="CH81" s="166" t="s">
        <v>392</v>
      </c>
      <c r="CI81" s="166">
        <v>373</v>
      </c>
      <c r="CJ81" s="177">
        <v>371</v>
      </c>
      <c r="CK81" s="169" t="s">
        <v>392</v>
      </c>
      <c r="CL81" s="166" t="s">
        <v>392</v>
      </c>
      <c r="CM81" s="166" t="s">
        <v>392</v>
      </c>
      <c r="CN81" s="168">
        <v>35.1</v>
      </c>
      <c r="CO81" s="177">
        <v>34.9</v>
      </c>
      <c r="CP81" s="177">
        <v>17.5</v>
      </c>
      <c r="CQ81" s="168">
        <v>63</v>
      </c>
      <c r="CR81" s="168">
        <v>63.5</v>
      </c>
      <c r="CS81" s="166" t="s">
        <v>392</v>
      </c>
      <c r="CT81" s="166" t="s">
        <v>392</v>
      </c>
      <c r="CU81" s="166" t="s">
        <v>392</v>
      </c>
      <c r="CV81" s="168">
        <v>83.1</v>
      </c>
      <c r="CW81" s="168">
        <v>85.7</v>
      </c>
      <c r="CX81" s="178">
        <v>38.1</v>
      </c>
      <c r="CY81" s="166" t="s">
        <v>392</v>
      </c>
      <c r="CZ81" s="166" t="s">
        <v>392</v>
      </c>
      <c r="DA81" s="166" t="s">
        <v>392</v>
      </c>
      <c r="DB81" s="166" t="s">
        <v>392</v>
      </c>
      <c r="DC81" s="166" t="s">
        <v>392</v>
      </c>
      <c r="DD81" s="176">
        <v>2.96</v>
      </c>
      <c r="DE81" s="177" t="s">
        <v>392</v>
      </c>
      <c r="DF81" s="166" t="s">
        <v>392</v>
      </c>
      <c r="DG81" s="168">
        <v>17.3</v>
      </c>
      <c r="DH81" s="166" t="s">
        <v>392</v>
      </c>
      <c r="DI81" s="177" t="s">
        <v>392</v>
      </c>
      <c r="DJ81" s="166">
        <v>6740</v>
      </c>
      <c r="DK81" s="166">
        <v>20300</v>
      </c>
      <c r="DL81" s="166">
        <v>17400</v>
      </c>
      <c r="DM81" s="166">
        <v>310</v>
      </c>
      <c r="DN81" s="166">
        <v>545</v>
      </c>
      <c r="DO81" s="166">
        <v>4570</v>
      </c>
      <c r="DP81" s="166">
        <v>2930</v>
      </c>
      <c r="DQ81" s="168">
        <v>88.4</v>
      </c>
      <c r="DR81" s="166" t="s">
        <v>392</v>
      </c>
      <c r="DS81" s="166" t="s">
        <v>392</v>
      </c>
      <c r="DT81" s="177" t="s">
        <v>392</v>
      </c>
      <c r="DU81" s="166">
        <v>70800</v>
      </c>
      <c r="DV81" s="166">
        <v>68500</v>
      </c>
      <c r="DW81" s="166" t="s">
        <v>392</v>
      </c>
      <c r="DX81" s="166">
        <v>66500</v>
      </c>
      <c r="DY81" s="20">
        <v>389</v>
      </c>
      <c r="DZ81" s="177" t="s">
        <v>392</v>
      </c>
      <c r="EA81" s="180" t="s">
        <v>392</v>
      </c>
      <c r="EB81" s="166">
        <v>3790</v>
      </c>
      <c r="EC81" s="166">
        <v>10200</v>
      </c>
      <c r="ED81" s="166" t="s">
        <v>392</v>
      </c>
      <c r="EE81" s="166" t="s">
        <v>392</v>
      </c>
      <c r="EF81" s="166" t="s">
        <v>392</v>
      </c>
      <c r="EG81" s="166" t="s">
        <v>392</v>
      </c>
      <c r="EH81" s="20" t="s">
        <v>392</v>
      </c>
      <c r="EI81" s="166" t="s">
        <v>392</v>
      </c>
      <c r="EJ81" s="166" t="s">
        <v>392</v>
      </c>
      <c r="EK81" s="166" t="s">
        <v>392</v>
      </c>
      <c r="EL81" s="166" t="s">
        <v>392</v>
      </c>
      <c r="EM81" s="166" t="s">
        <v>392</v>
      </c>
      <c r="EN81" s="166" t="s">
        <v>392</v>
      </c>
      <c r="EO81" s="177" t="s">
        <v>392</v>
      </c>
      <c r="EP81" s="177" t="s">
        <v>392</v>
      </c>
      <c r="EQ81" s="177" t="s">
        <v>392</v>
      </c>
      <c r="ER81" s="177" t="s">
        <v>392</v>
      </c>
      <c r="ES81" s="177" t="s">
        <v>392</v>
      </c>
      <c r="ET81" s="177" t="s">
        <v>392</v>
      </c>
      <c r="EU81" s="177">
        <v>105</v>
      </c>
      <c r="EV81" s="177">
        <v>709</v>
      </c>
      <c r="EW81" s="177">
        <v>2540</v>
      </c>
      <c r="EX81" s="177">
        <v>2920</v>
      </c>
    </row>
    <row r="82" spans="1:154" x14ac:dyDescent="0.2">
      <c r="A82" s="166" t="s">
        <v>551</v>
      </c>
      <c r="B82" s="167" t="s">
        <v>401</v>
      </c>
      <c r="C82" s="166">
        <v>336</v>
      </c>
      <c r="D82" s="168">
        <v>99.2</v>
      </c>
      <c r="E82" s="168">
        <v>30</v>
      </c>
      <c r="F82" s="181">
        <v>30</v>
      </c>
      <c r="G82" s="166" t="s">
        <v>392</v>
      </c>
      <c r="H82" s="166" t="s">
        <v>392</v>
      </c>
      <c r="I82" s="166" t="s">
        <v>392</v>
      </c>
      <c r="J82" s="168">
        <v>14.6</v>
      </c>
      <c r="K82" s="169">
        <v>14.5</v>
      </c>
      <c r="L82" s="169" t="s">
        <v>392</v>
      </c>
      <c r="M82" s="166" t="s">
        <v>392</v>
      </c>
      <c r="N82" s="166" t="s">
        <v>392</v>
      </c>
      <c r="O82" s="170">
        <v>1.26</v>
      </c>
      <c r="P82" s="169">
        <v>1.25</v>
      </c>
      <c r="Q82" s="171">
        <v>0.625</v>
      </c>
      <c r="R82" s="170">
        <v>2.2799999999999998</v>
      </c>
      <c r="S82" s="172">
        <v>2.25</v>
      </c>
      <c r="T82" s="166" t="s">
        <v>392</v>
      </c>
      <c r="U82" s="166" t="s">
        <v>392</v>
      </c>
      <c r="V82" s="166" t="s">
        <v>392</v>
      </c>
      <c r="W82" s="173">
        <v>3.07</v>
      </c>
      <c r="X82" s="174">
        <v>3.1875</v>
      </c>
      <c r="Y82" s="175">
        <v>1.4375</v>
      </c>
      <c r="Z82" s="166" t="s">
        <v>392</v>
      </c>
      <c r="AA82" s="166" t="s">
        <v>392</v>
      </c>
      <c r="AB82" s="166" t="s">
        <v>392</v>
      </c>
      <c r="AC82" s="166" t="s">
        <v>392</v>
      </c>
      <c r="AD82" s="166" t="s">
        <v>392</v>
      </c>
      <c r="AE82" s="176">
        <v>3.19</v>
      </c>
      <c r="AF82" s="166" t="s">
        <v>392</v>
      </c>
      <c r="AG82" s="166" t="s">
        <v>392</v>
      </c>
      <c r="AH82" s="168">
        <v>18.899999999999999</v>
      </c>
      <c r="AI82" s="166" t="s">
        <v>392</v>
      </c>
      <c r="AJ82" s="166" t="s">
        <v>392</v>
      </c>
      <c r="AK82" s="166">
        <v>14600</v>
      </c>
      <c r="AL82" s="166">
        <v>1130</v>
      </c>
      <c r="AM82" s="166">
        <v>972</v>
      </c>
      <c r="AN82" s="168">
        <v>12.1</v>
      </c>
      <c r="AO82" s="166">
        <v>1180</v>
      </c>
      <c r="AP82" s="166">
        <v>252</v>
      </c>
      <c r="AQ82" s="166">
        <v>162</v>
      </c>
      <c r="AR82" s="170">
        <v>3.45</v>
      </c>
      <c r="AS82" s="166" t="s">
        <v>392</v>
      </c>
      <c r="AT82" s="166" t="s">
        <v>392</v>
      </c>
      <c r="AU82" s="166" t="s">
        <v>392</v>
      </c>
      <c r="AV82" s="166">
        <v>131</v>
      </c>
      <c r="AW82" s="166">
        <v>226000</v>
      </c>
      <c r="AX82" s="166" t="s">
        <v>392</v>
      </c>
      <c r="AY82" s="166">
        <v>101</v>
      </c>
      <c r="AZ82" s="177">
        <v>842</v>
      </c>
      <c r="BA82" s="177" t="s">
        <v>392</v>
      </c>
      <c r="BB82" s="166" t="s">
        <v>392</v>
      </c>
      <c r="BC82" s="166">
        <v>211</v>
      </c>
      <c r="BD82" s="166">
        <v>563</v>
      </c>
      <c r="BE82" s="166" t="s">
        <v>392</v>
      </c>
      <c r="BF82" s="166" t="s">
        <v>392</v>
      </c>
      <c r="BG82" s="166" t="s">
        <v>392</v>
      </c>
      <c r="BH82" s="166" t="s">
        <v>392</v>
      </c>
      <c r="BI82" s="166" t="s">
        <v>392</v>
      </c>
      <c r="BJ82" s="166" t="s">
        <v>392</v>
      </c>
      <c r="BK82" s="166" t="s">
        <v>392</v>
      </c>
      <c r="BL82" s="166" t="s">
        <v>392</v>
      </c>
      <c r="BM82" s="166" t="s">
        <v>392</v>
      </c>
      <c r="BN82" s="166" t="s">
        <v>392</v>
      </c>
      <c r="BO82" s="166" t="s">
        <v>392</v>
      </c>
      <c r="BP82" s="166" t="s">
        <v>392</v>
      </c>
      <c r="BQ82" s="166" t="s">
        <v>392</v>
      </c>
      <c r="BR82" s="166" t="s">
        <v>392</v>
      </c>
      <c r="BS82" s="166" t="s">
        <v>392</v>
      </c>
      <c r="BT82" s="166" t="s">
        <v>392</v>
      </c>
      <c r="BU82" s="166" t="s">
        <v>392</v>
      </c>
      <c r="BV82" s="170">
        <v>4.0999999999999996</v>
      </c>
      <c r="BW82" s="166">
        <v>27.7</v>
      </c>
      <c r="BX82" s="177">
        <v>100</v>
      </c>
      <c r="BY82" s="177">
        <v>115</v>
      </c>
      <c r="BZ82" s="166" t="s">
        <v>552</v>
      </c>
      <c r="CA82" s="166" t="s">
        <v>552</v>
      </c>
      <c r="CB82" s="166">
        <v>500</v>
      </c>
      <c r="CC82" s="177">
        <v>64000</v>
      </c>
      <c r="CD82" s="166">
        <v>762</v>
      </c>
      <c r="CE82" s="177">
        <v>762</v>
      </c>
      <c r="CF82" s="166" t="s">
        <v>392</v>
      </c>
      <c r="CG82" s="166" t="s">
        <v>392</v>
      </c>
      <c r="CH82" s="166" t="s">
        <v>392</v>
      </c>
      <c r="CI82" s="166">
        <v>371</v>
      </c>
      <c r="CJ82" s="177">
        <v>368</v>
      </c>
      <c r="CK82" s="169" t="s">
        <v>392</v>
      </c>
      <c r="CL82" s="166" t="s">
        <v>392</v>
      </c>
      <c r="CM82" s="166" t="s">
        <v>392</v>
      </c>
      <c r="CN82" s="168">
        <v>32</v>
      </c>
      <c r="CO82" s="177">
        <v>31.8</v>
      </c>
      <c r="CP82" s="177">
        <v>15.9</v>
      </c>
      <c r="CQ82" s="168">
        <v>57.9</v>
      </c>
      <c r="CR82" s="168">
        <v>57.2</v>
      </c>
      <c r="CS82" s="166" t="s">
        <v>392</v>
      </c>
      <c r="CT82" s="166" t="s">
        <v>392</v>
      </c>
      <c r="CU82" s="166" t="s">
        <v>392</v>
      </c>
      <c r="CV82" s="168">
        <v>78</v>
      </c>
      <c r="CW82" s="168">
        <v>81</v>
      </c>
      <c r="CX82" s="178">
        <v>36.5</v>
      </c>
      <c r="CY82" s="166" t="s">
        <v>392</v>
      </c>
      <c r="CZ82" s="166" t="s">
        <v>392</v>
      </c>
      <c r="DA82" s="166" t="s">
        <v>392</v>
      </c>
      <c r="DB82" s="166" t="s">
        <v>392</v>
      </c>
      <c r="DC82" s="166" t="s">
        <v>392</v>
      </c>
      <c r="DD82" s="176">
        <v>3.19</v>
      </c>
      <c r="DE82" s="177" t="s">
        <v>392</v>
      </c>
      <c r="DF82" s="166" t="s">
        <v>392</v>
      </c>
      <c r="DG82" s="168">
        <v>18.899999999999999</v>
      </c>
      <c r="DH82" s="166" t="s">
        <v>392</v>
      </c>
      <c r="DI82" s="177" t="s">
        <v>392</v>
      </c>
      <c r="DJ82" s="166">
        <v>6080</v>
      </c>
      <c r="DK82" s="166">
        <v>18500</v>
      </c>
      <c r="DL82" s="166">
        <v>15900</v>
      </c>
      <c r="DM82" s="166">
        <v>307</v>
      </c>
      <c r="DN82" s="166">
        <v>491</v>
      </c>
      <c r="DO82" s="166">
        <v>4130</v>
      </c>
      <c r="DP82" s="166">
        <v>2650</v>
      </c>
      <c r="DQ82" s="168">
        <v>87.6</v>
      </c>
      <c r="DR82" s="166" t="s">
        <v>392</v>
      </c>
      <c r="DS82" s="166" t="s">
        <v>392</v>
      </c>
      <c r="DT82" s="177" t="s">
        <v>392</v>
      </c>
      <c r="DU82" s="166">
        <v>54500</v>
      </c>
      <c r="DV82" s="166">
        <v>60700</v>
      </c>
      <c r="DW82" s="166" t="s">
        <v>392</v>
      </c>
      <c r="DX82" s="166">
        <v>65200</v>
      </c>
      <c r="DY82" s="20">
        <v>350</v>
      </c>
      <c r="DZ82" s="177" t="s">
        <v>392</v>
      </c>
      <c r="EA82" s="180" t="s">
        <v>392</v>
      </c>
      <c r="EB82" s="166">
        <v>3460</v>
      </c>
      <c r="EC82" s="166">
        <v>9230</v>
      </c>
      <c r="ED82" s="166" t="s">
        <v>392</v>
      </c>
      <c r="EE82" s="166" t="s">
        <v>392</v>
      </c>
      <c r="EF82" s="166" t="s">
        <v>392</v>
      </c>
      <c r="EG82" s="166" t="s">
        <v>392</v>
      </c>
      <c r="EH82" s="20" t="s">
        <v>392</v>
      </c>
      <c r="EI82" s="166" t="s">
        <v>392</v>
      </c>
      <c r="EJ82" s="166" t="s">
        <v>392</v>
      </c>
      <c r="EK82" s="166" t="s">
        <v>392</v>
      </c>
      <c r="EL82" s="166" t="s">
        <v>392</v>
      </c>
      <c r="EM82" s="166" t="s">
        <v>392</v>
      </c>
      <c r="EN82" s="166" t="s">
        <v>392</v>
      </c>
      <c r="EO82" s="177" t="s">
        <v>392</v>
      </c>
      <c r="EP82" s="177" t="s">
        <v>392</v>
      </c>
      <c r="EQ82" s="177" t="s">
        <v>392</v>
      </c>
      <c r="ER82" s="177" t="s">
        <v>392</v>
      </c>
      <c r="ES82" s="177" t="s">
        <v>392</v>
      </c>
      <c r="ET82" s="177" t="s">
        <v>392</v>
      </c>
      <c r="EU82" s="177">
        <v>104</v>
      </c>
      <c r="EV82" s="177">
        <v>704</v>
      </c>
      <c r="EW82" s="177">
        <v>2540</v>
      </c>
      <c r="EX82" s="177">
        <v>2920</v>
      </c>
    </row>
    <row r="83" spans="1:154" x14ac:dyDescent="0.2">
      <c r="A83" s="166" t="s">
        <v>553</v>
      </c>
      <c r="B83" s="167" t="s">
        <v>401</v>
      </c>
      <c r="C83" s="166">
        <v>307</v>
      </c>
      <c r="D83" s="168">
        <v>90.2</v>
      </c>
      <c r="E83" s="168">
        <v>29.6</v>
      </c>
      <c r="F83" s="181">
        <v>29.625</v>
      </c>
      <c r="G83" s="166" t="s">
        <v>392</v>
      </c>
      <c r="H83" s="166" t="s">
        <v>392</v>
      </c>
      <c r="I83" s="166" t="s">
        <v>392</v>
      </c>
      <c r="J83" s="168">
        <v>14.4</v>
      </c>
      <c r="K83" s="169">
        <v>14.5</v>
      </c>
      <c r="L83" s="169" t="s">
        <v>392</v>
      </c>
      <c r="M83" s="166" t="s">
        <v>392</v>
      </c>
      <c r="N83" s="166" t="s">
        <v>392</v>
      </c>
      <c r="O83" s="170">
        <v>1.1599999999999999</v>
      </c>
      <c r="P83" s="169">
        <v>1.1875</v>
      </c>
      <c r="Q83" s="171">
        <v>0.625</v>
      </c>
      <c r="R83" s="170">
        <v>2.09</v>
      </c>
      <c r="S83" s="172">
        <v>2.0625</v>
      </c>
      <c r="T83" s="166" t="s">
        <v>392</v>
      </c>
      <c r="U83" s="166" t="s">
        <v>392</v>
      </c>
      <c r="V83" s="166" t="s">
        <v>392</v>
      </c>
      <c r="W83" s="173">
        <v>2.88</v>
      </c>
      <c r="X83" s="174">
        <v>3</v>
      </c>
      <c r="Y83" s="175">
        <v>1.4375</v>
      </c>
      <c r="Z83" s="166" t="s">
        <v>392</v>
      </c>
      <c r="AA83" s="166" t="s">
        <v>392</v>
      </c>
      <c r="AB83" s="166" t="s">
        <v>392</v>
      </c>
      <c r="AC83" s="166" t="s">
        <v>392</v>
      </c>
      <c r="AD83" s="166" t="s">
        <v>392</v>
      </c>
      <c r="AE83" s="176">
        <v>3.46</v>
      </c>
      <c r="AF83" s="166" t="s">
        <v>392</v>
      </c>
      <c r="AG83" s="166" t="s">
        <v>392</v>
      </c>
      <c r="AH83" s="168">
        <v>20.6</v>
      </c>
      <c r="AI83" s="166" t="s">
        <v>392</v>
      </c>
      <c r="AJ83" s="166" t="s">
        <v>392</v>
      </c>
      <c r="AK83" s="166">
        <v>13100</v>
      </c>
      <c r="AL83" s="166">
        <v>1030</v>
      </c>
      <c r="AM83" s="166">
        <v>887</v>
      </c>
      <c r="AN83" s="168">
        <v>12</v>
      </c>
      <c r="AO83" s="166">
        <v>1050</v>
      </c>
      <c r="AP83" s="166">
        <v>227</v>
      </c>
      <c r="AQ83" s="166">
        <v>146</v>
      </c>
      <c r="AR83" s="170">
        <v>3.41</v>
      </c>
      <c r="AS83" s="166" t="s">
        <v>392</v>
      </c>
      <c r="AT83" s="166" t="s">
        <v>392</v>
      </c>
      <c r="AU83" s="166" t="s">
        <v>392</v>
      </c>
      <c r="AV83" s="166">
        <v>101</v>
      </c>
      <c r="AW83" s="166">
        <v>199000</v>
      </c>
      <c r="AX83" s="166" t="s">
        <v>392</v>
      </c>
      <c r="AY83" s="168">
        <v>99</v>
      </c>
      <c r="AZ83" s="177">
        <v>745</v>
      </c>
      <c r="BA83" s="177" t="s">
        <v>392</v>
      </c>
      <c r="BB83" s="166" t="s">
        <v>392</v>
      </c>
      <c r="BC83" s="166">
        <v>190</v>
      </c>
      <c r="BD83" s="166">
        <v>508</v>
      </c>
      <c r="BE83" s="166" t="s">
        <v>392</v>
      </c>
      <c r="BF83" s="166" t="s">
        <v>392</v>
      </c>
      <c r="BG83" s="166" t="s">
        <v>392</v>
      </c>
      <c r="BH83" s="166" t="s">
        <v>392</v>
      </c>
      <c r="BI83" s="166" t="s">
        <v>392</v>
      </c>
      <c r="BJ83" s="166" t="s">
        <v>392</v>
      </c>
      <c r="BK83" s="166" t="s">
        <v>392</v>
      </c>
      <c r="BL83" s="166" t="s">
        <v>392</v>
      </c>
      <c r="BM83" s="166" t="s">
        <v>392</v>
      </c>
      <c r="BN83" s="166" t="s">
        <v>392</v>
      </c>
      <c r="BO83" s="166" t="s">
        <v>392</v>
      </c>
      <c r="BP83" s="166" t="s">
        <v>392</v>
      </c>
      <c r="BQ83" s="166" t="s">
        <v>392</v>
      </c>
      <c r="BR83" s="166" t="s">
        <v>392</v>
      </c>
      <c r="BS83" s="166" t="s">
        <v>392</v>
      </c>
      <c r="BT83" s="166" t="s">
        <v>392</v>
      </c>
      <c r="BU83" s="166" t="s">
        <v>392</v>
      </c>
      <c r="BV83" s="166">
        <v>4.04</v>
      </c>
      <c r="BW83" s="166">
        <v>27.5</v>
      </c>
      <c r="BX83" s="177">
        <v>98.6</v>
      </c>
      <c r="BY83" s="177">
        <v>113</v>
      </c>
      <c r="BZ83" s="166" t="s">
        <v>554</v>
      </c>
      <c r="CA83" s="166" t="s">
        <v>554</v>
      </c>
      <c r="CB83" s="166">
        <v>457</v>
      </c>
      <c r="CC83" s="177">
        <v>58200</v>
      </c>
      <c r="CD83" s="166">
        <v>752</v>
      </c>
      <c r="CE83" s="177">
        <v>752</v>
      </c>
      <c r="CF83" s="166" t="s">
        <v>392</v>
      </c>
      <c r="CG83" s="166" t="s">
        <v>392</v>
      </c>
      <c r="CH83" s="166" t="s">
        <v>392</v>
      </c>
      <c r="CI83" s="166">
        <v>366</v>
      </c>
      <c r="CJ83" s="177">
        <v>368</v>
      </c>
      <c r="CK83" s="169" t="s">
        <v>392</v>
      </c>
      <c r="CL83" s="166" t="s">
        <v>392</v>
      </c>
      <c r="CM83" s="166" t="s">
        <v>392</v>
      </c>
      <c r="CN83" s="168">
        <v>29.5</v>
      </c>
      <c r="CO83" s="177">
        <v>30.2</v>
      </c>
      <c r="CP83" s="177">
        <v>15.9</v>
      </c>
      <c r="CQ83" s="168">
        <v>53.1</v>
      </c>
      <c r="CR83" s="168">
        <v>52.4</v>
      </c>
      <c r="CS83" s="166" t="s">
        <v>392</v>
      </c>
      <c r="CT83" s="166" t="s">
        <v>392</v>
      </c>
      <c r="CU83" s="166" t="s">
        <v>392</v>
      </c>
      <c r="CV83" s="168">
        <v>73.2</v>
      </c>
      <c r="CW83" s="168">
        <v>76.2</v>
      </c>
      <c r="CX83" s="178">
        <v>36.5</v>
      </c>
      <c r="CY83" s="166" t="s">
        <v>392</v>
      </c>
      <c r="CZ83" s="166" t="s">
        <v>392</v>
      </c>
      <c r="DA83" s="166" t="s">
        <v>392</v>
      </c>
      <c r="DB83" s="166" t="s">
        <v>392</v>
      </c>
      <c r="DC83" s="166" t="s">
        <v>392</v>
      </c>
      <c r="DD83" s="176">
        <v>3.46</v>
      </c>
      <c r="DE83" s="177" t="s">
        <v>392</v>
      </c>
      <c r="DF83" s="166" t="s">
        <v>392</v>
      </c>
      <c r="DG83" s="168">
        <v>20.6</v>
      </c>
      <c r="DH83" s="166" t="s">
        <v>392</v>
      </c>
      <c r="DI83" s="177" t="s">
        <v>392</v>
      </c>
      <c r="DJ83" s="166">
        <v>5450</v>
      </c>
      <c r="DK83" s="166">
        <v>16900</v>
      </c>
      <c r="DL83" s="166">
        <v>14500</v>
      </c>
      <c r="DM83" s="166">
        <v>305</v>
      </c>
      <c r="DN83" s="166">
        <v>437</v>
      </c>
      <c r="DO83" s="166">
        <v>3720</v>
      </c>
      <c r="DP83" s="166">
        <v>2390</v>
      </c>
      <c r="DQ83" s="168">
        <v>86.6</v>
      </c>
      <c r="DR83" s="166" t="s">
        <v>392</v>
      </c>
      <c r="DS83" s="166" t="s">
        <v>392</v>
      </c>
      <c r="DT83" s="177" t="s">
        <v>392</v>
      </c>
      <c r="DU83" s="166">
        <v>42000</v>
      </c>
      <c r="DV83" s="166">
        <v>53400</v>
      </c>
      <c r="DW83" s="166" t="s">
        <v>392</v>
      </c>
      <c r="DX83" s="166">
        <v>63900</v>
      </c>
      <c r="DY83" s="20">
        <v>310</v>
      </c>
      <c r="DZ83" s="177" t="s">
        <v>392</v>
      </c>
      <c r="EA83" s="180" t="s">
        <v>392</v>
      </c>
      <c r="EB83" s="166">
        <v>3110</v>
      </c>
      <c r="EC83" s="166">
        <v>8320</v>
      </c>
      <c r="ED83" s="166" t="s">
        <v>392</v>
      </c>
      <c r="EE83" s="166" t="s">
        <v>392</v>
      </c>
      <c r="EF83" s="166" t="s">
        <v>392</v>
      </c>
      <c r="EG83" s="166" t="s">
        <v>392</v>
      </c>
      <c r="EH83" s="20" t="s">
        <v>392</v>
      </c>
      <c r="EI83" s="166" t="s">
        <v>392</v>
      </c>
      <c r="EJ83" s="166" t="s">
        <v>392</v>
      </c>
      <c r="EK83" s="166" t="s">
        <v>392</v>
      </c>
      <c r="EL83" s="166" t="s">
        <v>392</v>
      </c>
      <c r="EM83" s="166" t="s">
        <v>392</v>
      </c>
      <c r="EN83" s="166" t="s">
        <v>392</v>
      </c>
      <c r="EO83" s="177" t="s">
        <v>392</v>
      </c>
      <c r="EP83" s="177" t="s">
        <v>392</v>
      </c>
      <c r="EQ83" s="177" t="s">
        <v>392</v>
      </c>
      <c r="ER83" s="177" t="s">
        <v>392</v>
      </c>
      <c r="ES83" s="177" t="s">
        <v>392</v>
      </c>
      <c r="ET83" s="177" t="s">
        <v>392</v>
      </c>
      <c r="EU83" s="177">
        <v>103</v>
      </c>
      <c r="EV83" s="177">
        <v>698</v>
      </c>
      <c r="EW83" s="177">
        <v>2500</v>
      </c>
      <c r="EX83" s="177">
        <v>2870</v>
      </c>
    </row>
    <row r="84" spans="1:154" x14ac:dyDescent="0.2">
      <c r="A84" s="166" t="s">
        <v>555</v>
      </c>
      <c r="B84" s="167" t="s">
        <v>204</v>
      </c>
      <c r="C84" s="166">
        <v>281</v>
      </c>
      <c r="D84" s="168">
        <v>83.1</v>
      </c>
      <c r="E84" s="168">
        <v>29.3</v>
      </c>
      <c r="F84" s="181">
        <v>29.25</v>
      </c>
      <c r="G84" s="166" t="s">
        <v>392</v>
      </c>
      <c r="H84" s="166" t="s">
        <v>392</v>
      </c>
      <c r="I84" s="166" t="s">
        <v>392</v>
      </c>
      <c r="J84" s="168">
        <v>14.4</v>
      </c>
      <c r="K84" s="169">
        <v>14.375</v>
      </c>
      <c r="L84" s="169" t="s">
        <v>392</v>
      </c>
      <c r="M84" s="166" t="s">
        <v>392</v>
      </c>
      <c r="N84" s="166" t="s">
        <v>392</v>
      </c>
      <c r="O84" s="170">
        <v>1.06</v>
      </c>
      <c r="P84" s="169">
        <v>1.0625</v>
      </c>
      <c r="Q84" s="171">
        <v>0.5625</v>
      </c>
      <c r="R84" s="170">
        <v>1.93</v>
      </c>
      <c r="S84" s="172">
        <v>1.9375</v>
      </c>
      <c r="T84" s="166" t="s">
        <v>392</v>
      </c>
      <c r="U84" s="166" t="s">
        <v>392</v>
      </c>
      <c r="V84" s="166" t="s">
        <v>392</v>
      </c>
      <c r="W84" s="173">
        <v>2.72</v>
      </c>
      <c r="X84" s="174">
        <v>2.8125</v>
      </c>
      <c r="Y84" s="175">
        <v>1.375</v>
      </c>
      <c r="Z84" s="166" t="s">
        <v>392</v>
      </c>
      <c r="AA84" s="166" t="s">
        <v>392</v>
      </c>
      <c r="AB84" s="166" t="s">
        <v>392</v>
      </c>
      <c r="AC84" s="166" t="s">
        <v>392</v>
      </c>
      <c r="AD84" s="166" t="s">
        <v>392</v>
      </c>
      <c r="AE84" s="176">
        <v>3.72</v>
      </c>
      <c r="AF84" s="166" t="s">
        <v>392</v>
      </c>
      <c r="AG84" s="166" t="s">
        <v>392</v>
      </c>
      <c r="AH84" s="168">
        <v>22.5</v>
      </c>
      <c r="AI84" s="166" t="s">
        <v>392</v>
      </c>
      <c r="AJ84" s="166" t="s">
        <v>392</v>
      </c>
      <c r="AK84" s="166">
        <v>11900</v>
      </c>
      <c r="AL84" s="166">
        <v>936</v>
      </c>
      <c r="AM84" s="166">
        <v>814</v>
      </c>
      <c r="AN84" s="168">
        <v>12</v>
      </c>
      <c r="AO84" s="166">
        <v>953</v>
      </c>
      <c r="AP84" s="166">
        <v>206</v>
      </c>
      <c r="AQ84" s="166">
        <v>133</v>
      </c>
      <c r="AR84" s="170">
        <v>3.39</v>
      </c>
      <c r="AS84" s="166" t="s">
        <v>392</v>
      </c>
      <c r="AT84" s="166" t="s">
        <v>392</v>
      </c>
      <c r="AU84" s="166" t="s">
        <v>392</v>
      </c>
      <c r="AV84" s="168">
        <v>79.5</v>
      </c>
      <c r="AW84" s="166">
        <v>178000</v>
      </c>
      <c r="AX84" s="166" t="s">
        <v>392</v>
      </c>
      <c r="AY84" s="168">
        <v>98.5</v>
      </c>
      <c r="AZ84" s="177">
        <v>685</v>
      </c>
      <c r="BA84" s="177" t="s">
        <v>392</v>
      </c>
      <c r="BB84" s="166" t="s">
        <v>392</v>
      </c>
      <c r="BC84" s="166">
        <v>176</v>
      </c>
      <c r="BD84" s="166">
        <v>466</v>
      </c>
      <c r="BE84" s="166" t="s">
        <v>392</v>
      </c>
      <c r="BF84" s="166" t="s">
        <v>392</v>
      </c>
      <c r="BG84" s="166" t="s">
        <v>392</v>
      </c>
      <c r="BH84" s="166" t="s">
        <v>392</v>
      </c>
      <c r="BI84" s="166" t="s">
        <v>392</v>
      </c>
      <c r="BJ84" s="166" t="s">
        <v>392</v>
      </c>
      <c r="BK84" s="166" t="s">
        <v>392</v>
      </c>
      <c r="BL84" s="166" t="s">
        <v>392</v>
      </c>
      <c r="BM84" s="166" t="s">
        <v>392</v>
      </c>
      <c r="BN84" s="166" t="s">
        <v>392</v>
      </c>
      <c r="BO84" s="166" t="s">
        <v>392</v>
      </c>
      <c r="BP84" s="166" t="s">
        <v>392</v>
      </c>
      <c r="BQ84" s="166" t="s">
        <v>392</v>
      </c>
      <c r="BR84" s="166" t="s">
        <v>392</v>
      </c>
      <c r="BS84" s="166" t="s">
        <v>392</v>
      </c>
      <c r="BT84" s="166" t="s">
        <v>392</v>
      </c>
      <c r="BU84" s="166" t="s">
        <v>392</v>
      </c>
      <c r="BV84" s="170">
        <v>4</v>
      </c>
      <c r="BW84" s="166">
        <v>27.4</v>
      </c>
      <c r="BX84" s="177">
        <v>98.6</v>
      </c>
      <c r="BY84" s="177">
        <v>113</v>
      </c>
      <c r="BZ84" s="166" t="s">
        <v>556</v>
      </c>
      <c r="CA84" s="166" t="s">
        <v>556</v>
      </c>
      <c r="CB84" s="166">
        <v>419</v>
      </c>
      <c r="CC84" s="177">
        <v>53600</v>
      </c>
      <c r="CD84" s="166">
        <v>744</v>
      </c>
      <c r="CE84" s="177">
        <v>743</v>
      </c>
      <c r="CF84" s="166" t="s">
        <v>392</v>
      </c>
      <c r="CG84" s="166" t="s">
        <v>392</v>
      </c>
      <c r="CH84" s="166" t="s">
        <v>392</v>
      </c>
      <c r="CI84" s="166">
        <v>366</v>
      </c>
      <c r="CJ84" s="177">
        <v>365</v>
      </c>
      <c r="CK84" s="169" t="s">
        <v>392</v>
      </c>
      <c r="CL84" s="166" t="s">
        <v>392</v>
      </c>
      <c r="CM84" s="166" t="s">
        <v>392</v>
      </c>
      <c r="CN84" s="168">
        <v>26.9</v>
      </c>
      <c r="CO84" s="168">
        <v>27</v>
      </c>
      <c r="CP84" s="177">
        <v>14.3</v>
      </c>
      <c r="CQ84" s="168">
        <v>49</v>
      </c>
      <c r="CR84" s="168">
        <v>49.2</v>
      </c>
      <c r="CS84" s="166" t="s">
        <v>392</v>
      </c>
      <c r="CT84" s="166" t="s">
        <v>392</v>
      </c>
      <c r="CU84" s="166" t="s">
        <v>392</v>
      </c>
      <c r="CV84" s="168">
        <v>69.099999999999994</v>
      </c>
      <c r="CW84" s="168">
        <v>71.400000000000006</v>
      </c>
      <c r="CX84" s="178">
        <v>34.9</v>
      </c>
      <c r="CY84" s="166" t="s">
        <v>392</v>
      </c>
      <c r="CZ84" s="166" t="s">
        <v>392</v>
      </c>
      <c r="DA84" s="166" t="s">
        <v>392</v>
      </c>
      <c r="DB84" s="166" t="s">
        <v>392</v>
      </c>
      <c r="DC84" s="166" t="s">
        <v>392</v>
      </c>
      <c r="DD84" s="176">
        <v>3.72</v>
      </c>
      <c r="DE84" s="177" t="s">
        <v>392</v>
      </c>
      <c r="DF84" s="166" t="s">
        <v>392</v>
      </c>
      <c r="DG84" s="168">
        <v>22.5</v>
      </c>
      <c r="DH84" s="166" t="s">
        <v>392</v>
      </c>
      <c r="DI84" s="177" t="s">
        <v>392</v>
      </c>
      <c r="DJ84" s="166">
        <v>4950</v>
      </c>
      <c r="DK84" s="166">
        <v>15300</v>
      </c>
      <c r="DL84" s="166">
        <v>13300</v>
      </c>
      <c r="DM84" s="166">
        <v>305</v>
      </c>
      <c r="DN84" s="166">
        <v>397</v>
      </c>
      <c r="DO84" s="166">
        <v>3380</v>
      </c>
      <c r="DP84" s="166">
        <v>2180</v>
      </c>
      <c r="DQ84" s="168">
        <v>86.1</v>
      </c>
      <c r="DR84" s="166" t="s">
        <v>392</v>
      </c>
      <c r="DS84" s="166" t="s">
        <v>392</v>
      </c>
      <c r="DT84" s="177" t="s">
        <v>392</v>
      </c>
      <c r="DU84" s="166">
        <v>33100</v>
      </c>
      <c r="DV84" s="166">
        <v>47800</v>
      </c>
      <c r="DW84" s="166" t="s">
        <v>392</v>
      </c>
      <c r="DX84" s="166">
        <v>63500</v>
      </c>
      <c r="DY84" s="20">
        <v>285</v>
      </c>
      <c r="DZ84" s="177" t="s">
        <v>392</v>
      </c>
      <c r="EA84" s="180" t="s">
        <v>392</v>
      </c>
      <c r="EB84" s="166">
        <v>2880</v>
      </c>
      <c r="EC84" s="166">
        <v>7640</v>
      </c>
      <c r="ED84" s="166" t="s">
        <v>392</v>
      </c>
      <c r="EE84" s="166" t="s">
        <v>392</v>
      </c>
      <c r="EF84" s="166" t="s">
        <v>392</v>
      </c>
      <c r="EG84" s="166" t="s">
        <v>392</v>
      </c>
      <c r="EH84" s="20" t="s">
        <v>392</v>
      </c>
      <c r="EI84" s="166" t="s">
        <v>392</v>
      </c>
      <c r="EJ84" s="166" t="s">
        <v>392</v>
      </c>
      <c r="EK84" s="166" t="s">
        <v>392</v>
      </c>
      <c r="EL84" s="166" t="s">
        <v>392</v>
      </c>
      <c r="EM84" s="166" t="s">
        <v>392</v>
      </c>
      <c r="EN84" s="166" t="s">
        <v>392</v>
      </c>
      <c r="EO84" s="177" t="s">
        <v>392</v>
      </c>
      <c r="EP84" s="177" t="s">
        <v>392</v>
      </c>
      <c r="EQ84" s="177" t="s">
        <v>392</v>
      </c>
      <c r="ER84" s="177" t="s">
        <v>392</v>
      </c>
      <c r="ES84" s="177" t="s">
        <v>392</v>
      </c>
      <c r="ET84" s="177" t="s">
        <v>392</v>
      </c>
      <c r="EU84" s="177">
        <v>102</v>
      </c>
      <c r="EV84" s="177">
        <v>696</v>
      </c>
      <c r="EW84" s="177">
        <v>2500</v>
      </c>
      <c r="EX84" s="177">
        <v>2870</v>
      </c>
    </row>
    <row r="85" spans="1:154" x14ac:dyDescent="0.2">
      <c r="A85" s="166" t="s">
        <v>557</v>
      </c>
      <c r="B85" s="167" t="s">
        <v>204</v>
      </c>
      <c r="C85" s="166">
        <v>258</v>
      </c>
      <c r="D85" s="168">
        <v>76.099999999999994</v>
      </c>
      <c r="E85" s="168">
        <v>29</v>
      </c>
      <c r="F85" s="181">
        <v>29</v>
      </c>
      <c r="G85" s="166" t="s">
        <v>392</v>
      </c>
      <c r="H85" s="166" t="s">
        <v>392</v>
      </c>
      <c r="I85" s="166" t="s">
        <v>392</v>
      </c>
      <c r="J85" s="168">
        <v>14.3</v>
      </c>
      <c r="K85" s="169">
        <v>14.25</v>
      </c>
      <c r="L85" s="169" t="s">
        <v>392</v>
      </c>
      <c r="M85" s="166" t="s">
        <v>392</v>
      </c>
      <c r="N85" s="166" t="s">
        <v>392</v>
      </c>
      <c r="O85" s="179">
        <v>0.98</v>
      </c>
      <c r="P85" s="169">
        <v>1</v>
      </c>
      <c r="Q85" s="171">
        <v>0.5</v>
      </c>
      <c r="R85" s="170">
        <v>1.77</v>
      </c>
      <c r="S85" s="172">
        <v>1.75</v>
      </c>
      <c r="T85" s="166" t="s">
        <v>392</v>
      </c>
      <c r="U85" s="166" t="s">
        <v>392</v>
      </c>
      <c r="V85" s="166" t="s">
        <v>392</v>
      </c>
      <c r="W85" s="173">
        <v>2.56</v>
      </c>
      <c r="X85" s="174">
        <v>2.6875</v>
      </c>
      <c r="Y85" s="175">
        <v>1.3125</v>
      </c>
      <c r="Z85" s="166" t="s">
        <v>392</v>
      </c>
      <c r="AA85" s="166" t="s">
        <v>392</v>
      </c>
      <c r="AB85" s="166" t="s">
        <v>392</v>
      </c>
      <c r="AC85" s="166" t="s">
        <v>392</v>
      </c>
      <c r="AD85" s="166" t="s">
        <v>392</v>
      </c>
      <c r="AE85" s="176">
        <v>4.03</v>
      </c>
      <c r="AF85" s="166" t="s">
        <v>392</v>
      </c>
      <c r="AG85" s="166" t="s">
        <v>392</v>
      </c>
      <c r="AH85" s="168">
        <v>24.4</v>
      </c>
      <c r="AI85" s="166" t="s">
        <v>392</v>
      </c>
      <c r="AJ85" s="166" t="s">
        <v>392</v>
      </c>
      <c r="AK85" s="166">
        <v>10800</v>
      </c>
      <c r="AL85" s="166">
        <v>852</v>
      </c>
      <c r="AM85" s="166">
        <v>745</v>
      </c>
      <c r="AN85" s="168">
        <v>11.9</v>
      </c>
      <c r="AO85" s="166">
        <v>859</v>
      </c>
      <c r="AP85" s="166">
        <v>187</v>
      </c>
      <c r="AQ85" s="166">
        <v>120</v>
      </c>
      <c r="AR85" s="170">
        <v>3.36</v>
      </c>
      <c r="AS85" s="166" t="s">
        <v>392</v>
      </c>
      <c r="AT85" s="166" t="s">
        <v>392</v>
      </c>
      <c r="AU85" s="166" t="s">
        <v>392</v>
      </c>
      <c r="AV85" s="168">
        <v>61.6</v>
      </c>
      <c r="AW85" s="166">
        <v>159000</v>
      </c>
      <c r="AX85" s="166" t="s">
        <v>392</v>
      </c>
      <c r="AY85" s="168">
        <v>97.3</v>
      </c>
      <c r="AZ85" s="177">
        <v>616</v>
      </c>
      <c r="BA85" s="177" t="s">
        <v>392</v>
      </c>
      <c r="BB85" s="166" t="s">
        <v>392</v>
      </c>
      <c r="BC85" s="166">
        <v>160</v>
      </c>
      <c r="BD85" s="166">
        <v>424</v>
      </c>
      <c r="BE85" s="166" t="s">
        <v>392</v>
      </c>
      <c r="BF85" s="166" t="s">
        <v>392</v>
      </c>
      <c r="BG85" s="166" t="s">
        <v>392</v>
      </c>
      <c r="BH85" s="166" t="s">
        <v>392</v>
      </c>
      <c r="BI85" s="166" t="s">
        <v>392</v>
      </c>
      <c r="BJ85" s="166" t="s">
        <v>392</v>
      </c>
      <c r="BK85" s="166" t="s">
        <v>392</v>
      </c>
      <c r="BL85" s="166" t="s">
        <v>392</v>
      </c>
      <c r="BM85" s="166" t="s">
        <v>392</v>
      </c>
      <c r="BN85" s="166" t="s">
        <v>392</v>
      </c>
      <c r="BO85" s="166" t="s">
        <v>392</v>
      </c>
      <c r="BP85" s="166" t="s">
        <v>392</v>
      </c>
      <c r="BQ85" s="166" t="s">
        <v>392</v>
      </c>
      <c r="BR85" s="166" t="s">
        <v>392</v>
      </c>
      <c r="BS85" s="166" t="s">
        <v>392</v>
      </c>
      <c r="BT85" s="166" t="s">
        <v>392</v>
      </c>
      <c r="BU85" s="166" t="s">
        <v>392</v>
      </c>
      <c r="BV85" s="166">
        <v>3.96</v>
      </c>
      <c r="BW85" s="166">
        <v>27.2</v>
      </c>
      <c r="BX85" s="177">
        <v>97.7</v>
      </c>
      <c r="BY85" s="177">
        <v>112</v>
      </c>
      <c r="BZ85" s="166" t="s">
        <v>558</v>
      </c>
      <c r="CA85" s="166" t="s">
        <v>558</v>
      </c>
      <c r="CB85" s="166">
        <v>384</v>
      </c>
      <c r="CC85" s="177">
        <v>49100</v>
      </c>
      <c r="CD85" s="166">
        <v>737</v>
      </c>
      <c r="CE85" s="177">
        <v>737</v>
      </c>
      <c r="CF85" s="166" t="s">
        <v>392</v>
      </c>
      <c r="CG85" s="166" t="s">
        <v>392</v>
      </c>
      <c r="CH85" s="166" t="s">
        <v>392</v>
      </c>
      <c r="CI85" s="166">
        <v>363</v>
      </c>
      <c r="CJ85" s="177">
        <v>362</v>
      </c>
      <c r="CK85" s="169" t="s">
        <v>392</v>
      </c>
      <c r="CL85" s="166" t="s">
        <v>392</v>
      </c>
      <c r="CM85" s="166" t="s">
        <v>392</v>
      </c>
      <c r="CN85" s="168">
        <v>24.9</v>
      </c>
      <c r="CO85" s="177">
        <v>25.4</v>
      </c>
      <c r="CP85" s="177">
        <v>12.7</v>
      </c>
      <c r="CQ85" s="168">
        <v>45</v>
      </c>
      <c r="CR85" s="168">
        <v>44.4</v>
      </c>
      <c r="CS85" s="166" t="s">
        <v>392</v>
      </c>
      <c r="CT85" s="166" t="s">
        <v>392</v>
      </c>
      <c r="CU85" s="166" t="s">
        <v>392</v>
      </c>
      <c r="CV85" s="168">
        <v>65</v>
      </c>
      <c r="CW85" s="168">
        <v>68.3</v>
      </c>
      <c r="CX85" s="178">
        <v>33.299999999999997</v>
      </c>
      <c r="CY85" s="166" t="s">
        <v>392</v>
      </c>
      <c r="CZ85" s="166" t="s">
        <v>392</v>
      </c>
      <c r="DA85" s="166" t="s">
        <v>392</v>
      </c>
      <c r="DB85" s="166" t="s">
        <v>392</v>
      </c>
      <c r="DC85" s="166" t="s">
        <v>392</v>
      </c>
      <c r="DD85" s="176">
        <v>4.03</v>
      </c>
      <c r="DE85" s="177" t="s">
        <v>392</v>
      </c>
      <c r="DF85" s="166" t="s">
        <v>392</v>
      </c>
      <c r="DG85" s="168">
        <v>24.4</v>
      </c>
      <c r="DH85" s="166" t="s">
        <v>392</v>
      </c>
      <c r="DI85" s="177" t="s">
        <v>392</v>
      </c>
      <c r="DJ85" s="166">
        <v>4500</v>
      </c>
      <c r="DK85" s="166">
        <v>14000</v>
      </c>
      <c r="DL85" s="166">
        <v>12200</v>
      </c>
      <c r="DM85" s="166">
        <v>302</v>
      </c>
      <c r="DN85" s="166">
        <v>358</v>
      </c>
      <c r="DO85" s="166">
        <v>3060</v>
      </c>
      <c r="DP85" s="166">
        <v>1970</v>
      </c>
      <c r="DQ85" s="168">
        <v>85.3</v>
      </c>
      <c r="DR85" s="166" t="s">
        <v>392</v>
      </c>
      <c r="DS85" s="166" t="s">
        <v>392</v>
      </c>
      <c r="DT85" s="177" t="s">
        <v>392</v>
      </c>
      <c r="DU85" s="166">
        <v>25600</v>
      </c>
      <c r="DV85" s="166">
        <v>42700</v>
      </c>
      <c r="DW85" s="166" t="s">
        <v>392</v>
      </c>
      <c r="DX85" s="166">
        <v>62800</v>
      </c>
      <c r="DY85" s="20">
        <v>256</v>
      </c>
      <c r="DZ85" s="177" t="s">
        <v>392</v>
      </c>
      <c r="EA85" s="180" t="s">
        <v>392</v>
      </c>
      <c r="EB85" s="166">
        <v>2620</v>
      </c>
      <c r="EC85" s="166">
        <v>6950</v>
      </c>
      <c r="ED85" s="166" t="s">
        <v>392</v>
      </c>
      <c r="EE85" s="166" t="s">
        <v>392</v>
      </c>
      <c r="EF85" s="166" t="s">
        <v>392</v>
      </c>
      <c r="EG85" s="166" t="s">
        <v>392</v>
      </c>
      <c r="EH85" s="20" t="s">
        <v>392</v>
      </c>
      <c r="EI85" s="166" t="s">
        <v>392</v>
      </c>
      <c r="EJ85" s="166" t="s">
        <v>392</v>
      </c>
      <c r="EK85" s="166" t="s">
        <v>392</v>
      </c>
      <c r="EL85" s="166" t="s">
        <v>392</v>
      </c>
      <c r="EM85" s="166" t="s">
        <v>392</v>
      </c>
      <c r="EN85" s="166" t="s">
        <v>392</v>
      </c>
      <c r="EO85" s="177" t="s">
        <v>392</v>
      </c>
      <c r="EP85" s="177" t="s">
        <v>392</v>
      </c>
      <c r="EQ85" s="177" t="s">
        <v>392</v>
      </c>
      <c r="ER85" s="177" t="s">
        <v>392</v>
      </c>
      <c r="ES85" s="177" t="s">
        <v>392</v>
      </c>
      <c r="ET85" s="177" t="s">
        <v>392</v>
      </c>
      <c r="EU85" s="177">
        <v>101</v>
      </c>
      <c r="EV85" s="177">
        <v>691</v>
      </c>
      <c r="EW85" s="177">
        <v>2480</v>
      </c>
      <c r="EX85" s="177">
        <v>2840</v>
      </c>
    </row>
    <row r="86" spans="1:154" x14ac:dyDescent="0.2">
      <c r="A86" s="166" t="s">
        <v>559</v>
      </c>
      <c r="B86" s="167" t="s">
        <v>204</v>
      </c>
      <c r="C86" s="166">
        <v>235</v>
      </c>
      <c r="D86" s="168">
        <v>69.400000000000006</v>
      </c>
      <c r="E86" s="168">
        <v>28.7</v>
      </c>
      <c r="F86" s="181">
        <v>28.625</v>
      </c>
      <c r="G86" s="166" t="s">
        <v>392</v>
      </c>
      <c r="H86" s="166" t="s">
        <v>392</v>
      </c>
      <c r="I86" s="166" t="s">
        <v>392</v>
      </c>
      <c r="J86" s="168">
        <v>14.2</v>
      </c>
      <c r="K86" s="169">
        <v>14.25</v>
      </c>
      <c r="L86" s="169" t="s">
        <v>392</v>
      </c>
      <c r="M86" s="166" t="s">
        <v>392</v>
      </c>
      <c r="N86" s="166" t="s">
        <v>392</v>
      </c>
      <c r="O86" s="179">
        <v>0.91</v>
      </c>
      <c r="P86" s="169">
        <v>0.9375</v>
      </c>
      <c r="Q86" s="171">
        <v>0.5</v>
      </c>
      <c r="R86" s="170">
        <v>1.61</v>
      </c>
      <c r="S86" s="172">
        <v>1.625</v>
      </c>
      <c r="T86" s="166" t="s">
        <v>392</v>
      </c>
      <c r="U86" s="166" t="s">
        <v>392</v>
      </c>
      <c r="V86" s="166" t="s">
        <v>392</v>
      </c>
      <c r="W86" s="173">
        <v>2.4</v>
      </c>
      <c r="X86" s="174">
        <v>2.5</v>
      </c>
      <c r="Y86" s="175">
        <v>1.3125</v>
      </c>
      <c r="Z86" s="166" t="s">
        <v>392</v>
      </c>
      <c r="AA86" s="166" t="s">
        <v>392</v>
      </c>
      <c r="AB86" s="166" t="s">
        <v>392</v>
      </c>
      <c r="AC86" s="166" t="s">
        <v>392</v>
      </c>
      <c r="AD86" s="166" t="s">
        <v>392</v>
      </c>
      <c r="AE86" s="176">
        <v>4.41</v>
      </c>
      <c r="AF86" s="166" t="s">
        <v>392</v>
      </c>
      <c r="AG86" s="166" t="s">
        <v>392</v>
      </c>
      <c r="AH86" s="168">
        <v>26.2</v>
      </c>
      <c r="AI86" s="166" t="s">
        <v>392</v>
      </c>
      <c r="AJ86" s="166" t="s">
        <v>392</v>
      </c>
      <c r="AK86" s="166">
        <v>9700</v>
      </c>
      <c r="AL86" s="166">
        <v>772</v>
      </c>
      <c r="AM86" s="166">
        <v>677</v>
      </c>
      <c r="AN86" s="168">
        <v>11.8</v>
      </c>
      <c r="AO86" s="166">
        <v>769</v>
      </c>
      <c r="AP86" s="166">
        <v>168</v>
      </c>
      <c r="AQ86" s="166">
        <v>108</v>
      </c>
      <c r="AR86" s="170">
        <v>3.33</v>
      </c>
      <c r="AS86" s="166" t="s">
        <v>392</v>
      </c>
      <c r="AT86" s="166" t="s">
        <v>392</v>
      </c>
      <c r="AU86" s="166" t="s">
        <v>392</v>
      </c>
      <c r="AV86" s="168">
        <v>47</v>
      </c>
      <c r="AW86" s="166">
        <v>141000</v>
      </c>
      <c r="AX86" s="166" t="s">
        <v>392</v>
      </c>
      <c r="AY86" s="168">
        <v>96.2</v>
      </c>
      <c r="AZ86" s="177">
        <v>550</v>
      </c>
      <c r="BA86" s="177" t="s">
        <v>392</v>
      </c>
      <c r="BB86" s="166" t="s">
        <v>392</v>
      </c>
      <c r="BC86" s="166">
        <v>145</v>
      </c>
      <c r="BD86" s="166">
        <v>384</v>
      </c>
      <c r="BE86" s="166" t="s">
        <v>392</v>
      </c>
      <c r="BF86" s="166" t="s">
        <v>392</v>
      </c>
      <c r="BG86" s="166" t="s">
        <v>392</v>
      </c>
      <c r="BH86" s="166" t="s">
        <v>392</v>
      </c>
      <c r="BI86" s="166" t="s">
        <v>392</v>
      </c>
      <c r="BJ86" s="166" t="s">
        <v>392</v>
      </c>
      <c r="BK86" s="166" t="s">
        <v>392</v>
      </c>
      <c r="BL86" s="166" t="s">
        <v>392</v>
      </c>
      <c r="BM86" s="166" t="s">
        <v>392</v>
      </c>
      <c r="BN86" s="166" t="s">
        <v>392</v>
      </c>
      <c r="BO86" s="166" t="s">
        <v>392</v>
      </c>
      <c r="BP86" s="166" t="s">
        <v>392</v>
      </c>
      <c r="BQ86" s="166" t="s">
        <v>392</v>
      </c>
      <c r="BR86" s="166" t="s">
        <v>392</v>
      </c>
      <c r="BS86" s="166" t="s">
        <v>392</v>
      </c>
      <c r="BT86" s="166" t="s">
        <v>392</v>
      </c>
      <c r="BU86" s="166" t="s">
        <v>392</v>
      </c>
      <c r="BV86" s="166">
        <v>3.92</v>
      </c>
      <c r="BW86" s="166">
        <v>27.1</v>
      </c>
      <c r="BX86" s="177">
        <v>96.8</v>
      </c>
      <c r="BY86" s="177">
        <v>111</v>
      </c>
      <c r="BZ86" s="166" t="s">
        <v>560</v>
      </c>
      <c r="CA86" s="166" t="s">
        <v>560</v>
      </c>
      <c r="CB86" s="166">
        <v>350</v>
      </c>
      <c r="CC86" s="177">
        <v>44800</v>
      </c>
      <c r="CD86" s="166">
        <v>729</v>
      </c>
      <c r="CE86" s="177">
        <v>727</v>
      </c>
      <c r="CF86" s="166" t="s">
        <v>392</v>
      </c>
      <c r="CG86" s="166" t="s">
        <v>392</v>
      </c>
      <c r="CH86" s="166" t="s">
        <v>392</v>
      </c>
      <c r="CI86" s="166">
        <v>361</v>
      </c>
      <c r="CJ86" s="177">
        <v>362</v>
      </c>
      <c r="CK86" s="169" t="s">
        <v>392</v>
      </c>
      <c r="CL86" s="166" t="s">
        <v>392</v>
      </c>
      <c r="CM86" s="166" t="s">
        <v>392</v>
      </c>
      <c r="CN86" s="168">
        <v>23.1</v>
      </c>
      <c r="CO86" s="177">
        <v>23.8</v>
      </c>
      <c r="CP86" s="177">
        <v>12.7</v>
      </c>
      <c r="CQ86" s="168">
        <v>40.9</v>
      </c>
      <c r="CR86" s="168">
        <v>41.3</v>
      </c>
      <c r="CS86" s="166" t="s">
        <v>392</v>
      </c>
      <c r="CT86" s="166" t="s">
        <v>392</v>
      </c>
      <c r="CU86" s="166" t="s">
        <v>392</v>
      </c>
      <c r="CV86" s="168">
        <v>61</v>
      </c>
      <c r="CW86" s="168">
        <v>63.5</v>
      </c>
      <c r="CX86" s="178">
        <v>33.299999999999997</v>
      </c>
      <c r="CY86" s="166" t="s">
        <v>392</v>
      </c>
      <c r="CZ86" s="166" t="s">
        <v>392</v>
      </c>
      <c r="DA86" s="166" t="s">
        <v>392</v>
      </c>
      <c r="DB86" s="166" t="s">
        <v>392</v>
      </c>
      <c r="DC86" s="166" t="s">
        <v>392</v>
      </c>
      <c r="DD86" s="176">
        <v>4.41</v>
      </c>
      <c r="DE86" s="177" t="s">
        <v>392</v>
      </c>
      <c r="DF86" s="166" t="s">
        <v>392</v>
      </c>
      <c r="DG86" s="168">
        <v>26.2</v>
      </c>
      <c r="DH86" s="166" t="s">
        <v>392</v>
      </c>
      <c r="DI86" s="177" t="s">
        <v>392</v>
      </c>
      <c r="DJ86" s="166">
        <v>4040</v>
      </c>
      <c r="DK86" s="166">
        <v>12700</v>
      </c>
      <c r="DL86" s="166">
        <v>11100</v>
      </c>
      <c r="DM86" s="166">
        <v>300</v>
      </c>
      <c r="DN86" s="166">
        <v>320</v>
      </c>
      <c r="DO86" s="166">
        <v>2750</v>
      </c>
      <c r="DP86" s="166">
        <v>1770</v>
      </c>
      <c r="DQ86" s="168">
        <v>84.6</v>
      </c>
      <c r="DR86" s="166" t="s">
        <v>392</v>
      </c>
      <c r="DS86" s="166" t="s">
        <v>392</v>
      </c>
      <c r="DT86" s="177" t="s">
        <v>392</v>
      </c>
      <c r="DU86" s="166">
        <v>19600</v>
      </c>
      <c r="DV86" s="166">
        <v>37900</v>
      </c>
      <c r="DW86" s="166" t="s">
        <v>392</v>
      </c>
      <c r="DX86" s="166">
        <v>62100</v>
      </c>
      <c r="DY86" s="20">
        <v>229</v>
      </c>
      <c r="DZ86" s="177" t="s">
        <v>392</v>
      </c>
      <c r="EA86" s="180" t="s">
        <v>392</v>
      </c>
      <c r="EB86" s="166">
        <v>2380</v>
      </c>
      <c r="EC86" s="166">
        <v>6290</v>
      </c>
      <c r="ED86" s="166" t="s">
        <v>392</v>
      </c>
      <c r="EE86" s="166" t="s">
        <v>392</v>
      </c>
      <c r="EF86" s="166" t="s">
        <v>392</v>
      </c>
      <c r="EG86" s="166" t="s">
        <v>392</v>
      </c>
      <c r="EH86" s="20" t="s">
        <v>392</v>
      </c>
      <c r="EI86" s="166" t="s">
        <v>392</v>
      </c>
      <c r="EJ86" s="166" t="s">
        <v>392</v>
      </c>
      <c r="EK86" s="166" t="s">
        <v>392</v>
      </c>
      <c r="EL86" s="166" t="s">
        <v>392</v>
      </c>
      <c r="EM86" s="166" t="s">
        <v>392</v>
      </c>
      <c r="EN86" s="166" t="s">
        <v>392</v>
      </c>
      <c r="EO86" s="177" t="s">
        <v>392</v>
      </c>
      <c r="EP86" s="177" t="s">
        <v>392</v>
      </c>
      <c r="EQ86" s="177" t="s">
        <v>392</v>
      </c>
      <c r="ER86" s="177" t="s">
        <v>392</v>
      </c>
      <c r="ES86" s="177" t="s">
        <v>392</v>
      </c>
      <c r="ET86" s="177" t="s">
        <v>392</v>
      </c>
      <c r="EU86" s="177">
        <v>99.6</v>
      </c>
      <c r="EV86" s="177">
        <v>688</v>
      </c>
      <c r="EW86" s="177">
        <v>2460</v>
      </c>
      <c r="EX86" s="177">
        <v>2820</v>
      </c>
    </row>
    <row r="87" spans="1:154" x14ac:dyDescent="0.2">
      <c r="A87" s="166" t="s">
        <v>561</v>
      </c>
      <c r="B87" s="167" t="s">
        <v>204</v>
      </c>
      <c r="C87" s="166">
        <v>217</v>
      </c>
      <c r="D87" s="168">
        <v>63.9</v>
      </c>
      <c r="E87" s="168">
        <v>28.4</v>
      </c>
      <c r="F87" s="181">
        <v>28.375</v>
      </c>
      <c r="G87" s="166" t="s">
        <v>392</v>
      </c>
      <c r="H87" s="166" t="s">
        <v>392</v>
      </c>
      <c r="I87" s="166" t="s">
        <v>392</v>
      </c>
      <c r="J87" s="168">
        <v>14.1</v>
      </c>
      <c r="K87" s="169">
        <v>14.125</v>
      </c>
      <c r="L87" s="169" t="s">
        <v>392</v>
      </c>
      <c r="M87" s="166" t="s">
        <v>392</v>
      </c>
      <c r="N87" s="166" t="s">
        <v>392</v>
      </c>
      <c r="O87" s="179">
        <v>0.83</v>
      </c>
      <c r="P87" s="169">
        <v>0.8125</v>
      </c>
      <c r="Q87" s="171">
        <v>0.4375</v>
      </c>
      <c r="R87" s="170">
        <v>1.5</v>
      </c>
      <c r="S87" s="172">
        <v>1.5</v>
      </c>
      <c r="T87" s="166" t="s">
        <v>392</v>
      </c>
      <c r="U87" s="166" t="s">
        <v>392</v>
      </c>
      <c r="V87" s="166" t="s">
        <v>392</v>
      </c>
      <c r="W87" s="173">
        <v>2.29</v>
      </c>
      <c r="X87" s="174">
        <v>2.375</v>
      </c>
      <c r="Y87" s="175">
        <v>1.25</v>
      </c>
      <c r="Z87" s="166" t="s">
        <v>392</v>
      </c>
      <c r="AA87" s="166" t="s">
        <v>392</v>
      </c>
      <c r="AB87" s="166" t="s">
        <v>392</v>
      </c>
      <c r="AC87" s="166" t="s">
        <v>392</v>
      </c>
      <c r="AD87" s="166" t="s">
        <v>392</v>
      </c>
      <c r="AE87" s="176">
        <v>4.71</v>
      </c>
      <c r="AF87" s="166" t="s">
        <v>392</v>
      </c>
      <c r="AG87" s="166" t="s">
        <v>392</v>
      </c>
      <c r="AH87" s="168">
        <v>28.7</v>
      </c>
      <c r="AI87" s="166" t="s">
        <v>392</v>
      </c>
      <c r="AJ87" s="166" t="s">
        <v>392</v>
      </c>
      <c r="AK87" s="166">
        <v>8910</v>
      </c>
      <c r="AL87" s="166">
        <v>711</v>
      </c>
      <c r="AM87" s="166">
        <v>627</v>
      </c>
      <c r="AN87" s="168">
        <v>11.8</v>
      </c>
      <c r="AO87" s="166">
        <v>704</v>
      </c>
      <c r="AP87" s="166">
        <v>154</v>
      </c>
      <c r="AQ87" s="166">
        <v>100</v>
      </c>
      <c r="AR87" s="170">
        <v>3.32</v>
      </c>
      <c r="AS87" s="166" t="s">
        <v>392</v>
      </c>
      <c r="AT87" s="166" t="s">
        <v>392</v>
      </c>
      <c r="AU87" s="166" t="s">
        <v>392</v>
      </c>
      <c r="AV87" s="168">
        <v>37.6</v>
      </c>
      <c r="AW87" s="166">
        <v>128000</v>
      </c>
      <c r="AX87" s="166" t="s">
        <v>392</v>
      </c>
      <c r="AY87" s="168">
        <v>94.8</v>
      </c>
      <c r="AZ87" s="177">
        <v>501</v>
      </c>
      <c r="BA87" s="177" t="s">
        <v>392</v>
      </c>
      <c r="BB87" s="166" t="s">
        <v>392</v>
      </c>
      <c r="BC87" s="166">
        <v>134</v>
      </c>
      <c r="BD87" s="166">
        <v>351</v>
      </c>
      <c r="BE87" s="166" t="s">
        <v>392</v>
      </c>
      <c r="BF87" s="166" t="s">
        <v>392</v>
      </c>
      <c r="BG87" s="166" t="s">
        <v>392</v>
      </c>
      <c r="BH87" s="166" t="s">
        <v>392</v>
      </c>
      <c r="BI87" s="166" t="s">
        <v>392</v>
      </c>
      <c r="BJ87" s="166" t="s">
        <v>392</v>
      </c>
      <c r="BK87" s="166" t="s">
        <v>392</v>
      </c>
      <c r="BL87" s="166" t="s">
        <v>392</v>
      </c>
      <c r="BM87" s="166" t="s">
        <v>392</v>
      </c>
      <c r="BN87" s="166" t="s">
        <v>392</v>
      </c>
      <c r="BO87" s="166" t="s">
        <v>392</v>
      </c>
      <c r="BP87" s="166" t="s">
        <v>392</v>
      </c>
      <c r="BQ87" s="166" t="s">
        <v>392</v>
      </c>
      <c r="BR87" s="166" t="s">
        <v>392</v>
      </c>
      <c r="BS87" s="166" t="s">
        <v>392</v>
      </c>
      <c r="BT87" s="166" t="s">
        <v>392</v>
      </c>
      <c r="BU87" s="166" t="s">
        <v>392</v>
      </c>
      <c r="BV87" s="166">
        <v>3.89</v>
      </c>
      <c r="BW87" s="166">
        <v>26.9</v>
      </c>
      <c r="BX87" s="177">
        <v>95.9</v>
      </c>
      <c r="BY87" s="177">
        <v>110</v>
      </c>
      <c r="BZ87" s="166" t="s">
        <v>562</v>
      </c>
      <c r="CA87" s="166" t="s">
        <v>562</v>
      </c>
      <c r="CB87" s="166">
        <v>323</v>
      </c>
      <c r="CC87" s="177">
        <v>41200</v>
      </c>
      <c r="CD87" s="166">
        <v>721</v>
      </c>
      <c r="CE87" s="177">
        <v>721</v>
      </c>
      <c r="CF87" s="166" t="s">
        <v>392</v>
      </c>
      <c r="CG87" s="166" t="s">
        <v>392</v>
      </c>
      <c r="CH87" s="166" t="s">
        <v>392</v>
      </c>
      <c r="CI87" s="166">
        <v>358</v>
      </c>
      <c r="CJ87" s="177">
        <v>359</v>
      </c>
      <c r="CK87" s="169" t="s">
        <v>392</v>
      </c>
      <c r="CL87" s="166" t="s">
        <v>392</v>
      </c>
      <c r="CM87" s="166" t="s">
        <v>392</v>
      </c>
      <c r="CN87" s="168">
        <v>21.1</v>
      </c>
      <c r="CO87" s="177">
        <v>20.6</v>
      </c>
      <c r="CP87" s="177">
        <v>11.1</v>
      </c>
      <c r="CQ87" s="168">
        <v>38.1</v>
      </c>
      <c r="CR87" s="168">
        <v>38.1</v>
      </c>
      <c r="CS87" s="166" t="s">
        <v>392</v>
      </c>
      <c r="CT87" s="166" t="s">
        <v>392</v>
      </c>
      <c r="CU87" s="166" t="s">
        <v>392</v>
      </c>
      <c r="CV87" s="168">
        <v>58.2</v>
      </c>
      <c r="CW87" s="168">
        <v>60.3</v>
      </c>
      <c r="CX87" s="178">
        <v>31.8</v>
      </c>
      <c r="CY87" s="166" t="s">
        <v>392</v>
      </c>
      <c r="CZ87" s="166" t="s">
        <v>392</v>
      </c>
      <c r="DA87" s="166" t="s">
        <v>392</v>
      </c>
      <c r="DB87" s="166" t="s">
        <v>392</v>
      </c>
      <c r="DC87" s="166" t="s">
        <v>392</v>
      </c>
      <c r="DD87" s="176">
        <v>4.71</v>
      </c>
      <c r="DE87" s="177" t="s">
        <v>392</v>
      </c>
      <c r="DF87" s="166" t="s">
        <v>392</v>
      </c>
      <c r="DG87" s="168">
        <v>28.7</v>
      </c>
      <c r="DH87" s="166" t="s">
        <v>392</v>
      </c>
      <c r="DI87" s="177" t="s">
        <v>392</v>
      </c>
      <c r="DJ87" s="166">
        <v>3710</v>
      </c>
      <c r="DK87" s="166">
        <v>11700</v>
      </c>
      <c r="DL87" s="166">
        <v>10300</v>
      </c>
      <c r="DM87" s="166">
        <v>300</v>
      </c>
      <c r="DN87" s="166">
        <v>293</v>
      </c>
      <c r="DO87" s="166">
        <v>2520</v>
      </c>
      <c r="DP87" s="166">
        <v>1640</v>
      </c>
      <c r="DQ87" s="168">
        <v>84.3</v>
      </c>
      <c r="DR87" s="166" t="s">
        <v>392</v>
      </c>
      <c r="DS87" s="166" t="s">
        <v>392</v>
      </c>
      <c r="DT87" s="177" t="s">
        <v>392</v>
      </c>
      <c r="DU87" s="166">
        <v>15700</v>
      </c>
      <c r="DV87" s="166">
        <v>34400</v>
      </c>
      <c r="DW87" s="166" t="s">
        <v>392</v>
      </c>
      <c r="DX87" s="166">
        <v>61200</v>
      </c>
      <c r="DY87" s="20">
        <v>209</v>
      </c>
      <c r="DZ87" s="177" t="s">
        <v>392</v>
      </c>
      <c r="EA87" s="180" t="s">
        <v>392</v>
      </c>
      <c r="EB87" s="166">
        <v>2200</v>
      </c>
      <c r="EC87" s="166">
        <v>5750</v>
      </c>
      <c r="ED87" s="166" t="s">
        <v>392</v>
      </c>
      <c r="EE87" s="166" t="s">
        <v>392</v>
      </c>
      <c r="EF87" s="166" t="s">
        <v>392</v>
      </c>
      <c r="EG87" s="166" t="s">
        <v>392</v>
      </c>
      <c r="EH87" s="20" t="s">
        <v>392</v>
      </c>
      <c r="EI87" s="166" t="s">
        <v>392</v>
      </c>
      <c r="EJ87" s="166" t="s">
        <v>392</v>
      </c>
      <c r="EK87" s="166" t="s">
        <v>392</v>
      </c>
      <c r="EL87" s="166" t="s">
        <v>392</v>
      </c>
      <c r="EM87" s="166" t="s">
        <v>392</v>
      </c>
      <c r="EN87" s="166" t="s">
        <v>392</v>
      </c>
      <c r="EO87" s="177" t="s">
        <v>392</v>
      </c>
      <c r="EP87" s="177" t="s">
        <v>392</v>
      </c>
      <c r="EQ87" s="177" t="s">
        <v>392</v>
      </c>
      <c r="ER87" s="177" t="s">
        <v>392</v>
      </c>
      <c r="ES87" s="177" t="s">
        <v>392</v>
      </c>
      <c r="ET87" s="177" t="s">
        <v>392</v>
      </c>
      <c r="EU87" s="177">
        <v>98.8</v>
      </c>
      <c r="EV87" s="177">
        <v>683</v>
      </c>
      <c r="EW87" s="177">
        <v>2440</v>
      </c>
      <c r="EX87" s="177">
        <v>2790</v>
      </c>
    </row>
    <row r="88" spans="1:154" x14ac:dyDescent="0.2">
      <c r="A88" s="166" t="s">
        <v>563</v>
      </c>
      <c r="B88" s="167" t="s">
        <v>204</v>
      </c>
      <c r="C88" s="166">
        <v>194</v>
      </c>
      <c r="D88" s="168">
        <v>57.1</v>
      </c>
      <c r="E88" s="168">
        <v>28.1</v>
      </c>
      <c r="F88" s="181">
        <v>28.125</v>
      </c>
      <c r="G88" s="166" t="s">
        <v>392</v>
      </c>
      <c r="H88" s="166" t="s">
        <v>392</v>
      </c>
      <c r="I88" s="166" t="s">
        <v>392</v>
      </c>
      <c r="J88" s="168">
        <v>14</v>
      </c>
      <c r="K88" s="169">
        <v>14</v>
      </c>
      <c r="L88" s="169" t="s">
        <v>392</v>
      </c>
      <c r="M88" s="166" t="s">
        <v>392</v>
      </c>
      <c r="N88" s="166" t="s">
        <v>392</v>
      </c>
      <c r="O88" s="179">
        <v>0.75</v>
      </c>
      <c r="P88" s="169">
        <v>0.75</v>
      </c>
      <c r="Q88" s="171">
        <v>0.375</v>
      </c>
      <c r="R88" s="170">
        <v>1.34</v>
      </c>
      <c r="S88" s="172">
        <v>1.3125</v>
      </c>
      <c r="T88" s="166" t="s">
        <v>392</v>
      </c>
      <c r="U88" s="166" t="s">
        <v>392</v>
      </c>
      <c r="V88" s="166" t="s">
        <v>392</v>
      </c>
      <c r="W88" s="173">
        <v>2.13</v>
      </c>
      <c r="X88" s="174">
        <v>2.25</v>
      </c>
      <c r="Y88" s="175">
        <v>1.1875</v>
      </c>
      <c r="Z88" s="166" t="s">
        <v>392</v>
      </c>
      <c r="AA88" s="166" t="s">
        <v>392</v>
      </c>
      <c r="AB88" s="166" t="s">
        <v>392</v>
      </c>
      <c r="AC88" s="166" t="s">
        <v>392</v>
      </c>
      <c r="AD88" s="166" t="s">
        <v>392</v>
      </c>
      <c r="AE88" s="176">
        <v>5.24</v>
      </c>
      <c r="AF88" s="166" t="s">
        <v>392</v>
      </c>
      <c r="AG88" s="166" t="s">
        <v>392</v>
      </c>
      <c r="AH88" s="168">
        <v>31.8</v>
      </c>
      <c r="AI88" s="166" t="s">
        <v>392</v>
      </c>
      <c r="AJ88" s="166" t="s">
        <v>392</v>
      </c>
      <c r="AK88" s="166">
        <v>7860</v>
      </c>
      <c r="AL88" s="166">
        <v>631</v>
      </c>
      <c r="AM88" s="166">
        <v>559</v>
      </c>
      <c r="AN88" s="168">
        <v>11.7</v>
      </c>
      <c r="AO88" s="166">
        <v>619</v>
      </c>
      <c r="AP88" s="166">
        <v>136</v>
      </c>
      <c r="AQ88" s="168">
        <v>88.1</v>
      </c>
      <c r="AR88" s="170">
        <v>3.29</v>
      </c>
      <c r="AS88" s="166" t="s">
        <v>392</v>
      </c>
      <c r="AT88" s="166" t="s">
        <v>392</v>
      </c>
      <c r="AU88" s="166" t="s">
        <v>392</v>
      </c>
      <c r="AV88" s="168">
        <v>27.1</v>
      </c>
      <c r="AW88" s="166">
        <v>111000</v>
      </c>
      <c r="AX88" s="166" t="s">
        <v>392</v>
      </c>
      <c r="AY88" s="168">
        <v>93.7</v>
      </c>
      <c r="AZ88" s="177">
        <v>439</v>
      </c>
      <c r="BA88" s="177" t="s">
        <v>392</v>
      </c>
      <c r="BB88" s="166" t="s">
        <v>392</v>
      </c>
      <c r="BC88" s="166">
        <v>119</v>
      </c>
      <c r="BD88" s="166">
        <v>312</v>
      </c>
      <c r="BE88" s="166" t="s">
        <v>392</v>
      </c>
      <c r="BF88" s="166" t="s">
        <v>392</v>
      </c>
      <c r="BG88" s="166" t="s">
        <v>392</v>
      </c>
      <c r="BH88" s="166" t="s">
        <v>392</v>
      </c>
      <c r="BI88" s="166" t="s">
        <v>392</v>
      </c>
      <c r="BJ88" s="166" t="s">
        <v>392</v>
      </c>
      <c r="BK88" s="166" t="s">
        <v>392</v>
      </c>
      <c r="BL88" s="166" t="s">
        <v>392</v>
      </c>
      <c r="BM88" s="166" t="s">
        <v>392</v>
      </c>
      <c r="BN88" s="166" t="s">
        <v>392</v>
      </c>
      <c r="BO88" s="166" t="s">
        <v>392</v>
      </c>
      <c r="BP88" s="166" t="s">
        <v>392</v>
      </c>
      <c r="BQ88" s="166" t="s">
        <v>392</v>
      </c>
      <c r="BR88" s="166" t="s">
        <v>392</v>
      </c>
      <c r="BS88" s="166" t="s">
        <v>392</v>
      </c>
      <c r="BT88" s="166" t="s">
        <v>392</v>
      </c>
      <c r="BU88" s="166" t="s">
        <v>392</v>
      </c>
      <c r="BV88" s="166">
        <v>3.85</v>
      </c>
      <c r="BW88" s="166">
        <v>26.8</v>
      </c>
      <c r="BX88" s="168">
        <v>95</v>
      </c>
      <c r="BY88" s="177">
        <v>109</v>
      </c>
      <c r="BZ88" s="166" t="s">
        <v>564</v>
      </c>
      <c r="CA88" s="166" t="s">
        <v>564</v>
      </c>
      <c r="CB88" s="166">
        <v>289</v>
      </c>
      <c r="CC88" s="177">
        <v>36800</v>
      </c>
      <c r="CD88" s="166">
        <v>714</v>
      </c>
      <c r="CE88" s="177">
        <v>714</v>
      </c>
      <c r="CF88" s="166" t="s">
        <v>392</v>
      </c>
      <c r="CG88" s="166" t="s">
        <v>392</v>
      </c>
      <c r="CH88" s="166" t="s">
        <v>392</v>
      </c>
      <c r="CI88" s="166">
        <v>356</v>
      </c>
      <c r="CJ88" s="177">
        <v>356</v>
      </c>
      <c r="CK88" s="169" t="s">
        <v>392</v>
      </c>
      <c r="CL88" s="166" t="s">
        <v>392</v>
      </c>
      <c r="CM88" s="166" t="s">
        <v>392</v>
      </c>
      <c r="CN88" s="168">
        <v>19.100000000000001</v>
      </c>
      <c r="CO88" s="168">
        <v>19</v>
      </c>
      <c r="CP88" s="177">
        <v>9.52</v>
      </c>
      <c r="CQ88" s="168">
        <v>34</v>
      </c>
      <c r="CR88" s="168">
        <v>33.299999999999997</v>
      </c>
      <c r="CS88" s="166" t="s">
        <v>392</v>
      </c>
      <c r="CT88" s="166" t="s">
        <v>392</v>
      </c>
      <c r="CU88" s="166" t="s">
        <v>392</v>
      </c>
      <c r="CV88" s="168">
        <v>54.1</v>
      </c>
      <c r="CW88" s="168">
        <v>57.2</v>
      </c>
      <c r="CX88" s="178">
        <v>30.2</v>
      </c>
      <c r="CY88" s="166" t="s">
        <v>392</v>
      </c>
      <c r="CZ88" s="166" t="s">
        <v>392</v>
      </c>
      <c r="DA88" s="166" t="s">
        <v>392</v>
      </c>
      <c r="DB88" s="166" t="s">
        <v>392</v>
      </c>
      <c r="DC88" s="166" t="s">
        <v>392</v>
      </c>
      <c r="DD88" s="176">
        <v>5.24</v>
      </c>
      <c r="DE88" s="177" t="s">
        <v>392</v>
      </c>
      <c r="DF88" s="166" t="s">
        <v>392</v>
      </c>
      <c r="DG88" s="168">
        <v>31.8</v>
      </c>
      <c r="DH88" s="166" t="s">
        <v>392</v>
      </c>
      <c r="DI88" s="177" t="s">
        <v>392</v>
      </c>
      <c r="DJ88" s="166">
        <v>3270</v>
      </c>
      <c r="DK88" s="166">
        <v>10300</v>
      </c>
      <c r="DL88" s="166">
        <v>9160</v>
      </c>
      <c r="DM88" s="166">
        <v>297</v>
      </c>
      <c r="DN88" s="166">
        <v>258</v>
      </c>
      <c r="DO88" s="166">
        <v>2230</v>
      </c>
      <c r="DP88" s="166">
        <v>1440</v>
      </c>
      <c r="DQ88" s="168">
        <v>83.6</v>
      </c>
      <c r="DR88" s="166" t="s">
        <v>392</v>
      </c>
      <c r="DS88" s="166" t="s">
        <v>392</v>
      </c>
      <c r="DT88" s="177" t="s">
        <v>392</v>
      </c>
      <c r="DU88" s="166">
        <v>11300</v>
      </c>
      <c r="DV88" s="166">
        <v>29800</v>
      </c>
      <c r="DW88" s="166" t="s">
        <v>392</v>
      </c>
      <c r="DX88" s="166">
        <v>60500</v>
      </c>
      <c r="DY88" s="20">
        <v>183</v>
      </c>
      <c r="DZ88" s="177" t="s">
        <v>392</v>
      </c>
      <c r="EA88" s="180" t="s">
        <v>392</v>
      </c>
      <c r="EB88" s="166">
        <v>1950</v>
      </c>
      <c r="EC88" s="166">
        <v>5110</v>
      </c>
      <c r="ED88" s="166" t="s">
        <v>392</v>
      </c>
      <c r="EE88" s="166" t="s">
        <v>392</v>
      </c>
      <c r="EF88" s="166" t="s">
        <v>392</v>
      </c>
      <c r="EG88" s="166" t="s">
        <v>392</v>
      </c>
      <c r="EH88" s="20" t="s">
        <v>392</v>
      </c>
      <c r="EI88" s="166" t="s">
        <v>392</v>
      </c>
      <c r="EJ88" s="166" t="s">
        <v>392</v>
      </c>
      <c r="EK88" s="166" t="s">
        <v>392</v>
      </c>
      <c r="EL88" s="166" t="s">
        <v>392</v>
      </c>
      <c r="EM88" s="166" t="s">
        <v>392</v>
      </c>
      <c r="EN88" s="166" t="s">
        <v>392</v>
      </c>
      <c r="EO88" s="177" t="s">
        <v>392</v>
      </c>
      <c r="EP88" s="177" t="s">
        <v>392</v>
      </c>
      <c r="EQ88" s="177" t="s">
        <v>392</v>
      </c>
      <c r="ER88" s="177" t="s">
        <v>392</v>
      </c>
      <c r="ES88" s="177" t="s">
        <v>392</v>
      </c>
      <c r="ET88" s="177" t="s">
        <v>392</v>
      </c>
      <c r="EU88" s="177">
        <v>97.8</v>
      </c>
      <c r="EV88" s="177">
        <v>681</v>
      </c>
      <c r="EW88" s="177">
        <v>2410</v>
      </c>
      <c r="EX88" s="177">
        <v>2770</v>
      </c>
    </row>
    <row r="89" spans="1:154" x14ac:dyDescent="0.2">
      <c r="A89" s="166" t="s">
        <v>565</v>
      </c>
      <c r="B89" s="167" t="s">
        <v>204</v>
      </c>
      <c r="C89" s="166">
        <v>178</v>
      </c>
      <c r="D89" s="168">
        <v>52.5</v>
      </c>
      <c r="E89" s="168">
        <v>27.8</v>
      </c>
      <c r="F89" s="181">
        <v>27.75</v>
      </c>
      <c r="G89" s="166" t="s">
        <v>392</v>
      </c>
      <c r="H89" s="166" t="s">
        <v>392</v>
      </c>
      <c r="I89" s="166" t="s">
        <v>392</v>
      </c>
      <c r="J89" s="168">
        <v>14.1</v>
      </c>
      <c r="K89" s="169">
        <v>14.125</v>
      </c>
      <c r="L89" s="169" t="s">
        <v>392</v>
      </c>
      <c r="M89" s="166" t="s">
        <v>392</v>
      </c>
      <c r="N89" s="166" t="s">
        <v>392</v>
      </c>
      <c r="O89" s="179">
        <v>0.72499999999999998</v>
      </c>
      <c r="P89" s="169">
        <v>0.75</v>
      </c>
      <c r="Q89" s="171">
        <v>0.375</v>
      </c>
      <c r="R89" s="170">
        <v>1.19</v>
      </c>
      <c r="S89" s="172">
        <v>1.1875</v>
      </c>
      <c r="T89" s="166" t="s">
        <v>392</v>
      </c>
      <c r="U89" s="166" t="s">
        <v>392</v>
      </c>
      <c r="V89" s="166" t="s">
        <v>392</v>
      </c>
      <c r="W89" s="173">
        <v>1.98</v>
      </c>
      <c r="X89" s="174">
        <v>2.0625</v>
      </c>
      <c r="Y89" s="175">
        <v>1.1875</v>
      </c>
      <c r="Z89" s="166" t="s">
        <v>392</v>
      </c>
      <c r="AA89" s="166" t="s">
        <v>392</v>
      </c>
      <c r="AB89" s="166" t="s">
        <v>392</v>
      </c>
      <c r="AC89" s="166" t="s">
        <v>392</v>
      </c>
      <c r="AD89" s="166" t="s">
        <v>392</v>
      </c>
      <c r="AE89" s="176">
        <v>5.92</v>
      </c>
      <c r="AF89" s="166" t="s">
        <v>392</v>
      </c>
      <c r="AG89" s="166" t="s">
        <v>392</v>
      </c>
      <c r="AH89" s="168">
        <v>32.9</v>
      </c>
      <c r="AI89" s="166" t="s">
        <v>392</v>
      </c>
      <c r="AJ89" s="166" t="s">
        <v>392</v>
      </c>
      <c r="AK89" s="166">
        <v>7020</v>
      </c>
      <c r="AL89" s="166">
        <v>570</v>
      </c>
      <c r="AM89" s="166">
        <v>505</v>
      </c>
      <c r="AN89" s="168">
        <v>11.6</v>
      </c>
      <c r="AO89" s="166">
        <v>555</v>
      </c>
      <c r="AP89" s="166">
        <v>122</v>
      </c>
      <c r="AQ89" s="168">
        <v>78.8</v>
      </c>
      <c r="AR89" s="170">
        <v>3.25</v>
      </c>
      <c r="AS89" s="166" t="s">
        <v>392</v>
      </c>
      <c r="AT89" s="166" t="s">
        <v>392</v>
      </c>
      <c r="AU89" s="166" t="s">
        <v>392</v>
      </c>
      <c r="AV89" s="168">
        <v>20.100000000000001</v>
      </c>
      <c r="AW89" s="166">
        <v>98400</v>
      </c>
      <c r="AX89" s="166" t="s">
        <v>392</v>
      </c>
      <c r="AY89" s="168">
        <v>93.8</v>
      </c>
      <c r="AZ89" s="177">
        <v>393</v>
      </c>
      <c r="BA89" s="177" t="s">
        <v>392</v>
      </c>
      <c r="BB89" s="166" t="s">
        <v>392</v>
      </c>
      <c r="BC89" s="166">
        <v>106</v>
      </c>
      <c r="BD89" s="166">
        <v>282</v>
      </c>
      <c r="BE89" s="166" t="s">
        <v>392</v>
      </c>
      <c r="BF89" s="166" t="s">
        <v>392</v>
      </c>
      <c r="BG89" s="166" t="s">
        <v>392</v>
      </c>
      <c r="BH89" s="166" t="s">
        <v>392</v>
      </c>
      <c r="BI89" s="166" t="s">
        <v>392</v>
      </c>
      <c r="BJ89" s="166" t="s">
        <v>392</v>
      </c>
      <c r="BK89" s="166" t="s">
        <v>392</v>
      </c>
      <c r="BL89" s="166" t="s">
        <v>392</v>
      </c>
      <c r="BM89" s="166" t="s">
        <v>392</v>
      </c>
      <c r="BN89" s="166" t="s">
        <v>392</v>
      </c>
      <c r="BO89" s="166" t="s">
        <v>392</v>
      </c>
      <c r="BP89" s="166" t="s">
        <v>392</v>
      </c>
      <c r="BQ89" s="166" t="s">
        <v>392</v>
      </c>
      <c r="BR89" s="166" t="s">
        <v>392</v>
      </c>
      <c r="BS89" s="166" t="s">
        <v>392</v>
      </c>
      <c r="BT89" s="166" t="s">
        <v>392</v>
      </c>
      <c r="BU89" s="166" t="s">
        <v>392</v>
      </c>
      <c r="BV89" s="166">
        <v>3.83</v>
      </c>
      <c r="BW89" s="166">
        <v>26.6</v>
      </c>
      <c r="BX89" s="177">
        <v>94.9</v>
      </c>
      <c r="BY89" s="177">
        <v>109</v>
      </c>
      <c r="BZ89" s="166" t="s">
        <v>566</v>
      </c>
      <c r="CA89" s="166" t="s">
        <v>566</v>
      </c>
      <c r="CB89" s="166">
        <v>265</v>
      </c>
      <c r="CC89" s="177">
        <v>33900</v>
      </c>
      <c r="CD89" s="166">
        <v>706</v>
      </c>
      <c r="CE89" s="177">
        <v>705</v>
      </c>
      <c r="CF89" s="166" t="s">
        <v>392</v>
      </c>
      <c r="CG89" s="166" t="s">
        <v>392</v>
      </c>
      <c r="CH89" s="166" t="s">
        <v>392</v>
      </c>
      <c r="CI89" s="166">
        <v>358</v>
      </c>
      <c r="CJ89" s="177">
        <v>359</v>
      </c>
      <c r="CK89" s="169" t="s">
        <v>392</v>
      </c>
      <c r="CL89" s="166" t="s">
        <v>392</v>
      </c>
      <c r="CM89" s="166" t="s">
        <v>392</v>
      </c>
      <c r="CN89" s="168">
        <v>18.399999999999999</v>
      </c>
      <c r="CO89" s="168">
        <v>19</v>
      </c>
      <c r="CP89" s="177">
        <v>9.52</v>
      </c>
      <c r="CQ89" s="168">
        <v>30.2</v>
      </c>
      <c r="CR89" s="168">
        <v>30.2</v>
      </c>
      <c r="CS89" s="166" t="s">
        <v>392</v>
      </c>
      <c r="CT89" s="166" t="s">
        <v>392</v>
      </c>
      <c r="CU89" s="166" t="s">
        <v>392</v>
      </c>
      <c r="CV89" s="168">
        <v>50.3</v>
      </c>
      <c r="CW89" s="168">
        <v>52.4</v>
      </c>
      <c r="CX89" s="178">
        <v>30.2</v>
      </c>
      <c r="CY89" s="166" t="s">
        <v>392</v>
      </c>
      <c r="CZ89" s="166" t="s">
        <v>392</v>
      </c>
      <c r="DA89" s="166" t="s">
        <v>392</v>
      </c>
      <c r="DB89" s="166" t="s">
        <v>392</v>
      </c>
      <c r="DC89" s="166" t="s">
        <v>392</v>
      </c>
      <c r="DD89" s="176">
        <v>5.92</v>
      </c>
      <c r="DE89" s="177" t="s">
        <v>392</v>
      </c>
      <c r="DF89" s="166" t="s">
        <v>392</v>
      </c>
      <c r="DG89" s="168">
        <v>32.9</v>
      </c>
      <c r="DH89" s="166" t="s">
        <v>392</v>
      </c>
      <c r="DI89" s="177" t="s">
        <v>392</v>
      </c>
      <c r="DJ89" s="166">
        <v>2920</v>
      </c>
      <c r="DK89" s="166">
        <v>9340</v>
      </c>
      <c r="DL89" s="166">
        <v>8280</v>
      </c>
      <c r="DM89" s="166">
        <v>295</v>
      </c>
      <c r="DN89" s="166">
        <v>231</v>
      </c>
      <c r="DO89" s="166">
        <v>2000</v>
      </c>
      <c r="DP89" s="166">
        <v>1290</v>
      </c>
      <c r="DQ89" s="168">
        <v>82.6</v>
      </c>
      <c r="DR89" s="166" t="s">
        <v>392</v>
      </c>
      <c r="DS89" s="166" t="s">
        <v>392</v>
      </c>
      <c r="DT89" s="177" t="s">
        <v>392</v>
      </c>
      <c r="DU89" s="166">
        <v>8370</v>
      </c>
      <c r="DV89" s="166">
        <v>26400</v>
      </c>
      <c r="DW89" s="166" t="s">
        <v>392</v>
      </c>
      <c r="DX89" s="166">
        <v>60500</v>
      </c>
      <c r="DY89" s="20">
        <v>164</v>
      </c>
      <c r="DZ89" s="177" t="s">
        <v>392</v>
      </c>
      <c r="EA89" s="180" t="s">
        <v>392</v>
      </c>
      <c r="EB89" s="166">
        <v>1740</v>
      </c>
      <c r="EC89" s="166">
        <v>4620</v>
      </c>
      <c r="ED89" s="166" t="s">
        <v>392</v>
      </c>
      <c r="EE89" s="166" t="s">
        <v>392</v>
      </c>
      <c r="EF89" s="166" t="s">
        <v>392</v>
      </c>
      <c r="EG89" s="166" t="s">
        <v>392</v>
      </c>
      <c r="EH89" s="20" t="s">
        <v>392</v>
      </c>
      <c r="EI89" s="166" t="s">
        <v>392</v>
      </c>
      <c r="EJ89" s="166" t="s">
        <v>392</v>
      </c>
      <c r="EK89" s="166" t="s">
        <v>392</v>
      </c>
      <c r="EL89" s="166" t="s">
        <v>392</v>
      </c>
      <c r="EM89" s="166" t="s">
        <v>392</v>
      </c>
      <c r="EN89" s="166" t="s">
        <v>392</v>
      </c>
      <c r="EO89" s="177" t="s">
        <v>392</v>
      </c>
      <c r="EP89" s="177" t="s">
        <v>392</v>
      </c>
      <c r="EQ89" s="177" t="s">
        <v>392</v>
      </c>
      <c r="ER89" s="177" t="s">
        <v>392</v>
      </c>
      <c r="ES89" s="177" t="s">
        <v>392</v>
      </c>
      <c r="ET89" s="177" t="s">
        <v>392</v>
      </c>
      <c r="EU89" s="177">
        <v>97.3</v>
      </c>
      <c r="EV89" s="177">
        <v>676</v>
      </c>
      <c r="EW89" s="177">
        <v>2410</v>
      </c>
      <c r="EX89" s="177">
        <v>2770</v>
      </c>
    </row>
    <row r="90" spans="1:154" x14ac:dyDescent="0.2">
      <c r="A90" s="166" t="s">
        <v>567</v>
      </c>
      <c r="B90" s="167" t="s">
        <v>204</v>
      </c>
      <c r="C90" s="166">
        <v>161</v>
      </c>
      <c r="D90" s="168">
        <v>47.6</v>
      </c>
      <c r="E90" s="168">
        <v>27.6</v>
      </c>
      <c r="F90" s="181">
        <v>27.625</v>
      </c>
      <c r="G90" s="166" t="s">
        <v>392</v>
      </c>
      <c r="H90" s="166" t="s">
        <v>392</v>
      </c>
      <c r="I90" s="166" t="s">
        <v>392</v>
      </c>
      <c r="J90" s="168">
        <v>14</v>
      </c>
      <c r="K90" s="169">
        <v>14</v>
      </c>
      <c r="L90" s="169" t="s">
        <v>392</v>
      </c>
      <c r="M90" s="166" t="s">
        <v>392</v>
      </c>
      <c r="N90" s="166" t="s">
        <v>392</v>
      </c>
      <c r="O90" s="179">
        <v>0.66</v>
      </c>
      <c r="P90" s="169">
        <v>0.6875</v>
      </c>
      <c r="Q90" s="171">
        <v>0.375</v>
      </c>
      <c r="R90" s="170">
        <v>1.08</v>
      </c>
      <c r="S90" s="172">
        <v>1.0625</v>
      </c>
      <c r="T90" s="166" t="s">
        <v>392</v>
      </c>
      <c r="U90" s="166" t="s">
        <v>392</v>
      </c>
      <c r="V90" s="166" t="s">
        <v>392</v>
      </c>
      <c r="W90" s="173">
        <v>1.87</v>
      </c>
      <c r="X90" s="174">
        <v>2</v>
      </c>
      <c r="Y90" s="175">
        <v>1.1875</v>
      </c>
      <c r="Z90" s="166" t="s">
        <v>392</v>
      </c>
      <c r="AA90" s="166" t="s">
        <v>392</v>
      </c>
      <c r="AB90" s="166" t="s">
        <v>392</v>
      </c>
      <c r="AC90" s="166" t="s">
        <v>392</v>
      </c>
      <c r="AD90" s="166" t="s">
        <v>392</v>
      </c>
      <c r="AE90" s="176">
        <v>6.49</v>
      </c>
      <c r="AF90" s="166" t="s">
        <v>392</v>
      </c>
      <c r="AG90" s="166" t="s">
        <v>392</v>
      </c>
      <c r="AH90" s="168">
        <v>36.1</v>
      </c>
      <c r="AI90" s="166" t="s">
        <v>392</v>
      </c>
      <c r="AJ90" s="166" t="s">
        <v>392</v>
      </c>
      <c r="AK90" s="166">
        <v>6310</v>
      </c>
      <c r="AL90" s="166">
        <v>515</v>
      </c>
      <c r="AM90" s="166">
        <v>458</v>
      </c>
      <c r="AN90" s="168">
        <v>11.5</v>
      </c>
      <c r="AO90" s="166">
        <v>497</v>
      </c>
      <c r="AP90" s="166">
        <v>109</v>
      </c>
      <c r="AQ90" s="168">
        <v>70.900000000000006</v>
      </c>
      <c r="AR90" s="170">
        <v>3.23</v>
      </c>
      <c r="AS90" s="166" t="s">
        <v>392</v>
      </c>
      <c r="AT90" s="166" t="s">
        <v>392</v>
      </c>
      <c r="AU90" s="166" t="s">
        <v>392</v>
      </c>
      <c r="AV90" s="168">
        <v>15.1</v>
      </c>
      <c r="AW90" s="166">
        <v>87300</v>
      </c>
      <c r="AX90" s="166" t="s">
        <v>392</v>
      </c>
      <c r="AY90" s="168">
        <v>92.8</v>
      </c>
      <c r="AZ90" s="177">
        <v>351</v>
      </c>
      <c r="BA90" s="177" t="s">
        <v>392</v>
      </c>
      <c r="BB90" s="166" t="s">
        <v>392</v>
      </c>
      <c r="BC90" s="168">
        <v>95.5</v>
      </c>
      <c r="BD90" s="166">
        <v>254</v>
      </c>
      <c r="BE90" s="166" t="s">
        <v>392</v>
      </c>
      <c r="BF90" s="166" t="s">
        <v>392</v>
      </c>
      <c r="BG90" s="166" t="s">
        <v>392</v>
      </c>
      <c r="BH90" s="166" t="s">
        <v>392</v>
      </c>
      <c r="BI90" s="166" t="s">
        <v>392</v>
      </c>
      <c r="BJ90" s="166" t="s">
        <v>392</v>
      </c>
      <c r="BK90" s="166" t="s">
        <v>392</v>
      </c>
      <c r="BL90" s="166" t="s">
        <v>392</v>
      </c>
      <c r="BM90" s="166" t="s">
        <v>392</v>
      </c>
      <c r="BN90" s="166" t="s">
        <v>392</v>
      </c>
      <c r="BO90" s="166" t="s">
        <v>392</v>
      </c>
      <c r="BP90" s="166" t="s">
        <v>392</v>
      </c>
      <c r="BQ90" s="166" t="s">
        <v>392</v>
      </c>
      <c r="BR90" s="166" t="s">
        <v>392</v>
      </c>
      <c r="BS90" s="166" t="s">
        <v>392</v>
      </c>
      <c r="BT90" s="166" t="s">
        <v>392</v>
      </c>
      <c r="BU90" s="166" t="s">
        <v>392</v>
      </c>
      <c r="BV90" s="166">
        <v>3.79</v>
      </c>
      <c r="BW90" s="166">
        <v>26.5</v>
      </c>
      <c r="BX90" s="168">
        <v>95</v>
      </c>
      <c r="BY90" s="177">
        <v>109</v>
      </c>
      <c r="BZ90" s="166" t="s">
        <v>568</v>
      </c>
      <c r="CA90" s="166" t="s">
        <v>568</v>
      </c>
      <c r="CB90" s="166">
        <v>240</v>
      </c>
      <c r="CC90" s="177">
        <v>30700</v>
      </c>
      <c r="CD90" s="166">
        <v>701</v>
      </c>
      <c r="CE90" s="177">
        <v>702</v>
      </c>
      <c r="CF90" s="166" t="s">
        <v>392</v>
      </c>
      <c r="CG90" s="166" t="s">
        <v>392</v>
      </c>
      <c r="CH90" s="166" t="s">
        <v>392</v>
      </c>
      <c r="CI90" s="166">
        <v>356</v>
      </c>
      <c r="CJ90" s="177">
        <v>356</v>
      </c>
      <c r="CK90" s="169" t="s">
        <v>392</v>
      </c>
      <c r="CL90" s="166" t="s">
        <v>392</v>
      </c>
      <c r="CM90" s="166" t="s">
        <v>392</v>
      </c>
      <c r="CN90" s="168">
        <v>16.8</v>
      </c>
      <c r="CO90" s="177">
        <v>17.5</v>
      </c>
      <c r="CP90" s="177">
        <v>9.52</v>
      </c>
      <c r="CQ90" s="168">
        <v>27.4</v>
      </c>
      <c r="CR90" s="168">
        <v>27</v>
      </c>
      <c r="CS90" s="166" t="s">
        <v>392</v>
      </c>
      <c r="CT90" s="166" t="s">
        <v>392</v>
      </c>
      <c r="CU90" s="166" t="s">
        <v>392</v>
      </c>
      <c r="CV90" s="168">
        <v>47.5</v>
      </c>
      <c r="CW90" s="168">
        <v>50.8</v>
      </c>
      <c r="CX90" s="178">
        <v>30.2</v>
      </c>
      <c r="CY90" s="166" t="s">
        <v>392</v>
      </c>
      <c r="CZ90" s="166" t="s">
        <v>392</v>
      </c>
      <c r="DA90" s="166" t="s">
        <v>392</v>
      </c>
      <c r="DB90" s="166" t="s">
        <v>392</v>
      </c>
      <c r="DC90" s="166" t="s">
        <v>392</v>
      </c>
      <c r="DD90" s="176">
        <v>6.49</v>
      </c>
      <c r="DE90" s="177" t="s">
        <v>392</v>
      </c>
      <c r="DF90" s="166" t="s">
        <v>392</v>
      </c>
      <c r="DG90" s="168">
        <v>36.1</v>
      </c>
      <c r="DH90" s="166" t="s">
        <v>392</v>
      </c>
      <c r="DI90" s="177" t="s">
        <v>392</v>
      </c>
      <c r="DJ90" s="166">
        <v>2630</v>
      </c>
      <c r="DK90" s="166">
        <v>8440</v>
      </c>
      <c r="DL90" s="166">
        <v>7510</v>
      </c>
      <c r="DM90" s="166">
        <v>292</v>
      </c>
      <c r="DN90" s="166">
        <v>207</v>
      </c>
      <c r="DO90" s="166">
        <v>1790</v>
      </c>
      <c r="DP90" s="166">
        <v>1160</v>
      </c>
      <c r="DQ90" s="168">
        <v>82</v>
      </c>
      <c r="DR90" s="166" t="s">
        <v>392</v>
      </c>
      <c r="DS90" s="166" t="s">
        <v>392</v>
      </c>
      <c r="DT90" s="177" t="s">
        <v>392</v>
      </c>
      <c r="DU90" s="166">
        <v>6290</v>
      </c>
      <c r="DV90" s="166">
        <v>23400</v>
      </c>
      <c r="DW90" s="166" t="s">
        <v>392</v>
      </c>
      <c r="DX90" s="166">
        <v>59900</v>
      </c>
      <c r="DY90" s="20">
        <v>146</v>
      </c>
      <c r="DZ90" s="177" t="s">
        <v>392</v>
      </c>
      <c r="EA90" s="180" t="s">
        <v>392</v>
      </c>
      <c r="EB90" s="166">
        <v>1560</v>
      </c>
      <c r="EC90" s="166">
        <v>4160</v>
      </c>
      <c r="ED90" s="166" t="s">
        <v>392</v>
      </c>
      <c r="EE90" s="166" t="s">
        <v>392</v>
      </c>
      <c r="EF90" s="166" t="s">
        <v>392</v>
      </c>
      <c r="EG90" s="166" t="s">
        <v>392</v>
      </c>
      <c r="EH90" s="20" t="s">
        <v>392</v>
      </c>
      <c r="EI90" s="166" t="s">
        <v>392</v>
      </c>
      <c r="EJ90" s="166" t="s">
        <v>392</v>
      </c>
      <c r="EK90" s="166" t="s">
        <v>392</v>
      </c>
      <c r="EL90" s="166" t="s">
        <v>392</v>
      </c>
      <c r="EM90" s="166" t="s">
        <v>392</v>
      </c>
      <c r="EN90" s="166" t="s">
        <v>392</v>
      </c>
      <c r="EO90" s="177" t="s">
        <v>392</v>
      </c>
      <c r="EP90" s="177" t="s">
        <v>392</v>
      </c>
      <c r="EQ90" s="177" t="s">
        <v>392</v>
      </c>
      <c r="ER90" s="177" t="s">
        <v>392</v>
      </c>
      <c r="ES90" s="177" t="s">
        <v>392</v>
      </c>
      <c r="ET90" s="177" t="s">
        <v>392</v>
      </c>
      <c r="EU90" s="177">
        <v>96.3</v>
      </c>
      <c r="EV90" s="177">
        <v>673</v>
      </c>
      <c r="EW90" s="177">
        <v>2410</v>
      </c>
      <c r="EX90" s="177">
        <v>2770</v>
      </c>
    </row>
    <row r="91" spans="1:154" x14ac:dyDescent="0.2">
      <c r="A91" s="166" t="s">
        <v>569</v>
      </c>
      <c r="B91" s="167" t="s">
        <v>204</v>
      </c>
      <c r="C91" s="166">
        <v>146</v>
      </c>
      <c r="D91" s="168">
        <v>43.2</v>
      </c>
      <c r="E91" s="168">
        <v>27.4</v>
      </c>
      <c r="F91" s="181">
        <v>27.375</v>
      </c>
      <c r="G91" s="166" t="s">
        <v>392</v>
      </c>
      <c r="H91" s="166" t="s">
        <v>392</v>
      </c>
      <c r="I91" s="166" t="s">
        <v>392</v>
      </c>
      <c r="J91" s="168">
        <v>14</v>
      </c>
      <c r="K91" s="169">
        <v>14</v>
      </c>
      <c r="L91" s="169" t="s">
        <v>392</v>
      </c>
      <c r="M91" s="166" t="s">
        <v>392</v>
      </c>
      <c r="N91" s="166" t="s">
        <v>392</v>
      </c>
      <c r="O91" s="179">
        <v>0.60499999999999998</v>
      </c>
      <c r="P91" s="169">
        <v>0.625</v>
      </c>
      <c r="Q91" s="171">
        <v>0.3125</v>
      </c>
      <c r="R91" s="179">
        <v>0.97499999999999998</v>
      </c>
      <c r="S91" s="172">
        <v>1</v>
      </c>
      <c r="T91" s="166" t="s">
        <v>392</v>
      </c>
      <c r="U91" s="166" t="s">
        <v>392</v>
      </c>
      <c r="V91" s="166" t="s">
        <v>392</v>
      </c>
      <c r="W91" s="173">
        <v>1.76</v>
      </c>
      <c r="X91" s="174">
        <v>1.875</v>
      </c>
      <c r="Y91" s="175">
        <v>1.125</v>
      </c>
      <c r="Z91" s="166" t="s">
        <v>392</v>
      </c>
      <c r="AA91" s="166" t="s">
        <v>392</v>
      </c>
      <c r="AB91" s="166" t="s">
        <v>392</v>
      </c>
      <c r="AC91" s="166" t="s">
        <v>392</v>
      </c>
      <c r="AD91" s="166" t="s">
        <v>392</v>
      </c>
      <c r="AE91" s="176">
        <v>7.16</v>
      </c>
      <c r="AF91" s="166" t="s">
        <v>392</v>
      </c>
      <c r="AG91" s="166" t="s">
        <v>392</v>
      </c>
      <c r="AH91" s="168">
        <v>39.4</v>
      </c>
      <c r="AI91" s="166" t="s">
        <v>392</v>
      </c>
      <c r="AJ91" s="166" t="s">
        <v>392</v>
      </c>
      <c r="AK91" s="166">
        <v>5660</v>
      </c>
      <c r="AL91" s="166">
        <v>464</v>
      </c>
      <c r="AM91" s="166">
        <v>414</v>
      </c>
      <c r="AN91" s="168">
        <v>11.5</v>
      </c>
      <c r="AO91" s="166">
        <v>443</v>
      </c>
      <c r="AP91" s="168">
        <v>97.7</v>
      </c>
      <c r="AQ91" s="168">
        <v>63.5</v>
      </c>
      <c r="AR91" s="170">
        <v>3.2</v>
      </c>
      <c r="AS91" s="166" t="s">
        <v>392</v>
      </c>
      <c r="AT91" s="166" t="s">
        <v>392</v>
      </c>
      <c r="AU91" s="166" t="s">
        <v>392</v>
      </c>
      <c r="AV91" s="168">
        <v>11.3</v>
      </c>
      <c r="AW91" s="166">
        <v>77200</v>
      </c>
      <c r="AX91" s="166" t="s">
        <v>392</v>
      </c>
      <c r="AY91" s="168">
        <v>92.5</v>
      </c>
      <c r="AZ91" s="177">
        <v>316</v>
      </c>
      <c r="BA91" s="177" t="s">
        <v>392</v>
      </c>
      <c r="BB91" s="166" t="s">
        <v>392</v>
      </c>
      <c r="BC91" s="168">
        <v>86.3</v>
      </c>
      <c r="BD91" s="166">
        <v>229</v>
      </c>
      <c r="BE91" s="166" t="s">
        <v>392</v>
      </c>
      <c r="BF91" s="166" t="s">
        <v>392</v>
      </c>
      <c r="BG91" s="166" t="s">
        <v>392</v>
      </c>
      <c r="BH91" s="166" t="s">
        <v>392</v>
      </c>
      <c r="BI91" s="166" t="s">
        <v>392</v>
      </c>
      <c r="BJ91" s="166" t="s">
        <v>392</v>
      </c>
      <c r="BK91" s="166" t="s">
        <v>392</v>
      </c>
      <c r="BL91" s="166" t="s">
        <v>392</v>
      </c>
      <c r="BM91" s="166" t="s">
        <v>392</v>
      </c>
      <c r="BN91" s="166" t="s">
        <v>392</v>
      </c>
      <c r="BO91" s="166" t="s">
        <v>392</v>
      </c>
      <c r="BP91" s="166" t="s">
        <v>392</v>
      </c>
      <c r="BQ91" s="166" t="s">
        <v>392</v>
      </c>
      <c r="BR91" s="166" t="s">
        <v>392</v>
      </c>
      <c r="BS91" s="166" t="s">
        <v>392</v>
      </c>
      <c r="BT91" s="166" t="s">
        <v>392</v>
      </c>
      <c r="BU91" s="166" t="s">
        <v>392</v>
      </c>
      <c r="BV91" s="166">
        <v>3.76</v>
      </c>
      <c r="BW91" s="166">
        <v>26.4</v>
      </c>
      <c r="BX91" s="168">
        <v>94</v>
      </c>
      <c r="BY91" s="177">
        <v>108</v>
      </c>
      <c r="BZ91" s="166" t="s">
        <v>570</v>
      </c>
      <c r="CA91" s="166" t="s">
        <v>570</v>
      </c>
      <c r="CB91" s="166">
        <v>217</v>
      </c>
      <c r="CC91" s="177">
        <v>27900</v>
      </c>
      <c r="CD91" s="166">
        <v>696</v>
      </c>
      <c r="CE91" s="177">
        <v>695</v>
      </c>
      <c r="CF91" s="166" t="s">
        <v>392</v>
      </c>
      <c r="CG91" s="166" t="s">
        <v>392</v>
      </c>
      <c r="CH91" s="166" t="s">
        <v>392</v>
      </c>
      <c r="CI91" s="166">
        <v>356</v>
      </c>
      <c r="CJ91" s="177">
        <v>356</v>
      </c>
      <c r="CK91" s="169" t="s">
        <v>392</v>
      </c>
      <c r="CL91" s="166" t="s">
        <v>392</v>
      </c>
      <c r="CM91" s="166" t="s">
        <v>392</v>
      </c>
      <c r="CN91" s="168">
        <v>15.4</v>
      </c>
      <c r="CO91" s="177">
        <v>15.9</v>
      </c>
      <c r="CP91" s="177">
        <v>7.94</v>
      </c>
      <c r="CQ91" s="168">
        <v>24.8</v>
      </c>
      <c r="CR91" s="168">
        <v>25.4</v>
      </c>
      <c r="CS91" s="166" t="s">
        <v>392</v>
      </c>
      <c r="CT91" s="166" t="s">
        <v>392</v>
      </c>
      <c r="CU91" s="166" t="s">
        <v>392</v>
      </c>
      <c r="CV91" s="168">
        <v>44.7</v>
      </c>
      <c r="CW91" s="168">
        <v>47.6</v>
      </c>
      <c r="CX91" s="178">
        <v>28.6</v>
      </c>
      <c r="CY91" s="166" t="s">
        <v>392</v>
      </c>
      <c r="CZ91" s="166" t="s">
        <v>392</v>
      </c>
      <c r="DA91" s="166" t="s">
        <v>392</v>
      </c>
      <c r="DB91" s="166" t="s">
        <v>392</v>
      </c>
      <c r="DC91" s="166" t="s">
        <v>392</v>
      </c>
      <c r="DD91" s="176">
        <v>7.16</v>
      </c>
      <c r="DE91" s="177" t="s">
        <v>392</v>
      </c>
      <c r="DF91" s="166" t="s">
        <v>392</v>
      </c>
      <c r="DG91" s="168">
        <v>39.4</v>
      </c>
      <c r="DH91" s="166" t="s">
        <v>392</v>
      </c>
      <c r="DI91" s="177" t="s">
        <v>392</v>
      </c>
      <c r="DJ91" s="166">
        <v>2360</v>
      </c>
      <c r="DK91" s="166">
        <v>7600</v>
      </c>
      <c r="DL91" s="166">
        <v>6780</v>
      </c>
      <c r="DM91" s="166">
        <v>292</v>
      </c>
      <c r="DN91" s="166">
        <v>184</v>
      </c>
      <c r="DO91" s="166">
        <v>1600</v>
      </c>
      <c r="DP91" s="166">
        <v>1040</v>
      </c>
      <c r="DQ91" s="168">
        <v>81.3</v>
      </c>
      <c r="DR91" s="166" t="s">
        <v>392</v>
      </c>
      <c r="DS91" s="166" t="s">
        <v>392</v>
      </c>
      <c r="DT91" s="177" t="s">
        <v>392</v>
      </c>
      <c r="DU91" s="166">
        <v>4700</v>
      </c>
      <c r="DV91" s="166">
        <v>20700</v>
      </c>
      <c r="DW91" s="166" t="s">
        <v>392</v>
      </c>
      <c r="DX91" s="166">
        <v>59700</v>
      </c>
      <c r="DY91" s="20">
        <v>132</v>
      </c>
      <c r="DZ91" s="177" t="s">
        <v>392</v>
      </c>
      <c r="EA91" s="180" t="s">
        <v>392</v>
      </c>
      <c r="EB91" s="166">
        <v>1410</v>
      </c>
      <c r="EC91" s="166">
        <v>3750</v>
      </c>
      <c r="ED91" s="166" t="s">
        <v>392</v>
      </c>
      <c r="EE91" s="166" t="s">
        <v>392</v>
      </c>
      <c r="EF91" s="166" t="s">
        <v>392</v>
      </c>
      <c r="EG91" s="166" t="s">
        <v>392</v>
      </c>
      <c r="EH91" s="20" t="s">
        <v>392</v>
      </c>
      <c r="EI91" s="166" t="s">
        <v>392</v>
      </c>
      <c r="EJ91" s="166" t="s">
        <v>392</v>
      </c>
      <c r="EK91" s="166" t="s">
        <v>392</v>
      </c>
      <c r="EL91" s="166" t="s">
        <v>392</v>
      </c>
      <c r="EM91" s="166" t="s">
        <v>392</v>
      </c>
      <c r="EN91" s="166" t="s">
        <v>392</v>
      </c>
      <c r="EO91" s="177" t="s">
        <v>392</v>
      </c>
      <c r="EP91" s="177" t="s">
        <v>392</v>
      </c>
      <c r="EQ91" s="177" t="s">
        <v>392</v>
      </c>
      <c r="ER91" s="177" t="s">
        <v>392</v>
      </c>
      <c r="ES91" s="177" t="s">
        <v>392</v>
      </c>
      <c r="ET91" s="177" t="s">
        <v>392</v>
      </c>
      <c r="EU91" s="177">
        <v>95.5</v>
      </c>
      <c r="EV91" s="177">
        <v>671</v>
      </c>
      <c r="EW91" s="177">
        <v>2390</v>
      </c>
      <c r="EX91" s="177">
        <v>2740</v>
      </c>
    </row>
    <row r="92" spans="1:154" x14ac:dyDescent="0.2">
      <c r="A92" s="166" t="s">
        <v>571</v>
      </c>
      <c r="B92" s="167" t="s">
        <v>204</v>
      </c>
      <c r="C92" s="166">
        <v>129</v>
      </c>
      <c r="D92" s="168">
        <v>37.799999999999997</v>
      </c>
      <c r="E92" s="168">
        <v>27.6</v>
      </c>
      <c r="F92" s="181">
        <v>27.625</v>
      </c>
      <c r="G92" s="166" t="s">
        <v>392</v>
      </c>
      <c r="H92" s="166" t="s">
        <v>392</v>
      </c>
      <c r="I92" s="166" t="s">
        <v>392</v>
      </c>
      <c r="J92" s="168">
        <v>10</v>
      </c>
      <c r="K92" s="169">
        <v>10</v>
      </c>
      <c r="L92" s="169" t="s">
        <v>392</v>
      </c>
      <c r="M92" s="166" t="s">
        <v>392</v>
      </c>
      <c r="N92" s="166" t="s">
        <v>392</v>
      </c>
      <c r="O92" s="179">
        <v>0.61</v>
      </c>
      <c r="P92" s="169">
        <v>0.625</v>
      </c>
      <c r="Q92" s="171">
        <v>0.3125</v>
      </c>
      <c r="R92" s="170">
        <v>1.1000000000000001</v>
      </c>
      <c r="S92" s="172">
        <v>1.125</v>
      </c>
      <c r="T92" s="166" t="s">
        <v>392</v>
      </c>
      <c r="U92" s="166" t="s">
        <v>392</v>
      </c>
      <c r="V92" s="166" t="s">
        <v>392</v>
      </c>
      <c r="W92" s="173">
        <v>1.7</v>
      </c>
      <c r="X92" s="174">
        <v>2</v>
      </c>
      <c r="Y92" s="175">
        <v>1.125</v>
      </c>
      <c r="Z92" s="166" t="s">
        <v>392</v>
      </c>
      <c r="AA92" s="166" t="s">
        <v>392</v>
      </c>
      <c r="AB92" s="166" t="s">
        <v>392</v>
      </c>
      <c r="AC92" s="166" t="s">
        <v>392</v>
      </c>
      <c r="AD92" s="166" t="s">
        <v>392</v>
      </c>
      <c r="AE92" s="176">
        <v>4.55</v>
      </c>
      <c r="AF92" s="166" t="s">
        <v>392</v>
      </c>
      <c r="AG92" s="166" t="s">
        <v>392</v>
      </c>
      <c r="AH92" s="168">
        <v>39.700000000000003</v>
      </c>
      <c r="AI92" s="166" t="s">
        <v>392</v>
      </c>
      <c r="AJ92" s="166" t="s">
        <v>392</v>
      </c>
      <c r="AK92" s="166">
        <v>4760</v>
      </c>
      <c r="AL92" s="166">
        <v>395</v>
      </c>
      <c r="AM92" s="166">
        <v>345</v>
      </c>
      <c r="AN92" s="168">
        <v>11.2</v>
      </c>
      <c r="AO92" s="166">
        <v>184</v>
      </c>
      <c r="AP92" s="168">
        <v>57.6</v>
      </c>
      <c r="AQ92" s="168">
        <v>36.799999999999997</v>
      </c>
      <c r="AR92" s="170">
        <v>2.21</v>
      </c>
      <c r="AS92" s="166" t="s">
        <v>392</v>
      </c>
      <c r="AT92" s="166" t="s">
        <v>392</v>
      </c>
      <c r="AU92" s="166" t="s">
        <v>392</v>
      </c>
      <c r="AV92" s="168">
        <v>11.1</v>
      </c>
      <c r="AW92" s="166">
        <v>32500</v>
      </c>
      <c r="AX92" s="166" t="s">
        <v>392</v>
      </c>
      <c r="AY92" s="168">
        <v>66.3</v>
      </c>
      <c r="AZ92" s="177">
        <v>182</v>
      </c>
      <c r="BA92" s="177" t="s">
        <v>392</v>
      </c>
      <c r="BB92" s="166" t="s">
        <v>392</v>
      </c>
      <c r="BC92" s="168">
        <v>68.400000000000006</v>
      </c>
      <c r="BD92" s="166">
        <v>195</v>
      </c>
      <c r="BE92" s="166" t="s">
        <v>392</v>
      </c>
      <c r="BF92" s="166" t="s">
        <v>392</v>
      </c>
      <c r="BG92" s="166" t="s">
        <v>392</v>
      </c>
      <c r="BH92" s="166" t="s">
        <v>392</v>
      </c>
      <c r="BI92" s="166" t="s">
        <v>392</v>
      </c>
      <c r="BJ92" s="166" t="s">
        <v>392</v>
      </c>
      <c r="BK92" s="166" t="s">
        <v>392</v>
      </c>
      <c r="BL92" s="166" t="s">
        <v>392</v>
      </c>
      <c r="BM92" s="166" t="s">
        <v>392</v>
      </c>
      <c r="BN92" s="166" t="s">
        <v>392</v>
      </c>
      <c r="BO92" s="166" t="s">
        <v>392</v>
      </c>
      <c r="BP92" s="166" t="s">
        <v>392</v>
      </c>
      <c r="BQ92" s="166" t="s">
        <v>392</v>
      </c>
      <c r="BR92" s="166" t="s">
        <v>392</v>
      </c>
      <c r="BS92" s="166" t="s">
        <v>392</v>
      </c>
      <c r="BT92" s="166" t="s">
        <v>392</v>
      </c>
      <c r="BU92" s="166" t="s">
        <v>392</v>
      </c>
      <c r="BV92" s="166">
        <v>2.66</v>
      </c>
      <c r="BW92" s="166">
        <v>26.5</v>
      </c>
      <c r="BX92" s="168">
        <v>83</v>
      </c>
      <c r="BY92" s="168">
        <v>93</v>
      </c>
      <c r="BZ92" s="166" t="s">
        <v>572</v>
      </c>
      <c r="CA92" s="166" t="s">
        <v>572</v>
      </c>
      <c r="CB92" s="166">
        <v>192</v>
      </c>
      <c r="CC92" s="177">
        <v>24400</v>
      </c>
      <c r="CD92" s="166">
        <v>701</v>
      </c>
      <c r="CE92" s="177">
        <v>702</v>
      </c>
      <c r="CF92" s="166" t="s">
        <v>392</v>
      </c>
      <c r="CG92" s="166" t="s">
        <v>392</v>
      </c>
      <c r="CH92" s="166" t="s">
        <v>392</v>
      </c>
      <c r="CI92" s="166">
        <v>254</v>
      </c>
      <c r="CJ92" s="177">
        <v>254</v>
      </c>
      <c r="CK92" s="169" t="s">
        <v>392</v>
      </c>
      <c r="CL92" s="166" t="s">
        <v>392</v>
      </c>
      <c r="CM92" s="166" t="s">
        <v>392</v>
      </c>
      <c r="CN92" s="168">
        <v>15.5</v>
      </c>
      <c r="CO92" s="177">
        <v>15.9</v>
      </c>
      <c r="CP92" s="177">
        <v>7.94</v>
      </c>
      <c r="CQ92" s="168">
        <v>27.9</v>
      </c>
      <c r="CR92" s="168">
        <v>28.6</v>
      </c>
      <c r="CS92" s="166" t="s">
        <v>392</v>
      </c>
      <c r="CT92" s="166" t="s">
        <v>392</v>
      </c>
      <c r="CU92" s="166" t="s">
        <v>392</v>
      </c>
      <c r="CV92" s="168">
        <v>43.2</v>
      </c>
      <c r="CW92" s="168">
        <v>50.8</v>
      </c>
      <c r="CX92" s="178">
        <v>28.6</v>
      </c>
      <c r="CY92" s="166" t="s">
        <v>392</v>
      </c>
      <c r="CZ92" s="166" t="s">
        <v>392</v>
      </c>
      <c r="DA92" s="166" t="s">
        <v>392</v>
      </c>
      <c r="DB92" s="166" t="s">
        <v>392</v>
      </c>
      <c r="DC92" s="166" t="s">
        <v>392</v>
      </c>
      <c r="DD92" s="176">
        <v>4.55</v>
      </c>
      <c r="DE92" s="177" t="s">
        <v>392</v>
      </c>
      <c r="DF92" s="166" t="s">
        <v>392</v>
      </c>
      <c r="DG92" s="168">
        <v>39.700000000000003</v>
      </c>
      <c r="DH92" s="166" t="s">
        <v>392</v>
      </c>
      <c r="DI92" s="177" t="s">
        <v>392</v>
      </c>
      <c r="DJ92" s="166">
        <v>1980</v>
      </c>
      <c r="DK92" s="166">
        <v>6470</v>
      </c>
      <c r="DL92" s="166">
        <v>5650</v>
      </c>
      <c r="DM92" s="166">
        <v>284</v>
      </c>
      <c r="DN92" s="168">
        <v>76.599999999999994</v>
      </c>
      <c r="DO92" s="166">
        <v>944</v>
      </c>
      <c r="DP92" s="166">
        <v>603</v>
      </c>
      <c r="DQ92" s="168">
        <v>56.1</v>
      </c>
      <c r="DR92" s="166" t="s">
        <v>392</v>
      </c>
      <c r="DS92" s="166" t="s">
        <v>392</v>
      </c>
      <c r="DT92" s="177" t="s">
        <v>392</v>
      </c>
      <c r="DU92" s="166">
        <v>4620</v>
      </c>
      <c r="DV92" s="166">
        <v>8730</v>
      </c>
      <c r="DW92" s="166" t="s">
        <v>392</v>
      </c>
      <c r="DX92" s="166">
        <v>42800</v>
      </c>
      <c r="DY92" s="20">
        <v>75.8</v>
      </c>
      <c r="DZ92" s="177" t="s">
        <v>392</v>
      </c>
      <c r="EA92" s="180" t="s">
        <v>392</v>
      </c>
      <c r="EB92" s="166">
        <v>1120</v>
      </c>
      <c r="EC92" s="166">
        <v>3200</v>
      </c>
      <c r="ED92" s="166" t="s">
        <v>392</v>
      </c>
      <c r="EE92" s="166" t="s">
        <v>392</v>
      </c>
      <c r="EF92" s="166" t="s">
        <v>392</v>
      </c>
      <c r="EG92" s="166" t="s">
        <v>392</v>
      </c>
      <c r="EH92" s="20" t="s">
        <v>392</v>
      </c>
      <c r="EI92" s="166" t="s">
        <v>392</v>
      </c>
      <c r="EJ92" s="166" t="s">
        <v>392</v>
      </c>
      <c r="EK92" s="166" t="s">
        <v>392</v>
      </c>
      <c r="EL92" s="166" t="s">
        <v>392</v>
      </c>
      <c r="EM92" s="166" t="s">
        <v>392</v>
      </c>
      <c r="EN92" s="166" t="s">
        <v>392</v>
      </c>
      <c r="EO92" s="177" t="s">
        <v>392</v>
      </c>
      <c r="EP92" s="177" t="s">
        <v>392</v>
      </c>
      <c r="EQ92" s="177" t="s">
        <v>392</v>
      </c>
      <c r="ER92" s="177" t="s">
        <v>392</v>
      </c>
      <c r="ES92" s="177" t="s">
        <v>392</v>
      </c>
      <c r="ET92" s="177" t="s">
        <v>392</v>
      </c>
      <c r="EU92" s="177">
        <v>67.599999999999994</v>
      </c>
      <c r="EV92" s="177">
        <v>673</v>
      </c>
      <c r="EW92" s="177">
        <v>2110</v>
      </c>
      <c r="EX92" s="177">
        <v>2360</v>
      </c>
    </row>
    <row r="93" spans="1:154" x14ac:dyDescent="0.2">
      <c r="A93" s="166" t="s">
        <v>197</v>
      </c>
      <c r="B93" s="167" t="s">
        <v>204</v>
      </c>
      <c r="C93" s="166">
        <v>114</v>
      </c>
      <c r="D93" s="168">
        <v>33.6</v>
      </c>
      <c r="E93" s="168">
        <v>27.3</v>
      </c>
      <c r="F93" s="181">
        <v>27.25</v>
      </c>
      <c r="G93" s="166" t="s">
        <v>392</v>
      </c>
      <c r="H93" s="166" t="s">
        <v>392</v>
      </c>
      <c r="I93" s="166" t="s">
        <v>392</v>
      </c>
      <c r="J93" s="168">
        <v>10.1</v>
      </c>
      <c r="K93" s="169">
        <v>10.125</v>
      </c>
      <c r="L93" s="169" t="s">
        <v>392</v>
      </c>
      <c r="M93" s="166" t="s">
        <v>392</v>
      </c>
      <c r="N93" s="166" t="s">
        <v>392</v>
      </c>
      <c r="O93" s="179">
        <v>0.56999999999999995</v>
      </c>
      <c r="P93" s="169">
        <v>0.5625</v>
      </c>
      <c r="Q93" s="171">
        <v>0.3125</v>
      </c>
      <c r="R93" s="179">
        <v>0.93</v>
      </c>
      <c r="S93" s="172">
        <v>0.9375</v>
      </c>
      <c r="T93" s="166" t="s">
        <v>392</v>
      </c>
      <c r="U93" s="166" t="s">
        <v>392</v>
      </c>
      <c r="V93" s="166" t="s">
        <v>392</v>
      </c>
      <c r="W93" s="173">
        <v>1.53</v>
      </c>
      <c r="X93" s="174">
        <v>1.8125</v>
      </c>
      <c r="Y93" s="175">
        <v>1.125</v>
      </c>
      <c r="Z93" s="166" t="s">
        <v>392</v>
      </c>
      <c r="AA93" s="166" t="s">
        <v>392</v>
      </c>
      <c r="AB93" s="166" t="s">
        <v>392</v>
      </c>
      <c r="AC93" s="166" t="s">
        <v>392</v>
      </c>
      <c r="AD93" s="166" t="s">
        <v>392</v>
      </c>
      <c r="AE93" s="176">
        <v>5.41</v>
      </c>
      <c r="AF93" s="166" t="s">
        <v>392</v>
      </c>
      <c r="AG93" s="166" t="s">
        <v>392</v>
      </c>
      <c r="AH93" s="168">
        <v>42.5</v>
      </c>
      <c r="AI93" s="166" t="s">
        <v>392</v>
      </c>
      <c r="AJ93" s="166" t="s">
        <v>392</v>
      </c>
      <c r="AK93" s="166">
        <v>4080</v>
      </c>
      <c r="AL93" s="166">
        <v>343</v>
      </c>
      <c r="AM93" s="166">
        <v>299</v>
      </c>
      <c r="AN93" s="168">
        <v>11</v>
      </c>
      <c r="AO93" s="166">
        <v>159</v>
      </c>
      <c r="AP93" s="168">
        <v>49.3</v>
      </c>
      <c r="AQ93" s="168">
        <v>31.5</v>
      </c>
      <c r="AR93" s="170">
        <v>2.1800000000000002</v>
      </c>
      <c r="AS93" s="166" t="s">
        <v>392</v>
      </c>
      <c r="AT93" s="166" t="s">
        <v>392</v>
      </c>
      <c r="AU93" s="166" t="s">
        <v>392</v>
      </c>
      <c r="AV93" s="170">
        <v>7.33</v>
      </c>
      <c r="AW93" s="166">
        <v>27600</v>
      </c>
      <c r="AX93" s="166" t="s">
        <v>392</v>
      </c>
      <c r="AY93" s="168">
        <v>66.599999999999994</v>
      </c>
      <c r="AZ93" s="177">
        <v>156</v>
      </c>
      <c r="BA93" s="177" t="s">
        <v>392</v>
      </c>
      <c r="BB93" s="166" t="s">
        <v>392</v>
      </c>
      <c r="BC93" s="168">
        <v>58.4</v>
      </c>
      <c r="BD93" s="166">
        <v>170</v>
      </c>
      <c r="BE93" s="166" t="s">
        <v>392</v>
      </c>
      <c r="BF93" s="166" t="s">
        <v>392</v>
      </c>
      <c r="BG93" s="166" t="s">
        <v>392</v>
      </c>
      <c r="BH93" s="166" t="s">
        <v>392</v>
      </c>
      <c r="BI93" s="166" t="s">
        <v>392</v>
      </c>
      <c r="BJ93" s="166" t="s">
        <v>392</v>
      </c>
      <c r="BK93" s="166" t="s">
        <v>392</v>
      </c>
      <c r="BL93" s="166" t="s">
        <v>392</v>
      </c>
      <c r="BM93" s="166" t="s">
        <v>392</v>
      </c>
      <c r="BN93" s="166" t="s">
        <v>392</v>
      </c>
      <c r="BO93" s="166" t="s">
        <v>392</v>
      </c>
      <c r="BP93" s="166" t="s">
        <v>392</v>
      </c>
      <c r="BQ93" s="166" t="s">
        <v>392</v>
      </c>
      <c r="BR93" s="166" t="s">
        <v>392</v>
      </c>
      <c r="BS93" s="166" t="s">
        <v>392</v>
      </c>
      <c r="BT93" s="166" t="s">
        <v>392</v>
      </c>
      <c r="BU93" s="166" t="s">
        <v>392</v>
      </c>
      <c r="BV93" s="166">
        <v>2.65</v>
      </c>
      <c r="BW93" s="166">
        <v>26.4</v>
      </c>
      <c r="BX93" s="177">
        <v>82.7</v>
      </c>
      <c r="BY93" s="177">
        <v>92.8</v>
      </c>
      <c r="BZ93" s="166" t="s">
        <v>573</v>
      </c>
      <c r="CA93" s="166" t="s">
        <v>573</v>
      </c>
      <c r="CB93" s="166">
        <v>170</v>
      </c>
      <c r="CC93" s="177">
        <v>21700</v>
      </c>
      <c r="CD93" s="166">
        <v>693</v>
      </c>
      <c r="CE93" s="177">
        <v>692</v>
      </c>
      <c r="CF93" s="166" t="s">
        <v>392</v>
      </c>
      <c r="CG93" s="166" t="s">
        <v>392</v>
      </c>
      <c r="CH93" s="166" t="s">
        <v>392</v>
      </c>
      <c r="CI93" s="166">
        <v>257</v>
      </c>
      <c r="CJ93" s="177">
        <v>257</v>
      </c>
      <c r="CK93" s="169" t="s">
        <v>392</v>
      </c>
      <c r="CL93" s="166" t="s">
        <v>392</v>
      </c>
      <c r="CM93" s="166" t="s">
        <v>392</v>
      </c>
      <c r="CN93" s="168">
        <v>14.5</v>
      </c>
      <c r="CO93" s="177">
        <v>14.3</v>
      </c>
      <c r="CP93" s="177">
        <v>7.94</v>
      </c>
      <c r="CQ93" s="168">
        <v>23.6</v>
      </c>
      <c r="CR93" s="168">
        <v>23.8</v>
      </c>
      <c r="CS93" s="166" t="s">
        <v>392</v>
      </c>
      <c r="CT93" s="166" t="s">
        <v>392</v>
      </c>
      <c r="CU93" s="166" t="s">
        <v>392</v>
      </c>
      <c r="CV93" s="168">
        <v>38.9</v>
      </c>
      <c r="CW93" s="168">
        <v>46</v>
      </c>
      <c r="CX93" s="178">
        <v>28.6</v>
      </c>
      <c r="CY93" s="166" t="s">
        <v>392</v>
      </c>
      <c r="CZ93" s="166" t="s">
        <v>392</v>
      </c>
      <c r="DA93" s="166" t="s">
        <v>392</v>
      </c>
      <c r="DB93" s="166" t="s">
        <v>392</v>
      </c>
      <c r="DC93" s="166" t="s">
        <v>392</v>
      </c>
      <c r="DD93" s="176">
        <v>5.41</v>
      </c>
      <c r="DE93" s="177" t="s">
        <v>392</v>
      </c>
      <c r="DF93" s="166" t="s">
        <v>392</v>
      </c>
      <c r="DG93" s="168">
        <v>42.5</v>
      </c>
      <c r="DH93" s="166" t="s">
        <v>392</v>
      </c>
      <c r="DI93" s="177" t="s">
        <v>392</v>
      </c>
      <c r="DJ93" s="166">
        <v>1700</v>
      </c>
      <c r="DK93" s="166">
        <v>5620</v>
      </c>
      <c r="DL93" s="166">
        <v>4900</v>
      </c>
      <c r="DM93" s="166">
        <v>279</v>
      </c>
      <c r="DN93" s="168">
        <v>66.2</v>
      </c>
      <c r="DO93" s="166">
        <v>808</v>
      </c>
      <c r="DP93" s="166">
        <v>516</v>
      </c>
      <c r="DQ93" s="168">
        <v>55.4</v>
      </c>
      <c r="DR93" s="166" t="s">
        <v>392</v>
      </c>
      <c r="DS93" s="166" t="s">
        <v>392</v>
      </c>
      <c r="DT93" s="177" t="s">
        <v>392</v>
      </c>
      <c r="DU93" s="166">
        <v>3050</v>
      </c>
      <c r="DV93" s="166">
        <v>7410</v>
      </c>
      <c r="DW93" s="166" t="s">
        <v>392</v>
      </c>
      <c r="DX93" s="166">
        <v>43000</v>
      </c>
      <c r="DY93" s="20">
        <v>64.900000000000006</v>
      </c>
      <c r="DZ93" s="177" t="s">
        <v>392</v>
      </c>
      <c r="EA93" s="180" t="s">
        <v>392</v>
      </c>
      <c r="EB93" s="166">
        <v>957</v>
      </c>
      <c r="EC93" s="166">
        <v>2790</v>
      </c>
      <c r="ED93" s="166" t="s">
        <v>392</v>
      </c>
      <c r="EE93" s="166" t="s">
        <v>392</v>
      </c>
      <c r="EF93" s="166" t="s">
        <v>392</v>
      </c>
      <c r="EG93" s="166" t="s">
        <v>392</v>
      </c>
      <c r="EH93" s="20" t="s">
        <v>392</v>
      </c>
      <c r="EI93" s="166" t="s">
        <v>392</v>
      </c>
      <c r="EJ93" s="166" t="s">
        <v>392</v>
      </c>
      <c r="EK93" s="166" t="s">
        <v>392</v>
      </c>
      <c r="EL93" s="166" t="s">
        <v>392</v>
      </c>
      <c r="EM93" s="166" t="s">
        <v>392</v>
      </c>
      <c r="EN93" s="166" t="s">
        <v>392</v>
      </c>
      <c r="EO93" s="177" t="s">
        <v>392</v>
      </c>
      <c r="EP93" s="177" t="s">
        <v>392</v>
      </c>
      <c r="EQ93" s="177" t="s">
        <v>392</v>
      </c>
      <c r="ER93" s="177" t="s">
        <v>392</v>
      </c>
      <c r="ES93" s="177" t="s">
        <v>392</v>
      </c>
      <c r="ET93" s="177" t="s">
        <v>392</v>
      </c>
      <c r="EU93" s="177">
        <v>67.3</v>
      </c>
      <c r="EV93" s="177">
        <v>671</v>
      </c>
      <c r="EW93" s="177">
        <v>2100</v>
      </c>
      <c r="EX93" s="177">
        <v>2360</v>
      </c>
    </row>
    <row r="94" spans="1:154" x14ac:dyDescent="0.2">
      <c r="A94" s="166" t="s">
        <v>574</v>
      </c>
      <c r="B94" s="167" t="s">
        <v>204</v>
      </c>
      <c r="C94" s="166">
        <v>102</v>
      </c>
      <c r="D94" s="168">
        <v>30</v>
      </c>
      <c r="E94" s="168">
        <v>27.1</v>
      </c>
      <c r="F94" s="181">
        <v>27.125</v>
      </c>
      <c r="G94" s="166" t="s">
        <v>392</v>
      </c>
      <c r="H94" s="166" t="s">
        <v>392</v>
      </c>
      <c r="I94" s="166" t="s">
        <v>392</v>
      </c>
      <c r="J94" s="168">
        <v>10</v>
      </c>
      <c r="K94" s="169">
        <v>10</v>
      </c>
      <c r="L94" s="169" t="s">
        <v>392</v>
      </c>
      <c r="M94" s="166" t="s">
        <v>392</v>
      </c>
      <c r="N94" s="166" t="s">
        <v>392</v>
      </c>
      <c r="O94" s="179">
        <v>0.51500000000000001</v>
      </c>
      <c r="P94" s="169">
        <v>0.5</v>
      </c>
      <c r="Q94" s="171">
        <v>0.25</v>
      </c>
      <c r="R94" s="179">
        <v>0.83</v>
      </c>
      <c r="S94" s="172">
        <v>0.8125</v>
      </c>
      <c r="T94" s="166" t="s">
        <v>392</v>
      </c>
      <c r="U94" s="166" t="s">
        <v>392</v>
      </c>
      <c r="V94" s="166" t="s">
        <v>392</v>
      </c>
      <c r="W94" s="173">
        <v>1.43</v>
      </c>
      <c r="X94" s="174">
        <v>1.75</v>
      </c>
      <c r="Y94" s="175">
        <v>1.0625</v>
      </c>
      <c r="Z94" s="166" t="s">
        <v>392</v>
      </c>
      <c r="AA94" s="166" t="s">
        <v>392</v>
      </c>
      <c r="AB94" s="166" t="s">
        <v>392</v>
      </c>
      <c r="AC94" s="166" t="s">
        <v>392</v>
      </c>
      <c r="AD94" s="166" t="s">
        <v>392</v>
      </c>
      <c r="AE94" s="176">
        <v>6.03</v>
      </c>
      <c r="AF94" s="166" t="s">
        <v>392</v>
      </c>
      <c r="AG94" s="166" t="s">
        <v>392</v>
      </c>
      <c r="AH94" s="168">
        <v>47.1</v>
      </c>
      <c r="AI94" s="166" t="s">
        <v>392</v>
      </c>
      <c r="AJ94" s="166" t="s">
        <v>392</v>
      </c>
      <c r="AK94" s="166">
        <v>3620</v>
      </c>
      <c r="AL94" s="166">
        <v>305</v>
      </c>
      <c r="AM94" s="166">
        <v>267</v>
      </c>
      <c r="AN94" s="168">
        <v>11</v>
      </c>
      <c r="AO94" s="166">
        <v>139</v>
      </c>
      <c r="AP94" s="168">
        <v>43.4</v>
      </c>
      <c r="AQ94" s="168">
        <v>27.8</v>
      </c>
      <c r="AR94" s="170">
        <v>2.15</v>
      </c>
      <c r="AS94" s="166" t="s">
        <v>392</v>
      </c>
      <c r="AT94" s="166" t="s">
        <v>392</v>
      </c>
      <c r="AU94" s="166" t="s">
        <v>392</v>
      </c>
      <c r="AV94" s="170">
        <v>5.28</v>
      </c>
      <c r="AW94" s="166">
        <v>24000</v>
      </c>
      <c r="AX94" s="166" t="s">
        <v>392</v>
      </c>
      <c r="AY94" s="168">
        <v>65.7</v>
      </c>
      <c r="AZ94" s="177">
        <v>136</v>
      </c>
      <c r="BA94" s="177" t="s">
        <v>392</v>
      </c>
      <c r="BB94" s="166" t="s">
        <v>392</v>
      </c>
      <c r="BC94" s="168">
        <v>51.7</v>
      </c>
      <c r="BD94" s="166">
        <v>151</v>
      </c>
      <c r="BE94" s="166" t="s">
        <v>392</v>
      </c>
      <c r="BF94" s="166" t="s">
        <v>392</v>
      </c>
      <c r="BG94" s="166" t="s">
        <v>392</v>
      </c>
      <c r="BH94" s="166" t="s">
        <v>392</v>
      </c>
      <c r="BI94" s="166" t="s">
        <v>392</v>
      </c>
      <c r="BJ94" s="166" t="s">
        <v>392</v>
      </c>
      <c r="BK94" s="166" t="s">
        <v>392</v>
      </c>
      <c r="BL94" s="166" t="s">
        <v>392</v>
      </c>
      <c r="BM94" s="166" t="s">
        <v>392</v>
      </c>
      <c r="BN94" s="166" t="s">
        <v>392</v>
      </c>
      <c r="BO94" s="166" t="s">
        <v>392</v>
      </c>
      <c r="BP94" s="166" t="s">
        <v>392</v>
      </c>
      <c r="BQ94" s="166" t="s">
        <v>392</v>
      </c>
      <c r="BR94" s="166" t="s">
        <v>392</v>
      </c>
      <c r="BS94" s="166" t="s">
        <v>392</v>
      </c>
      <c r="BT94" s="166" t="s">
        <v>392</v>
      </c>
      <c r="BU94" s="166" t="s">
        <v>392</v>
      </c>
      <c r="BV94" s="166">
        <v>2.62</v>
      </c>
      <c r="BW94" s="166">
        <v>26.3</v>
      </c>
      <c r="BX94" s="177">
        <v>82.1</v>
      </c>
      <c r="BY94" s="177">
        <v>92.1</v>
      </c>
      <c r="BZ94" s="166" t="s">
        <v>575</v>
      </c>
      <c r="CA94" s="166" t="s">
        <v>575</v>
      </c>
      <c r="CB94" s="166">
        <v>152</v>
      </c>
      <c r="CC94" s="177">
        <v>19400</v>
      </c>
      <c r="CD94" s="166">
        <v>688</v>
      </c>
      <c r="CE94" s="177">
        <v>689</v>
      </c>
      <c r="CF94" s="166" t="s">
        <v>392</v>
      </c>
      <c r="CG94" s="166" t="s">
        <v>392</v>
      </c>
      <c r="CH94" s="166" t="s">
        <v>392</v>
      </c>
      <c r="CI94" s="166">
        <v>254</v>
      </c>
      <c r="CJ94" s="177">
        <v>254</v>
      </c>
      <c r="CK94" s="169" t="s">
        <v>392</v>
      </c>
      <c r="CL94" s="166" t="s">
        <v>392</v>
      </c>
      <c r="CM94" s="166" t="s">
        <v>392</v>
      </c>
      <c r="CN94" s="168">
        <v>13.1</v>
      </c>
      <c r="CO94" s="177">
        <v>12.7</v>
      </c>
      <c r="CP94" s="177">
        <v>6.35</v>
      </c>
      <c r="CQ94" s="168">
        <v>21.1</v>
      </c>
      <c r="CR94" s="168">
        <v>20.6</v>
      </c>
      <c r="CS94" s="166" t="s">
        <v>392</v>
      </c>
      <c r="CT94" s="166" t="s">
        <v>392</v>
      </c>
      <c r="CU94" s="166" t="s">
        <v>392</v>
      </c>
      <c r="CV94" s="168">
        <v>36.299999999999997</v>
      </c>
      <c r="CW94" s="168">
        <v>44.5</v>
      </c>
      <c r="CX94" s="178">
        <v>27</v>
      </c>
      <c r="CY94" s="166" t="s">
        <v>392</v>
      </c>
      <c r="CZ94" s="166" t="s">
        <v>392</v>
      </c>
      <c r="DA94" s="166" t="s">
        <v>392</v>
      </c>
      <c r="DB94" s="166" t="s">
        <v>392</v>
      </c>
      <c r="DC94" s="166" t="s">
        <v>392</v>
      </c>
      <c r="DD94" s="176">
        <v>6.03</v>
      </c>
      <c r="DE94" s="177" t="s">
        <v>392</v>
      </c>
      <c r="DF94" s="166" t="s">
        <v>392</v>
      </c>
      <c r="DG94" s="168">
        <v>47.1</v>
      </c>
      <c r="DH94" s="166" t="s">
        <v>392</v>
      </c>
      <c r="DI94" s="177" t="s">
        <v>392</v>
      </c>
      <c r="DJ94" s="166">
        <v>1510</v>
      </c>
      <c r="DK94" s="166">
        <v>5000</v>
      </c>
      <c r="DL94" s="166">
        <v>4380</v>
      </c>
      <c r="DM94" s="166">
        <v>279</v>
      </c>
      <c r="DN94" s="168">
        <v>57.9</v>
      </c>
      <c r="DO94" s="166">
        <v>711</v>
      </c>
      <c r="DP94" s="166">
        <v>456</v>
      </c>
      <c r="DQ94" s="168">
        <v>54.6</v>
      </c>
      <c r="DR94" s="166" t="s">
        <v>392</v>
      </c>
      <c r="DS94" s="166" t="s">
        <v>392</v>
      </c>
      <c r="DT94" s="177" t="s">
        <v>392</v>
      </c>
      <c r="DU94" s="166">
        <v>2200</v>
      </c>
      <c r="DV94" s="166">
        <v>6440</v>
      </c>
      <c r="DW94" s="166" t="s">
        <v>392</v>
      </c>
      <c r="DX94" s="166">
        <v>42400</v>
      </c>
      <c r="DY94" s="20">
        <v>56.6</v>
      </c>
      <c r="DZ94" s="177" t="s">
        <v>392</v>
      </c>
      <c r="EA94" s="180" t="s">
        <v>392</v>
      </c>
      <c r="EB94" s="166">
        <v>847</v>
      </c>
      <c r="EC94" s="166">
        <v>2470</v>
      </c>
      <c r="ED94" s="166" t="s">
        <v>392</v>
      </c>
      <c r="EE94" s="166" t="s">
        <v>392</v>
      </c>
      <c r="EF94" s="166" t="s">
        <v>392</v>
      </c>
      <c r="EG94" s="166" t="s">
        <v>392</v>
      </c>
      <c r="EH94" s="20" t="s">
        <v>392</v>
      </c>
      <c r="EI94" s="166" t="s">
        <v>392</v>
      </c>
      <c r="EJ94" s="166" t="s">
        <v>392</v>
      </c>
      <c r="EK94" s="166" t="s">
        <v>392</v>
      </c>
      <c r="EL94" s="166" t="s">
        <v>392</v>
      </c>
      <c r="EM94" s="166" t="s">
        <v>392</v>
      </c>
      <c r="EN94" s="166" t="s">
        <v>392</v>
      </c>
      <c r="EO94" s="177" t="s">
        <v>392</v>
      </c>
      <c r="EP94" s="177" t="s">
        <v>392</v>
      </c>
      <c r="EQ94" s="177" t="s">
        <v>392</v>
      </c>
      <c r="ER94" s="177" t="s">
        <v>392</v>
      </c>
      <c r="ES94" s="177" t="s">
        <v>392</v>
      </c>
      <c r="ET94" s="177" t="s">
        <v>392</v>
      </c>
      <c r="EU94" s="177">
        <v>66.5</v>
      </c>
      <c r="EV94" s="177">
        <v>668</v>
      </c>
      <c r="EW94" s="177">
        <v>2090</v>
      </c>
      <c r="EX94" s="177">
        <v>2340</v>
      </c>
    </row>
    <row r="95" spans="1:154" x14ac:dyDescent="0.2">
      <c r="A95" s="166" t="s">
        <v>576</v>
      </c>
      <c r="B95" s="167" t="s">
        <v>204</v>
      </c>
      <c r="C95" s="168">
        <v>94</v>
      </c>
      <c r="D95" s="168">
        <v>27.6</v>
      </c>
      <c r="E95" s="168">
        <v>26.9</v>
      </c>
      <c r="F95" s="181">
        <v>26.875</v>
      </c>
      <c r="G95" s="166" t="s">
        <v>392</v>
      </c>
      <c r="H95" s="166" t="s">
        <v>392</v>
      </c>
      <c r="I95" s="166" t="s">
        <v>392</v>
      </c>
      <c r="J95" s="168">
        <v>10</v>
      </c>
      <c r="K95" s="169">
        <v>10</v>
      </c>
      <c r="L95" s="169" t="s">
        <v>392</v>
      </c>
      <c r="M95" s="166" t="s">
        <v>392</v>
      </c>
      <c r="N95" s="166" t="s">
        <v>392</v>
      </c>
      <c r="O95" s="179">
        <v>0.49</v>
      </c>
      <c r="P95" s="169">
        <v>0.5</v>
      </c>
      <c r="Q95" s="171">
        <v>0.25</v>
      </c>
      <c r="R95" s="179">
        <v>0.745</v>
      </c>
      <c r="S95" s="172">
        <v>0.75</v>
      </c>
      <c r="T95" s="166" t="s">
        <v>392</v>
      </c>
      <c r="U95" s="166" t="s">
        <v>392</v>
      </c>
      <c r="V95" s="166" t="s">
        <v>392</v>
      </c>
      <c r="W95" s="173">
        <v>1.34</v>
      </c>
      <c r="X95" s="174">
        <v>1.625</v>
      </c>
      <c r="Y95" s="175">
        <v>1.0625</v>
      </c>
      <c r="Z95" s="166" t="s">
        <v>392</v>
      </c>
      <c r="AA95" s="166" t="s">
        <v>392</v>
      </c>
      <c r="AB95" s="166" t="s">
        <v>392</v>
      </c>
      <c r="AC95" s="166" t="s">
        <v>392</v>
      </c>
      <c r="AD95" s="166" t="s">
        <v>392</v>
      </c>
      <c r="AE95" s="176">
        <v>6.7</v>
      </c>
      <c r="AF95" s="166" t="s">
        <v>392</v>
      </c>
      <c r="AG95" s="166" t="s">
        <v>392</v>
      </c>
      <c r="AH95" s="168">
        <v>49.5</v>
      </c>
      <c r="AI95" s="166" t="s">
        <v>392</v>
      </c>
      <c r="AJ95" s="166" t="s">
        <v>392</v>
      </c>
      <c r="AK95" s="166">
        <v>3270</v>
      </c>
      <c r="AL95" s="166">
        <v>278</v>
      </c>
      <c r="AM95" s="166">
        <v>243</v>
      </c>
      <c r="AN95" s="168">
        <v>10.9</v>
      </c>
      <c r="AO95" s="166">
        <v>124</v>
      </c>
      <c r="AP95" s="168">
        <v>38.799999999999997</v>
      </c>
      <c r="AQ95" s="168">
        <v>24.8</v>
      </c>
      <c r="AR95" s="170">
        <v>2.12</v>
      </c>
      <c r="AS95" s="166" t="s">
        <v>392</v>
      </c>
      <c r="AT95" s="166" t="s">
        <v>392</v>
      </c>
      <c r="AU95" s="166" t="s">
        <v>392</v>
      </c>
      <c r="AV95" s="170">
        <v>4.03</v>
      </c>
      <c r="AW95" s="166">
        <v>21300</v>
      </c>
      <c r="AX95" s="166" t="s">
        <v>392</v>
      </c>
      <c r="AY95" s="168">
        <v>65.400000000000006</v>
      </c>
      <c r="AZ95" s="177">
        <v>122</v>
      </c>
      <c r="BA95" s="177" t="s">
        <v>392</v>
      </c>
      <c r="BB95" s="166" t="s">
        <v>392</v>
      </c>
      <c r="BC95" s="168">
        <v>46.3</v>
      </c>
      <c r="BD95" s="166">
        <v>137</v>
      </c>
      <c r="BE95" s="166" t="s">
        <v>392</v>
      </c>
      <c r="BF95" s="166" t="s">
        <v>392</v>
      </c>
      <c r="BG95" s="166" t="s">
        <v>392</v>
      </c>
      <c r="BH95" s="166" t="s">
        <v>392</v>
      </c>
      <c r="BI95" s="166" t="s">
        <v>392</v>
      </c>
      <c r="BJ95" s="166" t="s">
        <v>392</v>
      </c>
      <c r="BK95" s="166" t="s">
        <v>392</v>
      </c>
      <c r="BL95" s="166" t="s">
        <v>392</v>
      </c>
      <c r="BM95" s="166" t="s">
        <v>392</v>
      </c>
      <c r="BN95" s="166" t="s">
        <v>392</v>
      </c>
      <c r="BO95" s="166" t="s">
        <v>392</v>
      </c>
      <c r="BP95" s="166" t="s">
        <v>392</v>
      </c>
      <c r="BQ95" s="166" t="s">
        <v>392</v>
      </c>
      <c r="BR95" s="166" t="s">
        <v>392</v>
      </c>
      <c r="BS95" s="166" t="s">
        <v>392</v>
      </c>
      <c r="BT95" s="166" t="s">
        <v>392</v>
      </c>
      <c r="BU95" s="166" t="s">
        <v>392</v>
      </c>
      <c r="BV95" s="166">
        <v>2.59</v>
      </c>
      <c r="BW95" s="166">
        <v>26.2</v>
      </c>
      <c r="BX95" s="177">
        <v>81.8</v>
      </c>
      <c r="BY95" s="177">
        <v>91.8</v>
      </c>
      <c r="BZ95" s="166" t="s">
        <v>577</v>
      </c>
      <c r="CA95" s="166" t="s">
        <v>577</v>
      </c>
      <c r="CB95" s="166">
        <v>140</v>
      </c>
      <c r="CC95" s="177">
        <v>17800</v>
      </c>
      <c r="CD95" s="166">
        <v>683</v>
      </c>
      <c r="CE95" s="177">
        <v>683</v>
      </c>
      <c r="CF95" s="166" t="s">
        <v>392</v>
      </c>
      <c r="CG95" s="166" t="s">
        <v>392</v>
      </c>
      <c r="CH95" s="166" t="s">
        <v>392</v>
      </c>
      <c r="CI95" s="166">
        <v>254</v>
      </c>
      <c r="CJ95" s="177">
        <v>254</v>
      </c>
      <c r="CK95" s="169" t="s">
        <v>392</v>
      </c>
      <c r="CL95" s="166" t="s">
        <v>392</v>
      </c>
      <c r="CM95" s="166" t="s">
        <v>392</v>
      </c>
      <c r="CN95" s="168">
        <v>12.4</v>
      </c>
      <c r="CO95" s="177">
        <v>12.7</v>
      </c>
      <c r="CP95" s="177">
        <v>6.35</v>
      </c>
      <c r="CQ95" s="168">
        <v>18.899999999999999</v>
      </c>
      <c r="CR95" s="168">
        <v>19</v>
      </c>
      <c r="CS95" s="166" t="s">
        <v>392</v>
      </c>
      <c r="CT95" s="166" t="s">
        <v>392</v>
      </c>
      <c r="CU95" s="166" t="s">
        <v>392</v>
      </c>
      <c r="CV95" s="168">
        <v>34</v>
      </c>
      <c r="CW95" s="168">
        <v>41.3</v>
      </c>
      <c r="CX95" s="178">
        <v>27</v>
      </c>
      <c r="CY95" s="166" t="s">
        <v>392</v>
      </c>
      <c r="CZ95" s="166" t="s">
        <v>392</v>
      </c>
      <c r="DA95" s="166" t="s">
        <v>392</v>
      </c>
      <c r="DB95" s="166" t="s">
        <v>392</v>
      </c>
      <c r="DC95" s="166" t="s">
        <v>392</v>
      </c>
      <c r="DD95" s="176">
        <v>6.7</v>
      </c>
      <c r="DE95" s="177" t="s">
        <v>392</v>
      </c>
      <c r="DF95" s="166" t="s">
        <v>392</v>
      </c>
      <c r="DG95" s="168">
        <v>49.5</v>
      </c>
      <c r="DH95" s="166" t="s">
        <v>392</v>
      </c>
      <c r="DI95" s="177" t="s">
        <v>392</v>
      </c>
      <c r="DJ95" s="166">
        <v>1360</v>
      </c>
      <c r="DK95" s="166">
        <v>4560</v>
      </c>
      <c r="DL95" s="166">
        <v>3980</v>
      </c>
      <c r="DM95" s="166">
        <v>277</v>
      </c>
      <c r="DN95" s="168">
        <v>51.6</v>
      </c>
      <c r="DO95" s="166">
        <v>636</v>
      </c>
      <c r="DP95" s="166">
        <v>406</v>
      </c>
      <c r="DQ95" s="168">
        <v>53.8</v>
      </c>
      <c r="DR95" s="166" t="s">
        <v>392</v>
      </c>
      <c r="DS95" s="166" t="s">
        <v>392</v>
      </c>
      <c r="DT95" s="177" t="s">
        <v>392</v>
      </c>
      <c r="DU95" s="166">
        <v>1680</v>
      </c>
      <c r="DV95" s="166">
        <v>5720</v>
      </c>
      <c r="DW95" s="166" t="s">
        <v>392</v>
      </c>
      <c r="DX95" s="166">
        <v>42200</v>
      </c>
      <c r="DY95" s="20">
        <v>50.8</v>
      </c>
      <c r="DZ95" s="177" t="s">
        <v>392</v>
      </c>
      <c r="EA95" s="180" t="s">
        <v>392</v>
      </c>
      <c r="EB95" s="166">
        <v>759</v>
      </c>
      <c r="EC95" s="166">
        <v>2250</v>
      </c>
      <c r="ED95" s="166" t="s">
        <v>392</v>
      </c>
      <c r="EE95" s="166" t="s">
        <v>392</v>
      </c>
      <c r="EF95" s="166" t="s">
        <v>392</v>
      </c>
      <c r="EG95" s="166" t="s">
        <v>392</v>
      </c>
      <c r="EH95" s="20" t="s">
        <v>392</v>
      </c>
      <c r="EI95" s="166" t="s">
        <v>392</v>
      </c>
      <c r="EJ95" s="166" t="s">
        <v>392</v>
      </c>
      <c r="EK95" s="166" t="s">
        <v>392</v>
      </c>
      <c r="EL95" s="166" t="s">
        <v>392</v>
      </c>
      <c r="EM95" s="166" t="s">
        <v>392</v>
      </c>
      <c r="EN95" s="166" t="s">
        <v>392</v>
      </c>
      <c r="EO95" s="177" t="s">
        <v>392</v>
      </c>
      <c r="EP95" s="177" t="s">
        <v>392</v>
      </c>
      <c r="EQ95" s="177" t="s">
        <v>392</v>
      </c>
      <c r="ER95" s="177" t="s">
        <v>392</v>
      </c>
      <c r="ES95" s="177" t="s">
        <v>392</v>
      </c>
      <c r="ET95" s="177" t="s">
        <v>392</v>
      </c>
      <c r="EU95" s="177">
        <v>65.8</v>
      </c>
      <c r="EV95" s="177">
        <v>665</v>
      </c>
      <c r="EW95" s="177">
        <v>2080</v>
      </c>
      <c r="EX95" s="177">
        <v>2330</v>
      </c>
    </row>
    <row r="96" spans="1:154" x14ac:dyDescent="0.2">
      <c r="A96" s="166" t="s">
        <v>578</v>
      </c>
      <c r="B96" s="167" t="s">
        <v>204</v>
      </c>
      <c r="C96" s="168">
        <v>84</v>
      </c>
      <c r="D96" s="168">
        <v>24.7</v>
      </c>
      <c r="E96" s="168">
        <v>26.7</v>
      </c>
      <c r="F96" s="181">
        <v>26.75</v>
      </c>
      <c r="G96" s="166" t="s">
        <v>392</v>
      </c>
      <c r="H96" s="166" t="s">
        <v>392</v>
      </c>
      <c r="I96" s="166" t="s">
        <v>392</v>
      </c>
      <c r="J96" s="168">
        <v>10</v>
      </c>
      <c r="K96" s="169">
        <v>10</v>
      </c>
      <c r="L96" s="169" t="s">
        <v>392</v>
      </c>
      <c r="M96" s="166" t="s">
        <v>392</v>
      </c>
      <c r="N96" s="166" t="s">
        <v>392</v>
      </c>
      <c r="O96" s="179">
        <v>0.46</v>
      </c>
      <c r="P96" s="169">
        <v>0.4375</v>
      </c>
      <c r="Q96" s="171">
        <v>0.25</v>
      </c>
      <c r="R96" s="179">
        <v>0.64</v>
      </c>
      <c r="S96" s="172">
        <v>0.625</v>
      </c>
      <c r="T96" s="166" t="s">
        <v>392</v>
      </c>
      <c r="U96" s="166" t="s">
        <v>392</v>
      </c>
      <c r="V96" s="166" t="s">
        <v>392</v>
      </c>
      <c r="W96" s="173">
        <v>1.24</v>
      </c>
      <c r="X96" s="174">
        <v>1.5625</v>
      </c>
      <c r="Y96" s="175">
        <v>1.0625</v>
      </c>
      <c r="Z96" s="166" t="s">
        <v>392</v>
      </c>
      <c r="AA96" s="166" t="s">
        <v>392</v>
      </c>
      <c r="AB96" s="166" t="s">
        <v>392</v>
      </c>
      <c r="AC96" s="166" t="s">
        <v>392</v>
      </c>
      <c r="AD96" s="166" t="s">
        <v>392</v>
      </c>
      <c r="AE96" s="176">
        <v>7.78</v>
      </c>
      <c r="AF96" s="166" t="s">
        <v>392</v>
      </c>
      <c r="AG96" s="166" t="s">
        <v>392</v>
      </c>
      <c r="AH96" s="168">
        <v>52.7</v>
      </c>
      <c r="AI96" s="166" t="s">
        <v>392</v>
      </c>
      <c r="AJ96" s="166" t="s">
        <v>392</v>
      </c>
      <c r="AK96" s="166">
        <v>2850</v>
      </c>
      <c r="AL96" s="166">
        <v>244</v>
      </c>
      <c r="AM96" s="166">
        <v>213</v>
      </c>
      <c r="AN96" s="168">
        <v>10.7</v>
      </c>
      <c r="AO96" s="166">
        <v>106</v>
      </c>
      <c r="AP96" s="168">
        <v>33.200000000000003</v>
      </c>
      <c r="AQ96" s="168">
        <v>21.2</v>
      </c>
      <c r="AR96" s="170">
        <v>2.0699999999999998</v>
      </c>
      <c r="AS96" s="166" t="s">
        <v>392</v>
      </c>
      <c r="AT96" s="166" t="s">
        <v>392</v>
      </c>
      <c r="AU96" s="166" t="s">
        <v>392</v>
      </c>
      <c r="AV96" s="170">
        <v>2.81</v>
      </c>
      <c r="AW96" s="166">
        <v>17900</v>
      </c>
      <c r="AX96" s="166" t="s">
        <v>392</v>
      </c>
      <c r="AY96" s="168">
        <v>65.2</v>
      </c>
      <c r="AZ96" s="177">
        <v>104</v>
      </c>
      <c r="BA96" s="177" t="s">
        <v>392</v>
      </c>
      <c r="BB96" s="166" t="s">
        <v>392</v>
      </c>
      <c r="BC96" s="168">
        <v>39.799999999999997</v>
      </c>
      <c r="BD96" s="166">
        <v>121</v>
      </c>
      <c r="BE96" s="166" t="s">
        <v>392</v>
      </c>
      <c r="BF96" s="166" t="s">
        <v>392</v>
      </c>
      <c r="BG96" s="166" t="s">
        <v>392</v>
      </c>
      <c r="BH96" s="166" t="s">
        <v>392</v>
      </c>
      <c r="BI96" s="166" t="s">
        <v>392</v>
      </c>
      <c r="BJ96" s="166" t="s">
        <v>392</v>
      </c>
      <c r="BK96" s="166" t="s">
        <v>392</v>
      </c>
      <c r="BL96" s="166" t="s">
        <v>392</v>
      </c>
      <c r="BM96" s="166" t="s">
        <v>392</v>
      </c>
      <c r="BN96" s="166" t="s">
        <v>392</v>
      </c>
      <c r="BO96" s="166" t="s">
        <v>392</v>
      </c>
      <c r="BP96" s="166" t="s">
        <v>392</v>
      </c>
      <c r="BQ96" s="166" t="s">
        <v>392</v>
      </c>
      <c r="BR96" s="166" t="s">
        <v>392</v>
      </c>
      <c r="BS96" s="166" t="s">
        <v>392</v>
      </c>
      <c r="BT96" s="166" t="s">
        <v>392</v>
      </c>
      <c r="BU96" s="166" t="s">
        <v>392</v>
      </c>
      <c r="BV96" s="166">
        <v>2.54</v>
      </c>
      <c r="BW96" s="166">
        <v>26.1</v>
      </c>
      <c r="BX96" s="177">
        <v>81.5</v>
      </c>
      <c r="BY96" s="177">
        <v>91.5</v>
      </c>
      <c r="BZ96" s="166" t="s">
        <v>579</v>
      </c>
      <c r="CA96" s="166" t="s">
        <v>579</v>
      </c>
      <c r="CB96" s="166">
        <v>125</v>
      </c>
      <c r="CC96" s="177">
        <v>15900</v>
      </c>
      <c r="CD96" s="166">
        <v>678</v>
      </c>
      <c r="CE96" s="177">
        <v>679</v>
      </c>
      <c r="CF96" s="166" t="s">
        <v>392</v>
      </c>
      <c r="CG96" s="166" t="s">
        <v>392</v>
      </c>
      <c r="CH96" s="166" t="s">
        <v>392</v>
      </c>
      <c r="CI96" s="166">
        <v>254</v>
      </c>
      <c r="CJ96" s="177">
        <v>254</v>
      </c>
      <c r="CK96" s="169" t="s">
        <v>392</v>
      </c>
      <c r="CL96" s="166" t="s">
        <v>392</v>
      </c>
      <c r="CM96" s="166" t="s">
        <v>392</v>
      </c>
      <c r="CN96" s="168">
        <v>11.7</v>
      </c>
      <c r="CO96" s="177">
        <v>11.1</v>
      </c>
      <c r="CP96" s="177">
        <v>6.35</v>
      </c>
      <c r="CQ96" s="168">
        <v>16.3</v>
      </c>
      <c r="CR96" s="168">
        <v>15.9</v>
      </c>
      <c r="CS96" s="166" t="s">
        <v>392</v>
      </c>
      <c r="CT96" s="166" t="s">
        <v>392</v>
      </c>
      <c r="CU96" s="166" t="s">
        <v>392</v>
      </c>
      <c r="CV96" s="168">
        <v>31.5</v>
      </c>
      <c r="CW96" s="168">
        <v>39.700000000000003</v>
      </c>
      <c r="CX96" s="178">
        <v>27</v>
      </c>
      <c r="CY96" s="166" t="s">
        <v>392</v>
      </c>
      <c r="CZ96" s="166" t="s">
        <v>392</v>
      </c>
      <c r="DA96" s="166" t="s">
        <v>392</v>
      </c>
      <c r="DB96" s="166" t="s">
        <v>392</v>
      </c>
      <c r="DC96" s="166" t="s">
        <v>392</v>
      </c>
      <c r="DD96" s="176">
        <v>7.78</v>
      </c>
      <c r="DE96" s="177" t="s">
        <v>392</v>
      </c>
      <c r="DF96" s="166" t="s">
        <v>392</v>
      </c>
      <c r="DG96" s="168">
        <v>52.7</v>
      </c>
      <c r="DH96" s="166" t="s">
        <v>392</v>
      </c>
      <c r="DI96" s="177" t="s">
        <v>392</v>
      </c>
      <c r="DJ96" s="166">
        <v>1190</v>
      </c>
      <c r="DK96" s="166">
        <v>4000</v>
      </c>
      <c r="DL96" s="166">
        <v>3490</v>
      </c>
      <c r="DM96" s="166">
        <v>272</v>
      </c>
      <c r="DN96" s="168">
        <v>44.1</v>
      </c>
      <c r="DO96" s="166">
        <v>544</v>
      </c>
      <c r="DP96" s="166">
        <v>347</v>
      </c>
      <c r="DQ96" s="168">
        <v>52.6</v>
      </c>
      <c r="DR96" s="166" t="s">
        <v>392</v>
      </c>
      <c r="DS96" s="166" t="s">
        <v>392</v>
      </c>
      <c r="DT96" s="177" t="s">
        <v>392</v>
      </c>
      <c r="DU96" s="166">
        <v>1170</v>
      </c>
      <c r="DV96" s="166">
        <v>4810</v>
      </c>
      <c r="DW96" s="166" t="s">
        <v>392</v>
      </c>
      <c r="DX96" s="166">
        <v>42100</v>
      </c>
      <c r="DY96" s="20">
        <v>43.3</v>
      </c>
      <c r="DZ96" s="177" t="s">
        <v>392</v>
      </c>
      <c r="EA96" s="180" t="s">
        <v>392</v>
      </c>
      <c r="EB96" s="166">
        <v>652</v>
      </c>
      <c r="EC96" s="166">
        <v>1980</v>
      </c>
      <c r="ED96" s="166" t="s">
        <v>392</v>
      </c>
      <c r="EE96" s="166" t="s">
        <v>392</v>
      </c>
      <c r="EF96" s="166" t="s">
        <v>392</v>
      </c>
      <c r="EG96" s="166" t="s">
        <v>392</v>
      </c>
      <c r="EH96" s="20" t="s">
        <v>392</v>
      </c>
      <c r="EI96" s="166" t="s">
        <v>392</v>
      </c>
      <c r="EJ96" s="166" t="s">
        <v>392</v>
      </c>
      <c r="EK96" s="166" t="s">
        <v>392</v>
      </c>
      <c r="EL96" s="166" t="s">
        <v>392</v>
      </c>
      <c r="EM96" s="166" t="s">
        <v>392</v>
      </c>
      <c r="EN96" s="166" t="s">
        <v>392</v>
      </c>
      <c r="EO96" s="177" t="s">
        <v>392</v>
      </c>
      <c r="EP96" s="177" t="s">
        <v>392</v>
      </c>
      <c r="EQ96" s="177" t="s">
        <v>392</v>
      </c>
      <c r="ER96" s="177" t="s">
        <v>392</v>
      </c>
      <c r="ES96" s="177" t="s">
        <v>392</v>
      </c>
      <c r="ET96" s="177" t="s">
        <v>392</v>
      </c>
      <c r="EU96" s="177">
        <v>64.5</v>
      </c>
      <c r="EV96" s="177">
        <v>663</v>
      </c>
      <c r="EW96" s="177">
        <v>2070</v>
      </c>
      <c r="EX96" s="177">
        <v>2320</v>
      </c>
    </row>
    <row r="97" spans="1:154" x14ac:dyDescent="0.2">
      <c r="A97" s="166" t="s">
        <v>580</v>
      </c>
      <c r="B97" s="167" t="s">
        <v>401</v>
      </c>
      <c r="C97" s="166">
        <v>370</v>
      </c>
      <c r="D97" s="180">
        <v>109</v>
      </c>
      <c r="E97" s="168">
        <v>28</v>
      </c>
      <c r="F97" s="181">
        <v>28</v>
      </c>
      <c r="G97" s="166" t="s">
        <v>392</v>
      </c>
      <c r="H97" s="166" t="s">
        <v>392</v>
      </c>
      <c r="I97" s="166" t="s">
        <v>392</v>
      </c>
      <c r="J97" s="168">
        <v>13.7</v>
      </c>
      <c r="K97" s="169">
        <v>13.625</v>
      </c>
      <c r="L97" s="169" t="s">
        <v>392</v>
      </c>
      <c r="M97" s="166" t="s">
        <v>392</v>
      </c>
      <c r="N97" s="166" t="s">
        <v>392</v>
      </c>
      <c r="O97" s="170">
        <v>1.52</v>
      </c>
      <c r="P97" s="169">
        <v>1.5</v>
      </c>
      <c r="Q97" s="171">
        <v>0.75</v>
      </c>
      <c r="R97" s="170">
        <v>2.72</v>
      </c>
      <c r="S97" s="172">
        <v>2.75</v>
      </c>
      <c r="T97" s="166" t="s">
        <v>392</v>
      </c>
      <c r="U97" s="166" t="s">
        <v>392</v>
      </c>
      <c r="V97" s="166" t="s">
        <v>392</v>
      </c>
      <c r="W97" s="173">
        <v>3.22</v>
      </c>
      <c r="X97" s="174">
        <v>3.625</v>
      </c>
      <c r="Y97" s="175">
        <v>1.5625</v>
      </c>
      <c r="Z97" s="166" t="s">
        <v>392</v>
      </c>
      <c r="AA97" s="166" t="s">
        <v>392</v>
      </c>
      <c r="AB97" s="166" t="s">
        <v>392</v>
      </c>
      <c r="AC97" s="166" t="s">
        <v>392</v>
      </c>
      <c r="AD97" s="166" t="s">
        <v>392</v>
      </c>
      <c r="AE97" s="176">
        <v>2.5099999999999998</v>
      </c>
      <c r="AF97" s="166" t="s">
        <v>392</v>
      </c>
      <c r="AG97" s="166" t="s">
        <v>392</v>
      </c>
      <c r="AH97" s="168">
        <v>14.2</v>
      </c>
      <c r="AI97" s="166" t="s">
        <v>392</v>
      </c>
      <c r="AJ97" s="166" t="s">
        <v>392</v>
      </c>
      <c r="AK97" s="166">
        <v>13400</v>
      </c>
      <c r="AL97" s="166">
        <v>1130</v>
      </c>
      <c r="AM97" s="166">
        <v>957</v>
      </c>
      <c r="AN97" s="168">
        <v>11.1</v>
      </c>
      <c r="AO97" s="166">
        <v>1160</v>
      </c>
      <c r="AP97" s="166">
        <v>267</v>
      </c>
      <c r="AQ97" s="166">
        <v>170</v>
      </c>
      <c r="AR97" s="170">
        <v>3.27</v>
      </c>
      <c r="AS97" s="166" t="s">
        <v>392</v>
      </c>
      <c r="AT97" s="166" t="s">
        <v>392</v>
      </c>
      <c r="AU97" s="166" t="s">
        <v>392</v>
      </c>
      <c r="AV97" s="166">
        <v>201</v>
      </c>
      <c r="AW97" s="166">
        <v>186000</v>
      </c>
      <c r="AX97" s="166" t="s">
        <v>392</v>
      </c>
      <c r="AY97" s="168">
        <v>86.6</v>
      </c>
      <c r="AZ97" s="177">
        <v>807</v>
      </c>
      <c r="BA97" s="177" t="s">
        <v>392</v>
      </c>
      <c r="BB97" s="166" t="s">
        <v>392</v>
      </c>
      <c r="BC97" s="166">
        <v>209</v>
      </c>
      <c r="BD97" s="166">
        <v>568</v>
      </c>
      <c r="BE97" s="166" t="s">
        <v>392</v>
      </c>
      <c r="BF97" s="166" t="s">
        <v>392</v>
      </c>
      <c r="BG97" s="166" t="s">
        <v>392</v>
      </c>
      <c r="BH97" s="166" t="s">
        <v>392</v>
      </c>
      <c r="BI97" s="166" t="s">
        <v>392</v>
      </c>
      <c r="BJ97" s="166" t="s">
        <v>392</v>
      </c>
      <c r="BK97" s="166" t="s">
        <v>392</v>
      </c>
      <c r="BL97" s="166" t="s">
        <v>392</v>
      </c>
      <c r="BM97" s="166" t="s">
        <v>392</v>
      </c>
      <c r="BN97" s="166" t="s">
        <v>392</v>
      </c>
      <c r="BO97" s="166" t="s">
        <v>392</v>
      </c>
      <c r="BP97" s="166" t="s">
        <v>392</v>
      </c>
      <c r="BQ97" s="166" t="s">
        <v>392</v>
      </c>
      <c r="BR97" s="166" t="s">
        <v>392</v>
      </c>
      <c r="BS97" s="166" t="s">
        <v>392</v>
      </c>
      <c r="BT97" s="166" t="s">
        <v>392</v>
      </c>
      <c r="BU97" s="166" t="s">
        <v>392</v>
      </c>
      <c r="BV97" s="166">
        <v>3.92</v>
      </c>
      <c r="BW97" s="166">
        <v>25.3</v>
      </c>
      <c r="BX97" s="177">
        <v>93.3</v>
      </c>
      <c r="BY97" s="177">
        <v>107</v>
      </c>
      <c r="BZ97" s="166" t="s">
        <v>581</v>
      </c>
      <c r="CA97" s="166" t="s">
        <v>581</v>
      </c>
      <c r="CB97" s="166">
        <v>551</v>
      </c>
      <c r="CC97" s="177">
        <v>70300</v>
      </c>
      <c r="CD97" s="166">
        <v>711</v>
      </c>
      <c r="CE97" s="177">
        <v>711</v>
      </c>
      <c r="CF97" s="166" t="s">
        <v>392</v>
      </c>
      <c r="CG97" s="166" t="s">
        <v>392</v>
      </c>
      <c r="CH97" s="166" t="s">
        <v>392</v>
      </c>
      <c r="CI97" s="166">
        <v>348</v>
      </c>
      <c r="CJ97" s="177">
        <v>346</v>
      </c>
      <c r="CK97" s="169" t="s">
        <v>392</v>
      </c>
      <c r="CL97" s="166" t="s">
        <v>392</v>
      </c>
      <c r="CM97" s="166" t="s">
        <v>392</v>
      </c>
      <c r="CN97" s="168">
        <v>38.6</v>
      </c>
      <c r="CO97" s="177">
        <v>38.1</v>
      </c>
      <c r="CP97" s="168">
        <v>19</v>
      </c>
      <c r="CQ97" s="168">
        <v>69.099999999999994</v>
      </c>
      <c r="CR97" s="168">
        <v>69.8</v>
      </c>
      <c r="CS97" s="166" t="s">
        <v>392</v>
      </c>
      <c r="CT97" s="166" t="s">
        <v>392</v>
      </c>
      <c r="CU97" s="166" t="s">
        <v>392</v>
      </c>
      <c r="CV97" s="168">
        <v>81.8</v>
      </c>
      <c r="CW97" s="168">
        <v>92.1</v>
      </c>
      <c r="CX97" s="178">
        <v>39.700000000000003</v>
      </c>
      <c r="CY97" s="166" t="s">
        <v>392</v>
      </c>
      <c r="CZ97" s="166" t="s">
        <v>392</v>
      </c>
      <c r="DA97" s="166" t="s">
        <v>392</v>
      </c>
      <c r="DB97" s="166" t="s">
        <v>392</v>
      </c>
      <c r="DC97" s="166" t="s">
        <v>392</v>
      </c>
      <c r="DD97" s="176">
        <v>2.5099999999999998</v>
      </c>
      <c r="DE97" s="177" t="s">
        <v>392</v>
      </c>
      <c r="DF97" s="166" t="s">
        <v>392</v>
      </c>
      <c r="DG97" s="168">
        <v>14.2</v>
      </c>
      <c r="DH97" s="166" t="s">
        <v>392</v>
      </c>
      <c r="DI97" s="177" t="s">
        <v>392</v>
      </c>
      <c r="DJ97" s="166">
        <v>5580</v>
      </c>
      <c r="DK97" s="166">
        <v>18500</v>
      </c>
      <c r="DL97" s="166">
        <v>15700</v>
      </c>
      <c r="DM97" s="166">
        <v>282</v>
      </c>
      <c r="DN97" s="166">
        <v>483</v>
      </c>
      <c r="DO97" s="166">
        <v>4380</v>
      </c>
      <c r="DP97" s="166">
        <v>2790</v>
      </c>
      <c r="DQ97" s="168">
        <v>83.1</v>
      </c>
      <c r="DR97" s="166" t="s">
        <v>392</v>
      </c>
      <c r="DS97" s="166" t="s">
        <v>392</v>
      </c>
      <c r="DT97" s="177" t="s">
        <v>392</v>
      </c>
      <c r="DU97" s="166">
        <v>83700</v>
      </c>
      <c r="DV97" s="166">
        <v>49900</v>
      </c>
      <c r="DW97" s="166" t="s">
        <v>392</v>
      </c>
      <c r="DX97" s="166">
        <v>55900</v>
      </c>
      <c r="DY97" s="20">
        <v>336</v>
      </c>
      <c r="DZ97" s="177" t="s">
        <v>392</v>
      </c>
      <c r="EA97" s="180" t="s">
        <v>392</v>
      </c>
      <c r="EB97" s="166">
        <v>3420</v>
      </c>
      <c r="EC97" s="166">
        <v>9310</v>
      </c>
      <c r="ED97" s="166" t="s">
        <v>392</v>
      </c>
      <c r="EE97" s="166" t="s">
        <v>392</v>
      </c>
      <c r="EF97" s="166" t="s">
        <v>392</v>
      </c>
      <c r="EG97" s="166" t="s">
        <v>392</v>
      </c>
      <c r="EH97" s="20" t="s">
        <v>392</v>
      </c>
      <c r="EI97" s="166" t="s">
        <v>392</v>
      </c>
      <c r="EJ97" s="166" t="s">
        <v>392</v>
      </c>
      <c r="EK97" s="166" t="s">
        <v>392</v>
      </c>
      <c r="EL97" s="166" t="s">
        <v>392</v>
      </c>
      <c r="EM97" s="166" t="s">
        <v>392</v>
      </c>
      <c r="EN97" s="166" t="s">
        <v>392</v>
      </c>
      <c r="EO97" s="177" t="s">
        <v>392</v>
      </c>
      <c r="EP97" s="177" t="s">
        <v>392</v>
      </c>
      <c r="EQ97" s="177" t="s">
        <v>392</v>
      </c>
      <c r="ER97" s="177" t="s">
        <v>392</v>
      </c>
      <c r="ES97" s="177" t="s">
        <v>392</v>
      </c>
      <c r="ET97" s="177" t="s">
        <v>392</v>
      </c>
      <c r="EU97" s="177">
        <v>99.6</v>
      </c>
      <c r="EV97" s="177">
        <v>643</v>
      </c>
      <c r="EW97" s="177">
        <v>2370</v>
      </c>
      <c r="EX97" s="177">
        <v>2720</v>
      </c>
    </row>
    <row r="98" spans="1:154" x14ac:dyDescent="0.2">
      <c r="A98" s="166" t="s">
        <v>582</v>
      </c>
      <c r="B98" s="167" t="s">
        <v>401</v>
      </c>
      <c r="C98" s="166">
        <v>335</v>
      </c>
      <c r="D98" s="168">
        <v>98.3</v>
      </c>
      <c r="E98" s="168">
        <v>27.5</v>
      </c>
      <c r="F98" s="181">
        <v>27.5</v>
      </c>
      <c r="G98" s="166" t="s">
        <v>392</v>
      </c>
      <c r="H98" s="166" t="s">
        <v>392</v>
      </c>
      <c r="I98" s="166" t="s">
        <v>392</v>
      </c>
      <c r="J98" s="168">
        <v>13.5</v>
      </c>
      <c r="K98" s="169">
        <v>13.5</v>
      </c>
      <c r="L98" s="169" t="s">
        <v>392</v>
      </c>
      <c r="M98" s="166" t="s">
        <v>392</v>
      </c>
      <c r="N98" s="166" t="s">
        <v>392</v>
      </c>
      <c r="O98" s="170">
        <v>1.38</v>
      </c>
      <c r="P98" s="169">
        <v>1.375</v>
      </c>
      <c r="Q98" s="171">
        <v>0.6875</v>
      </c>
      <c r="R98" s="170">
        <v>2.48</v>
      </c>
      <c r="S98" s="172">
        <v>2.5</v>
      </c>
      <c r="T98" s="166" t="s">
        <v>392</v>
      </c>
      <c r="U98" s="166" t="s">
        <v>392</v>
      </c>
      <c r="V98" s="166" t="s">
        <v>392</v>
      </c>
      <c r="W98" s="173">
        <v>2.98</v>
      </c>
      <c r="X98" s="174">
        <v>3.375</v>
      </c>
      <c r="Y98" s="175">
        <v>1.5</v>
      </c>
      <c r="Z98" s="166" t="s">
        <v>392</v>
      </c>
      <c r="AA98" s="166" t="s">
        <v>392</v>
      </c>
      <c r="AB98" s="166" t="s">
        <v>392</v>
      </c>
      <c r="AC98" s="166" t="s">
        <v>392</v>
      </c>
      <c r="AD98" s="166" t="s">
        <v>392</v>
      </c>
      <c r="AE98" s="176">
        <v>2.73</v>
      </c>
      <c r="AF98" s="166" t="s">
        <v>392</v>
      </c>
      <c r="AG98" s="166" t="s">
        <v>392</v>
      </c>
      <c r="AH98" s="168">
        <v>15.6</v>
      </c>
      <c r="AI98" s="166" t="s">
        <v>392</v>
      </c>
      <c r="AJ98" s="166" t="s">
        <v>392</v>
      </c>
      <c r="AK98" s="166">
        <v>11900</v>
      </c>
      <c r="AL98" s="166">
        <v>1020</v>
      </c>
      <c r="AM98" s="166">
        <v>864</v>
      </c>
      <c r="AN98" s="168">
        <v>11</v>
      </c>
      <c r="AO98" s="166">
        <v>1030</v>
      </c>
      <c r="AP98" s="166">
        <v>238</v>
      </c>
      <c r="AQ98" s="166">
        <v>152</v>
      </c>
      <c r="AR98" s="170">
        <v>3.23</v>
      </c>
      <c r="AS98" s="166" t="s">
        <v>392</v>
      </c>
      <c r="AT98" s="166" t="s">
        <v>392</v>
      </c>
      <c r="AU98" s="166" t="s">
        <v>392</v>
      </c>
      <c r="AV98" s="166">
        <v>152</v>
      </c>
      <c r="AW98" s="166">
        <v>161000</v>
      </c>
      <c r="AX98" s="166" t="s">
        <v>392</v>
      </c>
      <c r="AY98" s="168">
        <v>84.4</v>
      </c>
      <c r="AZ98" s="177">
        <v>707</v>
      </c>
      <c r="BA98" s="177" t="s">
        <v>392</v>
      </c>
      <c r="BB98" s="166" t="s">
        <v>392</v>
      </c>
      <c r="BC98" s="166">
        <v>188</v>
      </c>
      <c r="BD98" s="166">
        <v>506</v>
      </c>
      <c r="BE98" s="166" t="s">
        <v>392</v>
      </c>
      <c r="BF98" s="166" t="s">
        <v>392</v>
      </c>
      <c r="BG98" s="166" t="s">
        <v>392</v>
      </c>
      <c r="BH98" s="166" t="s">
        <v>392</v>
      </c>
      <c r="BI98" s="166" t="s">
        <v>392</v>
      </c>
      <c r="BJ98" s="166" t="s">
        <v>392</v>
      </c>
      <c r="BK98" s="166" t="s">
        <v>392</v>
      </c>
      <c r="BL98" s="166" t="s">
        <v>392</v>
      </c>
      <c r="BM98" s="166" t="s">
        <v>392</v>
      </c>
      <c r="BN98" s="166" t="s">
        <v>392</v>
      </c>
      <c r="BO98" s="166" t="s">
        <v>392</v>
      </c>
      <c r="BP98" s="166" t="s">
        <v>392</v>
      </c>
      <c r="BQ98" s="166" t="s">
        <v>392</v>
      </c>
      <c r="BR98" s="166" t="s">
        <v>392</v>
      </c>
      <c r="BS98" s="166" t="s">
        <v>392</v>
      </c>
      <c r="BT98" s="166" t="s">
        <v>392</v>
      </c>
      <c r="BU98" s="166" t="s">
        <v>392</v>
      </c>
      <c r="BV98" s="166">
        <v>3.86</v>
      </c>
      <c r="BW98" s="168">
        <v>25</v>
      </c>
      <c r="BX98" s="177">
        <v>91.5</v>
      </c>
      <c r="BY98" s="177">
        <v>105</v>
      </c>
      <c r="BZ98" s="166" t="s">
        <v>583</v>
      </c>
      <c r="CA98" s="166" t="s">
        <v>583</v>
      </c>
      <c r="CB98" s="166">
        <v>498</v>
      </c>
      <c r="CC98" s="177">
        <v>63400</v>
      </c>
      <c r="CD98" s="166">
        <v>699</v>
      </c>
      <c r="CE98" s="177">
        <v>698</v>
      </c>
      <c r="CF98" s="166" t="s">
        <v>392</v>
      </c>
      <c r="CG98" s="166" t="s">
        <v>392</v>
      </c>
      <c r="CH98" s="166" t="s">
        <v>392</v>
      </c>
      <c r="CI98" s="166">
        <v>343</v>
      </c>
      <c r="CJ98" s="177">
        <v>343</v>
      </c>
      <c r="CK98" s="169" t="s">
        <v>392</v>
      </c>
      <c r="CL98" s="166" t="s">
        <v>392</v>
      </c>
      <c r="CM98" s="166" t="s">
        <v>392</v>
      </c>
      <c r="CN98" s="168">
        <v>35.1</v>
      </c>
      <c r="CO98" s="177">
        <v>34.9</v>
      </c>
      <c r="CP98" s="177">
        <v>17.5</v>
      </c>
      <c r="CQ98" s="168">
        <v>63</v>
      </c>
      <c r="CR98" s="168">
        <v>63.5</v>
      </c>
      <c r="CS98" s="166" t="s">
        <v>392</v>
      </c>
      <c r="CT98" s="166" t="s">
        <v>392</v>
      </c>
      <c r="CU98" s="166" t="s">
        <v>392</v>
      </c>
      <c r="CV98" s="168">
        <v>75.7</v>
      </c>
      <c r="CW98" s="168">
        <v>85.7</v>
      </c>
      <c r="CX98" s="178">
        <v>38.1</v>
      </c>
      <c r="CY98" s="166" t="s">
        <v>392</v>
      </c>
      <c r="CZ98" s="166" t="s">
        <v>392</v>
      </c>
      <c r="DA98" s="166" t="s">
        <v>392</v>
      </c>
      <c r="DB98" s="166" t="s">
        <v>392</v>
      </c>
      <c r="DC98" s="166" t="s">
        <v>392</v>
      </c>
      <c r="DD98" s="176">
        <v>2.73</v>
      </c>
      <c r="DE98" s="177" t="s">
        <v>392</v>
      </c>
      <c r="DF98" s="166" t="s">
        <v>392</v>
      </c>
      <c r="DG98" s="168">
        <v>15.6</v>
      </c>
      <c r="DH98" s="166" t="s">
        <v>392</v>
      </c>
      <c r="DI98" s="177" t="s">
        <v>392</v>
      </c>
      <c r="DJ98" s="166">
        <v>4950</v>
      </c>
      <c r="DK98" s="166">
        <v>16700</v>
      </c>
      <c r="DL98" s="166">
        <v>14200</v>
      </c>
      <c r="DM98" s="166">
        <v>279</v>
      </c>
      <c r="DN98" s="166">
        <v>429</v>
      </c>
      <c r="DO98" s="166">
        <v>3900</v>
      </c>
      <c r="DP98" s="166">
        <v>2490</v>
      </c>
      <c r="DQ98" s="168">
        <v>82</v>
      </c>
      <c r="DR98" s="166" t="s">
        <v>392</v>
      </c>
      <c r="DS98" s="166" t="s">
        <v>392</v>
      </c>
      <c r="DT98" s="177" t="s">
        <v>392</v>
      </c>
      <c r="DU98" s="166">
        <v>63300</v>
      </c>
      <c r="DV98" s="166">
        <v>43200</v>
      </c>
      <c r="DW98" s="166" t="s">
        <v>392</v>
      </c>
      <c r="DX98" s="166">
        <v>54500</v>
      </c>
      <c r="DY98" s="20">
        <v>294</v>
      </c>
      <c r="DZ98" s="177" t="s">
        <v>392</v>
      </c>
      <c r="EA98" s="180" t="s">
        <v>392</v>
      </c>
      <c r="EB98" s="166">
        <v>3080</v>
      </c>
      <c r="EC98" s="166">
        <v>8290</v>
      </c>
      <c r="ED98" s="166" t="s">
        <v>392</v>
      </c>
      <c r="EE98" s="166" t="s">
        <v>392</v>
      </c>
      <c r="EF98" s="166" t="s">
        <v>392</v>
      </c>
      <c r="EG98" s="166" t="s">
        <v>392</v>
      </c>
      <c r="EH98" s="20" t="s">
        <v>392</v>
      </c>
      <c r="EI98" s="166" t="s">
        <v>392</v>
      </c>
      <c r="EJ98" s="166" t="s">
        <v>392</v>
      </c>
      <c r="EK98" s="166" t="s">
        <v>392</v>
      </c>
      <c r="EL98" s="166" t="s">
        <v>392</v>
      </c>
      <c r="EM98" s="166" t="s">
        <v>392</v>
      </c>
      <c r="EN98" s="166" t="s">
        <v>392</v>
      </c>
      <c r="EO98" s="177" t="s">
        <v>392</v>
      </c>
      <c r="EP98" s="177" t="s">
        <v>392</v>
      </c>
      <c r="EQ98" s="177" t="s">
        <v>392</v>
      </c>
      <c r="ER98" s="177" t="s">
        <v>392</v>
      </c>
      <c r="ES98" s="177" t="s">
        <v>392</v>
      </c>
      <c r="ET98" s="177" t="s">
        <v>392</v>
      </c>
      <c r="EU98" s="168">
        <v>98</v>
      </c>
      <c r="EV98" s="177">
        <v>635</v>
      </c>
      <c r="EW98" s="177">
        <v>2320</v>
      </c>
      <c r="EX98" s="177">
        <v>2670</v>
      </c>
    </row>
    <row r="99" spans="1:154" x14ac:dyDescent="0.2">
      <c r="A99" s="166" t="s">
        <v>584</v>
      </c>
      <c r="B99" s="167" t="s">
        <v>401</v>
      </c>
      <c r="C99" s="166">
        <v>306</v>
      </c>
      <c r="D99" s="168">
        <v>89.7</v>
      </c>
      <c r="E99" s="168">
        <v>27.1</v>
      </c>
      <c r="F99" s="181">
        <v>27.125</v>
      </c>
      <c r="G99" s="166" t="s">
        <v>392</v>
      </c>
      <c r="H99" s="166" t="s">
        <v>392</v>
      </c>
      <c r="I99" s="166" t="s">
        <v>392</v>
      </c>
      <c r="J99" s="168">
        <v>13.4</v>
      </c>
      <c r="K99" s="169">
        <v>13.375</v>
      </c>
      <c r="L99" s="169" t="s">
        <v>392</v>
      </c>
      <c r="M99" s="166" t="s">
        <v>392</v>
      </c>
      <c r="N99" s="166" t="s">
        <v>392</v>
      </c>
      <c r="O99" s="170">
        <v>1.26</v>
      </c>
      <c r="P99" s="169">
        <v>1.25</v>
      </c>
      <c r="Q99" s="171">
        <v>0.625</v>
      </c>
      <c r="R99" s="170">
        <v>2.2799999999999998</v>
      </c>
      <c r="S99" s="172">
        <v>2.25</v>
      </c>
      <c r="T99" s="166" t="s">
        <v>392</v>
      </c>
      <c r="U99" s="166" t="s">
        <v>392</v>
      </c>
      <c r="V99" s="166" t="s">
        <v>392</v>
      </c>
      <c r="W99" s="173">
        <v>2.78</v>
      </c>
      <c r="X99" s="174">
        <v>3.1875</v>
      </c>
      <c r="Y99" s="175">
        <v>1.4375</v>
      </c>
      <c r="Z99" s="166" t="s">
        <v>392</v>
      </c>
      <c r="AA99" s="166" t="s">
        <v>392</v>
      </c>
      <c r="AB99" s="166" t="s">
        <v>392</v>
      </c>
      <c r="AC99" s="166" t="s">
        <v>392</v>
      </c>
      <c r="AD99" s="166" t="s">
        <v>392</v>
      </c>
      <c r="AE99" s="176">
        <v>2.94</v>
      </c>
      <c r="AF99" s="166" t="s">
        <v>392</v>
      </c>
      <c r="AG99" s="166" t="s">
        <v>392</v>
      </c>
      <c r="AH99" s="168">
        <v>17.100000000000001</v>
      </c>
      <c r="AI99" s="166" t="s">
        <v>392</v>
      </c>
      <c r="AJ99" s="166" t="s">
        <v>392</v>
      </c>
      <c r="AK99" s="166">
        <v>10700</v>
      </c>
      <c r="AL99" s="166">
        <v>922</v>
      </c>
      <c r="AM99" s="166">
        <v>789</v>
      </c>
      <c r="AN99" s="168">
        <v>10.9</v>
      </c>
      <c r="AO99" s="166">
        <v>919</v>
      </c>
      <c r="AP99" s="166">
        <v>214</v>
      </c>
      <c r="AQ99" s="166">
        <v>137</v>
      </c>
      <c r="AR99" s="170">
        <v>3.2</v>
      </c>
      <c r="AS99" s="166" t="s">
        <v>392</v>
      </c>
      <c r="AT99" s="166" t="s">
        <v>392</v>
      </c>
      <c r="AU99" s="166" t="s">
        <v>392</v>
      </c>
      <c r="AV99" s="166">
        <v>117</v>
      </c>
      <c r="AW99" s="166">
        <v>142000</v>
      </c>
      <c r="AX99" s="166" t="s">
        <v>392</v>
      </c>
      <c r="AY99" s="168">
        <v>83.1</v>
      </c>
      <c r="AZ99" s="177">
        <v>635</v>
      </c>
      <c r="BA99" s="177" t="s">
        <v>392</v>
      </c>
      <c r="BB99" s="166" t="s">
        <v>392</v>
      </c>
      <c r="BC99" s="166">
        <v>172</v>
      </c>
      <c r="BD99" s="166">
        <v>459</v>
      </c>
      <c r="BE99" s="166" t="s">
        <v>392</v>
      </c>
      <c r="BF99" s="166" t="s">
        <v>392</v>
      </c>
      <c r="BG99" s="166" t="s">
        <v>392</v>
      </c>
      <c r="BH99" s="166" t="s">
        <v>392</v>
      </c>
      <c r="BI99" s="166" t="s">
        <v>392</v>
      </c>
      <c r="BJ99" s="166" t="s">
        <v>392</v>
      </c>
      <c r="BK99" s="166" t="s">
        <v>392</v>
      </c>
      <c r="BL99" s="166" t="s">
        <v>392</v>
      </c>
      <c r="BM99" s="166" t="s">
        <v>392</v>
      </c>
      <c r="BN99" s="166" t="s">
        <v>392</v>
      </c>
      <c r="BO99" s="166" t="s">
        <v>392</v>
      </c>
      <c r="BP99" s="166" t="s">
        <v>392</v>
      </c>
      <c r="BQ99" s="166" t="s">
        <v>392</v>
      </c>
      <c r="BR99" s="166" t="s">
        <v>392</v>
      </c>
      <c r="BS99" s="166" t="s">
        <v>392</v>
      </c>
      <c r="BT99" s="166" t="s">
        <v>392</v>
      </c>
      <c r="BU99" s="166" t="s">
        <v>392</v>
      </c>
      <c r="BV99" s="166">
        <v>3.81</v>
      </c>
      <c r="BW99" s="166">
        <v>24.8</v>
      </c>
      <c r="BX99" s="177">
        <v>90.6</v>
      </c>
      <c r="BY99" s="177">
        <v>104</v>
      </c>
      <c r="BZ99" s="166" t="s">
        <v>585</v>
      </c>
      <c r="CA99" s="166" t="s">
        <v>585</v>
      </c>
      <c r="CB99" s="166">
        <v>455</v>
      </c>
      <c r="CC99" s="177">
        <v>57900</v>
      </c>
      <c r="CD99" s="166">
        <v>688</v>
      </c>
      <c r="CE99" s="177">
        <v>689</v>
      </c>
      <c r="CF99" s="166" t="s">
        <v>392</v>
      </c>
      <c r="CG99" s="166" t="s">
        <v>392</v>
      </c>
      <c r="CH99" s="166" t="s">
        <v>392</v>
      </c>
      <c r="CI99" s="166">
        <v>340</v>
      </c>
      <c r="CJ99" s="177">
        <v>340</v>
      </c>
      <c r="CK99" s="169" t="s">
        <v>392</v>
      </c>
      <c r="CL99" s="166" t="s">
        <v>392</v>
      </c>
      <c r="CM99" s="166" t="s">
        <v>392</v>
      </c>
      <c r="CN99" s="168">
        <v>32</v>
      </c>
      <c r="CO99" s="177">
        <v>31.8</v>
      </c>
      <c r="CP99" s="177">
        <v>15.9</v>
      </c>
      <c r="CQ99" s="168">
        <v>57.9</v>
      </c>
      <c r="CR99" s="168">
        <v>57.2</v>
      </c>
      <c r="CS99" s="166" t="s">
        <v>392</v>
      </c>
      <c r="CT99" s="166" t="s">
        <v>392</v>
      </c>
      <c r="CU99" s="166" t="s">
        <v>392</v>
      </c>
      <c r="CV99" s="168">
        <v>70.599999999999994</v>
      </c>
      <c r="CW99" s="168">
        <v>81</v>
      </c>
      <c r="CX99" s="178">
        <v>36.5</v>
      </c>
      <c r="CY99" s="166" t="s">
        <v>392</v>
      </c>
      <c r="CZ99" s="166" t="s">
        <v>392</v>
      </c>
      <c r="DA99" s="166" t="s">
        <v>392</v>
      </c>
      <c r="DB99" s="166" t="s">
        <v>392</v>
      </c>
      <c r="DC99" s="166" t="s">
        <v>392</v>
      </c>
      <c r="DD99" s="176">
        <v>2.94</v>
      </c>
      <c r="DE99" s="177" t="s">
        <v>392</v>
      </c>
      <c r="DF99" s="166" t="s">
        <v>392</v>
      </c>
      <c r="DG99" s="168">
        <v>17.100000000000001</v>
      </c>
      <c r="DH99" s="166" t="s">
        <v>392</v>
      </c>
      <c r="DI99" s="177" t="s">
        <v>392</v>
      </c>
      <c r="DJ99" s="166">
        <v>4450</v>
      </c>
      <c r="DK99" s="166">
        <v>15100</v>
      </c>
      <c r="DL99" s="166">
        <v>12900</v>
      </c>
      <c r="DM99" s="166">
        <v>277</v>
      </c>
      <c r="DN99" s="166">
        <v>383</v>
      </c>
      <c r="DO99" s="166">
        <v>3510</v>
      </c>
      <c r="DP99" s="166">
        <v>2250</v>
      </c>
      <c r="DQ99" s="168">
        <v>81.3</v>
      </c>
      <c r="DR99" s="166" t="s">
        <v>392</v>
      </c>
      <c r="DS99" s="166" t="s">
        <v>392</v>
      </c>
      <c r="DT99" s="177" t="s">
        <v>392</v>
      </c>
      <c r="DU99" s="166">
        <v>48700</v>
      </c>
      <c r="DV99" s="166">
        <v>38100</v>
      </c>
      <c r="DW99" s="166" t="s">
        <v>392</v>
      </c>
      <c r="DX99" s="166">
        <v>53600</v>
      </c>
      <c r="DY99" s="20">
        <v>264</v>
      </c>
      <c r="DZ99" s="177" t="s">
        <v>392</v>
      </c>
      <c r="EA99" s="180" t="s">
        <v>392</v>
      </c>
      <c r="EB99" s="166">
        <v>2820</v>
      </c>
      <c r="EC99" s="166">
        <v>7520</v>
      </c>
      <c r="ED99" s="166" t="s">
        <v>392</v>
      </c>
      <c r="EE99" s="166" t="s">
        <v>392</v>
      </c>
      <c r="EF99" s="166" t="s">
        <v>392</v>
      </c>
      <c r="EG99" s="166" t="s">
        <v>392</v>
      </c>
      <c r="EH99" s="20" t="s">
        <v>392</v>
      </c>
      <c r="EI99" s="166" t="s">
        <v>392</v>
      </c>
      <c r="EJ99" s="166" t="s">
        <v>392</v>
      </c>
      <c r="EK99" s="166" t="s">
        <v>392</v>
      </c>
      <c r="EL99" s="166" t="s">
        <v>392</v>
      </c>
      <c r="EM99" s="166" t="s">
        <v>392</v>
      </c>
      <c r="EN99" s="166" t="s">
        <v>392</v>
      </c>
      <c r="EO99" s="177" t="s">
        <v>392</v>
      </c>
      <c r="EP99" s="177" t="s">
        <v>392</v>
      </c>
      <c r="EQ99" s="177" t="s">
        <v>392</v>
      </c>
      <c r="ER99" s="177" t="s">
        <v>392</v>
      </c>
      <c r="ES99" s="177" t="s">
        <v>392</v>
      </c>
      <c r="ET99" s="177" t="s">
        <v>392</v>
      </c>
      <c r="EU99" s="177">
        <v>96.8</v>
      </c>
      <c r="EV99" s="177">
        <v>630</v>
      </c>
      <c r="EW99" s="177">
        <v>2300</v>
      </c>
      <c r="EX99" s="177">
        <v>2640</v>
      </c>
    </row>
    <row r="100" spans="1:154" x14ac:dyDescent="0.2">
      <c r="A100" s="166" t="s">
        <v>586</v>
      </c>
      <c r="B100" s="167" t="s">
        <v>401</v>
      </c>
      <c r="C100" s="166">
        <v>279</v>
      </c>
      <c r="D100" s="168">
        <v>81.900000000000006</v>
      </c>
      <c r="E100" s="168">
        <v>26.7</v>
      </c>
      <c r="F100" s="181">
        <v>26.75</v>
      </c>
      <c r="G100" s="166" t="s">
        <v>392</v>
      </c>
      <c r="H100" s="166" t="s">
        <v>392</v>
      </c>
      <c r="I100" s="166" t="s">
        <v>392</v>
      </c>
      <c r="J100" s="168">
        <v>13.3</v>
      </c>
      <c r="K100" s="169">
        <v>13.25</v>
      </c>
      <c r="L100" s="169" t="s">
        <v>392</v>
      </c>
      <c r="M100" s="166" t="s">
        <v>392</v>
      </c>
      <c r="N100" s="166" t="s">
        <v>392</v>
      </c>
      <c r="O100" s="170">
        <v>1.1599999999999999</v>
      </c>
      <c r="P100" s="169">
        <v>1.1875</v>
      </c>
      <c r="Q100" s="171">
        <v>0.625</v>
      </c>
      <c r="R100" s="170">
        <v>2.09</v>
      </c>
      <c r="S100" s="172">
        <v>2.0625</v>
      </c>
      <c r="T100" s="166" t="s">
        <v>392</v>
      </c>
      <c r="U100" s="166" t="s">
        <v>392</v>
      </c>
      <c r="V100" s="166" t="s">
        <v>392</v>
      </c>
      <c r="W100" s="173">
        <v>2.59</v>
      </c>
      <c r="X100" s="174">
        <v>3</v>
      </c>
      <c r="Y100" s="175">
        <v>1.4375</v>
      </c>
      <c r="Z100" s="166" t="s">
        <v>392</v>
      </c>
      <c r="AA100" s="166" t="s">
        <v>392</v>
      </c>
      <c r="AB100" s="166" t="s">
        <v>392</v>
      </c>
      <c r="AC100" s="166" t="s">
        <v>392</v>
      </c>
      <c r="AD100" s="166" t="s">
        <v>392</v>
      </c>
      <c r="AE100" s="176">
        <v>3.18</v>
      </c>
      <c r="AF100" s="166" t="s">
        <v>392</v>
      </c>
      <c r="AG100" s="166" t="s">
        <v>392</v>
      </c>
      <c r="AH100" s="168">
        <v>18.600000000000001</v>
      </c>
      <c r="AI100" s="166" t="s">
        <v>392</v>
      </c>
      <c r="AJ100" s="166" t="s">
        <v>392</v>
      </c>
      <c r="AK100" s="166">
        <v>9600</v>
      </c>
      <c r="AL100" s="166">
        <v>835</v>
      </c>
      <c r="AM100" s="166">
        <v>718</v>
      </c>
      <c r="AN100" s="168">
        <v>10.8</v>
      </c>
      <c r="AO100" s="166">
        <v>823</v>
      </c>
      <c r="AP100" s="166">
        <v>193</v>
      </c>
      <c r="AQ100" s="166">
        <v>124</v>
      </c>
      <c r="AR100" s="170">
        <v>3.17</v>
      </c>
      <c r="AS100" s="166" t="s">
        <v>392</v>
      </c>
      <c r="AT100" s="166" t="s">
        <v>392</v>
      </c>
      <c r="AU100" s="166" t="s">
        <v>392</v>
      </c>
      <c r="AV100" s="168">
        <v>90.5</v>
      </c>
      <c r="AW100" s="166">
        <v>125000</v>
      </c>
      <c r="AX100" s="166" t="s">
        <v>392</v>
      </c>
      <c r="AY100" s="168">
        <v>81.8</v>
      </c>
      <c r="AZ100" s="177">
        <v>569</v>
      </c>
      <c r="BA100" s="177" t="s">
        <v>392</v>
      </c>
      <c r="BB100" s="166" t="s">
        <v>392</v>
      </c>
      <c r="BC100" s="166">
        <v>156</v>
      </c>
      <c r="BD100" s="166">
        <v>416</v>
      </c>
      <c r="BE100" s="166" t="s">
        <v>392</v>
      </c>
      <c r="BF100" s="166" t="s">
        <v>392</v>
      </c>
      <c r="BG100" s="166" t="s">
        <v>392</v>
      </c>
      <c r="BH100" s="166" t="s">
        <v>392</v>
      </c>
      <c r="BI100" s="166" t="s">
        <v>392</v>
      </c>
      <c r="BJ100" s="166" t="s">
        <v>392</v>
      </c>
      <c r="BK100" s="166" t="s">
        <v>392</v>
      </c>
      <c r="BL100" s="166" t="s">
        <v>392</v>
      </c>
      <c r="BM100" s="166" t="s">
        <v>392</v>
      </c>
      <c r="BN100" s="166" t="s">
        <v>392</v>
      </c>
      <c r="BO100" s="166" t="s">
        <v>392</v>
      </c>
      <c r="BP100" s="166" t="s">
        <v>392</v>
      </c>
      <c r="BQ100" s="166" t="s">
        <v>392</v>
      </c>
      <c r="BR100" s="166" t="s">
        <v>392</v>
      </c>
      <c r="BS100" s="166" t="s">
        <v>392</v>
      </c>
      <c r="BT100" s="166" t="s">
        <v>392</v>
      </c>
      <c r="BU100" s="166" t="s">
        <v>392</v>
      </c>
      <c r="BV100" s="166">
        <v>3.76</v>
      </c>
      <c r="BW100" s="166">
        <v>24.6</v>
      </c>
      <c r="BX100" s="177">
        <v>89.7</v>
      </c>
      <c r="BY100" s="177">
        <v>103</v>
      </c>
      <c r="BZ100" s="166" t="s">
        <v>587</v>
      </c>
      <c r="CA100" s="166" t="s">
        <v>587</v>
      </c>
      <c r="CB100" s="166">
        <v>415</v>
      </c>
      <c r="CC100" s="177">
        <v>52800</v>
      </c>
      <c r="CD100" s="166">
        <v>678</v>
      </c>
      <c r="CE100" s="177">
        <v>679</v>
      </c>
      <c r="CF100" s="166" t="s">
        <v>392</v>
      </c>
      <c r="CG100" s="166" t="s">
        <v>392</v>
      </c>
      <c r="CH100" s="166" t="s">
        <v>392</v>
      </c>
      <c r="CI100" s="166">
        <v>338</v>
      </c>
      <c r="CJ100" s="177">
        <v>337</v>
      </c>
      <c r="CK100" s="169" t="s">
        <v>392</v>
      </c>
      <c r="CL100" s="166" t="s">
        <v>392</v>
      </c>
      <c r="CM100" s="166" t="s">
        <v>392</v>
      </c>
      <c r="CN100" s="168">
        <v>29.5</v>
      </c>
      <c r="CO100" s="177">
        <v>30.2</v>
      </c>
      <c r="CP100" s="177">
        <v>15.9</v>
      </c>
      <c r="CQ100" s="168">
        <v>53.1</v>
      </c>
      <c r="CR100" s="168">
        <v>52.4</v>
      </c>
      <c r="CS100" s="166" t="s">
        <v>392</v>
      </c>
      <c r="CT100" s="166" t="s">
        <v>392</v>
      </c>
      <c r="CU100" s="166" t="s">
        <v>392</v>
      </c>
      <c r="CV100" s="168">
        <v>65.8</v>
      </c>
      <c r="CW100" s="168">
        <v>76.2</v>
      </c>
      <c r="CX100" s="178">
        <v>36.5</v>
      </c>
      <c r="CY100" s="166" t="s">
        <v>392</v>
      </c>
      <c r="CZ100" s="166" t="s">
        <v>392</v>
      </c>
      <c r="DA100" s="166" t="s">
        <v>392</v>
      </c>
      <c r="DB100" s="166" t="s">
        <v>392</v>
      </c>
      <c r="DC100" s="166" t="s">
        <v>392</v>
      </c>
      <c r="DD100" s="176">
        <v>3.18</v>
      </c>
      <c r="DE100" s="177" t="s">
        <v>392</v>
      </c>
      <c r="DF100" s="166" t="s">
        <v>392</v>
      </c>
      <c r="DG100" s="168">
        <v>18.600000000000001</v>
      </c>
      <c r="DH100" s="166" t="s">
        <v>392</v>
      </c>
      <c r="DI100" s="177" t="s">
        <v>392</v>
      </c>
      <c r="DJ100" s="166">
        <v>4000</v>
      </c>
      <c r="DK100" s="166">
        <v>13700</v>
      </c>
      <c r="DL100" s="166">
        <v>11800</v>
      </c>
      <c r="DM100" s="166">
        <v>274</v>
      </c>
      <c r="DN100" s="166">
        <v>343</v>
      </c>
      <c r="DO100" s="166">
        <v>3160</v>
      </c>
      <c r="DP100" s="166">
        <v>2030</v>
      </c>
      <c r="DQ100" s="168">
        <v>80.5</v>
      </c>
      <c r="DR100" s="166" t="s">
        <v>392</v>
      </c>
      <c r="DS100" s="166" t="s">
        <v>392</v>
      </c>
      <c r="DT100" s="177" t="s">
        <v>392</v>
      </c>
      <c r="DU100" s="166">
        <v>37700</v>
      </c>
      <c r="DV100" s="166">
        <v>33600</v>
      </c>
      <c r="DW100" s="166" t="s">
        <v>392</v>
      </c>
      <c r="DX100" s="166">
        <v>52800</v>
      </c>
      <c r="DY100" s="20">
        <v>237</v>
      </c>
      <c r="DZ100" s="177" t="s">
        <v>392</v>
      </c>
      <c r="EA100" s="180" t="s">
        <v>392</v>
      </c>
      <c r="EB100" s="166">
        <v>2560</v>
      </c>
      <c r="EC100" s="166">
        <v>6820</v>
      </c>
      <c r="ED100" s="166" t="s">
        <v>392</v>
      </c>
      <c r="EE100" s="166" t="s">
        <v>392</v>
      </c>
      <c r="EF100" s="166" t="s">
        <v>392</v>
      </c>
      <c r="EG100" s="166" t="s">
        <v>392</v>
      </c>
      <c r="EH100" s="20" t="s">
        <v>392</v>
      </c>
      <c r="EI100" s="166" t="s">
        <v>392</v>
      </c>
      <c r="EJ100" s="166" t="s">
        <v>392</v>
      </c>
      <c r="EK100" s="166" t="s">
        <v>392</v>
      </c>
      <c r="EL100" s="166" t="s">
        <v>392</v>
      </c>
      <c r="EM100" s="166" t="s">
        <v>392</v>
      </c>
      <c r="EN100" s="166" t="s">
        <v>392</v>
      </c>
      <c r="EO100" s="177" t="s">
        <v>392</v>
      </c>
      <c r="EP100" s="177" t="s">
        <v>392</v>
      </c>
      <c r="EQ100" s="177" t="s">
        <v>392</v>
      </c>
      <c r="ER100" s="177" t="s">
        <v>392</v>
      </c>
      <c r="ES100" s="177" t="s">
        <v>392</v>
      </c>
      <c r="ET100" s="177" t="s">
        <v>392</v>
      </c>
      <c r="EU100" s="177">
        <v>95.5</v>
      </c>
      <c r="EV100" s="177">
        <v>625</v>
      </c>
      <c r="EW100" s="177">
        <v>2280</v>
      </c>
      <c r="EX100" s="177">
        <v>2620</v>
      </c>
    </row>
    <row r="101" spans="1:154" x14ac:dyDescent="0.2">
      <c r="A101" s="166" t="s">
        <v>588</v>
      </c>
      <c r="B101" s="167" t="s">
        <v>204</v>
      </c>
      <c r="C101" s="166">
        <v>250</v>
      </c>
      <c r="D101" s="168">
        <v>73.5</v>
      </c>
      <c r="E101" s="168">
        <v>26.3</v>
      </c>
      <c r="F101" s="181">
        <v>26.375</v>
      </c>
      <c r="G101" s="166" t="s">
        <v>392</v>
      </c>
      <c r="H101" s="166" t="s">
        <v>392</v>
      </c>
      <c r="I101" s="166" t="s">
        <v>392</v>
      </c>
      <c r="J101" s="168">
        <v>13.2</v>
      </c>
      <c r="K101" s="169">
        <v>13.125</v>
      </c>
      <c r="L101" s="169" t="s">
        <v>392</v>
      </c>
      <c r="M101" s="166" t="s">
        <v>392</v>
      </c>
      <c r="N101" s="166" t="s">
        <v>392</v>
      </c>
      <c r="O101" s="170">
        <v>1.04</v>
      </c>
      <c r="P101" s="169">
        <v>1.0625</v>
      </c>
      <c r="Q101" s="171">
        <v>0.5625</v>
      </c>
      <c r="R101" s="170">
        <v>1.89</v>
      </c>
      <c r="S101" s="172">
        <v>1.875</v>
      </c>
      <c r="T101" s="166" t="s">
        <v>392</v>
      </c>
      <c r="U101" s="166" t="s">
        <v>392</v>
      </c>
      <c r="V101" s="166" t="s">
        <v>392</v>
      </c>
      <c r="W101" s="173">
        <v>2.39</v>
      </c>
      <c r="X101" s="174">
        <v>2.8125</v>
      </c>
      <c r="Y101" s="175">
        <v>1.375</v>
      </c>
      <c r="Z101" s="166" t="s">
        <v>392</v>
      </c>
      <c r="AA101" s="166" t="s">
        <v>392</v>
      </c>
      <c r="AB101" s="166" t="s">
        <v>392</v>
      </c>
      <c r="AC101" s="166" t="s">
        <v>392</v>
      </c>
      <c r="AD101" s="166" t="s">
        <v>392</v>
      </c>
      <c r="AE101" s="176">
        <v>3.49</v>
      </c>
      <c r="AF101" s="166" t="s">
        <v>392</v>
      </c>
      <c r="AG101" s="166" t="s">
        <v>392</v>
      </c>
      <c r="AH101" s="168">
        <v>20.7</v>
      </c>
      <c r="AI101" s="166" t="s">
        <v>392</v>
      </c>
      <c r="AJ101" s="166" t="s">
        <v>392</v>
      </c>
      <c r="AK101" s="166">
        <v>8490</v>
      </c>
      <c r="AL101" s="166">
        <v>744</v>
      </c>
      <c r="AM101" s="166">
        <v>644</v>
      </c>
      <c r="AN101" s="168">
        <v>10.7</v>
      </c>
      <c r="AO101" s="166">
        <v>724</v>
      </c>
      <c r="AP101" s="166">
        <v>171</v>
      </c>
      <c r="AQ101" s="166">
        <v>110</v>
      </c>
      <c r="AR101" s="170">
        <v>3.14</v>
      </c>
      <c r="AS101" s="166" t="s">
        <v>392</v>
      </c>
      <c r="AT101" s="166" t="s">
        <v>392</v>
      </c>
      <c r="AU101" s="166" t="s">
        <v>392</v>
      </c>
      <c r="AV101" s="168">
        <v>66.599999999999994</v>
      </c>
      <c r="AW101" s="166">
        <v>108000</v>
      </c>
      <c r="AX101" s="166" t="s">
        <v>392</v>
      </c>
      <c r="AY101" s="168">
        <v>80.599999999999994</v>
      </c>
      <c r="AZ101" s="177">
        <v>502</v>
      </c>
      <c r="BA101" s="177" t="s">
        <v>392</v>
      </c>
      <c r="BB101" s="166" t="s">
        <v>392</v>
      </c>
      <c r="BC101" s="166">
        <v>140</v>
      </c>
      <c r="BD101" s="166">
        <v>370</v>
      </c>
      <c r="BE101" s="166" t="s">
        <v>392</v>
      </c>
      <c r="BF101" s="166" t="s">
        <v>392</v>
      </c>
      <c r="BG101" s="166" t="s">
        <v>392</v>
      </c>
      <c r="BH101" s="166" t="s">
        <v>392</v>
      </c>
      <c r="BI101" s="166" t="s">
        <v>392</v>
      </c>
      <c r="BJ101" s="166" t="s">
        <v>392</v>
      </c>
      <c r="BK101" s="166" t="s">
        <v>392</v>
      </c>
      <c r="BL101" s="166" t="s">
        <v>392</v>
      </c>
      <c r="BM101" s="166" t="s">
        <v>392</v>
      </c>
      <c r="BN101" s="166" t="s">
        <v>392</v>
      </c>
      <c r="BO101" s="166" t="s">
        <v>392</v>
      </c>
      <c r="BP101" s="166" t="s">
        <v>392</v>
      </c>
      <c r="BQ101" s="166" t="s">
        <v>392</v>
      </c>
      <c r="BR101" s="166" t="s">
        <v>392</v>
      </c>
      <c r="BS101" s="166" t="s">
        <v>392</v>
      </c>
      <c r="BT101" s="166" t="s">
        <v>392</v>
      </c>
      <c r="BU101" s="166" t="s">
        <v>392</v>
      </c>
      <c r="BV101" s="166">
        <v>3.71</v>
      </c>
      <c r="BW101" s="166">
        <v>24.4</v>
      </c>
      <c r="BX101" s="177">
        <v>88.8</v>
      </c>
      <c r="BY101" s="177">
        <v>102</v>
      </c>
      <c r="BZ101" s="166" t="s">
        <v>589</v>
      </c>
      <c r="CA101" s="166" t="s">
        <v>589</v>
      </c>
      <c r="CB101" s="166">
        <v>372</v>
      </c>
      <c r="CC101" s="177">
        <v>47400</v>
      </c>
      <c r="CD101" s="166">
        <v>668</v>
      </c>
      <c r="CE101" s="177">
        <v>670</v>
      </c>
      <c r="CF101" s="166" t="s">
        <v>392</v>
      </c>
      <c r="CG101" s="166" t="s">
        <v>392</v>
      </c>
      <c r="CH101" s="166" t="s">
        <v>392</v>
      </c>
      <c r="CI101" s="166">
        <v>335</v>
      </c>
      <c r="CJ101" s="177">
        <v>333</v>
      </c>
      <c r="CK101" s="169" t="s">
        <v>392</v>
      </c>
      <c r="CL101" s="166" t="s">
        <v>392</v>
      </c>
      <c r="CM101" s="166" t="s">
        <v>392</v>
      </c>
      <c r="CN101" s="168">
        <v>26.4</v>
      </c>
      <c r="CO101" s="168">
        <v>27</v>
      </c>
      <c r="CP101" s="177">
        <v>14.3</v>
      </c>
      <c r="CQ101" s="168">
        <v>48</v>
      </c>
      <c r="CR101" s="168">
        <v>47.6</v>
      </c>
      <c r="CS101" s="166" t="s">
        <v>392</v>
      </c>
      <c r="CT101" s="166" t="s">
        <v>392</v>
      </c>
      <c r="CU101" s="166" t="s">
        <v>392</v>
      </c>
      <c r="CV101" s="168">
        <v>60.7</v>
      </c>
      <c r="CW101" s="168">
        <v>71.400000000000006</v>
      </c>
      <c r="CX101" s="178">
        <v>34.9</v>
      </c>
      <c r="CY101" s="166" t="s">
        <v>392</v>
      </c>
      <c r="CZ101" s="166" t="s">
        <v>392</v>
      </c>
      <c r="DA101" s="166" t="s">
        <v>392</v>
      </c>
      <c r="DB101" s="166" t="s">
        <v>392</v>
      </c>
      <c r="DC101" s="166" t="s">
        <v>392</v>
      </c>
      <c r="DD101" s="176">
        <v>3.49</v>
      </c>
      <c r="DE101" s="177" t="s">
        <v>392</v>
      </c>
      <c r="DF101" s="166" t="s">
        <v>392</v>
      </c>
      <c r="DG101" s="168">
        <v>20.7</v>
      </c>
      <c r="DH101" s="166" t="s">
        <v>392</v>
      </c>
      <c r="DI101" s="177" t="s">
        <v>392</v>
      </c>
      <c r="DJ101" s="166">
        <v>3530</v>
      </c>
      <c r="DK101" s="166">
        <v>12200</v>
      </c>
      <c r="DL101" s="166">
        <v>10600</v>
      </c>
      <c r="DM101" s="166">
        <v>272</v>
      </c>
      <c r="DN101" s="166">
        <v>301</v>
      </c>
      <c r="DO101" s="166">
        <v>2800</v>
      </c>
      <c r="DP101" s="166">
        <v>1800</v>
      </c>
      <c r="DQ101" s="168">
        <v>79.8</v>
      </c>
      <c r="DR101" s="166" t="s">
        <v>392</v>
      </c>
      <c r="DS101" s="166" t="s">
        <v>392</v>
      </c>
      <c r="DT101" s="177" t="s">
        <v>392</v>
      </c>
      <c r="DU101" s="166">
        <v>27700</v>
      </c>
      <c r="DV101" s="166">
        <v>29000</v>
      </c>
      <c r="DW101" s="166" t="s">
        <v>392</v>
      </c>
      <c r="DX101" s="166">
        <v>52000</v>
      </c>
      <c r="DY101" s="20">
        <v>209</v>
      </c>
      <c r="DZ101" s="177" t="s">
        <v>392</v>
      </c>
      <c r="EA101" s="180" t="s">
        <v>392</v>
      </c>
      <c r="EB101" s="166">
        <v>2290</v>
      </c>
      <c r="EC101" s="166">
        <v>6060</v>
      </c>
      <c r="ED101" s="166" t="s">
        <v>392</v>
      </c>
      <c r="EE101" s="166" t="s">
        <v>392</v>
      </c>
      <c r="EF101" s="166" t="s">
        <v>392</v>
      </c>
      <c r="EG101" s="166" t="s">
        <v>392</v>
      </c>
      <c r="EH101" s="20" t="s">
        <v>392</v>
      </c>
      <c r="EI101" s="166" t="s">
        <v>392</v>
      </c>
      <c r="EJ101" s="166" t="s">
        <v>392</v>
      </c>
      <c r="EK101" s="166" t="s">
        <v>392</v>
      </c>
      <c r="EL101" s="166" t="s">
        <v>392</v>
      </c>
      <c r="EM101" s="166" t="s">
        <v>392</v>
      </c>
      <c r="EN101" s="166" t="s">
        <v>392</v>
      </c>
      <c r="EO101" s="177" t="s">
        <v>392</v>
      </c>
      <c r="EP101" s="177" t="s">
        <v>392</v>
      </c>
      <c r="EQ101" s="177" t="s">
        <v>392</v>
      </c>
      <c r="ER101" s="177" t="s">
        <v>392</v>
      </c>
      <c r="ES101" s="177" t="s">
        <v>392</v>
      </c>
      <c r="ET101" s="177" t="s">
        <v>392</v>
      </c>
      <c r="EU101" s="177">
        <v>94.2</v>
      </c>
      <c r="EV101" s="177">
        <v>620</v>
      </c>
      <c r="EW101" s="177">
        <v>2260</v>
      </c>
      <c r="EX101" s="177">
        <v>2590</v>
      </c>
    </row>
    <row r="102" spans="1:154" x14ac:dyDescent="0.2">
      <c r="A102" s="166" t="s">
        <v>590</v>
      </c>
      <c r="B102" s="167" t="s">
        <v>204</v>
      </c>
      <c r="C102" s="166">
        <v>229</v>
      </c>
      <c r="D102" s="168">
        <v>67.2</v>
      </c>
      <c r="E102" s="168">
        <v>26</v>
      </c>
      <c r="F102" s="181">
        <v>26</v>
      </c>
      <c r="G102" s="166" t="s">
        <v>392</v>
      </c>
      <c r="H102" s="166" t="s">
        <v>392</v>
      </c>
      <c r="I102" s="166" t="s">
        <v>392</v>
      </c>
      <c r="J102" s="168">
        <v>13.1</v>
      </c>
      <c r="K102" s="169">
        <v>13.125</v>
      </c>
      <c r="L102" s="169" t="s">
        <v>392</v>
      </c>
      <c r="M102" s="166" t="s">
        <v>392</v>
      </c>
      <c r="N102" s="166" t="s">
        <v>392</v>
      </c>
      <c r="O102" s="179">
        <v>0.96</v>
      </c>
      <c r="P102" s="169">
        <v>0.9375</v>
      </c>
      <c r="Q102" s="171">
        <v>0.5</v>
      </c>
      <c r="R102" s="170">
        <v>1.73</v>
      </c>
      <c r="S102" s="172">
        <v>1.75</v>
      </c>
      <c r="T102" s="166" t="s">
        <v>392</v>
      </c>
      <c r="U102" s="166" t="s">
        <v>392</v>
      </c>
      <c r="V102" s="166" t="s">
        <v>392</v>
      </c>
      <c r="W102" s="173">
        <v>2.23</v>
      </c>
      <c r="X102" s="174">
        <v>2.625</v>
      </c>
      <c r="Y102" s="175">
        <v>1.3125</v>
      </c>
      <c r="Z102" s="166" t="s">
        <v>392</v>
      </c>
      <c r="AA102" s="166" t="s">
        <v>392</v>
      </c>
      <c r="AB102" s="166" t="s">
        <v>392</v>
      </c>
      <c r="AC102" s="166" t="s">
        <v>392</v>
      </c>
      <c r="AD102" s="166" t="s">
        <v>392</v>
      </c>
      <c r="AE102" s="176">
        <v>3.79</v>
      </c>
      <c r="AF102" s="166" t="s">
        <v>392</v>
      </c>
      <c r="AG102" s="166" t="s">
        <v>392</v>
      </c>
      <c r="AH102" s="168">
        <v>22.5</v>
      </c>
      <c r="AI102" s="166" t="s">
        <v>392</v>
      </c>
      <c r="AJ102" s="166" t="s">
        <v>392</v>
      </c>
      <c r="AK102" s="166">
        <v>7650</v>
      </c>
      <c r="AL102" s="166">
        <v>675</v>
      </c>
      <c r="AM102" s="166">
        <v>588</v>
      </c>
      <c r="AN102" s="168">
        <v>10.7</v>
      </c>
      <c r="AO102" s="166">
        <v>651</v>
      </c>
      <c r="AP102" s="166">
        <v>154</v>
      </c>
      <c r="AQ102" s="168">
        <v>99.4</v>
      </c>
      <c r="AR102" s="170">
        <v>3.11</v>
      </c>
      <c r="AS102" s="166" t="s">
        <v>392</v>
      </c>
      <c r="AT102" s="166" t="s">
        <v>392</v>
      </c>
      <c r="AU102" s="166" t="s">
        <v>392</v>
      </c>
      <c r="AV102" s="168">
        <v>51.3</v>
      </c>
      <c r="AW102" s="166">
        <v>96100</v>
      </c>
      <c r="AX102" s="166" t="s">
        <v>392</v>
      </c>
      <c r="AY102" s="168">
        <v>79.5</v>
      </c>
      <c r="AZ102" s="177">
        <v>450</v>
      </c>
      <c r="BA102" s="177" t="s">
        <v>392</v>
      </c>
      <c r="BB102" s="166" t="s">
        <v>392</v>
      </c>
      <c r="BC102" s="166">
        <v>127</v>
      </c>
      <c r="BD102" s="166">
        <v>336</v>
      </c>
      <c r="BE102" s="166" t="s">
        <v>392</v>
      </c>
      <c r="BF102" s="166" t="s">
        <v>392</v>
      </c>
      <c r="BG102" s="166" t="s">
        <v>392</v>
      </c>
      <c r="BH102" s="166" t="s">
        <v>392</v>
      </c>
      <c r="BI102" s="166" t="s">
        <v>392</v>
      </c>
      <c r="BJ102" s="166" t="s">
        <v>392</v>
      </c>
      <c r="BK102" s="166" t="s">
        <v>392</v>
      </c>
      <c r="BL102" s="166" t="s">
        <v>392</v>
      </c>
      <c r="BM102" s="166" t="s">
        <v>392</v>
      </c>
      <c r="BN102" s="166" t="s">
        <v>392</v>
      </c>
      <c r="BO102" s="166" t="s">
        <v>392</v>
      </c>
      <c r="BP102" s="166" t="s">
        <v>392</v>
      </c>
      <c r="BQ102" s="166" t="s">
        <v>392</v>
      </c>
      <c r="BR102" s="166" t="s">
        <v>392</v>
      </c>
      <c r="BS102" s="166" t="s">
        <v>392</v>
      </c>
      <c r="BT102" s="166" t="s">
        <v>392</v>
      </c>
      <c r="BU102" s="166" t="s">
        <v>392</v>
      </c>
      <c r="BV102" s="166">
        <v>3.67</v>
      </c>
      <c r="BW102" s="166">
        <v>24.3</v>
      </c>
      <c r="BX102" s="177">
        <v>88.9</v>
      </c>
      <c r="BY102" s="177">
        <v>102</v>
      </c>
      <c r="BZ102" s="166" t="s">
        <v>591</v>
      </c>
      <c r="CA102" s="166" t="s">
        <v>591</v>
      </c>
      <c r="CB102" s="166">
        <v>341</v>
      </c>
      <c r="CC102" s="177">
        <v>43400</v>
      </c>
      <c r="CD102" s="166">
        <v>660</v>
      </c>
      <c r="CE102" s="177">
        <v>660</v>
      </c>
      <c r="CF102" s="166" t="s">
        <v>392</v>
      </c>
      <c r="CG102" s="166" t="s">
        <v>392</v>
      </c>
      <c r="CH102" s="166" t="s">
        <v>392</v>
      </c>
      <c r="CI102" s="166">
        <v>333</v>
      </c>
      <c r="CJ102" s="177">
        <v>333</v>
      </c>
      <c r="CK102" s="169" t="s">
        <v>392</v>
      </c>
      <c r="CL102" s="166" t="s">
        <v>392</v>
      </c>
      <c r="CM102" s="166" t="s">
        <v>392</v>
      </c>
      <c r="CN102" s="168">
        <v>24.4</v>
      </c>
      <c r="CO102" s="177">
        <v>23.8</v>
      </c>
      <c r="CP102" s="177">
        <v>12.7</v>
      </c>
      <c r="CQ102" s="168">
        <v>43.9</v>
      </c>
      <c r="CR102" s="168">
        <v>44.4</v>
      </c>
      <c r="CS102" s="166" t="s">
        <v>392</v>
      </c>
      <c r="CT102" s="166" t="s">
        <v>392</v>
      </c>
      <c r="CU102" s="166" t="s">
        <v>392</v>
      </c>
      <c r="CV102" s="168">
        <v>56.6</v>
      </c>
      <c r="CW102" s="168">
        <v>66.7</v>
      </c>
      <c r="CX102" s="178">
        <v>33.299999999999997</v>
      </c>
      <c r="CY102" s="166" t="s">
        <v>392</v>
      </c>
      <c r="CZ102" s="166" t="s">
        <v>392</v>
      </c>
      <c r="DA102" s="166" t="s">
        <v>392</v>
      </c>
      <c r="DB102" s="166" t="s">
        <v>392</v>
      </c>
      <c r="DC102" s="166" t="s">
        <v>392</v>
      </c>
      <c r="DD102" s="176">
        <v>3.79</v>
      </c>
      <c r="DE102" s="177" t="s">
        <v>392</v>
      </c>
      <c r="DF102" s="166" t="s">
        <v>392</v>
      </c>
      <c r="DG102" s="168">
        <v>22.5</v>
      </c>
      <c r="DH102" s="166" t="s">
        <v>392</v>
      </c>
      <c r="DI102" s="177" t="s">
        <v>392</v>
      </c>
      <c r="DJ102" s="166">
        <v>3180</v>
      </c>
      <c r="DK102" s="166">
        <v>11100</v>
      </c>
      <c r="DL102" s="166">
        <v>9640</v>
      </c>
      <c r="DM102" s="166">
        <v>272</v>
      </c>
      <c r="DN102" s="166">
        <v>271</v>
      </c>
      <c r="DO102" s="166">
        <v>2520</v>
      </c>
      <c r="DP102" s="166">
        <v>1630</v>
      </c>
      <c r="DQ102" s="168">
        <v>79</v>
      </c>
      <c r="DR102" s="166" t="s">
        <v>392</v>
      </c>
      <c r="DS102" s="166" t="s">
        <v>392</v>
      </c>
      <c r="DT102" s="177" t="s">
        <v>392</v>
      </c>
      <c r="DU102" s="166">
        <v>21400</v>
      </c>
      <c r="DV102" s="166">
        <v>25800</v>
      </c>
      <c r="DW102" s="166" t="s">
        <v>392</v>
      </c>
      <c r="DX102" s="166">
        <v>51300</v>
      </c>
      <c r="DY102" s="20">
        <v>187</v>
      </c>
      <c r="DZ102" s="177" t="s">
        <v>392</v>
      </c>
      <c r="EA102" s="180" t="s">
        <v>392</v>
      </c>
      <c r="EB102" s="166">
        <v>2080</v>
      </c>
      <c r="EC102" s="166">
        <v>5510</v>
      </c>
      <c r="ED102" s="166" t="s">
        <v>392</v>
      </c>
      <c r="EE102" s="166" t="s">
        <v>392</v>
      </c>
      <c r="EF102" s="166" t="s">
        <v>392</v>
      </c>
      <c r="EG102" s="166" t="s">
        <v>392</v>
      </c>
      <c r="EH102" s="20" t="s">
        <v>392</v>
      </c>
      <c r="EI102" s="166" t="s">
        <v>392</v>
      </c>
      <c r="EJ102" s="166" t="s">
        <v>392</v>
      </c>
      <c r="EK102" s="166" t="s">
        <v>392</v>
      </c>
      <c r="EL102" s="166" t="s">
        <v>392</v>
      </c>
      <c r="EM102" s="166" t="s">
        <v>392</v>
      </c>
      <c r="EN102" s="166" t="s">
        <v>392</v>
      </c>
      <c r="EO102" s="177" t="s">
        <v>392</v>
      </c>
      <c r="EP102" s="177" t="s">
        <v>392</v>
      </c>
      <c r="EQ102" s="177" t="s">
        <v>392</v>
      </c>
      <c r="ER102" s="177" t="s">
        <v>392</v>
      </c>
      <c r="ES102" s="177" t="s">
        <v>392</v>
      </c>
      <c r="ET102" s="177" t="s">
        <v>392</v>
      </c>
      <c r="EU102" s="177">
        <v>93.2</v>
      </c>
      <c r="EV102" s="177">
        <v>617</v>
      </c>
      <c r="EW102" s="177">
        <v>2260</v>
      </c>
      <c r="EX102" s="177">
        <v>2590</v>
      </c>
    </row>
    <row r="103" spans="1:154" x14ac:dyDescent="0.2">
      <c r="A103" s="166" t="s">
        <v>592</v>
      </c>
      <c r="B103" s="167" t="s">
        <v>204</v>
      </c>
      <c r="C103" s="166">
        <v>207</v>
      </c>
      <c r="D103" s="168">
        <v>60.7</v>
      </c>
      <c r="E103" s="168">
        <v>25.7</v>
      </c>
      <c r="F103" s="181">
        <v>25.75</v>
      </c>
      <c r="G103" s="166" t="s">
        <v>392</v>
      </c>
      <c r="H103" s="166" t="s">
        <v>392</v>
      </c>
      <c r="I103" s="166" t="s">
        <v>392</v>
      </c>
      <c r="J103" s="168">
        <v>13</v>
      </c>
      <c r="K103" s="169">
        <v>13</v>
      </c>
      <c r="L103" s="169" t="s">
        <v>392</v>
      </c>
      <c r="M103" s="166" t="s">
        <v>392</v>
      </c>
      <c r="N103" s="166" t="s">
        <v>392</v>
      </c>
      <c r="O103" s="179">
        <v>0.87</v>
      </c>
      <c r="P103" s="169">
        <v>0.875</v>
      </c>
      <c r="Q103" s="171">
        <v>0.4375</v>
      </c>
      <c r="R103" s="170">
        <v>1.57</v>
      </c>
      <c r="S103" s="172">
        <v>1.5625</v>
      </c>
      <c r="T103" s="166" t="s">
        <v>392</v>
      </c>
      <c r="U103" s="166" t="s">
        <v>392</v>
      </c>
      <c r="V103" s="166" t="s">
        <v>392</v>
      </c>
      <c r="W103" s="173">
        <v>2.0699999999999998</v>
      </c>
      <c r="X103" s="174">
        <v>2.5</v>
      </c>
      <c r="Y103" s="175">
        <v>1.25</v>
      </c>
      <c r="Z103" s="166" t="s">
        <v>392</v>
      </c>
      <c r="AA103" s="166" t="s">
        <v>392</v>
      </c>
      <c r="AB103" s="166" t="s">
        <v>392</v>
      </c>
      <c r="AC103" s="166" t="s">
        <v>392</v>
      </c>
      <c r="AD103" s="166" t="s">
        <v>392</v>
      </c>
      <c r="AE103" s="176">
        <v>4.1399999999999997</v>
      </c>
      <c r="AF103" s="166" t="s">
        <v>392</v>
      </c>
      <c r="AG103" s="166" t="s">
        <v>392</v>
      </c>
      <c r="AH103" s="168">
        <v>24.8</v>
      </c>
      <c r="AI103" s="166" t="s">
        <v>392</v>
      </c>
      <c r="AJ103" s="166" t="s">
        <v>392</v>
      </c>
      <c r="AK103" s="166">
        <v>6820</v>
      </c>
      <c r="AL103" s="166">
        <v>606</v>
      </c>
      <c r="AM103" s="166">
        <v>531</v>
      </c>
      <c r="AN103" s="168">
        <v>10.6</v>
      </c>
      <c r="AO103" s="166">
        <v>578</v>
      </c>
      <c r="AP103" s="166">
        <v>137</v>
      </c>
      <c r="AQ103" s="168">
        <v>88.8</v>
      </c>
      <c r="AR103" s="170">
        <v>3.08</v>
      </c>
      <c r="AS103" s="166" t="s">
        <v>392</v>
      </c>
      <c r="AT103" s="166" t="s">
        <v>392</v>
      </c>
      <c r="AU103" s="166" t="s">
        <v>392</v>
      </c>
      <c r="AV103" s="168">
        <v>38.299999999999997</v>
      </c>
      <c r="AW103" s="166">
        <v>84100</v>
      </c>
      <c r="AX103" s="166" t="s">
        <v>392</v>
      </c>
      <c r="AY103" s="168">
        <v>78.400000000000006</v>
      </c>
      <c r="AZ103" s="177">
        <v>400</v>
      </c>
      <c r="BA103" s="177" t="s">
        <v>392</v>
      </c>
      <c r="BB103" s="166" t="s">
        <v>392</v>
      </c>
      <c r="BC103" s="166">
        <v>115</v>
      </c>
      <c r="BD103" s="166">
        <v>302</v>
      </c>
      <c r="BE103" s="166" t="s">
        <v>392</v>
      </c>
      <c r="BF103" s="166" t="s">
        <v>392</v>
      </c>
      <c r="BG103" s="166" t="s">
        <v>392</v>
      </c>
      <c r="BH103" s="166" t="s">
        <v>392</v>
      </c>
      <c r="BI103" s="166" t="s">
        <v>392</v>
      </c>
      <c r="BJ103" s="166" t="s">
        <v>392</v>
      </c>
      <c r="BK103" s="166" t="s">
        <v>392</v>
      </c>
      <c r="BL103" s="166" t="s">
        <v>392</v>
      </c>
      <c r="BM103" s="166" t="s">
        <v>392</v>
      </c>
      <c r="BN103" s="166" t="s">
        <v>392</v>
      </c>
      <c r="BO103" s="166" t="s">
        <v>392</v>
      </c>
      <c r="BP103" s="166" t="s">
        <v>392</v>
      </c>
      <c r="BQ103" s="166" t="s">
        <v>392</v>
      </c>
      <c r="BR103" s="166" t="s">
        <v>392</v>
      </c>
      <c r="BS103" s="166" t="s">
        <v>392</v>
      </c>
      <c r="BT103" s="166" t="s">
        <v>392</v>
      </c>
      <c r="BU103" s="166" t="s">
        <v>392</v>
      </c>
      <c r="BV103" s="166">
        <v>3.62</v>
      </c>
      <c r="BW103" s="166">
        <v>24.1</v>
      </c>
      <c r="BX103" s="168">
        <v>88</v>
      </c>
      <c r="BY103" s="177">
        <v>101</v>
      </c>
      <c r="BZ103" s="166" t="s">
        <v>593</v>
      </c>
      <c r="CA103" s="166" t="s">
        <v>593</v>
      </c>
      <c r="CB103" s="166">
        <v>307</v>
      </c>
      <c r="CC103" s="177">
        <v>39200</v>
      </c>
      <c r="CD103" s="166">
        <v>653</v>
      </c>
      <c r="CE103" s="177">
        <v>654</v>
      </c>
      <c r="CF103" s="166" t="s">
        <v>392</v>
      </c>
      <c r="CG103" s="166" t="s">
        <v>392</v>
      </c>
      <c r="CH103" s="166" t="s">
        <v>392</v>
      </c>
      <c r="CI103" s="166">
        <v>330</v>
      </c>
      <c r="CJ103" s="177">
        <v>330</v>
      </c>
      <c r="CK103" s="169" t="s">
        <v>392</v>
      </c>
      <c r="CL103" s="166" t="s">
        <v>392</v>
      </c>
      <c r="CM103" s="166" t="s">
        <v>392</v>
      </c>
      <c r="CN103" s="168">
        <v>22.1</v>
      </c>
      <c r="CO103" s="177">
        <v>22.2</v>
      </c>
      <c r="CP103" s="177">
        <v>11.1</v>
      </c>
      <c r="CQ103" s="168">
        <v>39.9</v>
      </c>
      <c r="CR103" s="168">
        <v>39.700000000000003</v>
      </c>
      <c r="CS103" s="166" t="s">
        <v>392</v>
      </c>
      <c r="CT103" s="166" t="s">
        <v>392</v>
      </c>
      <c r="CU103" s="166" t="s">
        <v>392</v>
      </c>
      <c r="CV103" s="168">
        <v>52.6</v>
      </c>
      <c r="CW103" s="168">
        <v>63.5</v>
      </c>
      <c r="CX103" s="178">
        <v>31.8</v>
      </c>
      <c r="CY103" s="166" t="s">
        <v>392</v>
      </c>
      <c r="CZ103" s="166" t="s">
        <v>392</v>
      </c>
      <c r="DA103" s="166" t="s">
        <v>392</v>
      </c>
      <c r="DB103" s="166" t="s">
        <v>392</v>
      </c>
      <c r="DC103" s="166" t="s">
        <v>392</v>
      </c>
      <c r="DD103" s="176">
        <v>4.1399999999999997</v>
      </c>
      <c r="DE103" s="177" t="s">
        <v>392</v>
      </c>
      <c r="DF103" s="166" t="s">
        <v>392</v>
      </c>
      <c r="DG103" s="168">
        <v>24.8</v>
      </c>
      <c r="DH103" s="166" t="s">
        <v>392</v>
      </c>
      <c r="DI103" s="177" t="s">
        <v>392</v>
      </c>
      <c r="DJ103" s="166">
        <v>2840</v>
      </c>
      <c r="DK103" s="166">
        <v>9930</v>
      </c>
      <c r="DL103" s="166">
        <v>8700</v>
      </c>
      <c r="DM103" s="166">
        <v>269</v>
      </c>
      <c r="DN103" s="166">
        <v>241</v>
      </c>
      <c r="DO103" s="166">
        <v>2250</v>
      </c>
      <c r="DP103" s="166">
        <v>1460</v>
      </c>
      <c r="DQ103" s="168">
        <v>78.2</v>
      </c>
      <c r="DR103" s="166" t="s">
        <v>392</v>
      </c>
      <c r="DS103" s="166" t="s">
        <v>392</v>
      </c>
      <c r="DT103" s="177" t="s">
        <v>392</v>
      </c>
      <c r="DU103" s="166">
        <v>15900</v>
      </c>
      <c r="DV103" s="166">
        <v>22600</v>
      </c>
      <c r="DW103" s="166" t="s">
        <v>392</v>
      </c>
      <c r="DX103" s="166">
        <v>50600</v>
      </c>
      <c r="DY103" s="20">
        <v>166</v>
      </c>
      <c r="DZ103" s="177" t="s">
        <v>392</v>
      </c>
      <c r="EA103" s="180" t="s">
        <v>392</v>
      </c>
      <c r="EB103" s="166">
        <v>1880</v>
      </c>
      <c r="EC103" s="166">
        <v>4950</v>
      </c>
      <c r="ED103" s="166" t="s">
        <v>392</v>
      </c>
      <c r="EE103" s="166" t="s">
        <v>392</v>
      </c>
      <c r="EF103" s="166" t="s">
        <v>392</v>
      </c>
      <c r="EG103" s="166" t="s">
        <v>392</v>
      </c>
      <c r="EH103" s="20" t="s">
        <v>392</v>
      </c>
      <c r="EI103" s="166" t="s">
        <v>392</v>
      </c>
      <c r="EJ103" s="166" t="s">
        <v>392</v>
      </c>
      <c r="EK103" s="166" t="s">
        <v>392</v>
      </c>
      <c r="EL103" s="166" t="s">
        <v>392</v>
      </c>
      <c r="EM103" s="166" t="s">
        <v>392</v>
      </c>
      <c r="EN103" s="166" t="s">
        <v>392</v>
      </c>
      <c r="EO103" s="177" t="s">
        <v>392</v>
      </c>
      <c r="EP103" s="177" t="s">
        <v>392</v>
      </c>
      <c r="EQ103" s="177" t="s">
        <v>392</v>
      </c>
      <c r="ER103" s="177" t="s">
        <v>392</v>
      </c>
      <c r="ES103" s="177" t="s">
        <v>392</v>
      </c>
      <c r="ET103" s="177" t="s">
        <v>392</v>
      </c>
      <c r="EU103" s="177">
        <v>91.9</v>
      </c>
      <c r="EV103" s="177">
        <v>612</v>
      </c>
      <c r="EW103" s="177">
        <v>2240</v>
      </c>
      <c r="EX103" s="177">
        <v>2570</v>
      </c>
    </row>
    <row r="104" spans="1:154" x14ac:dyDescent="0.2">
      <c r="A104" s="166" t="s">
        <v>594</v>
      </c>
      <c r="B104" s="167" t="s">
        <v>204</v>
      </c>
      <c r="C104" s="166">
        <v>192</v>
      </c>
      <c r="D104" s="168">
        <v>56.5</v>
      </c>
      <c r="E104" s="168">
        <v>25.5</v>
      </c>
      <c r="F104" s="181">
        <v>25.5</v>
      </c>
      <c r="G104" s="166" t="s">
        <v>392</v>
      </c>
      <c r="H104" s="166" t="s">
        <v>392</v>
      </c>
      <c r="I104" s="166" t="s">
        <v>392</v>
      </c>
      <c r="J104" s="168">
        <v>13</v>
      </c>
      <c r="K104" s="169">
        <v>13</v>
      </c>
      <c r="L104" s="169" t="s">
        <v>392</v>
      </c>
      <c r="M104" s="166" t="s">
        <v>392</v>
      </c>
      <c r="N104" s="166" t="s">
        <v>392</v>
      </c>
      <c r="O104" s="179">
        <v>0.81</v>
      </c>
      <c r="P104" s="169">
        <v>0.8125</v>
      </c>
      <c r="Q104" s="171">
        <v>0.4375</v>
      </c>
      <c r="R104" s="170">
        <v>1.46</v>
      </c>
      <c r="S104" s="172">
        <v>1.4375</v>
      </c>
      <c r="T104" s="166" t="s">
        <v>392</v>
      </c>
      <c r="U104" s="166" t="s">
        <v>392</v>
      </c>
      <c r="V104" s="166" t="s">
        <v>392</v>
      </c>
      <c r="W104" s="173">
        <v>1.96</v>
      </c>
      <c r="X104" s="174">
        <v>2.375</v>
      </c>
      <c r="Y104" s="175">
        <v>1.25</v>
      </c>
      <c r="Z104" s="166" t="s">
        <v>392</v>
      </c>
      <c r="AA104" s="166" t="s">
        <v>392</v>
      </c>
      <c r="AB104" s="166" t="s">
        <v>392</v>
      </c>
      <c r="AC104" s="166" t="s">
        <v>392</v>
      </c>
      <c r="AD104" s="166" t="s">
        <v>392</v>
      </c>
      <c r="AE104" s="176">
        <v>4.43</v>
      </c>
      <c r="AF104" s="166" t="s">
        <v>392</v>
      </c>
      <c r="AG104" s="166" t="s">
        <v>392</v>
      </c>
      <c r="AH104" s="168">
        <v>26.6</v>
      </c>
      <c r="AI104" s="166" t="s">
        <v>392</v>
      </c>
      <c r="AJ104" s="166" t="s">
        <v>392</v>
      </c>
      <c r="AK104" s="166">
        <v>6260</v>
      </c>
      <c r="AL104" s="166">
        <v>559</v>
      </c>
      <c r="AM104" s="166">
        <v>491</v>
      </c>
      <c r="AN104" s="168">
        <v>10.5</v>
      </c>
      <c r="AO104" s="166">
        <v>530</v>
      </c>
      <c r="AP104" s="166">
        <v>126</v>
      </c>
      <c r="AQ104" s="168">
        <v>81.8</v>
      </c>
      <c r="AR104" s="170">
        <v>3.07</v>
      </c>
      <c r="AS104" s="166" t="s">
        <v>392</v>
      </c>
      <c r="AT104" s="166" t="s">
        <v>392</v>
      </c>
      <c r="AU104" s="166" t="s">
        <v>392</v>
      </c>
      <c r="AV104" s="168">
        <v>30.8</v>
      </c>
      <c r="AW104" s="166">
        <v>76300</v>
      </c>
      <c r="AX104" s="166" t="s">
        <v>392</v>
      </c>
      <c r="AY104" s="168">
        <v>78.099999999999994</v>
      </c>
      <c r="AZ104" s="177">
        <v>371</v>
      </c>
      <c r="BA104" s="177" t="s">
        <v>392</v>
      </c>
      <c r="BB104" s="166" t="s">
        <v>392</v>
      </c>
      <c r="BC104" s="166">
        <v>107</v>
      </c>
      <c r="BD104" s="166">
        <v>280</v>
      </c>
      <c r="BE104" s="166" t="s">
        <v>392</v>
      </c>
      <c r="BF104" s="166" t="s">
        <v>392</v>
      </c>
      <c r="BG104" s="166" t="s">
        <v>392</v>
      </c>
      <c r="BH104" s="166" t="s">
        <v>392</v>
      </c>
      <c r="BI104" s="166" t="s">
        <v>392</v>
      </c>
      <c r="BJ104" s="166" t="s">
        <v>392</v>
      </c>
      <c r="BK104" s="166" t="s">
        <v>392</v>
      </c>
      <c r="BL104" s="166" t="s">
        <v>392</v>
      </c>
      <c r="BM104" s="166" t="s">
        <v>392</v>
      </c>
      <c r="BN104" s="166" t="s">
        <v>392</v>
      </c>
      <c r="BO104" s="166" t="s">
        <v>392</v>
      </c>
      <c r="BP104" s="166" t="s">
        <v>392</v>
      </c>
      <c r="BQ104" s="166" t="s">
        <v>392</v>
      </c>
      <c r="BR104" s="166" t="s">
        <v>392</v>
      </c>
      <c r="BS104" s="166" t="s">
        <v>392</v>
      </c>
      <c r="BT104" s="166" t="s">
        <v>392</v>
      </c>
      <c r="BU104" s="166" t="s">
        <v>392</v>
      </c>
      <c r="BV104" s="166">
        <v>3.6</v>
      </c>
      <c r="BW104" s="168">
        <v>24</v>
      </c>
      <c r="BX104" s="168">
        <v>88</v>
      </c>
      <c r="BY104" s="177">
        <v>101</v>
      </c>
      <c r="BZ104" s="166" t="s">
        <v>595</v>
      </c>
      <c r="CA104" s="166" t="s">
        <v>595</v>
      </c>
      <c r="CB104" s="166">
        <v>285</v>
      </c>
      <c r="CC104" s="177">
        <v>36500</v>
      </c>
      <c r="CD104" s="166">
        <v>648</v>
      </c>
      <c r="CE104" s="177">
        <v>648</v>
      </c>
      <c r="CF104" s="166" t="s">
        <v>392</v>
      </c>
      <c r="CG104" s="166" t="s">
        <v>392</v>
      </c>
      <c r="CH104" s="166" t="s">
        <v>392</v>
      </c>
      <c r="CI104" s="166">
        <v>330</v>
      </c>
      <c r="CJ104" s="177">
        <v>330</v>
      </c>
      <c r="CK104" s="169" t="s">
        <v>392</v>
      </c>
      <c r="CL104" s="166" t="s">
        <v>392</v>
      </c>
      <c r="CM104" s="166" t="s">
        <v>392</v>
      </c>
      <c r="CN104" s="168">
        <v>20.6</v>
      </c>
      <c r="CO104" s="177">
        <v>20.6</v>
      </c>
      <c r="CP104" s="177">
        <v>11.1</v>
      </c>
      <c r="CQ104" s="168">
        <v>37.1</v>
      </c>
      <c r="CR104" s="168">
        <v>36.5</v>
      </c>
      <c r="CS104" s="166" t="s">
        <v>392</v>
      </c>
      <c r="CT104" s="166" t="s">
        <v>392</v>
      </c>
      <c r="CU104" s="166" t="s">
        <v>392</v>
      </c>
      <c r="CV104" s="168">
        <v>49.8</v>
      </c>
      <c r="CW104" s="168">
        <v>60.3</v>
      </c>
      <c r="CX104" s="178">
        <v>31.8</v>
      </c>
      <c r="CY104" s="166" t="s">
        <v>392</v>
      </c>
      <c r="CZ104" s="166" t="s">
        <v>392</v>
      </c>
      <c r="DA104" s="166" t="s">
        <v>392</v>
      </c>
      <c r="DB104" s="166" t="s">
        <v>392</v>
      </c>
      <c r="DC104" s="166" t="s">
        <v>392</v>
      </c>
      <c r="DD104" s="176">
        <v>4.43</v>
      </c>
      <c r="DE104" s="177" t="s">
        <v>392</v>
      </c>
      <c r="DF104" s="166" t="s">
        <v>392</v>
      </c>
      <c r="DG104" s="168">
        <v>26.6</v>
      </c>
      <c r="DH104" s="166" t="s">
        <v>392</v>
      </c>
      <c r="DI104" s="177" t="s">
        <v>392</v>
      </c>
      <c r="DJ104" s="166">
        <v>2610</v>
      </c>
      <c r="DK104" s="166">
        <v>9160</v>
      </c>
      <c r="DL104" s="166">
        <v>8050</v>
      </c>
      <c r="DM104" s="166">
        <v>267</v>
      </c>
      <c r="DN104" s="166">
        <v>221</v>
      </c>
      <c r="DO104" s="166">
        <v>2060</v>
      </c>
      <c r="DP104" s="166">
        <v>1340</v>
      </c>
      <c r="DQ104" s="168">
        <v>78</v>
      </c>
      <c r="DR104" s="166" t="s">
        <v>392</v>
      </c>
      <c r="DS104" s="166" t="s">
        <v>392</v>
      </c>
      <c r="DT104" s="177" t="s">
        <v>392</v>
      </c>
      <c r="DU104" s="166">
        <v>12800</v>
      </c>
      <c r="DV104" s="166">
        <v>20500</v>
      </c>
      <c r="DW104" s="166" t="s">
        <v>392</v>
      </c>
      <c r="DX104" s="166">
        <v>50400</v>
      </c>
      <c r="DY104" s="20">
        <v>154</v>
      </c>
      <c r="DZ104" s="177" t="s">
        <v>392</v>
      </c>
      <c r="EA104" s="180" t="s">
        <v>392</v>
      </c>
      <c r="EB104" s="166">
        <v>1750</v>
      </c>
      <c r="EC104" s="166">
        <v>4590</v>
      </c>
      <c r="ED104" s="166" t="s">
        <v>392</v>
      </c>
      <c r="EE104" s="166" t="s">
        <v>392</v>
      </c>
      <c r="EF104" s="166" t="s">
        <v>392</v>
      </c>
      <c r="EG104" s="166" t="s">
        <v>392</v>
      </c>
      <c r="EH104" s="20" t="s">
        <v>392</v>
      </c>
      <c r="EI104" s="166" t="s">
        <v>392</v>
      </c>
      <c r="EJ104" s="166" t="s">
        <v>392</v>
      </c>
      <c r="EK104" s="166" t="s">
        <v>392</v>
      </c>
      <c r="EL104" s="166" t="s">
        <v>392</v>
      </c>
      <c r="EM104" s="166" t="s">
        <v>392</v>
      </c>
      <c r="EN104" s="166" t="s">
        <v>392</v>
      </c>
      <c r="EO104" s="177" t="s">
        <v>392</v>
      </c>
      <c r="EP104" s="177" t="s">
        <v>392</v>
      </c>
      <c r="EQ104" s="177" t="s">
        <v>392</v>
      </c>
      <c r="ER104" s="177" t="s">
        <v>392</v>
      </c>
      <c r="ES104" s="177" t="s">
        <v>392</v>
      </c>
      <c r="ET104" s="177" t="s">
        <v>392</v>
      </c>
      <c r="EU104" s="177">
        <v>91.4</v>
      </c>
      <c r="EV104" s="177">
        <v>610</v>
      </c>
      <c r="EW104" s="177">
        <v>2240</v>
      </c>
      <c r="EX104" s="177">
        <v>2570</v>
      </c>
    </row>
    <row r="105" spans="1:154" x14ac:dyDescent="0.2">
      <c r="A105" s="166" t="s">
        <v>596</v>
      </c>
      <c r="B105" s="167" t="s">
        <v>204</v>
      </c>
      <c r="C105" s="166">
        <v>176</v>
      </c>
      <c r="D105" s="168">
        <v>51.7</v>
      </c>
      <c r="E105" s="168">
        <v>25.2</v>
      </c>
      <c r="F105" s="181">
        <v>25.25</v>
      </c>
      <c r="G105" s="166" t="s">
        <v>392</v>
      </c>
      <c r="H105" s="166" t="s">
        <v>392</v>
      </c>
      <c r="I105" s="166" t="s">
        <v>392</v>
      </c>
      <c r="J105" s="168">
        <v>12.9</v>
      </c>
      <c r="K105" s="169">
        <v>12.875</v>
      </c>
      <c r="L105" s="169" t="s">
        <v>392</v>
      </c>
      <c r="M105" s="166" t="s">
        <v>392</v>
      </c>
      <c r="N105" s="166" t="s">
        <v>392</v>
      </c>
      <c r="O105" s="179">
        <v>0.75</v>
      </c>
      <c r="P105" s="169">
        <v>0.75</v>
      </c>
      <c r="Q105" s="171">
        <v>0.375</v>
      </c>
      <c r="R105" s="170">
        <v>1.34</v>
      </c>
      <c r="S105" s="172">
        <v>1.3125</v>
      </c>
      <c r="T105" s="166" t="s">
        <v>392</v>
      </c>
      <c r="U105" s="166" t="s">
        <v>392</v>
      </c>
      <c r="V105" s="166" t="s">
        <v>392</v>
      </c>
      <c r="W105" s="173">
        <v>1.84</v>
      </c>
      <c r="X105" s="174">
        <v>2.25</v>
      </c>
      <c r="Y105" s="175">
        <v>1.1875</v>
      </c>
      <c r="Z105" s="166" t="s">
        <v>392</v>
      </c>
      <c r="AA105" s="166" t="s">
        <v>392</v>
      </c>
      <c r="AB105" s="166" t="s">
        <v>392</v>
      </c>
      <c r="AC105" s="166" t="s">
        <v>392</v>
      </c>
      <c r="AD105" s="166" t="s">
        <v>392</v>
      </c>
      <c r="AE105" s="176">
        <v>4.8099999999999996</v>
      </c>
      <c r="AF105" s="166" t="s">
        <v>392</v>
      </c>
      <c r="AG105" s="166" t="s">
        <v>392</v>
      </c>
      <c r="AH105" s="168">
        <v>28.7</v>
      </c>
      <c r="AI105" s="166" t="s">
        <v>392</v>
      </c>
      <c r="AJ105" s="166" t="s">
        <v>392</v>
      </c>
      <c r="AK105" s="166">
        <v>5680</v>
      </c>
      <c r="AL105" s="166">
        <v>511</v>
      </c>
      <c r="AM105" s="166">
        <v>450</v>
      </c>
      <c r="AN105" s="168">
        <v>10.5</v>
      </c>
      <c r="AO105" s="166">
        <v>479</v>
      </c>
      <c r="AP105" s="166">
        <v>115</v>
      </c>
      <c r="AQ105" s="168">
        <v>74.3</v>
      </c>
      <c r="AR105" s="170">
        <v>3.04</v>
      </c>
      <c r="AS105" s="166" t="s">
        <v>392</v>
      </c>
      <c r="AT105" s="166" t="s">
        <v>392</v>
      </c>
      <c r="AU105" s="166" t="s">
        <v>392</v>
      </c>
      <c r="AV105" s="168">
        <v>23.9</v>
      </c>
      <c r="AW105" s="166">
        <v>68400</v>
      </c>
      <c r="AX105" s="166" t="s">
        <v>392</v>
      </c>
      <c r="AY105" s="168">
        <v>76.900000000000006</v>
      </c>
      <c r="AZ105" s="177">
        <v>333</v>
      </c>
      <c r="BA105" s="177" t="s">
        <v>392</v>
      </c>
      <c r="BB105" s="166" t="s">
        <v>392</v>
      </c>
      <c r="BC105" s="168">
        <v>97.1</v>
      </c>
      <c r="BD105" s="166">
        <v>254</v>
      </c>
      <c r="BE105" s="166" t="s">
        <v>392</v>
      </c>
      <c r="BF105" s="166" t="s">
        <v>392</v>
      </c>
      <c r="BG105" s="166" t="s">
        <v>392</v>
      </c>
      <c r="BH105" s="166" t="s">
        <v>392</v>
      </c>
      <c r="BI105" s="166" t="s">
        <v>392</v>
      </c>
      <c r="BJ105" s="166" t="s">
        <v>392</v>
      </c>
      <c r="BK105" s="166" t="s">
        <v>392</v>
      </c>
      <c r="BL105" s="166" t="s">
        <v>392</v>
      </c>
      <c r="BM105" s="166" t="s">
        <v>392</v>
      </c>
      <c r="BN105" s="166" t="s">
        <v>392</v>
      </c>
      <c r="BO105" s="166" t="s">
        <v>392</v>
      </c>
      <c r="BP105" s="166" t="s">
        <v>392</v>
      </c>
      <c r="BQ105" s="166" t="s">
        <v>392</v>
      </c>
      <c r="BR105" s="166" t="s">
        <v>392</v>
      </c>
      <c r="BS105" s="166" t="s">
        <v>392</v>
      </c>
      <c r="BT105" s="166" t="s">
        <v>392</v>
      </c>
      <c r="BU105" s="166" t="s">
        <v>392</v>
      </c>
      <c r="BV105" s="166">
        <v>3.57</v>
      </c>
      <c r="BW105" s="166">
        <v>23.9</v>
      </c>
      <c r="BX105" s="177">
        <v>86.7</v>
      </c>
      <c r="BY105" s="177">
        <v>99.6</v>
      </c>
      <c r="BZ105" s="166" t="s">
        <v>597</v>
      </c>
      <c r="CA105" s="166" t="s">
        <v>597</v>
      </c>
      <c r="CB105" s="166">
        <v>262</v>
      </c>
      <c r="CC105" s="177">
        <v>33400</v>
      </c>
      <c r="CD105" s="166">
        <v>640</v>
      </c>
      <c r="CE105" s="177">
        <v>641</v>
      </c>
      <c r="CF105" s="166" t="s">
        <v>392</v>
      </c>
      <c r="CG105" s="166" t="s">
        <v>392</v>
      </c>
      <c r="CH105" s="166" t="s">
        <v>392</v>
      </c>
      <c r="CI105" s="166">
        <v>328</v>
      </c>
      <c r="CJ105" s="177">
        <v>327</v>
      </c>
      <c r="CK105" s="169" t="s">
        <v>392</v>
      </c>
      <c r="CL105" s="166" t="s">
        <v>392</v>
      </c>
      <c r="CM105" s="166" t="s">
        <v>392</v>
      </c>
      <c r="CN105" s="168">
        <v>19.100000000000001</v>
      </c>
      <c r="CO105" s="168">
        <v>19</v>
      </c>
      <c r="CP105" s="177">
        <v>9.52</v>
      </c>
      <c r="CQ105" s="168">
        <v>34</v>
      </c>
      <c r="CR105" s="168">
        <v>33.299999999999997</v>
      </c>
      <c r="CS105" s="166" t="s">
        <v>392</v>
      </c>
      <c r="CT105" s="166" t="s">
        <v>392</v>
      </c>
      <c r="CU105" s="166" t="s">
        <v>392</v>
      </c>
      <c r="CV105" s="168">
        <v>46.7</v>
      </c>
      <c r="CW105" s="168">
        <v>57.2</v>
      </c>
      <c r="CX105" s="178">
        <v>30.2</v>
      </c>
      <c r="CY105" s="166" t="s">
        <v>392</v>
      </c>
      <c r="CZ105" s="166" t="s">
        <v>392</v>
      </c>
      <c r="DA105" s="166" t="s">
        <v>392</v>
      </c>
      <c r="DB105" s="166" t="s">
        <v>392</v>
      </c>
      <c r="DC105" s="166" t="s">
        <v>392</v>
      </c>
      <c r="DD105" s="176">
        <v>4.8099999999999996</v>
      </c>
      <c r="DE105" s="177" t="s">
        <v>392</v>
      </c>
      <c r="DF105" s="166" t="s">
        <v>392</v>
      </c>
      <c r="DG105" s="168">
        <v>28.7</v>
      </c>
      <c r="DH105" s="166" t="s">
        <v>392</v>
      </c>
      <c r="DI105" s="177" t="s">
        <v>392</v>
      </c>
      <c r="DJ105" s="166">
        <v>2360</v>
      </c>
      <c r="DK105" s="166">
        <v>8370</v>
      </c>
      <c r="DL105" s="166">
        <v>7370</v>
      </c>
      <c r="DM105" s="166">
        <v>267</v>
      </c>
      <c r="DN105" s="166">
        <v>199</v>
      </c>
      <c r="DO105" s="166">
        <v>1880</v>
      </c>
      <c r="DP105" s="166">
        <v>1220</v>
      </c>
      <c r="DQ105" s="168">
        <v>77.2</v>
      </c>
      <c r="DR105" s="166" t="s">
        <v>392</v>
      </c>
      <c r="DS105" s="166" t="s">
        <v>392</v>
      </c>
      <c r="DT105" s="177" t="s">
        <v>392</v>
      </c>
      <c r="DU105" s="166">
        <v>9950</v>
      </c>
      <c r="DV105" s="166">
        <v>18400</v>
      </c>
      <c r="DW105" s="166" t="s">
        <v>392</v>
      </c>
      <c r="DX105" s="166">
        <v>49600</v>
      </c>
      <c r="DY105" s="20">
        <v>139</v>
      </c>
      <c r="DZ105" s="177" t="s">
        <v>392</v>
      </c>
      <c r="EA105" s="180" t="s">
        <v>392</v>
      </c>
      <c r="EB105" s="166">
        <v>1590</v>
      </c>
      <c r="EC105" s="166">
        <v>4160</v>
      </c>
      <c r="ED105" s="166" t="s">
        <v>392</v>
      </c>
      <c r="EE105" s="166" t="s">
        <v>392</v>
      </c>
      <c r="EF105" s="166" t="s">
        <v>392</v>
      </c>
      <c r="EG105" s="166" t="s">
        <v>392</v>
      </c>
      <c r="EH105" s="20" t="s">
        <v>392</v>
      </c>
      <c r="EI105" s="166" t="s">
        <v>392</v>
      </c>
      <c r="EJ105" s="166" t="s">
        <v>392</v>
      </c>
      <c r="EK105" s="166" t="s">
        <v>392</v>
      </c>
      <c r="EL105" s="166" t="s">
        <v>392</v>
      </c>
      <c r="EM105" s="166" t="s">
        <v>392</v>
      </c>
      <c r="EN105" s="166" t="s">
        <v>392</v>
      </c>
      <c r="EO105" s="177" t="s">
        <v>392</v>
      </c>
      <c r="EP105" s="177" t="s">
        <v>392</v>
      </c>
      <c r="EQ105" s="177" t="s">
        <v>392</v>
      </c>
      <c r="ER105" s="177" t="s">
        <v>392</v>
      </c>
      <c r="ES105" s="177" t="s">
        <v>392</v>
      </c>
      <c r="ET105" s="177" t="s">
        <v>392</v>
      </c>
      <c r="EU105" s="177">
        <v>90.7</v>
      </c>
      <c r="EV105" s="177">
        <v>607</v>
      </c>
      <c r="EW105" s="177">
        <v>2200</v>
      </c>
      <c r="EX105" s="177">
        <v>2530</v>
      </c>
    </row>
    <row r="106" spans="1:154" x14ac:dyDescent="0.2">
      <c r="A106" s="166" t="s">
        <v>598</v>
      </c>
      <c r="B106" s="167" t="s">
        <v>204</v>
      </c>
      <c r="C106" s="166">
        <v>162</v>
      </c>
      <c r="D106" s="168">
        <v>47.8</v>
      </c>
      <c r="E106" s="168">
        <v>25</v>
      </c>
      <c r="F106" s="181">
        <v>25</v>
      </c>
      <c r="G106" s="166" t="s">
        <v>392</v>
      </c>
      <c r="H106" s="166" t="s">
        <v>392</v>
      </c>
      <c r="I106" s="166" t="s">
        <v>392</v>
      </c>
      <c r="J106" s="168">
        <v>13</v>
      </c>
      <c r="K106" s="169">
        <v>13</v>
      </c>
      <c r="L106" s="169" t="s">
        <v>392</v>
      </c>
      <c r="M106" s="166" t="s">
        <v>392</v>
      </c>
      <c r="N106" s="166" t="s">
        <v>392</v>
      </c>
      <c r="O106" s="179">
        <v>0.70499999999999996</v>
      </c>
      <c r="P106" s="169">
        <v>0.6875</v>
      </c>
      <c r="Q106" s="171">
        <v>0.375</v>
      </c>
      <c r="R106" s="170">
        <v>1.22</v>
      </c>
      <c r="S106" s="172">
        <v>1.25</v>
      </c>
      <c r="T106" s="166" t="s">
        <v>392</v>
      </c>
      <c r="U106" s="166" t="s">
        <v>392</v>
      </c>
      <c r="V106" s="166" t="s">
        <v>392</v>
      </c>
      <c r="W106" s="173">
        <v>1.72</v>
      </c>
      <c r="X106" s="174">
        <v>2.125</v>
      </c>
      <c r="Y106" s="175">
        <v>1.1875</v>
      </c>
      <c r="Z106" s="166" t="s">
        <v>392</v>
      </c>
      <c r="AA106" s="166" t="s">
        <v>392</v>
      </c>
      <c r="AB106" s="166" t="s">
        <v>392</v>
      </c>
      <c r="AC106" s="166" t="s">
        <v>392</v>
      </c>
      <c r="AD106" s="166" t="s">
        <v>392</v>
      </c>
      <c r="AE106" s="176">
        <v>5.31</v>
      </c>
      <c r="AF106" s="166" t="s">
        <v>392</v>
      </c>
      <c r="AG106" s="166" t="s">
        <v>392</v>
      </c>
      <c r="AH106" s="168">
        <v>30.6</v>
      </c>
      <c r="AI106" s="166" t="s">
        <v>392</v>
      </c>
      <c r="AJ106" s="166" t="s">
        <v>392</v>
      </c>
      <c r="AK106" s="166">
        <v>5170</v>
      </c>
      <c r="AL106" s="166">
        <v>468</v>
      </c>
      <c r="AM106" s="166">
        <v>414</v>
      </c>
      <c r="AN106" s="168">
        <v>10.4</v>
      </c>
      <c r="AO106" s="166">
        <v>443</v>
      </c>
      <c r="AP106" s="166">
        <v>105</v>
      </c>
      <c r="AQ106" s="168">
        <v>68.400000000000006</v>
      </c>
      <c r="AR106" s="170">
        <v>3.05</v>
      </c>
      <c r="AS106" s="166" t="s">
        <v>392</v>
      </c>
      <c r="AT106" s="166" t="s">
        <v>392</v>
      </c>
      <c r="AU106" s="166" t="s">
        <v>392</v>
      </c>
      <c r="AV106" s="168">
        <v>18.5</v>
      </c>
      <c r="AW106" s="166">
        <v>62600</v>
      </c>
      <c r="AX106" s="166" t="s">
        <v>392</v>
      </c>
      <c r="AY106" s="168">
        <v>77.3</v>
      </c>
      <c r="AZ106" s="177">
        <v>306</v>
      </c>
      <c r="BA106" s="177" t="s">
        <v>392</v>
      </c>
      <c r="BB106" s="166" t="s">
        <v>392</v>
      </c>
      <c r="BC106" s="168">
        <v>89.2</v>
      </c>
      <c r="BD106" s="166">
        <v>233</v>
      </c>
      <c r="BE106" s="166" t="s">
        <v>392</v>
      </c>
      <c r="BF106" s="166" t="s">
        <v>392</v>
      </c>
      <c r="BG106" s="166" t="s">
        <v>392</v>
      </c>
      <c r="BH106" s="166" t="s">
        <v>392</v>
      </c>
      <c r="BI106" s="166" t="s">
        <v>392</v>
      </c>
      <c r="BJ106" s="166" t="s">
        <v>392</v>
      </c>
      <c r="BK106" s="166" t="s">
        <v>392</v>
      </c>
      <c r="BL106" s="166" t="s">
        <v>392</v>
      </c>
      <c r="BM106" s="166" t="s">
        <v>392</v>
      </c>
      <c r="BN106" s="166" t="s">
        <v>392</v>
      </c>
      <c r="BO106" s="166" t="s">
        <v>392</v>
      </c>
      <c r="BP106" s="166" t="s">
        <v>392</v>
      </c>
      <c r="BQ106" s="166" t="s">
        <v>392</v>
      </c>
      <c r="BR106" s="166" t="s">
        <v>392</v>
      </c>
      <c r="BS106" s="166" t="s">
        <v>392</v>
      </c>
      <c r="BT106" s="166" t="s">
        <v>392</v>
      </c>
      <c r="BU106" s="166" t="s">
        <v>392</v>
      </c>
      <c r="BV106" s="166">
        <v>3.57</v>
      </c>
      <c r="BW106" s="166">
        <v>23.8</v>
      </c>
      <c r="BX106" s="177">
        <v>86.7</v>
      </c>
      <c r="BY106" s="177">
        <v>99.7</v>
      </c>
      <c r="BZ106" s="166" t="s">
        <v>599</v>
      </c>
      <c r="CA106" s="166" t="s">
        <v>599</v>
      </c>
      <c r="CB106" s="166">
        <v>241</v>
      </c>
      <c r="CC106" s="177">
        <v>30800</v>
      </c>
      <c r="CD106" s="166">
        <v>635</v>
      </c>
      <c r="CE106" s="177">
        <v>635</v>
      </c>
      <c r="CF106" s="166" t="s">
        <v>392</v>
      </c>
      <c r="CG106" s="166" t="s">
        <v>392</v>
      </c>
      <c r="CH106" s="166" t="s">
        <v>392</v>
      </c>
      <c r="CI106" s="166">
        <v>330</v>
      </c>
      <c r="CJ106" s="177">
        <v>330</v>
      </c>
      <c r="CK106" s="169" t="s">
        <v>392</v>
      </c>
      <c r="CL106" s="166" t="s">
        <v>392</v>
      </c>
      <c r="CM106" s="166" t="s">
        <v>392</v>
      </c>
      <c r="CN106" s="168">
        <v>17.899999999999999</v>
      </c>
      <c r="CO106" s="177">
        <v>17.5</v>
      </c>
      <c r="CP106" s="177">
        <v>9.52</v>
      </c>
      <c r="CQ106" s="168">
        <v>31</v>
      </c>
      <c r="CR106" s="168">
        <v>31.8</v>
      </c>
      <c r="CS106" s="166" t="s">
        <v>392</v>
      </c>
      <c r="CT106" s="166" t="s">
        <v>392</v>
      </c>
      <c r="CU106" s="166" t="s">
        <v>392</v>
      </c>
      <c r="CV106" s="168">
        <v>43.7</v>
      </c>
      <c r="CW106" s="168">
        <v>54</v>
      </c>
      <c r="CX106" s="178">
        <v>30.2</v>
      </c>
      <c r="CY106" s="166" t="s">
        <v>392</v>
      </c>
      <c r="CZ106" s="166" t="s">
        <v>392</v>
      </c>
      <c r="DA106" s="166" t="s">
        <v>392</v>
      </c>
      <c r="DB106" s="166" t="s">
        <v>392</v>
      </c>
      <c r="DC106" s="166" t="s">
        <v>392</v>
      </c>
      <c r="DD106" s="176">
        <v>5.31</v>
      </c>
      <c r="DE106" s="177" t="s">
        <v>392</v>
      </c>
      <c r="DF106" s="166" t="s">
        <v>392</v>
      </c>
      <c r="DG106" s="168">
        <v>30.6</v>
      </c>
      <c r="DH106" s="166" t="s">
        <v>392</v>
      </c>
      <c r="DI106" s="177" t="s">
        <v>392</v>
      </c>
      <c r="DJ106" s="166">
        <v>2150</v>
      </c>
      <c r="DK106" s="166">
        <v>7670</v>
      </c>
      <c r="DL106" s="166">
        <v>6780</v>
      </c>
      <c r="DM106" s="166">
        <v>264</v>
      </c>
      <c r="DN106" s="166">
        <v>184</v>
      </c>
      <c r="DO106" s="166">
        <v>1720</v>
      </c>
      <c r="DP106" s="166">
        <v>1120</v>
      </c>
      <c r="DQ106" s="168">
        <v>77.5</v>
      </c>
      <c r="DR106" s="166" t="s">
        <v>392</v>
      </c>
      <c r="DS106" s="166" t="s">
        <v>392</v>
      </c>
      <c r="DT106" s="177" t="s">
        <v>392</v>
      </c>
      <c r="DU106" s="166">
        <v>7700</v>
      </c>
      <c r="DV106" s="166">
        <v>16800</v>
      </c>
      <c r="DW106" s="166" t="s">
        <v>392</v>
      </c>
      <c r="DX106" s="166">
        <v>49900</v>
      </c>
      <c r="DY106" s="20">
        <v>127</v>
      </c>
      <c r="DZ106" s="177" t="s">
        <v>392</v>
      </c>
      <c r="EA106" s="180" t="s">
        <v>392</v>
      </c>
      <c r="EB106" s="166">
        <v>1460</v>
      </c>
      <c r="EC106" s="166">
        <v>3820</v>
      </c>
      <c r="ED106" s="166" t="s">
        <v>392</v>
      </c>
      <c r="EE106" s="166" t="s">
        <v>392</v>
      </c>
      <c r="EF106" s="166" t="s">
        <v>392</v>
      </c>
      <c r="EG106" s="166" t="s">
        <v>392</v>
      </c>
      <c r="EH106" s="20" t="s">
        <v>392</v>
      </c>
      <c r="EI106" s="166" t="s">
        <v>392</v>
      </c>
      <c r="EJ106" s="166" t="s">
        <v>392</v>
      </c>
      <c r="EK106" s="166" t="s">
        <v>392</v>
      </c>
      <c r="EL106" s="166" t="s">
        <v>392</v>
      </c>
      <c r="EM106" s="166" t="s">
        <v>392</v>
      </c>
      <c r="EN106" s="166" t="s">
        <v>392</v>
      </c>
      <c r="EO106" s="177" t="s">
        <v>392</v>
      </c>
      <c r="EP106" s="177" t="s">
        <v>392</v>
      </c>
      <c r="EQ106" s="177" t="s">
        <v>392</v>
      </c>
      <c r="ER106" s="177" t="s">
        <v>392</v>
      </c>
      <c r="ES106" s="177" t="s">
        <v>392</v>
      </c>
      <c r="ET106" s="177" t="s">
        <v>392</v>
      </c>
      <c r="EU106" s="177">
        <v>90.7</v>
      </c>
      <c r="EV106" s="177">
        <v>605</v>
      </c>
      <c r="EW106" s="177">
        <v>2200</v>
      </c>
      <c r="EX106" s="177">
        <v>2530</v>
      </c>
    </row>
    <row r="107" spans="1:154" x14ac:dyDescent="0.2">
      <c r="A107" s="166" t="s">
        <v>600</v>
      </c>
      <c r="B107" s="167" t="s">
        <v>204</v>
      </c>
      <c r="C107" s="166">
        <v>146</v>
      </c>
      <c r="D107" s="168">
        <v>43</v>
      </c>
      <c r="E107" s="168">
        <v>24.7</v>
      </c>
      <c r="F107" s="181">
        <v>24.75</v>
      </c>
      <c r="G107" s="166" t="s">
        <v>392</v>
      </c>
      <c r="H107" s="166" t="s">
        <v>392</v>
      </c>
      <c r="I107" s="166" t="s">
        <v>392</v>
      </c>
      <c r="J107" s="168">
        <v>12.9</v>
      </c>
      <c r="K107" s="169">
        <v>12.875</v>
      </c>
      <c r="L107" s="169" t="s">
        <v>392</v>
      </c>
      <c r="M107" s="166" t="s">
        <v>392</v>
      </c>
      <c r="N107" s="166" t="s">
        <v>392</v>
      </c>
      <c r="O107" s="179">
        <v>0.65</v>
      </c>
      <c r="P107" s="169">
        <v>0.625</v>
      </c>
      <c r="Q107" s="171">
        <v>0.3125</v>
      </c>
      <c r="R107" s="170">
        <v>1.0900000000000001</v>
      </c>
      <c r="S107" s="172">
        <v>1.0625</v>
      </c>
      <c r="T107" s="166" t="s">
        <v>392</v>
      </c>
      <c r="U107" s="166" t="s">
        <v>392</v>
      </c>
      <c r="V107" s="166" t="s">
        <v>392</v>
      </c>
      <c r="W107" s="173">
        <v>1.59</v>
      </c>
      <c r="X107" s="174">
        <v>2</v>
      </c>
      <c r="Y107" s="175">
        <v>1.125</v>
      </c>
      <c r="Z107" s="166" t="s">
        <v>392</v>
      </c>
      <c r="AA107" s="166" t="s">
        <v>392</v>
      </c>
      <c r="AB107" s="166" t="s">
        <v>392</v>
      </c>
      <c r="AC107" s="166" t="s">
        <v>392</v>
      </c>
      <c r="AD107" s="166" t="s">
        <v>392</v>
      </c>
      <c r="AE107" s="176">
        <v>5.92</v>
      </c>
      <c r="AF107" s="166" t="s">
        <v>392</v>
      </c>
      <c r="AG107" s="166" t="s">
        <v>392</v>
      </c>
      <c r="AH107" s="168">
        <v>33.200000000000003</v>
      </c>
      <c r="AI107" s="166" t="s">
        <v>392</v>
      </c>
      <c r="AJ107" s="166" t="s">
        <v>392</v>
      </c>
      <c r="AK107" s="166">
        <v>4580</v>
      </c>
      <c r="AL107" s="166">
        <v>418</v>
      </c>
      <c r="AM107" s="166">
        <v>371</v>
      </c>
      <c r="AN107" s="168">
        <v>10.3</v>
      </c>
      <c r="AO107" s="166">
        <v>391</v>
      </c>
      <c r="AP107" s="168">
        <v>93.2</v>
      </c>
      <c r="AQ107" s="168">
        <v>60.5</v>
      </c>
      <c r="AR107" s="170">
        <v>3.01</v>
      </c>
      <c r="AS107" s="166" t="s">
        <v>392</v>
      </c>
      <c r="AT107" s="166" t="s">
        <v>392</v>
      </c>
      <c r="AU107" s="166" t="s">
        <v>392</v>
      </c>
      <c r="AV107" s="168">
        <v>13.4</v>
      </c>
      <c r="AW107" s="166">
        <v>54600</v>
      </c>
      <c r="AX107" s="166" t="s">
        <v>392</v>
      </c>
      <c r="AY107" s="168">
        <v>76.099999999999994</v>
      </c>
      <c r="AZ107" s="177">
        <v>268</v>
      </c>
      <c r="BA107" s="177" t="s">
        <v>392</v>
      </c>
      <c r="BB107" s="166" t="s">
        <v>392</v>
      </c>
      <c r="BC107" s="168">
        <v>78.8</v>
      </c>
      <c r="BD107" s="166">
        <v>207</v>
      </c>
      <c r="BE107" s="166" t="s">
        <v>392</v>
      </c>
      <c r="BF107" s="166" t="s">
        <v>392</v>
      </c>
      <c r="BG107" s="166" t="s">
        <v>392</v>
      </c>
      <c r="BH107" s="166" t="s">
        <v>392</v>
      </c>
      <c r="BI107" s="166" t="s">
        <v>392</v>
      </c>
      <c r="BJ107" s="166" t="s">
        <v>392</v>
      </c>
      <c r="BK107" s="166" t="s">
        <v>392</v>
      </c>
      <c r="BL107" s="166" t="s">
        <v>392</v>
      </c>
      <c r="BM107" s="166" t="s">
        <v>392</v>
      </c>
      <c r="BN107" s="166" t="s">
        <v>392</v>
      </c>
      <c r="BO107" s="166" t="s">
        <v>392</v>
      </c>
      <c r="BP107" s="166" t="s">
        <v>392</v>
      </c>
      <c r="BQ107" s="166" t="s">
        <v>392</v>
      </c>
      <c r="BR107" s="166" t="s">
        <v>392</v>
      </c>
      <c r="BS107" s="166" t="s">
        <v>392</v>
      </c>
      <c r="BT107" s="166" t="s">
        <v>392</v>
      </c>
      <c r="BU107" s="166" t="s">
        <v>392</v>
      </c>
      <c r="BV107" s="166">
        <v>3.53</v>
      </c>
      <c r="BW107" s="166">
        <v>23.6</v>
      </c>
      <c r="BX107" s="177">
        <v>85.9</v>
      </c>
      <c r="BY107" s="177">
        <v>98.8</v>
      </c>
      <c r="BZ107" s="166" t="s">
        <v>601</v>
      </c>
      <c r="CA107" s="166" t="s">
        <v>601</v>
      </c>
      <c r="CB107" s="166">
        <v>217</v>
      </c>
      <c r="CC107" s="177">
        <v>27700</v>
      </c>
      <c r="CD107" s="166">
        <v>627</v>
      </c>
      <c r="CE107" s="177">
        <v>629</v>
      </c>
      <c r="CF107" s="166" t="s">
        <v>392</v>
      </c>
      <c r="CG107" s="166" t="s">
        <v>392</v>
      </c>
      <c r="CH107" s="166" t="s">
        <v>392</v>
      </c>
      <c r="CI107" s="166">
        <v>328</v>
      </c>
      <c r="CJ107" s="177">
        <v>327</v>
      </c>
      <c r="CK107" s="169" t="s">
        <v>392</v>
      </c>
      <c r="CL107" s="166" t="s">
        <v>392</v>
      </c>
      <c r="CM107" s="166" t="s">
        <v>392</v>
      </c>
      <c r="CN107" s="168">
        <v>16.5</v>
      </c>
      <c r="CO107" s="177">
        <v>15.9</v>
      </c>
      <c r="CP107" s="177">
        <v>7.94</v>
      </c>
      <c r="CQ107" s="168">
        <v>27.7</v>
      </c>
      <c r="CR107" s="168">
        <v>27</v>
      </c>
      <c r="CS107" s="166" t="s">
        <v>392</v>
      </c>
      <c r="CT107" s="166" t="s">
        <v>392</v>
      </c>
      <c r="CU107" s="166" t="s">
        <v>392</v>
      </c>
      <c r="CV107" s="168">
        <v>40.4</v>
      </c>
      <c r="CW107" s="168">
        <v>50.8</v>
      </c>
      <c r="CX107" s="178">
        <v>28.6</v>
      </c>
      <c r="CY107" s="166" t="s">
        <v>392</v>
      </c>
      <c r="CZ107" s="166" t="s">
        <v>392</v>
      </c>
      <c r="DA107" s="166" t="s">
        <v>392</v>
      </c>
      <c r="DB107" s="166" t="s">
        <v>392</v>
      </c>
      <c r="DC107" s="166" t="s">
        <v>392</v>
      </c>
      <c r="DD107" s="176">
        <v>5.92</v>
      </c>
      <c r="DE107" s="177" t="s">
        <v>392</v>
      </c>
      <c r="DF107" s="166" t="s">
        <v>392</v>
      </c>
      <c r="DG107" s="168">
        <v>33.200000000000003</v>
      </c>
      <c r="DH107" s="166" t="s">
        <v>392</v>
      </c>
      <c r="DI107" s="177" t="s">
        <v>392</v>
      </c>
      <c r="DJ107" s="166">
        <v>1910</v>
      </c>
      <c r="DK107" s="166">
        <v>6850</v>
      </c>
      <c r="DL107" s="166">
        <v>6080</v>
      </c>
      <c r="DM107" s="166">
        <v>262</v>
      </c>
      <c r="DN107" s="166">
        <v>163</v>
      </c>
      <c r="DO107" s="166">
        <v>1530</v>
      </c>
      <c r="DP107" s="166">
        <v>991</v>
      </c>
      <c r="DQ107" s="168">
        <v>76.5</v>
      </c>
      <c r="DR107" s="166" t="s">
        <v>392</v>
      </c>
      <c r="DS107" s="166" t="s">
        <v>392</v>
      </c>
      <c r="DT107" s="177" t="s">
        <v>392</v>
      </c>
      <c r="DU107" s="166">
        <v>5580</v>
      </c>
      <c r="DV107" s="166">
        <v>14700</v>
      </c>
      <c r="DW107" s="166" t="s">
        <v>392</v>
      </c>
      <c r="DX107" s="166">
        <v>49100</v>
      </c>
      <c r="DY107" s="20">
        <v>112</v>
      </c>
      <c r="DZ107" s="177" t="s">
        <v>392</v>
      </c>
      <c r="EA107" s="180" t="s">
        <v>392</v>
      </c>
      <c r="EB107" s="166">
        <v>1290</v>
      </c>
      <c r="EC107" s="166">
        <v>3390</v>
      </c>
      <c r="ED107" s="166" t="s">
        <v>392</v>
      </c>
      <c r="EE107" s="166" t="s">
        <v>392</v>
      </c>
      <c r="EF107" s="166" t="s">
        <v>392</v>
      </c>
      <c r="EG107" s="166" t="s">
        <v>392</v>
      </c>
      <c r="EH107" s="20" t="s">
        <v>392</v>
      </c>
      <c r="EI107" s="166" t="s">
        <v>392</v>
      </c>
      <c r="EJ107" s="166" t="s">
        <v>392</v>
      </c>
      <c r="EK107" s="166" t="s">
        <v>392</v>
      </c>
      <c r="EL107" s="166" t="s">
        <v>392</v>
      </c>
      <c r="EM107" s="166" t="s">
        <v>392</v>
      </c>
      <c r="EN107" s="166" t="s">
        <v>392</v>
      </c>
      <c r="EO107" s="177" t="s">
        <v>392</v>
      </c>
      <c r="EP107" s="177" t="s">
        <v>392</v>
      </c>
      <c r="EQ107" s="177" t="s">
        <v>392</v>
      </c>
      <c r="ER107" s="177" t="s">
        <v>392</v>
      </c>
      <c r="ES107" s="177" t="s">
        <v>392</v>
      </c>
      <c r="ET107" s="177" t="s">
        <v>392</v>
      </c>
      <c r="EU107" s="177">
        <v>89.7</v>
      </c>
      <c r="EV107" s="177">
        <v>599</v>
      </c>
      <c r="EW107" s="177">
        <v>2180</v>
      </c>
      <c r="EX107" s="177">
        <v>2510</v>
      </c>
    </row>
    <row r="108" spans="1:154" x14ac:dyDescent="0.2">
      <c r="A108" s="166" t="s">
        <v>602</v>
      </c>
      <c r="B108" s="167" t="s">
        <v>204</v>
      </c>
      <c r="C108" s="166">
        <v>131</v>
      </c>
      <c r="D108" s="168">
        <v>38.6</v>
      </c>
      <c r="E108" s="168">
        <v>24.5</v>
      </c>
      <c r="F108" s="181">
        <v>24.5</v>
      </c>
      <c r="G108" s="166" t="s">
        <v>392</v>
      </c>
      <c r="H108" s="166" t="s">
        <v>392</v>
      </c>
      <c r="I108" s="166" t="s">
        <v>392</v>
      </c>
      <c r="J108" s="168">
        <v>12.9</v>
      </c>
      <c r="K108" s="169">
        <v>12.875</v>
      </c>
      <c r="L108" s="169" t="s">
        <v>392</v>
      </c>
      <c r="M108" s="166" t="s">
        <v>392</v>
      </c>
      <c r="N108" s="166" t="s">
        <v>392</v>
      </c>
      <c r="O108" s="179">
        <v>0.60499999999999998</v>
      </c>
      <c r="P108" s="169">
        <v>0.625</v>
      </c>
      <c r="Q108" s="171">
        <v>0.3125</v>
      </c>
      <c r="R108" s="179">
        <v>0.96</v>
      </c>
      <c r="S108" s="172">
        <v>0.9375</v>
      </c>
      <c r="T108" s="166" t="s">
        <v>392</v>
      </c>
      <c r="U108" s="166" t="s">
        <v>392</v>
      </c>
      <c r="V108" s="166" t="s">
        <v>392</v>
      </c>
      <c r="W108" s="173">
        <v>1.46</v>
      </c>
      <c r="X108" s="174">
        <v>1.875</v>
      </c>
      <c r="Y108" s="175">
        <v>1.125</v>
      </c>
      <c r="Z108" s="166" t="s">
        <v>392</v>
      </c>
      <c r="AA108" s="166" t="s">
        <v>392</v>
      </c>
      <c r="AB108" s="166" t="s">
        <v>392</v>
      </c>
      <c r="AC108" s="166" t="s">
        <v>392</v>
      </c>
      <c r="AD108" s="166" t="s">
        <v>392</v>
      </c>
      <c r="AE108" s="176">
        <v>6.7</v>
      </c>
      <c r="AF108" s="166" t="s">
        <v>392</v>
      </c>
      <c r="AG108" s="166" t="s">
        <v>392</v>
      </c>
      <c r="AH108" s="168">
        <v>35.6</v>
      </c>
      <c r="AI108" s="166" t="s">
        <v>392</v>
      </c>
      <c r="AJ108" s="166" t="s">
        <v>392</v>
      </c>
      <c r="AK108" s="166">
        <v>4020</v>
      </c>
      <c r="AL108" s="166">
        <v>370</v>
      </c>
      <c r="AM108" s="166">
        <v>329</v>
      </c>
      <c r="AN108" s="168">
        <v>10.199999999999999</v>
      </c>
      <c r="AO108" s="166">
        <v>340</v>
      </c>
      <c r="AP108" s="168">
        <v>81.5</v>
      </c>
      <c r="AQ108" s="168">
        <v>53</v>
      </c>
      <c r="AR108" s="170">
        <v>2.97</v>
      </c>
      <c r="AS108" s="166" t="s">
        <v>392</v>
      </c>
      <c r="AT108" s="166" t="s">
        <v>392</v>
      </c>
      <c r="AU108" s="166" t="s">
        <v>392</v>
      </c>
      <c r="AV108" s="170">
        <v>9.5</v>
      </c>
      <c r="AW108" s="166">
        <v>47100</v>
      </c>
      <c r="AX108" s="166" t="s">
        <v>392</v>
      </c>
      <c r="AY108" s="168">
        <v>75.900000000000006</v>
      </c>
      <c r="AZ108" s="177">
        <v>235</v>
      </c>
      <c r="BA108" s="177" t="s">
        <v>392</v>
      </c>
      <c r="BB108" s="166" t="s">
        <v>392</v>
      </c>
      <c r="BC108" s="168">
        <v>69.5</v>
      </c>
      <c r="BD108" s="166">
        <v>184</v>
      </c>
      <c r="BE108" s="166" t="s">
        <v>392</v>
      </c>
      <c r="BF108" s="166" t="s">
        <v>392</v>
      </c>
      <c r="BG108" s="166" t="s">
        <v>392</v>
      </c>
      <c r="BH108" s="166" t="s">
        <v>392</v>
      </c>
      <c r="BI108" s="166" t="s">
        <v>392</v>
      </c>
      <c r="BJ108" s="166" t="s">
        <v>392</v>
      </c>
      <c r="BK108" s="166" t="s">
        <v>392</v>
      </c>
      <c r="BL108" s="166" t="s">
        <v>392</v>
      </c>
      <c r="BM108" s="166" t="s">
        <v>392</v>
      </c>
      <c r="BN108" s="166" t="s">
        <v>392</v>
      </c>
      <c r="BO108" s="166" t="s">
        <v>392</v>
      </c>
      <c r="BP108" s="166" t="s">
        <v>392</v>
      </c>
      <c r="BQ108" s="166" t="s">
        <v>392</v>
      </c>
      <c r="BR108" s="166" t="s">
        <v>392</v>
      </c>
      <c r="BS108" s="166" t="s">
        <v>392</v>
      </c>
      <c r="BT108" s="166" t="s">
        <v>392</v>
      </c>
      <c r="BU108" s="166" t="s">
        <v>392</v>
      </c>
      <c r="BV108" s="166">
        <v>3.49</v>
      </c>
      <c r="BW108" s="166">
        <v>23.5</v>
      </c>
      <c r="BX108" s="177">
        <v>85.6</v>
      </c>
      <c r="BY108" s="177">
        <v>98.5</v>
      </c>
      <c r="BZ108" s="166" t="s">
        <v>603</v>
      </c>
      <c r="CA108" s="166" t="s">
        <v>603</v>
      </c>
      <c r="CB108" s="166">
        <v>195</v>
      </c>
      <c r="CC108" s="177">
        <v>24900</v>
      </c>
      <c r="CD108" s="166">
        <v>622</v>
      </c>
      <c r="CE108" s="177">
        <v>622</v>
      </c>
      <c r="CF108" s="166" t="s">
        <v>392</v>
      </c>
      <c r="CG108" s="166" t="s">
        <v>392</v>
      </c>
      <c r="CH108" s="166" t="s">
        <v>392</v>
      </c>
      <c r="CI108" s="166">
        <v>328</v>
      </c>
      <c r="CJ108" s="177">
        <v>327</v>
      </c>
      <c r="CK108" s="169" t="s">
        <v>392</v>
      </c>
      <c r="CL108" s="166" t="s">
        <v>392</v>
      </c>
      <c r="CM108" s="166" t="s">
        <v>392</v>
      </c>
      <c r="CN108" s="168">
        <v>15.4</v>
      </c>
      <c r="CO108" s="177">
        <v>15.9</v>
      </c>
      <c r="CP108" s="177">
        <v>7.94</v>
      </c>
      <c r="CQ108" s="168">
        <v>24.4</v>
      </c>
      <c r="CR108" s="168">
        <v>23.8</v>
      </c>
      <c r="CS108" s="166" t="s">
        <v>392</v>
      </c>
      <c r="CT108" s="166" t="s">
        <v>392</v>
      </c>
      <c r="CU108" s="166" t="s">
        <v>392</v>
      </c>
      <c r="CV108" s="168">
        <v>37.1</v>
      </c>
      <c r="CW108" s="168">
        <v>47.6</v>
      </c>
      <c r="CX108" s="178">
        <v>28.6</v>
      </c>
      <c r="CY108" s="166" t="s">
        <v>392</v>
      </c>
      <c r="CZ108" s="166" t="s">
        <v>392</v>
      </c>
      <c r="DA108" s="166" t="s">
        <v>392</v>
      </c>
      <c r="DB108" s="166" t="s">
        <v>392</v>
      </c>
      <c r="DC108" s="166" t="s">
        <v>392</v>
      </c>
      <c r="DD108" s="176">
        <v>6.7</v>
      </c>
      <c r="DE108" s="177" t="s">
        <v>392</v>
      </c>
      <c r="DF108" s="166" t="s">
        <v>392</v>
      </c>
      <c r="DG108" s="168">
        <v>35.6</v>
      </c>
      <c r="DH108" s="166" t="s">
        <v>392</v>
      </c>
      <c r="DI108" s="177" t="s">
        <v>392</v>
      </c>
      <c r="DJ108" s="166">
        <v>1670</v>
      </c>
      <c r="DK108" s="166">
        <v>6060</v>
      </c>
      <c r="DL108" s="166">
        <v>5390</v>
      </c>
      <c r="DM108" s="166">
        <v>259</v>
      </c>
      <c r="DN108" s="166">
        <v>142</v>
      </c>
      <c r="DO108" s="166">
        <v>1340</v>
      </c>
      <c r="DP108" s="166">
        <v>869</v>
      </c>
      <c r="DQ108" s="168">
        <v>75.400000000000006</v>
      </c>
      <c r="DR108" s="166" t="s">
        <v>392</v>
      </c>
      <c r="DS108" s="166" t="s">
        <v>392</v>
      </c>
      <c r="DT108" s="177" t="s">
        <v>392</v>
      </c>
      <c r="DU108" s="166">
        <v>3950</v>
      </c>
      <c r="DV108" s="166">
        <v>12600</v>
      </c>
      <c r="DW108" s="166" t="s">
        <v>392</v>
      </c>
      <c r="DX108" s="166">
        <v>49000</v>
      </c>
      <c r="DY108" s="20">
        <v>97.8</v>
      </c>
      <c r="DZ108" s="177" t="s">
        <v>392</v>
      </c>
      <c r="EA108" s="180" t="s">
        <v>392</v>
      </c>
      <c r="EB108" s="166">
        <v>1140</v>
      </c>
      <c r="EC108" s="166">
        <v>3020</v>
      </c>
      <c r="ED108" s="166" t="s">
        <v>392</v>
      </c>
      <c r="EE108" s="166" t="s">
        <v>392</v>
      </c>
      <c r="EF108" s="166" t="s">
        <v>392</v>
      </c>
      <c r="EG108" s="166" t="s">
        <v>392</v>
      </c>
      <c r="EH108" s="20" t="s">
        <v>392</v>
      </c>
      <c r="EI108" s="166" t="s">
        <v>392</v>
      </c>
      <c r="EJ108" s="166" t="s">
        <v>392</v>
      </c>
      <c r="EK108" s="166" t="s">
        <v>392</v>
      </c>
      <c r="EL108" s="166" t="s">
        <v>392</v>
      </c>
      <c r="EM108" s="166" t="s">
        <v>392</v>
      </c>
      <c r="EN108" s="166" t="s">
        <v>392</v>
      </c>
      <c r="EO108" s="177" t="s">
        <v>392</v>
      </c>
      <c r="EP108" s="177" t="s">
        <v>392</v>
      </c>
      <c r="EQ108" s="177" t="s">
        <v>392</v>
      </c>
      <c r="ER108" s="177" t="s">
        <v>392</v>
      </c>
      <c r="ES108" s="177" t="s">
        <v>392</v>
      </c>
      <c r="ET108" s="177" t="s">
        <v>392</v>
      </c>
      <c r="EU108" s="177">
        <v>88.6</v>
      </c>
      <c r="EV108" s="177">
        <v>597</v>
      </c>
      <c r="EW108" s="177">
        <v>2170</v>
      </c>
      <c r="EX108" s="177">
        <v>2500</v>
      </c>
    </row>
    <row r="109" spans="1:154" x14ac:dyDescent="0.2">
      <c r="A109" s="166" t="s">
        <v>604</v>
      </c>
      <c r="B109" s="167" t="s">
        <v>204</v>
      </c>
      <c r="C109" s="166">
        <v>117</v>
      </c>
      <c r="D109" s="168">
        <v>34.4</v>
      </c>
      <c r="E109" s="168">
        <v>24.3</v>
      </c>
      <c r="F109" s="181">
        <v>24.25</v>
      </c>
      <c r="G109" s="166" t="s">
        <v>392</v>
      </c>
      <c r="H109" s="166" t="s">
        <v>392</v>
      </c>
      <c r="I109" s="166" t="s">
        <v>392</v>
      </c>
      <c r="J109" s="168">
        <v>12.8</v>
      </c>
      <c r="K109" s="169">
        <v>12.75</v>
      </c>
      <c r="L109" s="169" t="s">
        <v>392</v>
      </c>
      <c r="M109" s="166" t="s">
        <v>392</v>
      </c>
      <c r="N109" s="166" t="s">
        <v>392</v>
      </c>
      <c r="O109" s="179">
        <v>0.55000000000000004</v>
      </c>
      <c r="P109" s="169">
        <v>0.5625</v>
      </c>
      <c r="Q109" s="171">
        <v>0.3125</v>
      </c>
      <c r="R109" s="179">
        <v>0.85</v>
      </c>
      <c r="S109" s="172">
        <v>0.875</v>
      </c>
      <c r="T109" s="166" t="s">
        <v>392</v>
      </c>
      <c r="U109" s="166" t="s">
        <v>392</v>
      </c>
      <c r="V109" s="166" t="s">
        <v>392</v>
      </c>
      <c r="W109" s="173">
        <v>1.35</v>
      </c>
      <c r="X109" s="174">
        <v>1.75</v>
      </c>
      <c r="Y109" s="175">
        <v>1.125</v>
      </c>
      <c r="Z109" s="166" t="s">
        <v>392</v>
      </c>
      <c r="AA109" s="166" t="s">
        <v>392</v>
      </c>
      <c r="AB109" s="166" t="s">
        <v>392</v>
      </c>
      <c r="AC109" s="166" t="s">
        <v>392</v>
      </c>
      <c r="AD109" s="166" t="s">
        <v>392</v>
      </c>
      <c r="AE109" s="176">
        <v>7.53</v>
      </c>
      <c r="AF109" s="166" t="s">
        <v>392</v>
      </c>
      <c r="AG109" s="166" t="s">
        <v>392</v>
      </c>
      <c r="AH109" s="168">
        <v>39.200000000000003</v>
      </c>
      <c r="AI109" s="166" t="s">
        <v>392</v>
      </c>
      <c r="AJ109" s="166" t="s">
        <v>392</v>
      </c>
      <c r="AK109" s="166">
        <v>3540</v>
      </c>
      <c r="AL109" s="166">
        <v>327</v>
      </c>
      <c r="AM109" s="166">
        <v>291</v>
      </c>
      <c r="AN109" s="168">
        <v>10.1</v>
      </c>
      <c r="AO109" s="166">
        <v>297</v>
      </c>
      <c r="AP109" s="168">
        <v>71.400000000000006</v>
      </c>
      <c r="AQ109" s="168">
        <v>46.5</v>
      </c>
      <c r="AR109" s="170">
        <v>2.94</v>
      </c>
      <c r="AS109" s="166" t="s">
        <v>392</v>
      </c>
      <c r="AT109" s="166" t="s">
        <v>392</v>
      </c>
      <c r="AU109" s="166" t="s">
        <v>392</v>
      </c>
      <c r="AV109" s="170">
        <v>6.72</v>
      </c>
      <c r="AW109" s="166">
        <v>40800</v>
      </c>
      <c r="AX109" s="166" t="s">
        <v>392</v>
      </c>
      <c r="AY109" s="168">
        <v>75</v>
      </c>
      <c r="AZ109" s="177">
        <v>204</v>
      </c>
      <c r="BA109" s="177" t="s">
        <v>392</v>
      </c>
      <c r="BB109" s="166" t="s">
        <v>392</v>
      </c>
      <c r="BC109" s="168">
        <v>61</v>
      </c>
      <c r="BD109" s="166">
        <v>163</v>
      </c>
      <c r="BE109" s="166" t="s">
        <v>392</v>
      </c>
      <c r="BF109" s="166" t="s">
        <v>392</v>
      </c>
      <c r="BG109" s="166" t="s">
        <v>392</v>
      </c>
      <c r="BH109" s="166" t="s">
        <v>392</v>
      </c>
      <c r="BI109" s="166" t="s">
        <v>392</v>
      </c>
      <c r="BJ109" s="166" t="s">
        <v>392</v>
      </c>
      <c r="BK109" s="166" t="s">
        <v>392</v>
      </c>
      <c r="BL109" s="166" t="s">
        <v>392</v>
      </c>
      <c r="BM109" s="166" t="s">
        <v>392</v>
      </c>
      <c r="BN109" s="166" t="s">
        <v>392</v>
      </c>
      <c r="BO109" s="166" t="s">
        <v>392</v>
      </c>
      <c r="BP109" s="166" t="s">
        <v>392</v>
      </c>
      <c r="BQ109" s="166" t="s">
        <v>392</v>
      </c>
      <c r="BR109" s="166" t="s">
        <v>392</v>
      </c>
      <c r="BS109" s="166" t="s">
        <v>392</v>
      </c>
      <c r="BT109" s="166" t="s">
        <v>392</v>
      </c>
      <c r="BU109" s="166" t="s">
        <v>392</v>
      </c>
      <c r="BV109" s="166">
        <v>3.46</v>
      </c>
      <c r="BW109" s="166">
        <v>23.5</v>
      </c>
      <c r="BX109" s="168">
        <v>85</v>
      </c>
      <c r="BY109" s="177">
        <v>97.8</v>
      </c>
      <c r="BZ109" s="166" t="s">
        <v>605</v>
      </c>
      <c r="CA109" s="166" t="s">
        <v>605</v>
      </c>
      <c r="CB109" s="166">
        <v>174</v>
      </c>
      <c r="CC109" s="177">
        <v>22200</v>
      </c>
      <c r="CD109" s="166">
        <v>617</v>
      </c>
      <c r="CE109" s="177">
        <v>616</v>
      </c>
      <c r="CF109" s="166" t="s">
        <v>392</v>
      </c>
      <c r="CG109" s="166" t="s">
        <v>392</v>
      </c>
      <c r="CH109" s="166" t="s">
        <v>392</v>
      </c>
      <c r="CI109" s="166">
        <v>325</v>
      </c>
      <c r="CJ109" s="177">
        <v>324</v>
      </c>
      <c r="CK109" s="169" t="s">
        <v>392</v>
      </c>
      <c r="CL109" s="166" t="s">
        <v>392</v>
      </c>
      <c r="CM109" s="166" t="s">
        <v>392</v>
      </c>
      <c r="CN109" s="168">
        <v>14</v>
      </c>
      <c r="CO109" s="177">
        <v>14.3</v>
      </c>
      <c r="CP109" s="177">
        <v>7.94</v>
      </c>
      <c r="CQ109" s="168">
        <v>21.6</v>
      </c>
      <c r="CR109" s="168">
        <v>22.2</v>
      </c>
      <c r="CS109" s="166" t="s">
        <v>392</v>
      </c>
      <c r="CT109" s="166" t="s">
        <v>392</v>
      </c>
      <c r="CU109" s="166" t="s">
        <v>392</v>
      </c>
      <c r="CV109" s="168">
        <v>34.299999999999997</v>
      </c>
      <c r="CW109" s="168">
        <v>44.5</v>
      </c>
      <c r="CX109" s="178">
        <v>28.6</v>
      </c>
      <c r="CY109" s="166" t="s">
        <v>392</v>
      </c>
      <c r="CZ109" s="166" t="s">
        <v>392</v>
      </c>
      <c r="DA109" s="166" t="s">
        <v>392</v>
      </c>
      <c r="DB109" s="166" t="s">
        <v>392</v>
      </c>
      <c r="DC109" s="166" t="s">
        <v>392</v>
      </c>
      <c r="DD109" s="176">
        <v>7.53</v>
      </c>
      <c r="DE109" s="177" t="s">
        <v>392</v>
      </c>
      <c r="DF109" s="166" t="s">
        <v>392</v>
      </c>
      <c r="DG109" s="168">
        <v>39.200000000000003</v>
      </c>
      <c r="DH109" s="166" t="s">
        <v>392</v>
      </c>
      <c r="DI109" s="177" t="s">
        <v>392</v>
      </c>
      <c r="DJ109" s="166">
        <v>1470</v>
      </c>
      <c r="DK109" s="166">
        <v>5360</v>
      </c>
      <c r="DL109" s="166">
        <v>4770</v>
      </c>
      <c r="DM109" s="166">
        <v>257</v>
      </c>
      <c r="DN109" s="166">
        <v>124</v>
      </c>
      <c r="DO109" s="166">
        <v>1170</v>
      </c>
      <c r="DP109" s="166">
        <v>762</v>
      </c>
      <c r="DQ109" s="168">
        <v>74.7</v>
      </c>
      <c r="DR109" s="166" t="s">
        <v>392</v>
      </c>
      <c r="DS109" s="166" t="s">
        <v>392</v>
      </c>
      <c r="DT109" s="177" t="s">
        <v>392</v>
      </c>
      <c r="DU109" s="166">
        <v>2800</v>
      </c>
      <c r="DV109" s="166">
        <v>11000</v>
      </c>
      <c r="DW109" s="166" t="s">
        <v>392</v>
      </c>
      <c r="DX109" s="166">
        <v>48400</v>
      </c>
      <c r="DY109" s="20">
        <v>84.9</v>
      </c>
      <c r="DZ109" s="177" t="s">
        <v>392</v>
      </c>
      <c r="EA109" s="180" t="s">
        <v>392</v>
      </c>
      <c r="EB109" s="166">
        <v>1000</v>
      </c>
      <c r="EC109" s="166">
        <v>2670</v>
      </c>
      <c r="ED109" s="166" t="s">
        <v>392</v>
      </c>
      <c r="EE109" s="166" t="s">
        <v>392</v>
      </c>
      <c r="EF109" s="166" t="s">
        <v>392</v>
      </c>
      <c r="EG109" s="166" t="s">
        <v>392</v>
      </c>
      <c r="EH109" s="20" t="s">
        <v>392</v>
      </c>
      <c r="EI109" s="166" t="s">
        <v>392</v>
      </c>
      <c r="EJ109" s="166" t="s">
        <v>392</v>
      </c>
      <c r="EK109" s="166" t="s">
        <v>392</v>
      </c>
      <c r="EL109" s="166" t="s">
        <v>392</v>
      </c>
      <c r="EM109" s="166" t="s">
        <v>392</v>
      </c>
      <c r="EN109" s="166" t="s">
        <v>392</v>
      </c>
      <c r="EO109" s="177" t="s">
        <v>392</v>
      </c>
      <c r="EP109" s="177" t="s">
        <v>392</v>
      </c>
      <c r="EQ109" s="177" t="s">
        <v>392</v>
      </c>
      <c r="ER109" s="177" t="s">
        <v>392</v>
      </c>
      <c r="ES109" s="177" t="s">
        <v>392</v>
      </c>
      <c r="ET109" s="177" t="s">
        <v>392</v>
      </c>
      <c r="EU109" s="177">
        <v>87.9</v>
      </c>
      <c r="EV109" s="177">
        <v>597</v>
      </c>
      <c r="EW109" s="177">
        <v>2160</v>
      </c>
      <c r="EX109" s="177">
        <v>2480</v>
      </c>
    </row>
    <row r="110" spans="1:154" x14ac:dyDescent="0.2">
      <c r="A110" s="166" t="s">
        <v>606</v>
      </c>
      <c r="B110" s="167" t="s">
        <v>204</v>
      </c>
      <c r="C110" s="166">
        <v>104</v>
      </c>
      <c r="D110" s="168">
        <v>30.7</v>
      </c>
      <c r="E110" s="168">
        <v>24.1</v>
      </c>
      <c r="F110" s="181">
        <v>24</v>
      </c>
      <c r="G110" s="166" t="s">
        <v>392</v>
      </c>
      <c r="H110" s="166" t="s">
        <v>392</v>
      </c>
      <c r="I110" s="166" t="s">
        <v>392</v>
      </c>
      <c r="J110" s="168">
        <v>12.8</v>
      </c>
      <c r="K110" s="169">
        <v>12.75</v>
      </c>
      <c r="L110" s="169" t="s">
        <v>392</v>
      </c>
      <c r="M110" s="166" t="s">
        <v>392</v>
      </c>
      <c r="N110" s="166" t="s">
        <v>392</v>
      </c>
      <c r="O110" s="179">
        <v>0.5</v>
      </c>
      <c r="P110" s="169">
        <v>0.5</v>
      </c>
      <c r="Q110" s="171">
        <v>0.25</v>
      </c>
      <c r="R110" s="179">
        <v>0.75</v>
      </c>
      <c r="S110" s="172">
        <v>0.75</v>
      </c>
      <c r="T110" s="166" t="s">
        <v>392</v>
      </c>
      <c r="U110" s="166" t="s">
        <v>392</v>
      </c>
      <c r="V110" s="166" t="s">
        <v>392</v>
      </c>
      <c r="W110" s="173">
        <v>1.25</v>
      </c>
      <c r="X110" s="174">
        <v>1.625</v>
      </c>
      <c r="Y110" s="175">
        <v>1.0625</v>
      </c>
      <c r="Z110" s="166" t="s">
        <v>392</v>
      </c>
      <c r="AA110" s="166" t="s">
        <v>392</v>
      </c>
      <c r="AB110" s="166" t="s">
        <v>392</v>
      </c>
      <c r="AC110" s="166" t="s">
        <v>392</v>
      </c>
      <c r="AD110" s="166" t="s">
        <v>392</v>
      </c>
      <c r="AE110" s="176">
        <v>8.5</v>
      </c>
      <c r="AF110" s="166" t="s">
        <v>392</v>
      </c>
      <c r="AG110" s="166" t="s">
        <v>392</v>
      </c>
      <c r="AH110" s="168">
        <v>43.1</v>
      </c>
      <c r="AI110" s="166" t="s">
        <v>392</v>
      </c>
      <c r="AJ110" s="166" t="s">
        <v>392</v>
      </c>
      <c r="AK110" s="166">
        <v>3100</v>
      </c>
      <c r="AL110" s="166">
        <v>289</v>
      </c>
      <c r="AM110" s="166">
        <v>258</v>
      </c>
      <c r="AN110" s="168">
        <v>10.1</v>
      </c>
      <c r="AO110" s="166">
        <v>259</v>
      </c>
      <c r="AP110" s="168">
        <v>62.4</v>
      </c>
      <c r="AQ110" s="168">
        <v>40.700000000000003</v>
      </c>
      <c r="AR110" s="170">
        <v>2.91</v>
      </c>
      <c r="AS110" s="166" t="s">
        <v>392</v>
      </c>
      <c r="AT110" s="166" t="s">
        <v>392</v>
      </c>
      <c r="AU110" s="166" t="s">
        <v>392</v>
      </c>
      <c r="AV110" s="170">
        <v>4.72</v>
      </c>
      <c r="AW110" s="166">
        <v>35200</v>
      </c>
      <c r="AX110" s="166" t="s">
        <v>392</v>
      </c>
      <c r="AY110" s="168">
        <v>74.7</v>
      </c>
      <c r="AZ110" s="177">
        <v>179</v>
      </c>
      <c r="BA110" s="177" t="s">
        <v>392</v>
      </c>
      <c r="BB110" s="166" t="s">
        <v>392</v>
      </c>
      <c r="BC110" s="168">
        <v>53.9</v>
      </c>
      <c r="BD110" s="166">
        <v>144</v>
      </c>
      <c r="BE110" s="166" t="s">
        <v>392</v>
      </c>
      <c r="BF110" s="166" t="s">
        <v>392</v>
      </c>
      <c r="BG110" s="166" t="s">
        <v>392</v>
      </c>
      <c r="BH110" s="166" t="s">
        <v>392</v>
      </c>
      <c r="BI110" s="166" t="s">
        <v>392</v>
      </c>
      <c r="BJ110" s="166" t="s">
        <v>392</v>
      </c>
      <c r="BK110" s="166" t="s">
        <v>392</v>
      </c>
      <c r="BL110" s="166" t="s">
        <v>392</v>
      </c>
      <c r="BM110" s="166" t="s">
        <v>392</v>
      </c>
      <c r="BN110" s="166" t="s">
        <v>392</v>
      </c>
      <c r="BO110" s="166" t="s">
        <v>392</v>
      </c>
      <c r="BP110" s="166" t="s">
        <v>392</v>
      </c>
      <c r="BQ110" s="166" t="s">
        <v>392</v>
      </c>
      <c r="BR110" s="166" t="s">
        <v>392</v>
      </c>
      <c r="BS110" s="166" t="s">
        <v>392</v>
      </c>
      <c r="BT110" s="166" t="s">
        <v>392</v>
      </c>
      <c r="BU110" s="166" t="s">
        <v>392</v>
      </c>
      <c r="BV110" s="166">
        <v>3.42</v>
      </c>
      <c r="BW110" s="166">
        <v>23.4</v>
      </c>
      <c r="BX110" s="177">
        <v>84.7</v>
      </c>
      <c r="BY110" s="177">
        <v>97.5</v>
      </c>
      <c r="BZ110" s="166" t="s">
        <v>607</v>
      </c>
      <c r="CA110" s="166" t="s">
        <v>607</v>
      </c>
      <c r="CB110" s="166">
        <v>155</v>
      </c>
      <c r="CC110" s="177">
        <v>19800</v>
      </c>
      <c r="CD110" s="166">
        <v>612</v>
      </c>
      <c r="CE110" s="177">
        <v>610</v>
      </c>
      <c r="CF110" s="166" t="s">
        <v>392</v>
      </c>
      <c r="CG110" s="166" t="s">
        <v>392</v>
      </c>
      <c r="CH110" s="166" t="s">
        <v>392</v>
      </c>
      <c r="CI110" s="166">
        <v>325</v>
      </c>
      <c r="CJ110" s="177">
        <v>324</v>
      </c>
      <c r="CK110" s="169" t="s">
        <v>392</v>
      </c>
      <c r="CL110" s="166" t="s">
        <v>392</v>
      </c>
      <c r="CM110" s="166" t="s">
        <v>392</v>
      </c>
      <c r="CN110" s="168">
        <v>12.7</v>
      </c>
      <c r="CO110" s="177">
        <v>12.7</v>
      </c>
      <c r="CP110" s="177">
        <v>6.35</v>
      </c>
      <c r="CQ110" s="168">
        <v>19.100000000000001</v>
      </c>
      <c r="CR110" s="168">
        <v>19</v>
      </c>
      <c r="CS110" s="166" t="s">
        <v>392</v>
      </c>
      <c r="CT110" s="166" t="s">
        <v>392</v>
      </c>
      <c r="CU110" s="166" t="s">
        <v>392</v>
      </c>
      <c r="CV110" s="168">
        <v>31.8</v>
      </c>
      <c r="CW110" s="168">
        <v>41.3</v>
      </c>
      <c r="CX110" s="178">
        <v>27</v>
      </c>
      <c r="CY110" s="166" t="s">
        <v>392</v>
      </c>
      <c r="CZ110" s="166" t="s">
        <v>392</v>
      </c>
      <c r="DA110" s="166" t="s">
        <v>392</v>
      </c>
      <c r="DB110" s="166" t="s">
        <v>392</v>
      </c>
      <c r="DC110" s="166" t="s">
        <v>392</v>
      </c>
      <c r="DD110" s="176">
        <v>8.5</v>
      </c>
      <c r="DE110" s="177" t="s">
        <v>392</v>
      </c>
      <c r="DF110" s="166" t="s">
        <v>392</v>
      </c>
      <c r="DG110" s="168">
        <v>43.1</v>
      </c>
      <c r="DH110" s="166" t="s">
        <v>392</v>
      </c>
      <c r="DI110" s="177" t="s">
        <v>392</v>
      </c>
      <c r="DJ110" s="166">
        <v>1290</v>
      </c>
      <c r="DK110" s="166">
        <v>4740</v>
      </c>
      <c r="DL110" s="166">
        <v>4230</v>
      </c>
      <c r="DM110" s="166">
        <v>257</v>
      </c>
      <c r="DN110" s="166">
        <v>108</v>
      </c>
      <c r="DO110" s="166">
        <v>1020</v>
      </c>
      <c r="DP110" s="166">
        <v>667</v>
      </c>
      <c r="DQ110" s="168">
        <v>73.900000000000006</v>
      </c>
      <c r="DR110" s="166" t="s">
        <v>392</v>
      </c>
      <c r="DS110" s="166" t="s">
        <v>392</v>
      </c>
      <c r="DT110" s="177" t="s">
        <v>392</v>
      </c>
      <c r="DU110" s="166">
        <v>1960</v>
      </c>
      <c r="DV110" s="166">
        <v>9450</v>
      </c>
      <c r="DW110" s="166" t="s">
        <v>392</v>
      </c>
      <c r="DX110" s="166">
        <v>48200</v>
      </c>
      <c r="DY110" s="20">
        <v>74.5</v>
      </c>
      <c r="DZ110" s="177" t="s">
        <v>392</v>
      </c>
      <c r="EA110" s="180" t="s">
        <v>392</v>
      </c>
      <c r="EB110" s="166">
        <v>883</v>
      </c>
      <c r="EC110" s="166">
        <v>2360</v>
      </c>
      <c r="ED110" s="166" t="s">
        <v>392</v>
      </c>
      <c r="EE110" s="166" t="s">
        <v>392</v>
      </c>
      <c r="EF110" s="166" t="s">
        <v>392</v>
      </c>
      <c r="EG110" s="166" t="s">
        <v>392</v>
      </c>
      <c r="EH110" s="20" t="s">
        <v>392</v>
      </c>
      <c r="EI110" s="166" t="s">
        <v>392</v>
      </c>
      <c r="EJ110" s="166" t="s">
        <v>392</v>
      </c>
      <c r="EK110" s="166" t="s">
        <v>392</v>
      </c>
      <c r="EL110" s="166" t="s">
        <v>392</v>
      </c>
      <c r="EM110" s="166" t="s">
        <v>392</v>
      </c>
      <c r="EN110" s="166" t="s">
        <v>392</v>
      </c>
      <c r="EO110" s="177" t="s">
        <v>392</v>
      </c>
      <c r="EP110" s="177" t="s">
        <v>392</v>
      </c>
      <c r="EQ110" s="177" t="s">
        <v>392</v>
      </c>
      <c r="ER110" s="177" t="s">
        <v>392</v>
      </c>
      <c r="ES110" s="177" t="s">
        <v>392</v>
      </c>
      <c r="ET110" s="177" t="s">
        <v>392</v>
      </c>
      <c r="EU110" s="177">
        <v>86.9</v>
      </c>
      <c r="EV110" s="177">
        <v>594</v>
      </c>
      <c r="EW110" s="177">
        <v>2150</v>
      </c>
      <c r="EX110" s="177">
        <v>2480</v>
      </c>
    </row>
    <row r="111" spans="1:154" x14ac:dyDescent="0.2">
      <c r="A111" s="166" t="s">
        <v>608</v>
      </c>
      <c r="B111" s="167" t="s">
        <v>204</v>
      </c>
      <c r="C111" s="166">
        <v>103</v>
      </c>
      <c r="D111" s="168">
        <v>30.3</v>
      </c>
      <c r="E111" s="168">
        <v>24.5</v>
      </c>
      <c r="F111" s="181">
        <v>24.5</v>
      </c>
      <c r="G111" s="166" t="s">
        <v>392</v>
      </c>
      <c r="H111" s="166" t="s">
        <v>392</v>
      </c>
      <c r="I111" s="166" t="s">
        <v>392</v>
      </c>
      <c r="J111" s="170">
        <v>9</v>
      </c>
      <c r="K111" s="169">
        <v>9</v>
      </c>
      <c r="L111" s="169" t="s">
        <v>392</v>
      </c>
      <c r="M111" s="166" t="s">
        <v>392</v>
      </c>
      <c r="N111" s="166" t="s">
        <v>392</v>
      </c>
      <c r="O111" s="179">
        <v>0.55000000000000004</v>
      </c>
      <c r="P111" s="169">
        <v>0.5625</v>
      </c>
      <c r="Q111" s="171">
        <v>0.3125</v>
      </c>
      <c r="R111" s="179">
        <v>0.98</v>
      </c>
      <c r="S111" s="172">
        <v>1</v>
      </c>
      <c r="T111" s="166" t="s">
        <v>392</v>
      </c>
      <c r="U111" s="166" t="s">
        <v>392</v>
      </c>
      <c r="V111" s="166" t="s">
        <v>392</v>
      </c>
      <c r="W111" s="173">
        <v>1.48</v>
      </c>
      <c r="X111" s="174">
        <v>1.875</v>
      </c>
      <c r="Y111" s="175">
        <v>1.125</v>
      </c>
      <c r="Z111" s="166" t="s">
        <v>392</v>
      </c>
      <c r="AA111" s="166" t="s">
        <v>392</v>
      </c>
      <c r="AB111" s="166" t="s">
        <v>392</v>
      </c>
      <c r="AC111" s="166" t="s">
        <v>392</v>
      </c>
      <c r="AD111" s="166" t="s">
        <v>392</v>
      </c>
      <c r="AE111" s="176">
        <v>4.59</v>
      </c>
      <c r="AF111" s="166" t="s">
        <v>392</v>
      </c>
      <c r="AG111" s="166" t="s">
        <v>392</v>
      </c>
      <c r="AH111" s="168">
        <v>39.200000000000003</v>
      </c>
      <c r="AI111" s="166" t="s">
        <v>392</v>
      </c>
      <c r="AJ111" s="166" t="s">
        <v>392</v>
      </c>
      <c r="AK111" s="166">
        <v>3000</v>
      </c>
      <c r="AL111" s="166">
        <v>280</v>
      </c>
      <c r="AM111" s="166">
        <v>245</v>
      </c>
      <c r="AN111" s="168">
        <v>10</v>
      </c>
      <c r="AO111" s="166">
        <v>119</v>
      </c>
      <c r="AP111" s="168">
        <v>41.5</v>
      </c>
      <c r="AQ111" s="168">
        <v>26.5</v>
      </c>
      <c r="AR111" s="170">
        <v>1.99</v>
      </c>
      <c r="AS111" s="166" t="s">
        <v>392</v>
      </c>
      <c r="AT111" s="166" t="s">
        <v>392</v>
      </c>
      <c r="AU111" s="166" t="s">
        <v>392</v>
      </c>
      <c r="AV111" s="170">
        <v>7.07</v>
      </c>
      <c r="AW111" s="166">
        <v>16600</v>
      </c>
      <c r="AX111" s="166" t="s">
        <v>392</v>
      </c>
      <c r="AY111" s="168">
        <v>52.9</v>
      </c>
      <c r="AZ111" s="177">
        <v>117</v>
      </c>
      <c r="BA111" s="177" t="s">
        <v>392</v>
      </c>
      <c r="BB111" s="166" t="s">
        <v>392</v>
      </c>
      <c r="BC111" s="168">
        <v>48.7</v>
      </c>
      <c r="BD111" s="166">
        <v>139</v>
      </c>
      <c r="BE111" s="166" t="s">
        <v>392</v>
      </c>
      <c r="BF111" s="166" t="s">
        <v>392</v>
      </c>
      <c r="BG111" s="166" t="s">
        <v>392</v>
      </c>
      <c r="BH111" s="166" t="s">
        <v>392</v>
      </c>
      <c r="BI111" s="166" t="s">
        <v>392</v>
      </c>
      <c r="BJ111" s="166" t="s">
        <v>392</v>
      </c>
      <c r="BK111" s="166" t="s">
        <v>392</v>
      </c>
      <c r="BL111" s="166" t="s">
        <v>392</v>
      </c>
      <c r="BM111" s="166" t="s">
        <v>392</v>
      </c>
      <c r="BN111" s="166" t="s">
        <v>392</v>
      </c>
      <c r="BO111" s="166" t="s">
        <v>392</v>
      </c>
      <c r="BP111" s="166" t="s">
        <v>392</v>
      </c>
      <c r="BQ111" s="166" t="s">
        <v>392</v>
      </c>
      <c r="BR111" s="166" t="s">
        <v>392</v>
      </c>
      <c r="BS111" s="166" t="s">
        <v>392</v>
      </c>
      <c r="BT111" s="166" t="s">
        <v>392</v>
      </c>
      <c r="BU111" s="166" t="s">
        <v>392</v>
      </c>
      <c r="BV111" s="170">
        <v>2.4</v>
      </c>
      <c r="BW111" s="166">
        <v>23.5</v>
      </c>
      <c r="BX111" s="168">
        <v>74</v>
      </c>
      <c r="BY111" s="168">
        <v>83</v>
      </c>
      <c r="BZ111" s="166" t="s">
        <v>609</v>
      </c>
      <c r="CA111" s="166" t="s">
        <v>609</v>
      </c>
      <c r="CB111" s="166">
        <v>153</v>
      </c>
      <c r="CC111" s="177">
        <v>19500</v>
      </c>
      <c r="CD111" s="166">
        <v>622</v>
      </c>
      <c r="CE111" s="177">
        <v>622</v>
      </c>
      <c r="CF111" s="166" t="s">
        <v>392</v>
      </c>
      <c r="CG111" s="166" t="s">
        <v>392</v>
      </c>
      <c r="CH111" s="166" t="s">
        <v>392</v>
      </c>
      <c r="CI111" s="166">
        <v>229</v>
      </c>
      <c r="CJ111" s="177">
        <v>229</v>
      </c>
      <c r="CK111" s="169" t="s">
        <v>392</v>
      </c>
      <c r="CL111" s="166" t="s">
        <v>392</v>
      </c>
      <c r="CM111" s="166" t="s">
        <v>392</v>
      </c>
      <c r="CN111" s="168">
        <v>14</v>
      </c>
      <c r="CO111" s="177">
        <v>14.3</v>
      </c>
      <c r="CP111" s="177">
        <v>7.94</v>
      </c>
      <c r="CQ111" s="168">
        <v>24.9</v>
      </c>
      <c r="CR111" s="168">
        <v>25.4</v>
      </c>
      <c r="CS111" s="166" t="s">
        <v>392</v>
      </c>
      <c r="CT111" s="166" t="s">
        <v>392</v>
      </c>
      <c r="CU111" s="166" t="s">
        <v>392</v>
      </c>
      <c r="CV111" s="168">
        <v>37.6</v>
      </c>
      <c r="CW111" s="168">
        <v>47.6</v>
      </c>
      <c r="CX111" s="178">
        <v>28.6</v>
      </c>
      <c r="CY111" s="166" t="s">
        <v>392</v>
      </c>
      <c r="CZ111" s="166" t="s">
        <v>392</v>
      </c>
      <c r="DA111" s="166" t="s">
        <v>392</v>
      </c>
      <c r="DB111" s="166" t="s">
        <v>392</v>
      </c>
      <c r="DC111" s="166" t="s">
        <v>392</v>
      </c>
      <c r="DD111" s="176">
        <v>4.59</v>
      </c>
      <c r="DE111" s="177" t="s">
        <v>392</v>
      </c>
      <c r="DF111" s="166" t="s">
        <v>392</v>
      </c>
      <c r="DG111" s="168">
        <v>39.200000000000003</v>
      </c>
      <c r="DH111" s="166" t="s">
        <v>392</v>
      </c>
      <c r="DI111" s="177" t="s">
        <v>392</v>
      </c>
      <c r="DJ111" s="166">
        <v>1250</v>
      </c>
      <c r="DK111" s="166">
        <v>4590</v>
      </c>
      <c r="DL111" s="166">
        <v>4010</v>
      </c>
      <c r="DM111" s="166">
        <v>254</v>
      </c>
      <c r="DN111" s="168">
        <v>49.5</v>
      </c>
      <c r="DO111" s="166">
        <v>680</v>
      </c>
      <c r="DP111" s="166">
        <v>434</v>
      </c>
      <c r="DQ111" s="168">
        <v>50.5</v>
      </c>
      <c r="DR111" s="166" t="s">
        <v>392</v>
      </c>
      <c r="DS111" s="166" t="s">
        <v>392</v>
      </c>
      <c r="DT111" s="177" t="s">
        <v>392</v>
      </c>
      <c r="DU111" s="166">
        <v>2940</v>
      </c>
      <c r="DV111" s="166">
        <v>4460</v>
      </c>
      <c r="DW111" s="166" t="s">
        <v>392</v>
      </c>
      <c r="DX111" s="166">
        <v>34100</v>
      </c>
      <c r="DY111" s="20">
        <v>48.7</v>
      </c>
      <c r="DZ111" s="177" t="s">
        <v>392</v>
      </c>
      <c r="EA111" s="180" t="s">
        <v>392</v>
      </c>
      <c r="EB111" s="166">
        <v>798</v>
      </c>
      <c r="EC111" s="166">
        <v>2280</v>
      </c>
      <c r="ED111" s="166" t="s">
        <v>392</v>
      </c>
      <c r="EE111" s="166" t="s">
        <v>392</v>
      </c>
      <c r="EF111" s="166" t="s">
        <v>392</v>
      </c>
      <c r="EG111" s="166" t="s">
        <v>392</v>
      </c>
      <c r="EH111" s="20" t="s">
        <v>392</v>
      </c>
      <c r="EI111" s="166" t="s">
        <v>392</v>
      </c>
      <c r="EJ111" s="166" t="s">
        <v>392</v>
      </c>
      <c r="EK111" s="166" t="s">
        <v>392</v>
      </c>
      <c r="EL111" s="166" t="s">
        <v>392</v>
      </c>
      <c r="EM111" s="166" t="s">
        <v>392</v>
      </c>
      <c r="EN111" s="166" t="s">
        <v>392</v>
      </c>
      <c r="EO111" s="177" t="s">
        <v>392</v>
      </c>
      <c r="EP111" s="177" t="s">
        <v>392</v>
      </c>
      <c r="EQ111" s="177" t="s">
        <v>392</v>
      </c>
      <c r="ER111" s="177" t="s">
        <v>392</v>
      </c>
      <c r="ES111" s="177" t="s">
        <v>392</v>
      </c>
      <c r="ET111" s="177" t="s">
        <v>392</v>
      </c>
      <c r="EU111" s="168">
        <v>61</v>
      </c>
      <c r="EV111" s="177">
        <v>597</v>
      </c>
      <c r="EW111" s="177">
        <v>1880</v>
      </c>
      <c r="EX111" s="177">
        <v>2110</v>
      </c>
    </row>
    <row r="112" spans="1:154" x14ac:dyDescent="0.2">
      <c r="A112" s="166" t="s">
        <v>610</v>
      </c>
      <c r="B112" s="167" t="s">
        <v>204</v>
      </c>
      <c r="C112" s="168">
        <v>94</v>
      </c>
      <c r="D112" s="168">
        <v>27.7</v>
      </c>
      <c r="E112" s="168">
        <v>24.3</v>
      </c>
      <c r="F112" s="181">
        <v>24.25</v>
      </c>
      <c r="G112" s="166" t="s">
        <v>392</v>
      </c>
      <c r="H112" s="166" t="s">
        <v>392</v>
      </c>
      <c r="I112" s="166" t="s">
        <v>392</v>
      </c>
      <c r="J112" s="170">
        <v>9.07</v>
      </c>
      <c r="K112" s="169">
        <v>9.125</v>
      </c>
      <c r="L112" s="169" t="s">
        <v>392</v>
      </c>
      <c r="M112" s="166" t="s">
        <v>392</v>
      </c>
      <c r="N112" s="166" t="s">
        <v>392</v>
      </c>
      <c r="O112" s="179">
        <v>0.51500000000000001</v>
      </c>
      <c r="P112" s="169">
        <v>0.5</v>
      </c>
      <c r="Q112" s="171">
        <v>0.25</v>
      </c>
      <c r="R112" s="179">
        <v>0.875</v>
      </c>
      <c r="S112" s="172">
        <v>0.875</v>
      </c>
      <c r="T112" s="166" t="s">
        <v>392</v>
      </c>
      <c r="U112" s="166" t="s">
        <v>392</v>
      </c>
      <c r="V112" s="166" t="s">
        <v>392</v>
      </c>
      <c r="W112" s="173">
        <v>1.38</v>
      </c>
      <c r="X112" s="174">
        <v>1.75</v>
      </c>
      <c r="Y112" s="175">
        <v>1.0625</v>
      </c>
      <c r="Z112" s="166" t="s">
        <v>392</v>
      </c>
      <c r="AA112" s="166" t="s">
        <v>392</v>
      </c>
      <c r="AB112" s="166" t="s">
        <v>392</v>
      </c>
      <c r="AC112" s="166" t="s">
        <v>392</v>
      </c>
      <c r="AD112" s="166" t="s">
        <v>392</v>
      </c>
      <c r="AE112" s="176">
        <v>5.18</v>
      </c>
      <c r="AF112" s="166" t="s">
        <v>392</v>
      </c>
      <c r="AG112" s="166" t="s">
        <v>392</v>
      </c>
      <c r="AH112" s="168">
        <v>41.9</v>
      </c>
      <c r="AI112" s="166" t="s">
        <v>392</v>
      </c>
      <c r="AJ112" s="166" t="s">
        <v>392</v>
      </c>
      <c r="AK112" s="166">
        <v>2700</v>
      </c>
      <c r="AL112" s="166">
        <v>254</v>
      </c>
      <c r="AM112" s="166">
        <v>222</v>
      </c>
      <c r="AN112" s="170">
        <v>9.8699999999999992</v>
      </c>
      <c r="AO112" s="166">
        <v>109</v>
      </c>
      <c r="AP112" s="168">
        <v>37.5</v>
      </c>
      <c r="AQ112" s="168">
        <v>24</v>
      </c>
      <c r="AR112" s="170">
        <v>1.98</v>
      </c>
      <c r="AS112" s="166" t="s">
        <v>392</v>
      </c>
      <c r="AT112" s="166" t="s">
        <v>392</v>
      </c>
      <c r="AU112" s="166" t="s">
        <v>392</v>
      </c>
      <c r="AV112" s="170">
        <v>5.26</v>
      </c>
      <c r="AW112" s="166">
        <v>15000</v>
      </c>
      <c r="AX112" s="166" t="s">
        <v>392</v>
      </c>
      <c r="AY112" s="168">
        <v>53.1</v>
      </c>
      <c r="AZ112" s="177">
        <v>105</v>
      </c>
      <c r="BA112" s="177" t="s">
        <v>392</v>
      </c>
      <c r="BB112" s="166" t="s">
        <v>392</v>
      </c>
      <c r="BC112" s="168">
        <v>43.8</v>
      </c>
      <c r="BD112" s="166">
        <v>126</v>
      </c>
      <c r="BE112" s="166" t="s">
        <v>392</v>
      </c>
      <c r="BF112" s="166" t="s">
        <v>392</v>
      </c>
      <c r="BG112" s="166" t="s">
        <v>392</v>
      </c>
      <c r="BH112" s="166" t="s">
        <v>392</v>
      </c>
      <c r="BI112" s="166" t="s">
        <v>392</v>
      </c>
      <c r="BJ112" s="166" t="s">
        <v>392</v>
      </c>
      <c r="BK112" s="166" t="s">
        <v>392</v>
      </c>
      <c r="BL112" s="166" t="s">
        <v>392</v>
      </c>
      <c r="BM112" s="166" t="s">
        <v>392</v>
      </c>
      <c r="BN112" s="166" t="s">
        <v>392</v>
      </c>
      <c r="BO112" s="166" t="s">
        <v>392</v>
      </c>
      <c r="BP112" s="166" t="s">
        <v>392</v>
      </c>
      <c r="BQ112" s="166" t="s">
        <v>392</v>
      </c>
      <c r="BR112" s="166" t="s">
        <v>392</v>
      </c>
      <c r="BS112" s="166" t="s">
        <v>392</v>
      </c>
      <c r="BT112" s="166" t="s">
        <v>392</v>
      </c>
      <c r="BU112" s="166" t="s">
        <v>392</v>
      </c>
      <c r="BV112" s="170">
        <v>2.4</v>
      </c>
      <c r="BW112" s="166">
        <v>23.4</v>
      </c>
      <c r="BX112" s="177">
        <v>73.900000000000006</v>
      </c>
      <c r="BY112" s="168">
        <v>83</v>
      </c>
      <c r="BZ112" s="166" t="s">
        <v>611</v>
      </c>
      <c r="CA112" s="166" t="s">
        <v>611</v>
      </c>
      <c r="CB112" s="166">
        <v>140</v>
      </c>
      <c r="CC112" s="177">
        <v>17900</v>
      </c>
      <c r="CD112" s="166">
        <v>617</v>
      </c>
      <c r="CE112" s="177">
        <v>616</v>
      </c>
      <c r="CF112" s="166" t="s">
        <v>392</v>
      </c>
      <c r="CG112" s="166" t="s">
        <v>392</v>
      </c>
      <c r="CH112" s="166" t="s">
        <v>392</v>
      </c>
      <c r="CI112" s="166">
        <v>230</v>
      </c>
      <c r="CJ112" s="177">
        <v>232</v>
      </c>
      <c r="CK112" s="169" t="s">
        <v>392</v>
      </c>
      <c r="CL112" s="166" t="s">
        <v>392</v>
      </c>
      <c r="CM112" s="166" t="s">
        <v>392</v>
      </c>
      <c r="CN112" s="168">
        <v>13.1</v>
      </c>
      <c r="CO112" s="177">
        <v>12.7</v>
      </c>
      <c r="CP112" s="177">
        <v>6.35</v>
      </c>
      <c r="CQ112" s="168">
        <v>22.2</v>
      </c>
      <c r="CR112" s="168">
        <v>22.2</v>
      </c>
      <c r="CS112" s="166" t="s">
        <v>392</v>
      </c>
      <c r="CT112" s="166" t="s">
        <v>392</v>
      </c>
      <c r="CU112" s="166" t="s">
        <v>392</v>
      </c>
      <c r="CV112" s="168">
        <v>35.1</v>
      </c>
      <c r="CW112" s="168">
        <v>44.5</v>
      </c>
      <c r="CX112" s="178">
        <v>27</v>
      </c>
      <c r="CY112" s="166" t="s">
        <v>392</v>
      </c>
      <c r="CZ112" s="166" t="s">
        <v>392</v>
      </c>
      <c r="DA112" s="166" t="s">
        <v>392</v>
      </c>
      <c r="DB112" s="166" t="s">
        <v>392</v>
      </c>
      <c r="DC112" s="166" t="s">
        <v>392</v>
      </c>
      <c r="DD112" s="176">
        <v>5.18</v>
      </c>
      <c r="DE112" s="177" t="s">
        <v>392</v>
      </c>
      <c r="DF112" s="166" t="s">
        <v>392</v>
      </c>
      <c r="DG112" s="168">
        <v>41.9</v>
      </c>
      <c r="DH112" s="166" t="s">
        <v>392</v>
      </c>
      <c r="DI112" s="177" t="s">
        <v>392</v>
      </c>
      <c r="DJ112" s="166">
        <v>1120</v>
      </c>
      <c r="DK112" s="166">
        <v>4160</v>
      </c>
      <c r="DL112" s="166">
        <v>3640</v>
      </c>
      <c r="DM112" s="166">
        <v>251</v>
      </c>
      <c r="DN112" s="168">
        <v>45.4</v>
      </c>
      <c r="DO112" s="166">
        <v>615</v>
      </c>
      <c r="DP112" s="166">
        <v>393</v>
      </c>
      <c r="DQ112" s="168">
        <v>50.3</v>
      </c>
      <c r="DR112" s="166" t="s">
        <v>392</v>
      </c>
      <c r="DS112" s="166" t="s">
        <v>392</v>
      </c>
      <c r="DT112" s="177" t="s">
        <v>392</v>
      </c>
      <c r="DU112" s="166">
        <v>2190</v>
      </c>
      <c r="DV112" s="166">
        <v>4030</v>
      </c>
      <c r="DW112" s="166" t="s">
        <v>392</v>
      </c>
      <c r="DX112" s="166">
        <v>34300</v>
      </c>
      <c r="DY112" s="20">
        <v>43.7</v>
      </c>
      <c r="DZ112" s="177" t="s">
        <v>392</v>
      </c>
      <c r="EA112" s="180" t="s">
        <v>392</v>
      </c>
      <c r="EB112" s="166">
        <v>718</v>
      </c>
      <c r="EC112" s="166">
        <v>2060</v>
      </c>
      <c r="ED112" s="166" t="s">
        <v>392</v>
      </c>
      <c r="EE112" s="166" t="s">
        <v>392</v>
      </c>
      <c r="EF112" s="166" t="s">
        <v>392</v>
      </c>
      <c r="EG112" s="166" t="s">
        <v>392</v>
      </c>
      <c r="EH112" s="20" t="s">
        <v>392</v>
      </c>
      <c r="EI112" s="166" t="s">
        <v>392</v>
      </c>
      <c r="EJ112" s="166" t="s">
        <v>392</v>
      </c>
      <c r="EK112" s="166" t="s">
        <v>392</v>
      </c>
      <c r="EL112" s="166" t="s">
        <v>392</v>
      </c>
      <c r="EM112" s="166" t="s">
        <v>392</v>
      </c>
      <c r="EN112" s="166" t="s">
        <v>392</v>
      </c>
      <c r="EO112" s="177" t="s">
        <v>392</v>
      </c>
      <c r="EP112" s="177" t="s">
        <v>392</v>
      </c>
      <c r="EQ112" s="177" t="s">
        <v>392</v>
      </c>
      <c r="ER112" s="177" t="s">
        <v>392</v>
      </c>
      <c r="ES112" s="177" t="s">
        <v>392</v>
      </c>
      <c r="ET112" s="177" t="s">
        <v>392</v>
      </c>
      <c r="EU112" s="168">
        <v>61</v>
      </c>
      <c r="EV112" s="177">
        <v>594</v>
      </c>
      <c r="EW112" s="177">
        <v>1880</v>
      </c>
      <c r="EX112" s="177">
        <v>2110</v>
      </c>
    </row>
    <row r="113" spans="1:154" x14ac:dyDescent="0.2">
      <c r="A113" s="166" t="s">
        <v>612</v>
      </c>
      <c r="B113" s="167" t="s">
        <v>204</v>
      </c>
      <c r="C113" s="168">
        <v>84</v>
      </c>
      <c r="D113" s="168">
        <v>24.7</v>
      </c>
      <c r="E113" s="168">
        <v>24.1</v>
      </c>
      <c r="F113" s="181">
        <v>24.125</v>
      </c>
      <c r="G113" s="166" t="s">
        <v>392</v>
      </c>
      <c r="H113" s="166" t="s">
        <v>392</v>
      </c>
      <c r="I113" s="166" t="s">
        <v>392</v>
      </c>
      <c r="J113" s="170">
        <v>9.02</v>
      </c>
      <c r="K113" s="169">
        <v>9</v>
      </c>
      <c r="L113" s="169" t="s">
        <v>392</v>
      </c>
      <c r="M113" s="166" t="s">
        <v>392</v>
      </c>
      <c r="N113" s="166" t="s">
        <v>392</v>
      </c>
      <c r="O113" s="179">
        <v>0.47</v>
      </c>
      <c r="P113" s="169">
        <v>0.5</v>
      </c>
      <c r="Q113" s="171">
        <v>0.25</v>
      </c>
      <c r="R113" s="179">
        <v>0.77</v>
      </c>
      <c r="S113" s="172">
        <v>0.75</v>
      </c>
      <c r="T113" s="166" t="s">
        <v>392</v>
      </c>
      <c r="U113" s="166" t="s">
        <v>392</v>
      </c>
      <c r="V113" s="166" t="s">
        <v>392</v>
      </c>
      <c r="W113" s="173">
        <v>1.27</v>
      </c>
      <c r="X113" s="174">
        <v>1.6875</v>
      </c>
      <c r="Y113" s="175">
        <v>1.0625</v>
      </c>
      <c r="Z113" s="166" t="s">
        <v>392</v>
      </c>
      <c r="AA113" s="166" t="s">
        <v>392</v>
      </c>
      <c r="AB113" s="166" t="s">
        <v>392</v>
      </c>
      <c r="AC113" s="166" t="s">
        <v>392</v>
      </c>
      <c r="AD113" s="166" t="s">
        <v>392</v>
      </c>
      <c r="AE113" s="176">
        <v>5.86</v>
      </c>
      <c r="AF113" s="166" t="s">
        <v>392</v>
      </c>
      <c r="AG113" s="166" t="s">
        <v>392</v>
      </c>
      <c r="AH113" s="168">
        <v>45.9</v>
      </c>
      <c r="AI113" s="166" t="s">
        <v>392</v>
      </c>
      <c r="AJ113" s="166" t="s">
        <v>392</v>
      </c>
      <c r="AK113" s="166">
        <v>2370</v>
      </c>
      <c r="AL113" s="166">
        <v>224</v>
      </c>
      <c r="AM113" s="166">
        <v>196</v>
      </c>
      <c r="AN113" s="170">
        <v>9.7899999999999991</v>
      </c>
      <c r="AO113" s="168">
        <v>94.4</v>
      </c>
      <c r="AP113" s="168">
        <v>32.6</v>
      </c>
      <c r="AQ113" s="168">
        <v>20.9</v>
      </c>
      <c r="AR113" s="170">
        <v>1.95</v>
      </c>
      <c r="AS113" s="166" t="s">
        <v>392</v>
      </c>
      <c r="AT113" s="166" t="s">
        <v>392</v>
      </c>
      <c r="AU113" s="166" t="s">
        <v>392</v>
      </c>
      <c r="AV113" s="170">
        <v>3.7</v>
      </c>
      <c r="AW113" s="166">
        <v>12800</v>
      </c>
      <c r="AX113" s="166" t="s">
        <v>392</v>
      </c>
      <c r="AY113" s="168">
        <v>52.6</v>
      </c>
      <c r="AZ113" s="168">
        <v>91.3</v>
      </c>
      <c r="BA113" s="177" t="s">
        <v>392</v>
      </c>
      <c r="BB113" s="166" t="s">
        <v>392</v>
      </c>
      <c r="BC113" s="168">
        <v>38.4</v>
      </c>
      <c r="BD113" s="166">
        <v>111</v>
      </c>
      <c r="BE113" s="166" t="s">
        <v>392</v>
      </c>
      <c r="BF113" s="166" t="s">
        <v>392</v>
      </c>
      <c r="BG113" s="166" t="s">
        <v>392</v>
      </c>
      <c r="BH113" s="166" t="s">
        <v>392</v>
      </c>
      <c r="BI113" s="166" t="s">
        <v>392</v>
      </c>
      <c r="BJ113" s="166" t="s">
        <v>392</v>
      </c>
      <c r="BK113" s="166" t="s">
        <v>392</v>
      </c>
      <c r="BL113" s="166" t="s">
        <v>392</v>
      </c>
      <c r="BM113" s="166" t="s">
        <v>392</v>
      </c>
      <c r="BN113" s="166" t="s">
        <v>392</v>
      </c>
      <c r="BO113" s="166" t="s">
        <v>392</v>
      </c>
      <c r="BP113" s="166" t="s">
        <v>392</v>
      </c>
      <c r="BQ113" s="166" t="s">
        <v>392</v>
      </c>
      <c r="BR113" s="166" t="s">
        <v>392</v>
      </c>
      <c r="BS113" s="166" t="s">
        <v>392</v>
      </c>
      <c r="BT113" s="166" t="s">
        <v>392</v>
      </c>
      <c r="BU113" s="166" t="s">
        <v>392</v>
      </c>
      <c r="BV113" s="166">
        <v>2.37</v>
      </c>
      <c r="BW113" s="166">
        <v>23.3</v>
      </c>
      <c r="BX113" s="177">
        <v>73.5</v>
      </c>
      <c r="BY113" s="177">
        <v>82.5</v>
      </c>
      <c r="BZ113" s="166" t="s">
        <v>613</v>
      </c>
      <c r="CA113" s="166" t="s">
        <v>613</v>
      </c>
      <c r="CB113" s="166">
        <v>125</v>
      </c>
      <c r="CC113" s="177">
        <v>15900</v>
      </c>
      <c r="CD113" s="166">
        <v>612</v>
      </c>
      <c r="CE113" s="177">
        <v>613</v>
      </c>
      <c r="CF113" s="166" t="s">
        <v>392</v>
      </c>
      <c r="CG113" s="166" t="s">
        <v>392</v>
      </c>
      <c r="CH113" s="166" t="s">
        <v>392</v>
      </c>
      <c r="CI113" s="166">
        <v>229</v>
      </c>
      <c r="CJ113" s="177">
        <v>229</v>
      </c>
      <c r="CK113" s="169" t="s">
        <v>392</v>
      </c>
      <c r="CL113" s="166" t="s">
        <v>392</v>
      </c>
      <c r="CM113" s="166" t="s">
        <v>392</v>
      </c>
      <c r="CN113" s="168">
        <v>11.9</v>
      </c>
      <c r="CO113" s="177">
        <v>12.7</v>
      </c>
      <c r="CP113" s="177">
        <v>6.35</v>
      </c>
      <c r="CQ113" s="168">
        <v>19.600000000000001</v>
      </c>
      <c r="CR113" s="168">
        <v>19</v>
      </c>
      <c r="CS113" s="166" t="s">
        <v>392</v>
      </c>
      <c r="CT113" s="166" t="s">
        <v>392</v>
      </c>
      <c r="CU113" s="166" t="s">
        <v>392</v>
      </c>
      <c r="CV113" s="168">
        <v>32.299999999999997</v>
      </c>
      <c r="CW113" s="168">
        <v>42.9</v>
      </c>
      <c r="CX113" s="178">
        <v>27</v>
      </c>
      <c r="CY113" s="166" t="s">
        <v>392</v>
      </c>
      <c r="CZ113" s="166" t="s">
        <v>392</v>
      </c>
      <c r="DA113" s="166" t="s">
        <v>392</v>
      </c>
      <c r="DB113" s="166" t="s">
        <v>392</v>
      </c>
      <c r="DC113" s="166" t="s">
        <v>392</v>
      </c>
      <c r="DD113" s="176">
        <v>5.86</v>
      </c>
      <c r="DE113" s="177" t="s">
        <v>392</v>
      </c>
      <c r="DF113" s="166" t="s">
        <v>392</v>
      </c>
      <c r="DG113" s="168">
        <v>45.9</v>
      </c>
      <c r="DH113" s="166" t="s">
        <v>392</v>
      </c>
      <c r="DI113" s="177" t="s">
        <v>392</v>
      </c>
      <c r="DJ113" s="166">
        <v>986</v>
      </c>
      <c r="DK113" s="166">
        <v>3670</v>
      </c>
      <c r="DL113" s="166">
        <v>3210</v>
      </c>
      <c r="DM113" s="166">
        <v>249</v>
      </c>
      <c r="DN113" s="168">
        <v>39.299999999999997</v>
      </c>
      <c r="DO113" s="166">
        <v>534</v>
      </c>
      <c r="DP113" s="166">
        <v>342</v>
      </c>
      <c r="DQ113" s="168">
        <v>49.5</v>
      </c>
      <c r="DR113" s="166" t="s">
        <v>392</v>
      </c>
      <c r="DS113" s="166" t="s">
        <v>392</v>
      </c>
      <c r="DT113" s="177" t="s">
        <v>392</v>
      </c>
      <c r="DU113" s="166">
        <v>1540</v>
      </c>
      <c r="DV113" s="166">
        <v>3440</v>
      </c>
      <c r="DW113" s="166" t="s">
        <v>392</v>
      </c>
      <c r="DX113" s="166">
        <v>33900</v>
      </c>
      <c r="DY113" s="182">
        <v>38</v>
      </c>
      <c r="DZ113" s="177" t="s">
        <v>392</v>
      </c>
      <c r="EA113" s="180" t="s">
        <v>392</v>
      </c>
      <c r="EB113" s="166">
        <v>629</v>
      </c>
      <c r="EC113" s="166">
        <v>1820</v>
      </c>
      <c r="ED113" s="166" t="s">
        <v>392</v>
      </c>
      <c r="EE113" s="166" t="s">
        <v>392</v>
      </c>
      <c r="EF113" s="166" t="s">
        <v>392</v>
      </c>
      <c r="EG113" s="166" t="s">
        <v>392</v>
      </c>
      <c r="EH113" s="20" t="s">
        <v>392</v>
      </c>
      <c r="EI113" s="166" t="s">
        <v>392</v>
      </c>
      <c r="EJ113" s="166" t="s">
        <v>392</v>
      </c>
      <c r="EK113" s="166" t="s">
        <v>392</v>
      </c>
      <c r="EL113" s="166" t="s">
        <v>392</v>
      </c>
      <c r="EM113" s="166" t="s">
        <v>392</v>
      </c>
      <c r="EN113" s="166" t="s">
        <v>392</v>
      </c>
      <c r="EO113" s="177" t="s">
        <v>392</v>
      </c>
      <c r="EP113" s="177" t="s">
        <v>392</v>
      </c>
      <c r="EQ113" s="177" t="s">
        <v>392</v>
      </c>
      <c r="ER113" s="177" t="s">
        <v>392</v>
      </c>
      <c r="ES113" s="177" t="s">
        <v>392</v>
      </c>
      <c r="ET113" s="177" t="s">
        <v>392</v>
      </c>
      <c r="EU113" s="177">
        <v>60.2</v>
      </c>
      <c r="EV113" s="177">
        <v>592</v>
      </c>
      <c r="EW113" s="177">
        <v>1870</v>
      </c>
      <c r="EX113" s="177">
        <v>2100</v>
      </c>
    </row>
    <row r="114" spans="1:154" x14ac:dyDescent="0.2">
      <c r="A114" s="166" t="s">
        <v>189</v>
      </c>
      <c r="B114" s="167" t="s">
        <v>204</v>
      </c>
      <c r="C114" s="168">
        <v>76</v>
      </c>
      <c r="D114" s="168">
        <v>22.4</v>
      </c>
      <c r="E114" s="168">
        <v>23.9</v>
      </c>
      <c r="F114" s="181">
        <v>23.875</v>
      </c>
      <c r="G114" s="166" t="s">
        <v>392</v>
      </c>
      <c r="H114" s="166" t="s">
        <v>392</v>
      </c>
      <c r="I114" s="166" t="s">
        <v>392</v>
      </c>
      <c r="J114" s="170">
        <v>8.99</v>
      </c>
      <c r="K114" s="169">
        <v>9</v>
      </c>
      <c r="L114" s="169" t="s">
        <v>392</v>
      </c>
      <c r="M114" s="166" t="s">
        <v>392</v>
      </c>
      <c r="N114" s="166" t="s">
        <v>392</v>
      </c>
      <c r="O114" s="179">
        <v>0.44</v>
      </c>
      <c r="P114" s="169">
        <v>0.4375</v>
      </c>
      <c r="Q114" s="171">
        <v>0.25</v>
      </c>
      <c r="R114" s="179">
        <v>0.68</v>
      </c>
      <c r="S114" s="172">
        <v>0.6875</v>
      </c>
      <c r="T114" s="166" t="s">
        <v>392</v>
      </c>
      <c r="U114" s="166" t="s">
        <v>392</v>
      </c>
      <c r="V114" s="166" t="s">
        <v>392</v>
      </c>
      <c r="W114" s="173">
        <v>1.18</v>
      </c>
      <c r="X114" s="174">
        <v>1.5625</v>
      </c>
      <c r="Y114" s="175">
        <v>1.0625</v>
      </c>
      <c r="Z114" s="166" t="s">
        <v>392</v>
      </c>
      <c r="AA114" s="166" t="s">
        <v>392</v>
      </c>
      <c r="AB114" s="166" t="s">
        <v>392</v>
      </c>
      <c r="AC114" s="166" t="s">
        <v>392</v>
      </c>
      <c r="AD114" s="166" t="s">
        <v>392</v>
      </c>
      <c r="AE114" s="176">
        <v>6.61</v>
      </c>
      <c r="AF114" s="166" t="s">
        <v>392</v>
      </c>
      <c r="AG114" s="166" t="s">
        <v>392</v>
      </c>
      <c r="AH114" s="168">
        <v>49</v>
      </c>
      <c r="AI114" s="166" t="s">
        <v>392</v>
      </c>
      <c r="AJ114" s="166" t="s">
        <v>392</v>
      </c>
      <c r="AK114" s="166">
        <v>2100</v>
      </c>
      <c r="AL114" s="166">
        <v>200</v>
      </c>
      <c r="AM114" s="166">
        <v>176</v>
      </c>
      <c r="AN114" s="170">
        <v>9.69</v>
      </c>
      <c r="AO114" s="168">
        <v>82.5</v>
      </c>
      <c r="AP114" s="168">
        <v>28.6</v>
      </c>
      <c r="AQ114" s="168">
        <v>18.399999999999999</v>
      </c>
      <c r="AR114" s="170">
        <v>1.92</v>
      </c>
      <c r="AS114" s="166" t="s">
        <v>392</v>
      </c>
      <c r="AT114" s="166" t="s">
        <v>392</v>
      </c>
      <c r="AU114" s="166" t="s">
        <v>392</v>
      </c>
      <c r="AV114" s="170">
        <v>2.68</v>
      </c>
      <c r="AW114" s="166">
        <v>11100</v>
      </c>
      <c r="AX114" s="166" t="s">
        <v>392</v>
      </c>
      <c r="AY114" s="168">
        <v>52.2</v>
      </c>
      <c r="AZ114" s="168">
        <v>79.8</v>
      </c>
      <c r="BA114" s="177" t="s">
        <v>392</v>
      </c>
      <c r="BB114" s="166" t="s">
        <v>392</v>
      </c>
      <c r="BC114" s="168">
        <v>33.799999999999997</v>
      </c>
      <c r="BD114" s="168">
        <v>98.9</v>
      </c>
      <c r="BE114" s="166" t="s">
        <v>392</v>
      </c>
      <c r="BF114" s="166" t="s">
        <v>392</v>
      </c>
      <c r="BG114" s="166" t="s">
        <v>392</v>
      </c>
      <c r="BH114" s="166" t="s">
        <v>392</v>
      </c>
      <c r="BI114" s="166" t="s">
        <v>392</v>
      </c>
      <c r="BJ114" s="166" t="s">
        <v>392</v>
      </c>
      <c r="BK114" s="166" t="s">
        <v>392</v>
      </c>
      <c r="BL114" s="166" t="s">
        <v>392</v>
      </c>
      <c r="BM114" s="166" t="s">
        <v>392</v>
      </c>
      <c r="BN114" s="166" t="s">
        <v>392</v>
      </c>
      <c r="BO114" s="166" t="s">
        <v>392</v>
      </c>
      <c r="BP114" s="166" t="s">
        <v>392</v>
      </c>
      <c r="BQ114" s="166" t="s">
        <v>392</v>
      </c>
      <c r="BR114" s="166" t="s">
        <v>392</v>
      </c>
      <c r="BS114" s="166" t="s">
        <v>392</v>
      </c>
      <c r="BT114" s="166" t="s">
        <v>392</v>
      </c>
      <c r="BU114" s="166" t="s">
        <v>392</v>
      </c>
      <c r="BV114" s="166">
        <v>2.33</v>
      </c>
      <c r="BW114" s="166">
        <v>23.2</v>
      </c>
      <c r="BX114" s="168">
        <v>73</v>
      </c>
      <c r="BY114" s="168">
        <v>82</v>
      </c>
      <c r="BZ114" s="166" t="s">
        <v>614</v>
      </c>
      <c r="CA114" s="166" t="s">
        <v>614</v>
      </c>
      <c r="CB114" s="166">
        <v>113</v>
      </c>
      <c r="CC114" s="177">
        <v>14500</v>
      </c>
      <c r="CD114" s="166">
        <v>607</v>
      </c>
      <c r="CE114" s="177">
        <v>606</v>
      </c>
      <c r="CF114" s="166" t="s">
        <v>392</v>
      </c>
      <c r="CG114" s="166" t="s">
        <v>392</v>
      </c>
      <c r="CH114" s="166" t="s">
        <v>392</v>
      </c>
      <c r="CI114" s="166">
        <v>228</v>
      </c>
      <c r="CJ114" s="177">
        <v>229</v>
      </c>
      <c r="CK114" s="169" t="s">
        <v>392</v>
      </c>
      <c r="CL114" s="166" t="s">
        <v>392</v>
      </c>
      <c r="CM114" s="166" t="s">
        <v>392</v>
      </c>
      <c r="CN114" s="168">
        <v>11.2</v>
      </c>
      <c r="CO114" s="177">
        <v>11.1</v>
      </c>
      <c r="CP114" s="177">
        <v>6.35</v>
      </c>
      <c r="CQ114" s="168">
        <v>17.3</v>
      </c>
      <c r="CR114" s="168">
        <v>17.5</v>
      </c>
      <c r="CS114" s="166" t="s">
        <v>392</v>
      </c>
      <c r="CT114" s="166" t="s">
        <v>392</v>
      </c>
      <c r="CU114" s="166" t="s">
        <v>392</v>
      </c>
      <c r="CV114" s="168">
        <v>30</v>
      </c>
      <c r="CW114" s="168">
        <v>39.700000000000003</v>
      </c>
      <c r="CX114" s="178">
        <v>27</v>
      </c>
      <c r="CY114" s="166" t="s">
        <v>392</v>
      </c>
      <c r="CZ114" s="166" t="s">
        <v>392</v>
      </c>
      <c r="DA114" s="166" t="s">
        <v>392</v>
      </c>
      <c r="DB114" s="166" t="s">
        <v>392</v>
      </c>
      <c r="DC114" s="166" t="s">
        <v>392</v>
      </c>
      <c r="DD114" s="176">
        <v>6.61</v>
      </c>
      <c r="DE114" s="177" t="s">
        <v>392</v>
      </c>
      <c r="DF114" s="166" t="s">
        <v>392</v>
      </c>
      <c r="DG114" s="168">
        <v>49</v>
      </c>
      <c r="DH114" s="166" t="s">
        <v>392</v>
      </c>
      <c r="DI114" s="177" t="s">
        <v>392</v>
      </c>
      <c r="DJ114" s="166">
        <v>874</v>
      </c>
      <c r="DK114" s="166">
        <v>3280</v>
      </c>
      <c r="DL114" s="166">
        <v>2880</v>
      </c>
      <c r="DM114" s="166">
        <v>246</v>
      </c>
      <c r="DN114" s="168">
        <v>34.299999999999997</v>
      </c>
      <c r="DO114" s="166">
        <v>469</v>
      </c>
      <c r="DP114" s="166">
        <v>302</v>
      </c>
      <c r="DQ114" s="168">
        <v>48.8</v>
      </c>
      <c r="DR114" s="166" t="s">
        <v>392</v>
      </c>
      <c r="DS114" s="166" t="s">
        <v>392</v>
      </c>
      <c r="DT114" s="177" t="s">
        <v>392</v>
      </c>
      <c r="DU114" s="166">
        <v>1120</v>
      </c>
      <c r="DV114" s="166">
        <v>2980</v>
      </c>
      <c r="DW114" s="166" t="s">
        <v>392</v>
      </c>
      <c r="DX114" s="166">
        <v>33700</v>
      </c>
      <c r="DY114" s="20">
        <v>33.200000000000003</v>
      </c>
      <c r="DZ114" s="177" t="s">
        <v>392</v>
      </c>
      <c r="EA114" s="180" t="s">
        <v>392</v>
      </c>
      <c r="EB114" s="166">
        <v>554</v>
      </c>
      <c r="EC114" s="166">
        <v>1620</v>
      </c>
      <c r="ED114" s="166" t="s">
        <v>392</v>
      </c>
      <c r="EE114" s="166" t="s">
        <v>392</v>
      </c>
      <c r="EF114" s="166" t="s">
        <v>392</v>
      </c>
      <c r="EG114" s="166" t="s">
        <v>392</v>
      </c>
      <c r="EH114" s="20" t="s">
        <v>392</v>
      </c>
      <c r="EI114" s="166" t="s">
        <v>392</v>
      </c>
      <c r="EJ114" s="166" t="s">
        <v>392</v>
      </c>
      <c r="EK114" s="166" t="s">
        <v>392</v>
      </c>
      <c r="EL114" s="166" t="s">
        <v>392</v>
      </c>
      <c r="EM114" s="166" t="s">
        <v>392</v>
      </c>
      <c r="EN114" s="166" t="s">
        <v>392</v>
      </c>
      <c r="EO114" s="177" t="s">
        <v>392</v>
      </c>
      <c r="EP114" s="177" t="s">
        <v>392</v>
      </c>
      <c r="EQ114" s="177" t="s">
        <v>392</v>
      </c>
      <c r="ER114" s="177" t="s">
        <v>392</v>
      </c>
      <c r="ES114" s="177" t="s">
        <v>392</v>
      </c>
      <c r="ET114" s="177" t="s">
        <v>392</v>
      </c>
      <c r="EU114" s="177">
        <v>59.2</v>
      </c>
      <c r="EV114" s="177">
        <v>589</v>
      </c>
      <c r="EW114" s="177">
        <v>1850</v>
      </c>
      <c r="EX114" s="177">
        <v>2080</v>
      </c>
    </row>
    <row r="115" spans="1:154" x14ac:dyDescent="0.2">
      <c r="A115" s="166" t="s">
        <v>615</v>
      </c>
      <c r="B115" s="167" t="s">
        <v>204</v>
      </c>
      <c r="C115" s="168">
        <v>68</v>
      </c>
      <c r="D115" s="168">
        <v>20.100000000000001</v>
      </c>
      <c r="E115" s="168">
        <v>23.7</v>
      </c>
      <c r="F115" s="181">
        <v>23.75</v>
      </c>
      <c r="G115" s="166" t="s">
        <v>392</v>
      </c>
      <c r="H115" s="166" t="s">
        <v>392</v>
      </c>
      <c r="I115" s="166" t="s">
        <v>392</v>
      </c>
      <c r="J115" s="170">
        <v>8.9700000000000006</v>
      </c>
      <c r="K115" s="169">
        <v>9</v>
      </c>
      <c r="L115" s="169" t="s">
        <v>392</v>
      </c>
      <c r="M115" s="166" t="s">
        <v>392</v>
      </c>
      <c r="N115" s="166" t="s">
        <v>392</v>
      </c>
      <c r="O115" s="179">
        <v>0.41499999999999998</v>
      </c>
      <c r="P115" s="169">
        <v>0.4375</v>
      </c>
      <c r="Q115" s="171">
        <v>0.25</v>
      </c>
      <c r="R115" s="179">
        <v>0.58499999999999996</v>
      </c>
      <c r="S115" s="172">
        <v>0.5625</v>
      </c>
      <c r="T115" s="166" t="s">
        <v>392</v>
      </c>
      <c r="U115" s="166" t="s">
        <v>392</v>
      </c>
      <c r="V115" s="166" t="s">
        <v>392</v>
      </c>
      <c r="W115" s="173">
        <v>1.0900000000000001</v>
      </c>
      <c r="X115" s="174">
        <v>1.5</v>
      </c>
      <c r="Y115" s="175">
        <v>1.0625</v>
      </c>
      <c r="Z115" s="166" t="s">
        <v>392</v>
      </c>
      <c r="AA115" s="166" t="s">
        <v>392</v>
      </c>
      <c r="AB115" s="166" t="s">
        <v>392</v>
      </c>
      <c r="AC115" s="166" t="s">
        <v>392</v>
      </c>
      <c r="AD115" s="166" t="s">
        <v>392</v>
      </c>
      <c r="AE115" s="176">
        <v>7.66</v>
      </c>
      <c r="AF115" s="166" t="s">
        <v>392</v>
      </c>
      <c r="AG115" s="166" t="s">
        <v>392</v>
      </c>
      <c r="AH115" s="168">
        <v>52</v>
      </c>
      <c r="AI115" s="166" t="s">
        <v>392</v>
      </c>
      <c r="AJ115" s="166" t="s">
        <v>392</v>
      </c>
      <c r="AK115" s="166">
        <v>1830</v>
      </c>
      <c r="AL115" s="166">
        <v>177</v>
      </c>
      <c r="AM115" s="166">
        <v>154</v>
      </c>
      <c r="AN115" s="170">
        <v>9.5500000000000007</v>
      </c>
      <c r="AO115" s="168">
        <v>70.400000000000006</v>
      </c>
      <c r="AP115" s="168">
        <v>24.5</v>
      </c>
      <c r="AQ115" s="168">
        <v>15.7</v>
      </c>
      <c r="AR115" s="170">
        <v>1.87</v>
      </c>
      <c r="AS115" s="166" t="s">
        <v>392</v>
      </c>
      <c r="AT115" s="166" t="s">
        <v>392</v>
      </c>
      <c r="AU115" s="166" t="s">
        <v>392</v>
      </c>
      <c r="AV115" s="170">
        <v>1.87</v>
      </c>
      <c r="AW115" s="166">
        <v>9430</v>
      </c>
      <c r="AX115" s="166" t="s">
        <v>392</v>
      </c>
      <c r="AY115" s="168">
        <v>51.8</v>
      </c>
      <c r="AZ115" s="168">
        <v>68</v>
      </c>
      <c r="BA115" s="177" t="s">
        <v>392</v>
      </c>
      <c r="BB115" s="166" t="s">
        <v>392</v>
      </c>
      <c r="BC115" s="168">
        <v>28.9</v>
      </c>
      <c r="BD115" s="168">
        <v>87</v>
      </c>
      <c r="BE115" s="166" t="s">
        <v>392</v>
      </c>
      <c r="BF115" s="166" t="s">
        <v>392</v>
      </c>
      <c r="BG115" s="166" t="s">
        <v>392</v>
      </c>
      <c r="BH115" s="166" t="s">
        <v>392</v>
      </c>
      <c r="BI115" s="166" t="s">
        <v>392</v>
      </c>
      <c r="BJ115" s="166" t="s">
        <v>392</v>
      </c>
      <c r="BK115" s="166" t="s">
        <v>392</v>
      </c>
      <c r="BL115" s="166" t="s">
        <v>392</v>
      </c>
      <c r="BM115" s="166" t="s">
        <v>392</v>
      </c>
      <c r="BN115" s="166" t="s">
        <v>392</v>
      </c>
      <c r="BO115" s="166" t="s">
        <v>392</v>
      </c>
      <c r="BP115" s="166" t="s">
        <v>392</v>
      </c>
      <c r="BQ115" s="166" t="s">
        <v>392</v>
      </c>
      <c r="BR115" s="166" t="s">
        <v>392</v>
      </c>
      <c r="BS115" s="166" t="s">
        <v>392</v>
      </c>
      <c r="BT115" s="166" t="s">
        <v>392</v>
      </c>
      <c r="BU115" s="166" t="s">
        <v>392</v>
      </c>
      <c r="BV115" s="170">
        <v>2.2999999999999998</v>
      </c>
      <c r="BW115" s="166">
        <v>23.1</v>
      </c>
      <c r="BX115" s="177">
        <v>72.599999999999994</v>
      </c>
      <c r="BY115" s="177">
        <v>81.599999999999994</v>
      </c>
      <c r="BZ115" s="166" t="s">
        <v>616</v>
      </c>
      <c r="CA115" s="166" t="s">
        <v>616</v>
      </c>
      <c r="CB115" s="166">
        <v>101</v>
      </c>
      <c r="CC115" s="177">
        <v>13000</v>
      </c>
      <c r="CD115" s="166">
        <v>602</v>
      </c>
      <c r="CE115" s="177">
        <v>603</v>
      </c>
      <c r="CF115" s="166" t="s">
        <v>392</v>
      </c>
      <c r="CG115" s="166" t="s">
        <v>392</v>
      </c>
      <c r="CH115" s="166" t="s">
        <v>392</v>
      </c>
      <c r="CI115" s="166">
        <v>228</v>
      </c>
      <c r="CJ115" s="177">
        <v>229</v>
      </c>
      <c r="CK115" s="169" t="s">
        <v>392</v>
      </c>
      <c r="CL115" s="166" t="s">
        <v>392</v>
      </c>
      <c r="CM115" s="166" t="s">
        <v>392</v>
      </c>
      <c r="CN115" s="168">
        <v>10.5</v>
      </c>
      <c r="CO115" s="177">
        <v>11.1</v>
      </c>
      <c r="CP115" s="177">
        <v>6.35</v>
      </c>
      <c r="CQ115" s="168">
        <v>14.9</v>
      </c>
      <c r="CR115" s="168">
        <v>14.3</v>
      </c>
      <c r="CS115" s="166" t="s">
        <v>392</v>
      </c>
      <c r="CT115" s="166" t="s">
        <v>392</v>
      </c>
      <c r="CU115" s="166" t="s">
        <v>392</v>
      </c>
      <c r="CV115" s="168">
        <v>27.7</v>
      </c>
      <c r="CW115" s="168">
        <v>38.1</v>
      </c>
      <c r="CX115" s="178">
        <v>27</v>
      </c>
      <c r="CY115" s="166" t="s">
        <v>392</v>
      </c>
      <c r="CZ115" s="166" t="s">
        <v>392</v>
      </c>
      <c r="DA115" s="166" t="s">
        <v>392</v>
      </c>
      <c r="DB115" s="166" t="s">
        <v>392</v>
      </c>
      <c r="DC115" s="166" t="s">
        <v>392</v>
      </c>
      <c r="DD115" s="176">
        <v>7.66</v>
      </c>
      <c r="DE115" s="177" t="s">
        <v>392</v>
      </c>
      <c r="DF115" s="166" t="s">
        <v>392</v>
      </c>
      <c r="DG115" s="168">
        <v>52</v>
      </c>
      <c r="DH115" s="166" t="s">
        <v>392</v>
      </c>
      <c r="DI115" s="177" t="s">
        <v>392</v>
      </c>
      <c r="DJ115" s="166">
        <v>762</v>
      </c>
      <c r="DK115" s="166">
        <v>2900</v>
      </c>
      <c r="DL115" s="166">
        <v>2520</v>
      </c>
      <c r="DM115" s="166">
        <v>243</v>
      </c>
      <c r="DN115" s="168">
        <v>29.3</v>
      </c>
      <c r="DO115" s="166">
        <v>401</v>
      </c>
      <c r="DP115" s="166">
        <v>257</v>
      </c>
      <c r="DQ115" s="168">
        <v>47.5</v>
      </c>
      <c r="DR115" s="166" t="s">
        <v>392</v>
      </c>
      <c r="DS115" s="166" t="s">
        <v>392</v>
      </c>
      <c r="DT115" s="177" t="s">
        <v>392</v>
      </c>
      <c r="DU115" s="166">
        <v>778</v>
      </c>
      <c r="DV115" s="166">
        <v>2530</v>
      </c>
      <c r="DW115" s="166" t="s">
        <v>392</v>
      </c>
      <c r="DX115" s="166">
        <v>33400</v>
      </c>
      <c r="DY115" s="20">
        <v>28.3</v>
      </c>
      <c r="DZ115" s="177" t="s">
        <v>392</v>
      </c>
      <c r="EA115" s="180" t="s">
        <v>392</v>
      </c>
      <c r="EB115" s="166">
        <v>474</v>
      </c>
      <c r="EC115" s="166">
        <v>1430</v>
      </c>
      <c r="ED115" s="166" t="s">
        <v>392</v>
      </c>
      <c r="EE115" s="166" t="s">
        <v>392</v>
      </c>
      <c r="EF115" s="166" t="s">
        <v>392</v>
      </c>
      <c r="EG115" s="166" t="s">
        <v>392</v>
      </c>
      <c r="EH115" s="20" t="s">
        <v>392</v>
      </c>
      <c r="EI115" s="166" t="s">
        <v>392</v>
      </c>
      <c r="EJ115" s="166" t="s">
        <v>392</v>
      </c>
      <c r="EK115" s="166" t="s">
        <v>392</v>
      </c>
      <c r="EL115" s="166" t="s">
        <v>392</v>
      </c>
      <c r="EM115" s="166" t="s">
        <v>392</v>
      </c>
      <c r="EN115" s="166" t="s">
        <v>392</v>
      </c>
      <c r="EO115" s="177" t="s">
        <v>392</v>
      </c>
      <c r="EP115" s="177" t="s">
        <v>392</v>
      </c>
      <c r="EQ115" s="177" t="s">
        <v>392</v>
      </c>
      <c r="ER115" s="177" t="s">
        <v>392</v>
      </c>
      <c r="ES115" s="177" t="s">
        <v>392</v>
      </c>
      <c r="ET115" s="177" t="s">
        <v>392</v>
      </c>
      <c r="EU115" s="177">
        <v>58.4</v>
      </c>
      <c r="EV115" s="177">
        <v>587</v>
      </c>
      <c r="EW115" s="177">
        <v>1840</v>
      </c>
      <c r="EX115" s="177">
        <v>2070</v>
      </c>
    </row>
    <row r="116" spans="1:154" x14ac:dyDescent="0.2">
      <c r="A116" s="166" t="s">
        <v>617</v>
      </c>
      <c r="B116" s="167" t="s">
        <v>204</v>
      </c>
      <c r="C116" s="168">
        <v>62</v>
      </c>
      <c r="D116" s="168">
        <v>18.2</v>
      </c>
      <c r="E116" s="168">
        <v>23.7</v>
      </c>
      <c r="F116" s="181">
        <v>23.75</v>
      </c>
      <c r="G116" s="166" t="s">
        <v>392</v>
      </c>
      <c r="H116" s="166" t="s">
        <v>392</v>
      </c>
      <c r="I116" s="166" t="s">
        <v>392</v>
      </c>
      <c r="J116" s="170">
        <v>7.04</v>
      </c>
      <c r="K116" s="169">
        <v>7</v>
      </c>
      <c r="L116" s="169" t="s">
        <v>392</v>
      </c>
      <c r="M116" s="166" t="s">
        <v>392</v>
      </c>
      <c r="N116" s="166" t="s">
        <v>392</v>
      </c>
      <c r="O116" s="179">
        <v>0.43</v>
      </c>
      <c r="P116" s="169">
        <v>0.4375</v>
      </c>
      <c r="Q116" s="171">
        <v>0.25</v>
      </c>
      <c r="R116" s="179">
        <v>0.59</v>
      </c>
      <c r="S116" s="172">
        <v>0.5625</v>
      </c>
      <c r="T116" s="166" t="s">
        <v>392</v>
      </c>
      <c r="U116" s="166" t="s">
        <v>392</v>
      </c>
      <c r="V116" s="166" t="s">
        <v>392</v>
      </c>
      <c r="W116" s="173">
        <v>1.0900000000000001</v>
      </c>
      <c r="X116" s="174">
        <v>1.5</v>
      </c>
      <c r="Y116" s="175">
        <v>1.0625</v>
      </c>
      <c r="Z116" s="166" t="s">
        <v>392</v>
      </c>
      <c r="AA116" s="166" t="s">
        <v>392</v>
      </c>
      <c r="AB116" s="166" t="s">
        <v>392</v>
      </c>
      <c r="AC116" s="166" t="s">
        <v>392</v>
      </c>
      <c r="AD116" s="166" t="s">
        <v>392</v>
      </c>
      <c r="AE116" s="176">
        <v>5.97</v>
      </c>
      <c r="AF116" s="166" t="s">
        <v>392</v>
      </c>
      <c r="AG116" s="166" t="s">
        <v>392</v>
      </c>
      <c r="AH116" s="168">
        <v>50.1</v>
      </c>
      <c r="AI116" s="166" t="s">
        <v>392</v>
      </c>
      <c r="AJ116" s="166" t="s">
        <v>392</v>
      </c>
      <c r="AK116" s="166">
        <v>1550</v>
      </c>
      <c r="AL116" s="166">
        <v>153</v>
      </c>
      <c r="AM116" s="166">
        <v>131</v>
      </c>
      <c r="AN116" s="170">
        <v>9.23</v>
      </c>
      <c r="AO116" s="168">
        <v>34.5</v>
      </c>
      <c r="AP116" s="168">
        <v>15.7</v>
      </c>
      <c r="AQ116" s="170">
        <v>9.8000000000000007</v>
      </c>
      <c r="AR116" s="170">
        <v>1.38</v>
      </c>
      <c r="AS116" s="166" t="s">
        <v>392</v>
      </c>
      <c r="AT116" s="166" t="s">
        <v>392</v>
      </c>
      <c r="AU116" s="166" t="s">
        <v>392</v>
      </c>
      <c r="AV116" s="170">
        <v>1.71</v>
      </c>
      <c r="AW116" s="166">
        <v>4620</v>
      </c>
      <c r="AX116" s="166" t="s">
        <v>392</v>
      </c>
      <c r="AY116" s="168">
        <v>40.700000000000003</v>
      </c>
      <c r="AZ116" s="168">
        <v>42.2</v>
      </c>
      <c r="BA116" s="177" t="s">
        <v>392</v>
      </c>
      <c r="BB116" s="166" t="s">
        <v>392</v>
      </c>
      <c r="BC116" s="168">
        <v>22.5</v>
      </c>
      <c r="BD116" s="168">
        <v>75.3</v>
      </c>
      <c r="BE116" s="166" t="s">
        <v>392</v>
      </c>
      <c r="BF116" s="166" t="s">
        <v>392</v>
      </c>
      <c r="BG116" s="166" t="s">
        <v>392</v>
      </c>
      <c r="BH116" s="166" t="s">
        <v>392</v>
      </c>
      <c r="BI116" s="166" t="s">
        <v>392</v>
      </c>
      <c r="BJ116" s="166" t="s">
        <v>392</v>
      </c>
      <c r="BK116" s="166" t="s">
        <v>392</v>
      </c>
      <c r="BL116" s="166" t="s">
        <v>392</v>
      </c>
      <c r="BM116" s="166" t="s">
        <v>392</v>
      </c>
      <c r="BN116" s="166" t="s">
        <v>392</v>
      </c>
      <c r="BO116" s="166" t="s">
        <v>392</v>
      </c>
      <c r="BP116" s="166" t="s">
        <v>392</v>
      </c>
      <c r="BQ116" s="166" t="s">
        <v>392</v>
      </c>
      <c r="BR116" s="166" t="s">
        <v>392</v>
      </c>
      <c r="BS116" s="166" t="s">
        <v>392</v>
      </c>
      <c r="BT116" s="166" t="s">
        <v>392</v>
      </c>
      <c r="BU116" s="166" t="s">
        <v>392</v>
      </c>
      <c r="BV116" s="166">
        <v>1.75</v>
      </c>
      <c r="BW116" s="166">
        <v>23.1</v>
      </c>
      <c r="BX116" s="177">
        <v>66.8</v>
      </c>
      <c r="BY116" s="177">
        <v>73.8</v>
      </c>
      <c r="BZ116" s="166" t="s">
        <v>618</v>
      </c>
      <c r="CA116" s="166" t="s">
        <v>618</v>
      </c>
      <c r="CB116" s="168">
        <v>92</v>
      </c>
      <c r="CC116" s="177">
        <v>11700</v>
      </c>
      <c r="CD116" s="166">
        <v>602</v>
      </c>
      <c r="CE116" s="177">
        <v>603</v>
      </c>
      <c r="CF116" s="166" t="s">
        <v>392</v>
      </c>
      <c r="CG116" s="166" t="s">
        <v>392</v>
      </c>
      <c r="CH116" s="166" t="s">
        <v>392</v>
      </c>
      <c r="CI116" s="166">
        <v>179</v>
      </c>
      <c r="CJ116" s="177">
        <v>178</v>
      </c>
      <c r="CK116" s="169" t="s">
        <v>392</v>
      </c>
      <c r="CL116" s="166" t="s">
        <v>392</v>
      </c>
      <c r="CM116" s="166" t="s">
        <v>392</v>
      </c>
      <c r="CN116" s="168">
        <v>10.9</v>
      </c>
      <c r="CO116" s="177">
        <v>11.1</v>
      </c>
      <c r="CP116" s="177">
        <v>6.35</v>
      </c>
      <c r="CQ116" s="168">
        <v>15</v>
      </c>
      <c r="CR116" s="168">
        <v>14.3</v>
      </c>
      <c r="CS116" s="166" t="s">
        <v>392</v>
      </c>
      <c r="CT116" s="166" t="s">
        <v>392</v>
      </c>
      <c r="CU116" s="166" t="s">
        <v>392</v>
      </c>
      <c r="CV116" s="168">
        <v>27.7</v>
      </c>
      <c r="CW116" s="168">
        <v>38.1</v>
      </c>
      <c r="CX116" s="178">
        <v>27</v>
      </c>
      <c r="CY116" s="166" t="s">
        <v>392</v>
      </c>
      <c r="CZ116" s="166" t="s">
        <v>392</v>
      </c>
      <c r="DA116" s="166" t="s">
        <v>392</v>
      </c>
      <c r="DB116" s="166" t="s">
        <v>392</v>
      </c>
      <c r="DC116" s="166" t="s">
        <v>392</v>
      </c>
      <c r="DD116" s="176">
        <v>5.97</v>
      </c>
      <c r="DE116" s="177" t="s">
        <v>392</v>
      </c>
      <c r="DF116" s="166" t="s">
        <v>392</v>
      </c>
      <c r="DG116" s="168">
        <v>50.1</v>
      </c>
      <c r="DH116" s="166" t="s">
        <v>392</v>
      </c>
      <c r="DI116" s="177" t="s">
        <v>392</v>
      </c>
      <c r="DJ116" s="166">
        <v>645</v>
      </c>
      <c r="DK116" s="166">
        <v>2510</v>
      </c>
      <c r="DL116" s="166">
        <v>2150</v>
      </c>
      <c r="DM116" s="166">
        <v>234</v>
      </c>
      <c r="DN116" s="168">
        <v>14.4</v>
      </c>
      <c r="DO116" s="166">
        <v>257</v>
      </c>
      <c r="DP116" s="166">
        <v>161</v>
      </c>
      <c r="DQ116" s="168">
        <v>35.1</v>
      </c>
      <c r="DR116" s="166" t="s">
        <v>392</v>
      </c>
      <c r="DS116" s="166" t="s">
        <v>392</v>
      </c>
      <c r="DT116" s="177" t="s">
        <v>392</v>
      </c>
      <c r="DU116" s="166">
        <v>712</v>
      </c>
      <c r="DV116" s="166">
        <v>1240</v>
      </c>
      <c r="DW116" s="166" t="s">
        <v>392</v>
      </c>
      <c r="DX116" s="166">
        <v>26300</v>
      </c>
      <c r="DY116" s="20">
        <v>17.600000000000001</v>
      </c>
      <c r="DZ116" s="177" t="s">
        <v>392</v>
      </c>
      <c r="EA116" s="180" t="s">
        <v>392</v>
      </c>
      <c r="EB116" s="166">
        <v>369</v>
      </c>
      <c r="EC116" s="166">
        <v>1230</v>
      </c>
      <c r="ED116" s="166" t="s">
        <v>392</v>
      </c>
      <c r="EE116" s="166" t="s">
        <v>392</v>
      </c>
      <c r="EF116" s="166" t="s">
        <v>392</v>
      </c>
      <c r="EG116" s="166" t="s">
        <v>392</v>
      </c>
      <c r="EH116" s="20" t="s">
        <v>392</v>
      </c>
      <c r="EI116" s="166" t="s">
        <v>392</v>
      </c>
      <c r="EJ116" s="166" t="s">
        <v>392</v>
      </c>
      <c r="EK116" s="166" t="s">
        <v>392</v>
      </c>
      <c r="EL116" s="166" t="s">
        <v>392</v>
      </c>
      <c r="EM116" s="166" t="s">
        <v>392</v>
      </c>
      <c r="EN116" s="166" t="s">
        <v>392</v>
      </c>
      <c r="EO116" s="177" t="s">
        <v>392</v>
      </c>
      <c r="EP116" s="177" t="s">
        <v>392</v>
      </c>
      <c r="EQ116" s="177" t="s">
        <v>392</v>
      </c>
      <c r="ER116" s="177" t="s">
        <v>392</v>
      </c>
      <c r="ES116" s="177" t="s">
        <v>392</v>
      </c>
      <c r="ET116" s="177" t="s">
        <v>392</v>
      </c>
      <c r="EU116" s="177">
        <v>44.4</v>
      </c>
      <c r="EV116" s="177">
        <v>587</v>
      </c>
      <c r="EW116" s="177">
        <v>1700</v>
      </c>
      <c r="EX116" s="177">
        <v>1870</v>
      </c>
    </row>
    <row r="117" spans="1:154" x14ac:dyDescent="0.2">
      <c r="A117" s="166" t="s">
        <v>619</v>
      </c>
      <c r="B117" s="167" t="s">
        <v>204</v>
      </c>
      <c r="C117" s="168">
        <v>55</v>
      </c>
      <c r="D117" s="168">
        <v>16.2</v>
      </c>
      <c r="E117" s="168">
        <v>23.6</v>
      </c>
      <c r="F117" s="181">
        <v>23.625</v>
      </c>
      <c r="G117" s="166" t="s">
        <v>392</v>
      </c>
      <c r="H117" s="166" t="s">
        <v>392</v>
      </c>
      <c r="I117" s="166" t="s">
        <v>392</v>
      </c>
      <c r="J117" s="170">
        <v>7.01</v>
      </c>
      <c r="K117" s="169">
        <v>7</v>
      </c>
      <c r="L117" s="169" t="s">
        <v>392</v>
      </c>
      <c r="M117" s="166" t="s">
        <v>392</v>
      </c>
      <c r="N117" s="166" t="s">
        <v>392</v>
      </c>
      <c r="O117" s="179">
        <v>0.39500000000000002</v>
      </c>
      <c r="P117" s="169">
        <v>0.375</v>
      </c>
      <c r="Q117" s="171">
        <v>0.1875</v>
      </c>
      <c r="R117" s="179">
        <v>0.505</v>
      </c>
      <c r="S117" s="172">
        <v>0.5</v>
      </c>
      <c r="T117" s="166" t="s">
        <v>392</v>
      </c>
      <c r="U117" s="166" t="s">
        <v>392</v>
      </c>
      <c r="V117" s="166" t="s">
        <v>392</v>
      </c>
      <c r="W117" s="173">
        <v>1.01</v>
      </c>
      <c r="X117" s="174">
        <v>1.4375</v>
      </c>
      <c r="Y117" s="175">
        <v>1</v>
      </c>
      <c r="Z117" s="166" t="s">
        <v>392</v>
      </c>
      <c r="AA117" s="166" t="s">
        <v>392</v>
      </c>
      <c r="AB117" s="166" t="s">
        <v>392</v>
      </c>
      <c r="AC117" s="166" t="s">
        <v>392</v>
      </c>
      <c r="AD117" s="166" t="s">
        <v>392</v>
      </c>
      <c r="AE117" s="176">
        <v>6.94</v>
      </c>
      <c r="AF117" s="166" t="s">
        <v>392</v>
      </c>
      <c r="AG117" s="166" t="s">
        <v>392</v>
      </c>
      <c r="AH117" s="168">
        <v>54.6</v>
      </c>
      <c r="AI117" s="166" t="s">
        <v>392</v>
      </c>
      <c r="AJ117" s="166" t="s">
        <v>392</v>
      </c>
      <c r="AK117" s="166">
        <v>1350</v>
      </c>
      <c r="AL117" s="166">
        <v>134</v>
      </c>
      <c r="AM117" s="166">
        <v>114</v>
      </c>
      <c r="AN117" s="170">
        <v>9.11</v>
      </c>
      <c r="AO117" s="168">
        <v>29.1</v>
      </c>
      <c r="AP117" s="168">
        <v>13.3</v>
      </c>
      <c r="AQ117" s="170">
        <v>8.3000000000000007</v>
      </c>
      <c r="AR117" s="170">
        <v>1.34</v>
      </c>
      <c r="AS117" s="166" t="s">
        <v>392</v>
      </c>
      <c r="AT117" s="166" t="s">
        <v>392</v>
      </c>
      <c r="AU117" s="166" t="s">
        <v>392</v>
      </c>
      <c r="AV117" s="170">
        <v>1.18</v>
      </c>
      <c r="AW117" s="166">
        <v>3870</v>
      </c>
      <c r="AX117" s="166" t="s">
        <v>392</v>
      </c>
      <c r="AY117" s="168">
        <v>40.5</v>
      </c>
      <c r="AZ117" s="168">
        <v>35.799999999999997</v>
      </c>
      <c r="BA117" s="177" t="s">
        <v>392</v>
      </c>
      <c r="BB117" s="166" t="s">
        <v>392</v>
      </c>
      <c r="BC117" s="168">
        <v>19.3</v>
      </c>
      <c r="BD117" s="168">
        <v>66.099999999999994</v>
      </c>
      <c r="BE117" s="166" t="s">
        <v>392</v>
      </c>
      <c r="BF117" s="166" t="s">
        <v>392</v>
      </c>
      <c r="BG117" s="166" t="s">
        <v>392</v>
      </c>
      <c r="BH117" s="166" t="s">
        <v>392</v>
      </c>
      <c r="BI117" s="166" t="s">
        <v>392</v>
      </c>
      <c r="BJ117" s="166" t="s">
        <v>392</v>
      </c>
      <c r="BK117" s="166" t="s">
        <v>392</v>
      </c>
      <c r="BL117" s="166" t="s">
        <v>392</v>
      </c>
      <c r="BM117" s="166" t="s">
        <v>392</v>
      </c>
      <c r="BN117" s="166" t="s">
        <v>392</v>
      </c>
      <c r="BO117" s="166" t="s">
        <v>392</v>
      </c>
      <c r="BP117" s="166" t="s">
        <v>392</v>
      </c>
      <c r="BQ117" s="166" t="s">
        <v>392</v>
      </c>
      <c r="BR117" s="166" t="s">
        <v>392</v>
      </c>
      <c r="BS117" s="166" t="s">
        <v>392</v>
      </c>
      <c r="BT117" s="166" t="s">
        <v>392</v>
      </c>
      <c r="BU117" s="166" t="s">
        <v>392</v>
      </c>
      <c r="BV117" s="166">
        <v>1.72</v>
      </c>
      <c r="BW117" s="166">
        <v>23.1</v>
      </c>
      <c r="BX117" s="177">
        <v>66.599999999999994</v>
      </c>
      <c r="BY117" s="177">
        <v>73.599999999999994</v>
      </c>
      <c r="BZ117" s="166" t="s">
        <v>620</v>
      </c>
      <c r="CA117" s="166" t="s">
        <v>620</v>
      </c>
      <c r="CB117" s="168">
        <v>82</v>
      </c>
      <c r="CC117" s="177">
        <v>10500</v>
      </c>
      <c r="CD117" s="166">
        <v>599</v>
      </c>
      <c r="CE117" s="177">
        <v>600</v>
      </c>
      <c r="CF117" s="166" t="s">
        <v>392</v>
      </c>
      <c r="CG117" s="166" t="s">
        <v>392</v>
      </c>
      <c r="CH117" s="166" t="s">
        <v>392</v>
      </c>
      <c r="CI117" s="166">
        <v>178</v>
      </c>
      <c r="CJ117" s="177">
        <v>178</v>
      </c>
      <c r="CK117" s="169" t="s">
        <v>392</v>
      </c>
      <c r="CL117" s="166" t="s">
        <v>392</v>
      </c>
      <c r="CM117" s="166" t="s">
        <v>392</v>
      </c>
      <c r="CN117" s="168">
        <v>10</v>
      </c>
      <c r="CO117" s="177">
        <v>9.52</v>
      </c>
      <c r="CP117" s="177">
        <v>4.76</v>
      </c>
      <c r="CQ117" s="168">
        <v>12.8</v>
      </c>
      <c r="CR117" s="168">
        <v>12.7</v>
      </c>
      <c r="CS117" s="166" t="s">
        <v>392</v>
      </c>
      <c r="CT117" s="166" t="s">
        <v>392</v>
      </c>
      <c r="CU117" s="166" t="s">
        <v>392</v>
      </c>
      <c r="CV117" s="168">
        <v>25.7</v>
      </c>
      <c r="CW117" s="168">
        <v>36.5</v>
      </c>
      <c r="CX117" s="178">
        <v>25.4</v>
      </c>
      <c r="CY117" s="166" t="s">
        <v>392</v>
      </c>
      <c r="CZ117" s="166" t="s">
        <v>392</v>
      </c>
      <c r="DA117" s="166" t="s">
        <v>392</v>
      </c>
      <c r="DB117" s="166" t="s">
        <v>392</v>
      </c>
      <c r="DC117" s="166" t="s">
        <v>392</v>
      </c>
      <c r="DD117" s="176">
        <v>6.94</v>
      </c>
      <c r="DE117" s="177" t="s">
        <v>392</v>
      </c>
      <c r="DF117" s="166" t="s">
        <v>392</v>
      </c>
      <c r="DG117" s="168">
        <v>54.6</v>
      </c>
      <c r="DH117" s="166" t="s">
        <v>392</v>
      </c>
      <c r="DI117" s="177" t="s">
        <v>392</v>
      </c>
      <c r="DJ117" s="166">
        <v>562</v>
      </c>
      <c r="DK117" s="166">
        <v>2200</v>
      </c>
      <c r="DL117" s="166">
        <v>1870</v>
      </c>
      <c r="DM117" s="166">
        <v>231</v>
      </c>
      <c r="DN117" s="168">
        <v>12.1</v>
      </c>
      <c r="DO117" s="166">
        <v>218</v>
      </c>
      <c r="DP117" s="166">
        <v>136</v>
      </c>
      <c r="DQ117" s="168">
        <v>34</v>
      </c>
      <c r="DR117" s="166" t="s">
        <v>392</v>
      </c>
      <c r="DS117" s="166" t="s">
        <v>392</v>
      </c>
      <c r="DT117" s="177" t="s">
        <v>392</v>
      </c>
      <c r="DU117" s="166">
        <v>491</v>
      </c>
      <c r="DV117" s="166">
        <v>1040</v>
      </c>
      <c r="DW117" s="166" t="s">
        <v>392</v>
      </c>
      <c r="DX117" s="166">
        <v>26100</v>
      </c>
      <c r="DY117" s="20">
        <v>14.9</v>
      </c>
      <c r="DZ117" s="177" t="s">
        <v>392</v>
      </c>
      <c r="EA117" s="180" t="s">
        <v>392</v>
      </c>
      <c r="EB117" s="166">
        <v>316</v>
      </c>
      <c r="EC117" s="166">
        <v>1080</v>
      </c>
      <c r="ED117" s="166" t="s">
        <v>392</v>
      </c>
      <c r="EE117" s="166" t="s">
        <v>392</v>
      </c>
      <c r="EF117" s="166" t="s">
        <v>392</v>
      </c>
      <c r="EG117" s="166" t="s">
        <v>392</v>
      </c>
      <c r="EH117" s="20" t="s">
        <v>392</v>
      </c>
      <c r="EI117" s="166" t="s">
        <v>392</v>
      </c>
      <c r="EJ117" s="166" t="s">
        <v>392</v>
      </c>
      <c r="EK117" s="166" t="s">
        <v>392</v>
      </c>
      <c r="EL117" s="166" t="s">
        <v>392</v>
      </c>
      <c r="EM117" s="166" t="s">
        <v>392</v>
      </c>
      <c r="EN117" s="166" t="s">
        <v>392</v>
      </c>
      <c r="EO117" s="177" t="s">
        <v>392</v>
      </c>
      <c r="EP117" s="177" t="s">
        <v>392</v>
      </c>
      <c r="EQ117" s="177" t="s">
        <v>392</v>
      </c>
      <c r="ER117" s="177" t="s">
        <v>392</v>
      </c>
      <c r="ES117" s="177" t="s">
        <v>392</v>
      </c>
      <c r="ET117" s="177" t="s">
        <v>392</v>
      </c>
      <c r="EU117" s="177">
        <v>43.7</v>
      </c>
      <c r="EV117" s="177">
        <v>587</v>
      </c>
      <c r="EW117" s="177">
        <v>1690</v>
      </c>
      <c r="EX117" s="177">
        <v>1870</v>
      </c>
    </row>
    <row r="118" spans="1:154" x14ac:dyDescent="0.2">
      <c r="A118" s="166" t="s">
        <v>621</v>
      </c>
      <c r="B118" s="167" t="s">
        <v>204</v>
      </c>
      <c r="C118" s="166">
        <v>201</v>
      </c>
      <c r="D118" s="168">
        <v>59.3</v>
      </c>
      <c r="E118" s="168">
        <v>23</v>
      </c>
      <c r="F118" s="181">
        <v>23</v>
      </c>
      <c r="G118" s="166" t="s">
        <v>392</v>
      </c>
      <c r="H118" s="166" t="s">
        <v>392</v>
      </c>
      <c r="I118" s="166" t="s">
        <v>392</v>
      </c>
      <c r="J118" s="168">
        <v>12.6</v>
      </c>
      <c r="K118" s="169">
        <v>12.625</v>
      </c>
      <c r="L118" s="169" t="s">
        <v>392</v>
      </c>
      <c r="M118" s="166" t="s">
        <v>392</v>
      </c>
      <c r="N118" s="166" t="s">
        <v>392</v>
      </c>
      <c r="O118" s="179">
        <v>0.91</v>
      </c>
      <c r="P118" s="169">
        <v>0.9375</v>
      </c>
      <c r="Q118" s="171">
        <v>0.5</v>
      </c>
      <c r="R118" s="170">
        <v>1.63</v>
      </c>
      <c r="S118" s="172">
        <v>1.625</v>
      </c>
      <c r="T118" s="166" t="s">
        <v>392</v>
      </c>
      <c r="U118" s="166" t="s">
        <v>392</v>
      </c>
      <c r="V118" s="166" t="s">
        <v>392</v>
      </c>
      <c r="W118" s="173">
        <v>2.13</v>
      </c>
      <c r="X118" s="174">
        <v>2.5</v>
      </c>
      <c r="Y118" s="175">
        <v>1.3125</v>
      </c>
      <c r="Z118" s="166" t="s">
        <v>392</v>
      </c>
      <c r="AA118" s="166" t="s">
        <v>392</v>
      </c>
      <c r="AB118" s="166" t="s">
        <v>392</v>
      </c>
      <c r="AC118" s="166" t="s">
        <v>392</v>
      </c>
      <c r="AD118" s="166" t="s">
        <v>392</v>
      </c>
      <c r="AE118" s="176">
        <v>3.86</v>
      </c>
      <c r="AF118" s="166" t="s">
        <v>392</v>
      </c>
      <c r="AG118" s="166" t="s">
        <v>392</v>
      </c>
      <c r="AH118" s="168">
        <v>20.6</v>
      </c>
      <c r="AI118" s="166" t="s">
        <v>392</v>
      </c>
      <c r="AJ118" s="166" t="s">
        <v>392</v>
      </c>
      <c r="AK118" s="166">
        <v>5310</v>
      </c>
      <c r="AL118" s="166">
        <v>530</v>
      </c>
      <c r="AM118" s="166">
        <v>461</v>
      </c>
      <c r="AN118" s="170">
        <v>9.4700000000000006</v>
      </c>
      <c r="AO118" s="166">
        <v>542</v>
      </c>
      <c r="AP118" s="166">
        <v>133</v>
      </c>
      <c r="AQ118" s="168">
        <v>86.1</v>
      </c>
      <c r="AR118" s="170">
        <v>3.02</v>
      </c>
      <c r="AS118" s="166" t="s">
        <v>392</v>
      </c>
      <c r="AT118" s="166" t="s">
        <v>392</v>
      </c>
      <c r="AU118" s="166" t="s">
        <v>392</v>
      </c>
      <c r="AV118" s="168">
        <v>40.9</v>
      </c>
      <c r="AW118" s="166">
        <v>62000</v>
      </c>
      <c r="AX118" s="166" t="s">
        <v>392</v>
      </c>
      <c r="AY118" s="168">
        <v>67.3</v>
      </c>
      <c r="AZ118" s="177">
        <v>346</v>
      </c>
      <c r="BA118" s="177" t="s">
        <v>392</v>
      </c>
      <c r="BB118" s="166" t="s">
        <v>392</v>
      </c>
      <c r="BC118" s="166">
        <v>102</v>
      </c>
      <c r="BD118" s="166">
        <v>264</v>
      </c>
      <c r="BE118" s="166" t="s">
        <v>392</v>
      </c>
      <c r="BF118" s="166" t="s">
        <v>392</v>
      </c>
      <c r="BG118" s="166" t="s">
        <v>392</v>
      </c>
      <c r="BH118" s="166" t="s">
        <v>392</v>
      </c>
      <c r="BI118" s="166" t="s">
        <v>392</v>
      </c>
      <c r="BJ118" s="166" t="s">
        <v>392</v>
      </c>
      <c r="BK118" s="166" t="s">
        <v>392</v>
      </c>
      <c r="BL118" s="166" t="s">
        <v>392</v>
      </c>
      <c r="BM118" s="166" t="s">
        <v>392</v>
      </c>
      <c r="BN118" s="166" t="s">
        <v>392</v>
      </c>
      <c r="BO118" s="166" t="s">
        <v>392</v>
      </c>
      <c r="BP118" s="166" t="s">
        <v>392</v>
      </c>
      <c r="BQ118" s="166" t="s">
        <v>392</v>
      </c>
      <c r="BR118" s="166" t="s">
        <v>392</v>
      </c>
      <c r="BS118" s="166" t="s">
        <v>392</v>
      </c>
      <c r="BT118" s="166" t="s">
        <v>392</v>
      </c>
      <c r="BU118" s="166" t="s">
        <v>392</v>
      </c>
      <c r="BV118" s="166">
        <v>3.55</v>
      </c>
      <c r="BW118" s="166">
        <v>21.4</v>
      </c>
      <c r="BX118" s="177">
        <v>81.099999999999994</v>
      </c>
      <c r="BY118" s="177">
        <v>93.7</v>
      </c>
      <c r="BZ118" s="166" t="s">
        <v>622</v>
      </c>
      <c r="CA118" s="166" t="s">
        <v>622</v>
      </c>
      <c r="CB118" s="166">
        <v>300</v>
      </c>
      <c r="CC118" s="177">
        <v>38300</v>
      </c>
      <c r="CD118" s="166">
        <v>584</v>
      </c>
      <c r="CE118" s="177">
        <v>584</v>
      </c>
      <c r="CF118" s="166" t="s">
        <v>392</v>
      </c>
      <c r="CG118" s="166" t="s">
        <v>392</v>
      </c>
      <c r="CH118" s="166" t="s">
        <v>392</v>
      </c>
      <c r="CI118" s="166">
        <v>320</v>
      </c>
      <c r="CJ118" s="177">
        <v>321</v>
      </c>
      <c r="CK118" s="169" t="s">
        <v>392</v>
      </c>
      <c r="CL118" s="166" t="s">
        <v>392</v>
      </c>
      <c r="CM118" s="166" t="s">
        <v>392</v>
      </c>
      <c r="CN118" s="168">
        <v>23.1</v>
      </c>
      <c r="CO118" s="177">
        <v>23.8</v>
      </c>
      <c r="CP118" s="177">
        <v>12.7</v>
      </c>
      <c r="CQ118" s="168">
        <v>41.4</v>
      </c>
      <c r="CR118" s="168">
        <v>41.3</v>
      </c>
      <c r="CS118" s="166" t="s">
        <v>392</v>
      </c>
      <c r="CT118" s="166" t="s">
        <v>392</v>
      </c>
      <c r="CU118" s="166" t="s">
        <v>392</v>
      </c>
      <c r="CV118" s="168">
        <v>54.1</v>
      </c>
      <c r="CW118" s="168">
        <v>63.5</v>
      </c>
      <c r="CX118" s="178">
        <v>33.299999999999997</v>
      </c>
      <c r="CY118" s="166" t="s">
        <v>392</v>
      </c>
      <c r="CZ118" s="166" t="s">
        <v>392</v>
      </c>
      <c r="DA118" s="166" t="s">
        <v>392</v>
      </c>
      <c r="DB118" s="166" t="s">
        <v>392</v>
      </c>
      <c r="DC118" s="166" t="s">
        <v>392</v>
      </c>
      <c r="DD118" s="176">
        <v>3.86</v>
      </c>
      <c r="DE118" s="177" t="s">
        <v>392</v>
      </c>
      <c r="DF118" s="166" t="s">
        <v>392</v>
      </c>
      <c r="DG118" s="168">
        <v>20.6</v>
      </c>
      <c r="DH118" s="166" t="s">
        <v>392</v>
      </c>
      <c r="DI118" s="177" t="s">
        <v>392</v>
      </c>
      <c r="DJ118" s="166">
        <v>2210</v>
      </c>
      <c r="DK118" s="166">
        <v>8690</v>
      </c>
      <c r="DL118" s="166">
        <v>7550</v>
      </c>
      <c r="DM118" s="166">
        <v>241</v>
      </c>
      <c r="DN118" s="166">
        <v>226</v>
      </c>
      <c r="DO118" s="166">
        <v>2180</v>
      </c>
      <c r="DP118" s="166">
        <v>1410</v>
      </c>
      <c r="DQ118" s="168">
        <v>76.7</v>
      </c>
      <c r="DR118" s="166" t="s">
        <v>392</v>
      </c>
      <c r="DS118" s="166" t="s">
        <v>392</v>
      </c>
      <c r="DT118" s="177" t="s">
        <v>392</v>
      </c>
      <c r="DU118" s="166">
        <v>17000</v>
      </c>
      <c r="DV118" s="166">
        <v>16600</v>
      </c>
      <c r="DW118" s="166" t="s">
        <v>392</v>
      </c>
      <c r="DX118" s="166">
        <v>43400</v>
      </c>
      <c r="DY118" s="20">
        <v>144</v>
      </c>
      <c r="DZ118" s="177" t="s">
        <v>392</v>
      </c>
      <c r="EA118" s="180" t="s">
        <v>392</v>
      </c>
      <c r="EB118" s="166">
        <v>1670</v>
      </c>
      <c r="EC118" s="166">
        <v>4330</v>
      </c>
      <c r="ED118" s="166" t="s">
        <v>392</v>
      </c>
      <c r="EE118" s="166" t="s">
        <v>392</v>
      </c>
      <c r="EF118" s="166" t="s">
        <v>392</v>
      </c>
      <c r="EG118" s="166" t="s">
        <v>392</v>
      </c>
      <c r="EH118" s="20" t="s">
        <v>392</v>
      </c>
      <c r="EI118" s="166" t="s">
        <v>392</v>
      </c>
      <c r="EJ118" s="166" t="s">
        <v>392</v>
      </c>
      <c r="EK118" s="166" t="s">
        <v>392</v>
      </c>
      <c r="EL118" s="166" t="s">
        <v>392</v>
      </c>
      <c r="EM118" s="166" t="s">
        <v>392</v>
      </c>
      <c r="EN118" s="166" t="s">
        <v>392</v>
      </c>
      <c r="EO118" s="177" t="s">
        <v>392</v>
      </c>
      <c r="EP118" s="177" t="s">
        <v>392</v>
      </c>
      <c r="EQ118" s="177" t="s">
        <v>392</v>
      </c>
      <c r="ER118" s="177" t="s">
        <v>392</v>
      </c>
      <c r="ES118" s="177" t="s">
        <v>392</v>
      </c>
      <c r="ET118" s="177" t="s">
        <v>392</v>
      </c>
      <c r="EU118" s="177">
        <v>90.2</v>
      </c>
      <c r="EV118" s="177">
        <v>544</v>
      </c>
      <c r="EW118" s="177">
        <v>2060</v>
      </c>
      <c r="EX118" s="177">
        <v>2380</v>
      </c>
    </row>
    <row r="119" spans="1:154" x14ac:dyDescent="0.2">
      <c r="A119" s="166" t="s">
        <v>623</v>
      </c>
      <c r="B119" s="167" t="s">
        <v>204</v>
      </c>
      <c r="C119" s="166">
        <v>182</v>
      </c>
      <c r="D119" s="168">
        <v>53.6</v>
      </c>
      <c r="E119" s="168">
        <v>22.7</v>
      </c>
      <c r="F119" s="181">
        <v>22.75</v>
      </c>
      <c r="G119" s="166" t="s">
        <v>392</v>
      </c>
      <c r="H119" s="166" t="s">
        <v>392</v>
      </c>
      <c r="I119" s="166" t="s">
        <v>392</v>
      </c>
      <c r="J119" s="168">
        <v>12.5</v>
      </c>
      <c r="K119" s="169">
        <v>12.5</v>
      </c>
      <c r="L119" s="169" t="s">
        <v>392</v>
      </c>
      <c r="M119" s="166" t="s">
        <v>392</v>
      </c>
      <c r="N119" s="166" t="s">
        <v>392</v>
      </c>
      <c r="O119" s="179">
        <v>0.83</v>
      </c>
      <c r="P119" s="169">
        <v>0.8125</v>
      </c>
      <c r="Q119" s="171">
        <v>0.4375</v>
      </c>
      <c r="R119" s="170">
        <v>1.48</v>
      </c>
      <c r="S119" s="172">
        <v>1.5</v>
      </c>
      <c r="T119" s="166" t="s">
        <v>392</v>
      </c>
      <c r="U119" s="166" t="s">
        <v>392</v>
      </c>
      <c r="V119" s="166" t="s">
        <v>392</v>
      </c>
      <c r="W119" s="173">
        <v>1.98</v>
      </c>
      <c r="X119" s="174">
        <v>2.375</v>
      </c>
      <c r="Y119" s="175">
        <v>1.25</v>
      </c>
      <c r="Z119" s="166" t="s">
        <v>392</v>
      </c>
      <c r="AA119" s="166" t="s">
        <v>392</v>
      </c>
      <c r="AB119" s="166" t="s">
        <v>392</v>
      </c>
      <c r="AC119" s="166" t="s">
        <v>392</v>
      </c>
      <c r="AD119" s="166" t="s">
        <v>392</v>
      </c>
      <c r="AE119" s="176">
        <v>4.22</v>
      </c>
      <c r="AF119" s="166" t="s">
        <v>392</v>
      </c>
      <c r="AG119" s="166" t="s">
        <v>392</v>
      </c>
      <c r="AH119" s="168">
        <v>22.6</v>
      </c>
      <c r="AI119" s="166" t="s">
        <v>392</v>
      </c>
      <c r="AJ119" s="166" t="s">
        <v>392</v>
      </c>
      <c r="AK119" s="166">
        <v>4730</v>
      </c>
      <c r="AL119" s="166">
        <v>476</v>
      </c>
      <c r="AM119" s="166">
        <v>417</v>
      </c>
      <c r="AN119" s="170">
        <v>9.4</v>
      </c>
      <c r="AO119" s="166">
        <v>483</v>
      </c>
      <c r="AP119" s="166">
        <v>119</v>
      </c>
      <c r="AQ119" s="168">
        <v>77.2</v>
      </c>
      <c r="AR119" s="170">
        <v>3</v>
      </c>
      <c r="AS119" s="166" t="s">
        <v>392</v>
      </c>
      <c r="AT119" s="166" t="s">
        <v>392</v>
      </c>
      <c r="AU119" s="166" t="s">
        <v>392</v>
      </c>
      <c r="AV119" s="168">
        <v>30.7</v>
      </c>
      <c r="AW119" s="166">
        <v>54400</v>
      </c>
      <c r="AX119" s="166" t="s">
        <v>392</v>
      </c>
      <c r="AY119" s="168">
        <v>66.3</v>
      </c>
      <c r="AZ119" s="177">
        <v>307</v>
      </c>
      <c r="BA119" s="177" t="s">
        <v>392</v>
      </c>
      <c r="BB119" s="166" t="s">
        <v>392</v>
      </c>
      <c r="BC119" s="168">
        <v>91.6</v>
      </c>
      <c r="BD119" s="166">
        <v>237</v>
      </c>
      <c r="BE119" s="166" t="s">
        <v>392</v>
      </c>
      <c r="BF119" s="166" t="s">
        <v>392</v>
      </c>
      <c r="BG119" s="166" t="s">
        <v>392</v>
      </c>
      <c r="BH119" s="166" t="s">
        <v>392</v>
      </c>
      <c r="BI119" s="166" t="s">
        <v>392</v>
      </c>
      <c r="BJ119" s="166" t="s">
        <v>392</v>
      </c>
      <c r="BK119" s="166" t="s">
        <v>392</v>
      </c>
      <c r="BL119" s="166" t="s">
        <v>392</v>
      </c>
      <c r="BM119" s="166" t="s">
        <v>392</v>
      </c>
      <c r="BN119" s="166" t="s">
        <v>392</v>
      </c>
      <c r="BO119" s="166" t="s">
        <v>392</v>
      </c>
      <c r="BP119" s="166" t="s">
        <v>392</v>
      </c>
      <c r="BQ119" s="166" t="s">
        <v>392</v>
      </c>
      <c r="BR119" s="166" t="s">
        <v>392</v>
      </c>
      <c r="BS119" s="166" t="s">
        <v>392</v>
      </c>
      <c r="BT119" s="166" t="s">
        <v>392</v>
      </c>
      <c r="BU119" s="166" t="s">
        <v>392</v>
      </c>
      <c r="BV119" s="166">
        <v>3.51</v>
      </c>
      <c r="BW119" s="166">
        <v>21.2</v>
      </c>
      <c r="BX119" s="177">
        <v>80.400000000000006</v>
      </c>
      <c r="BY119" s="177">
        <v>92.9</v>
      </c>
      <c r="BZ119" s="166" t="s">
        <v>624</v>
      </c>
      <c r="CA119" s="166" t="s">
        <v>624</v>
      </c>
      <c r="CB119" s="166">
        <v>272</v>
      </c>
      <c r="CC119" s="177">
        <v>34600</v>
      </c>
      <c r="CD119" s="166">
        <v>577</v>
      </c>
      <c r="CE119" s="177">
        <v>578</v>
      </c>
      <c r="CF119" s="166" t="s">
        <v>392</v>
      </c>
      <c r="CG119" s="166" t="s">
        <v>392</v>
      </c>
      <c r="CH119" s="166" t="s">
        <v>392</v>
      </c>
      <c r="CI119" s="166">
        <v>318</v>
      </c>
      <c r="CJ119" s="177">
        <v>318</v>
      </c>
      <c r="CK119" s="169" t="s">
        <v>392</v>
      </c>
      <c r="CL119" s="166" t="s">
        <v>392</v>
      </c>
      <c r="CM119" s="166" t="s">
        <v>392</v>
      </c>
      <c r="CN119" s="168">
        <v>21.1</v>
      </c>
      <c r="CO119" s="177">
        <v>20.6</v>
      </c>
      <c r="CP119" s="177">
        <v>11.1</v>
      </c>
      <c r="CQ119" s="168">
        <v>37.6</v>
      </c>
      <c r="CR119" s="168">
        <v>38.1</v>
      </c>
      <c r="CS119" s="166" t="s">
        <v>392</v>
      </c>
      <c r="CT119" s="166" t="s">
        <v>392</v>
      </c>
      <c r="CU119" s="166" t="s">
        <v>392</v>
      </c>
      <c r="CV119" s="168">
        <v>50.3</v>
      </c>
      <c r="CW119" s="168">
        <v>60.3</v>
      </c>
      <c r="CX119" s="178">
        <v>31.8</v>
      </c>
      <c r="CY119" s="166" t="s">
        <v>392</v>
      </c>
      <c r="CZ119" s="166" t="s">
        <v>392</v>
      </c>
      <c r="DA119" s="166" t="s">
        <v>392</v>
      </c>
      <c r="DB119" s="166" t="s">
        <v>392</v>
      </c>
      <c r="DC119" s="166" t="s">
        <v>392</v>
      </c>
      <c r="DD119" s="176">
        <v>4.22</v>
      </c>
      <c r="DE119" s="177" t="s">
        <v>392</v>
      </c>
      <c r="DF119" s="166" t="s">
        <v>392</v>
      </c>
      <c r="DG119" s="168">
        <v>22.6</v>
      </c>
      <c r="DH119" s="166" t="s">
        <v>392</v>
      </c>
      <c r="DI119" s="177" t="s">
        <v>392</v>
      </c>
      <c r="DJ119" s="166">
        <v>1970</v>
      </c>
      <c r="DK119" s="166">
        <v>7800</v>
      </c>
      <c r="DL119" s="166">
        <v>6830</v>
      </c>
      <c r="DM119" s="166">
        <v>239</v>
      </c>
      <c r="DN119" s="166">
        <v>201</v>
      </c>
      <c r="DO119" s="166">
        <v>1950</v>
      </c>
      <c r="DP119" s="166">
        <v>1270</v>
      </c>
      <c r="DQ119" s="168">
        <v>76.2</v>
      </c>
      <c r="DR119" s="166" t="s">
        <v>392</v>
      </c>
      <c r="DS119" s="166" t="s">
        <v>392</v>
      </c>
      <c r="DT119" s="177" t="s">
        <v>392</v>
      </c>
      <c r="DU119" s="166">
        <v>12800</v>
      </c>
      <c r="DV119" s="166">
        <v>14600</v>
      </c>
      <c r="DW119" s="166" t="s">
        <v>392</v>
      </c>
      <c r="DX119" s="166">
        <v>42800</v>
      </c>
      <c r="DY119" s="20">
        <v>128</v>
      </c>
      <c r="DZ119" s="177" t="s">
        <v>392</v>
      </c>
      <c r="EA119" s="180" t="s">
        <v>392</v>
      </c>
      <c r="EB119" s="166">
        <v>1500</v>
      </c>
      <c r="EC119" s="166">
        <v>3880</v>
      </c>
      <c r="ED119" s="166" t="s">
        <v>392</v>
      </c>
      <c r="EE119" s="166" t="s">
        <v>392</v>
      </c>
      <c r="EF119" s="166" t="s">
        <v>392</v>
      </c>
      <c r="EG119" s="166" t="s">
        <v>392</v>
      </c>
      <c r="EH119" s="20" t="s">
        <v>392</v>
      </c>
      <c r="EI119" s="166" t="s">
        <v>392</v>
      </c>
      <c r="EJ119" s="166" t="s">
        <v>392</v>
      </c>
      <c r="EK119" s="166" t="s">
        <v>392</v>
      </c>
      <c r="EL119" s="166" t="s">
        <v>392</v>
      </c>
      <c r="EM119" s="166" t="s">
        <v>392</v>
      </c>
      <c r="EN119" s="166" t="s">
        <v>392</v>
      </c>
      <c r="EO119" s="177" t="s">
        <v>392</v>
      </c>
      <c r="EP119" s="177" t="s">
        <v>392</v>
      </c>
      <c r="EQ119" s="177" t="s">
        <v>392</v>
      </c>
      <c r="ER119" s="177" t="s">
        <v>392</v>
      </c>
      <c r="ES119" s="177" t="s">
        <v>392</v>
      </c>
      <c r="ET119" s="177" t="s">
        <v>392</v>
      </c>
      <c r="EU119" s="177">
        <v>89.2</v>
      </c>
      <c r="EV119" s="177">
        <v>538</v>
      </c>
      <c r="EW119" s="177">
        <v>2040</v>
      </c>
      <c r="EX119" s="177">
        <v>2360</v>
      </c>
    </row>
    <row r="120" spans="1:154" x14ac:dyDescent="0.2">
      <c r="A120" s="166" t="s">
        <v>625</v>
      </c>
      <c r="B120" s="167" t="s">
        <v>204</v>
      </c>
      <c r="C120" s="166">
        <v>166</v>
      </c>
      <c r="D120" s="168">
        <v>48.8</v>
      </c>
      <c r="E120" s="168">
        <v>22.5</v>
      </c>
      <c r="F120" s="181">
        <v>22.5</v>
      </c>
      <c r="G120" s="166" t="s">
        <v>392</v>
      </c>
      <c r="H120" s="166" t="s">
        <v>392</v>
      </c>
      <c r="I120" s="166" t="s">
        <v>392</v>
      </c>
      <c r="J120" s="168">
        <v>12.4</v>
      </c>
      <c r="K120" s="169">
        <v>12.375</v>
      </c>
      <c r="L120" s="169" t="s">
        <v>392</v>
      </c>
      <c r="M120" s="166" t="s">
        <v>392</v>
      </c>
      <c r="N120" s="166" t="s">
        <v>392</v>
      </c>
      <c r="O120" s="179">
        <v>0.75</v>
      </c>
      <c r="P120" s="169">
        <v>0.75</v>
      </c>
      <c r="Q120" s="171">
        <v>0.375</v>
      </c>
      <c r="R120" s="170">
        <v>1.36</v>
      </c>
      <c r="S120" s="172">
        <v>1.375</v>
      </c>
      <c r="T120" s="166" t="s">
        <v>392</v>
      </c>
      <c r="U120" s="166" t="s">
        <v>392</v>
      </c>
      <c r="V120" s="166" t="s">
        <v>392</v>
      </c>
      <c r="W120" s="173">
        <v>1.86</v>
      </c>
      <c r="X120" s="174">
        <v>2.25</v>
      </c>
      <c r="Y120" s="175">
        <v>1.1875</v>
      </c>
      <c r="Z120" s="166" t="s">
        <v>392</v>
      </c>
      <c r="AA120" s="166" t="s">
        <v>392</v>
      </c>
      <c r="AB120" s="166" t="s">
        <v>392</v>
      </c>
      <c r="AC120" s="166" t="s">
        <v>392</v>
      </c>
      <c r="AD120" s="166" t="s">
        <v>392</v>
      </c>
      <c r="AE120" s="176">
        <v>4.57</v>
      </c>
      <c r="AF120" s="166" t="s">
        <v>392</v>
      </c>
      <c r="AG120" s="166" t="s">
        <v>392</v>
      </c>
      <c r="AH120" s="168">
        <v>25</v>
      </c>
      <c r="AI120" s="166" t="s">
        <v>392</v>
      </c>
      <c r="AJ120" s="166" t="s">
        <v>392</v>
      </c>
      <c r="AK120" s="166">
        <v>4280</v>
      </c>
      <c r="AL120" s="166">
        <v>432</v>
      </c>
      <c r="AM120" s="166">
        <v>380</v>
      </c>
      <c r="AN120" s="170">
        <v>9.36</v>
      </c>
      <c r="AO120" s="166">
        <v>435</v>
      </c>
      <c r="AP120" s="166">
        <v>108</v>
      </c>
      <c r="AQ120" s="168">
        <v>70</v>
      </c>
      <c r="AR120" s="170">
        <v>2.99</v>
      </c>
      <c r="AS120" s="166" t="s">
        <v>392</v>
      </c>
      <c r="AT120" s="166" t="s">
        <v>392</v>
      </c>
      <c r="AU120" s="166" t="s">
        <v>392</v>
      </c>
      <c r="AV120" s="168">
        <v>23.6</v>
      </c>
      <c r="AW120" s="166">
        <v>48500</v>
      </c>
      <c r="AX120" s="166" t="s">
        <v>392</v>
      </c>
      <c r="AY120" s="168">
        <v>65.5</v>
      </c>
      <c r="AZ120" s="177">
        <v>276</v>
      </c>
      <c r="BA120" s="177" t="s">
        <v>392</v>
      </c>
      <c r="BB120" s="166" t="s">
        <v>392</v>
      </c>
      <c r="BC120" s="168">
        <v>83.7</v>
      </c>
      <c r="BD120" s="166">
        <v>215</v>
      </c>
      <c r="BE120" s="166" t="s">
        <v>392</v>
      </c>
      <c r="BF120" s="166" t="s">
        <v>392</v>
      </c>
      <c r="BG120" s="166" t="s">
        <v>392</v>
      </c>
      <c r="BH120" s="166" t="s">
        <v>392</v>
      </c>
      <c r="BI120" s="166" t="s">
        <v>392</v>
      </c>
      <c r="BJ120" s="166" t="s">
        <v>392</v>
      </c>
      <c r="BK120" s="166" t="s">
        <v>392</v>
      </c>
      <c r="BL120" s="166" t="s">
        <v>392</v>
      </c>
      <c r="BM120" s="166" t="s">
        <v>392</v>
      </c>
      <c r="BN120" s="166" t="s">
        <v>392</v>
      </c>
      <c r="BO120" s="166" t="s">
        <v>392</v>
      </c>
      <c r="BP120" s="166" t="s">
        <v>392</v>
      </c>
      <c r="BQ120" s="166" t="s">
        <v>392</v>
      </c>
      <c r="BR120" s="166" t="s">
        <v>392</v>
      </c>
      <c r="BS120" s="166" t="s">
        <v>392</v>
      </c>
      <c r="BT120" s="166" t="s">
        <v>392</v>
      </c>
      <c r="BU120" s="166" t="s">
        <v>392</v>
      </c>
      <c r="BV120" s="166">
        <v>3.48</v>
      </c>
      <c r="BW120" s="166">
        <v>21.1</v>
      </c>
      <c r="BX120" s="177">
        <v>79.8</v>
      </c>
      <c r="BY120" s="177">
        <v>92.2</v>
      </c>
      <c r="BZ120" s="166" t="s">
        <v>626</v>
      </c>
      <c r="CA120" s="166" t="s">
        <v>626</v>
      </c>
      <c r="CB120" s="166">
        <v>248</v>
      </c>
      <c r="CC120" s="177">
        <v>31500</v>
      </c>
      <c r="CD120" s="166">
        <v>572</v>
      </c>
      <c r="CE120" s="177">
        <v>572</v>
      </c>
      <c r="CF120" s="166" t="s">
        <v>392</v>
      </c>
      <c r="CG120" s="166" t="s">
        <v>392</v>
      </c>
      <c r="CH120" s="166" t="s">
        <v>392</v>
      </c>
      <c r="CI120" s="166">
        <v>315</v>
      </c>
      <c r="CJ120" s="177">
        <v>314</v>
      </c>
      <c r="CK120" s="169" t="s">
        <v>392</v>
      </c>
      <c r="CL120" s="166" t="s">
        <v>392</v>
      </c>
      <c r="CM120" s="166" t="s">
        <v>392</v>
      </c>
      <c r="CN120" s="168">
        <v>19.100000000000001</v>
      </c>
      <c r="CO120" s="168">
        <v>19</v>
      </c>
      <c r="CP120" s="177">
        <v>9.52</v>
      </c>
      <c r="CQ120" s="168">
        <v>34.5</v>
      </c>
      <c r="CR120" s="168">
        <v>34.9</v>
      </c>
      <c r="CS120" s="166" t="s">
        <v>392</v>
      </c>
      <c r="CT120" s="166" t="s">
        <v>392</v>
      </c>
      <c r="CU120" s="166" t="s">
        <v>392</v>
      </c>
      <c r="CV120" s="168">
        <v>47.2</v>
      </c>
      <c r="CW120" s="168">
        <v>57.2</v>
      </c>
      <c r="CX120" s="178">
        <v>30.2</v>
      </c>
      <c r="CY120" s="166" t="s">
        <v>392</v>
      </c>
      <c r="CZ120" s="166" t="s">
        <v>392</v>
      </c>
      <c r="DA120" s="166" t="s">
        <v>392</v>
      </c>
      <c r="DB120" s="166" t="s">
        <v>392</v>
      </c>
      <c r="DC120" s="166" t="s">
        <v>392</v>
      </c>
      <c r="DD120" s="176">
        <v>4.57</v>
      </c>
      <c r="DE120" s="177" t="s">
        <v>392</v>
      </c>
      <c r="DF120" s="166" t="s">
        <v>392</v>
      </c>
      <c r="DG120" s="168">
        <v>25</v>
      </c>
      <c r="DH120" s="166" t="s">
        <v>392</v>
      </c>
      <c r="DI120" s="177" t="s">
        <v>392</v>
      </c>
      <c r="DJ120" s="166">
        <v>1780</v>
      </c>
      <c r="DK120" s="166">
        <v>7080</v>
      </c>
      <c r="DL120" s="166">
        <v>6230</v>
      </c>
      <c r="DM120" s="166">
        <v>238</v>
      </c>
      <c r="DN120" s="166">
        <v>181</v>
      </c>
      <c r="DO120" s="166">
        <v>1770</v>
      </c>
      <c r="DP120" s="166">
        <v>1150</v>
      </c>
      <c r="DQ120" s="168">
        <v>75.900000000000006</v>
      </c>
      <c r="DR120" s="166" t="s">
        <v>392</v>
      </c>
      <c r="DS120" s="166" t="s">
        <v>392</v>
      </c>
      <c r="DT120" s="177" t="s">
        <v>392</v>
      </c>
      <c r="DU120" s="166">
        <v>9820</v>
      </c>
      <c r="DV120" s="166">
        <v>13000</v>
      </c>
      <c r="DW120" s="166" t="s">
        <v>392</v>
      </c>
      <c r="DX120" s="166">
        <v>42300</v>
      </c>
      <c r="DY120" s="20">
        <v>115</v>
      </c>
      <c r="DZ120" s="177" t="s">
        <v>392</v>
      </c>
      <c r="EA120" s="180" t="s">
        <v>392</v>
      </c>
      <c r="EB120" s="166">
        <v>1370</v>
      </c>
      <c r="EC120" s="166">
        <v>3520</v>
      </c>
      <c r="ED120" s="166" t="s">
        <v>392</v>
      </c>
      <c r="EE120" s="166" t="s">
        <v>392</v>
      </c>
      <c r="EF120" s="166" t="s">
        <v>392</v>
      </c>
      <c r="EG120" s="166" t="s">
        <v>392</v>
      </c>
      <c r="EH120" s="20" t="s">
        <v>392</v>
      </c>
      <c r="EI120" s="166" t="s">
        <v>392</v>
      </c>
      <c r="EJ120" s="166" t="s">
        <v>392</v>
      </c>
      <c r="EK120" s="166" t="s">
        <v>392</v>
      </c>
      <c r="EL120" s="166" t="s">
        <v>392</v>
      </c>
      <c r="EM120" s="166" t="s">
        <v>392</v>
      </c>
      <c r="EN120" s="166" t="s">
        <v>392</v>
      </c>
      <c r="EO120" s="177" t="s">
        <v>392</v>
      </c>
      <c r="EP120" s="177" t="s">
        <v>392</v>
      </c>
      <c r="EQ120" s="177" t="s">
        <v>392</v>
      </c>
      <c r="ER120" s="177" t="s">
        <v>392</v>
      </c>
      <c r="ES120" s="177" t="s">
        <v>392</v>
      </c>
      <c r="ET120" s="177" t="s">
        <v>392</v>
      </c>
      <c r="EU120" s="177">
        <v>88.4</v>
      </c>
      <c r="EV120" s="177">
        <v>536</v>
      </c>
      <c r="EW120" s="177">
        <v>2030</v>
      </c>
      <c r="EX120" s="177">
        <v>2340</v>
      </c>
    </row>
    <row r="121" spans="1:154" x14ac:dyDescent="0.2">
      <c r="A121" s="166" t="s">
        <v>627</v>
      </c>
      <c r="B121" s="167" t="s">
        <v>204</v>
      </c>
      <c r="C121" s="166">
        <v>147</v>
      </c>
      <c r="D121" s="168">
        <v>43.2</v>
      </c>
      <c r="E121" s="168">
        <v>22.1</v>
      </c>
      <c r="F121" s="181">
        <v>22</v>
      </c>
      <c r="G121" s="166" t="s">
        <v>392</v>
      </c>
      <c r="H121" s="166" t="s">
        <v>392</v>
      </c>
      <c r="I121" s="166" t="s">
        <v>392</v>
      </c>
      <c r="J121" s="168">
        <v>12.5</v>
      </c>
      <c r="K121" s="169">
        <v>12.5</v>
      </c>
      <c r="L121" s="169" t="s">
        <v>392</v>
      </c>
      <c r="M121" s="166" t="s">
        <v>392</v>
      </c>
      <c r="N121" s="166" t="s">
        <v>392</v>
      </c>
      <c r="O121" s="179">
        <v>0.72</v>
      </c>
      <c r="P121" s="169">
        <v>0.75</v>
      </c>
      <c r="Q121" s="171">
        <v>0.375</v>
      </c>
      <c r="R121" s="170">
        <v>1.1499999999999999</v>
      </c>
      <c r="S121" s="172">
        <v>1.125</v>
      </c>
      <c r="T121" s="166" t="s">
        <v>392</v>
      </c>
      <c r="U121" s="166" t="s">
        <v>392</v>
      </c>
      <c r="V121" s="166" t="s">
        <v>392</v>
      </c>
      <c r="W121" s="173">
        <v>1.65</v>
      </c>
      <c r="X121" s="174">
        <v>2</v>
      </c>
      <c r="Y121" s="175">
        <v>1.1875</v>
      </c>
      <c r="Z121" s="166" t="s">
        <v>392</v>
      </c>
      <c r="AA121" s="166" t="s">
        <v>392</v>
      </c>
      <c r="AB121" s="166" t="s">
        <v>392</v>
      </c>
      <c r="AC121" s="166" t="s">
        <v>392</v>
      </c>
      <c r="AD121" s="166" t="s">
        <v>392</v>
      </c>
      <c r="AE121" s="176">
        <v>5.44</v>
      </c>
      <c r="AF121" s="166" t="s">
        <v>392</v>
      </c>
      <c r="AG121" s="166" t="s">
        <v>392</v>
      </c>
      <c r="AH121" s="168">
        <v>26.1</v>
      </c>
      <c r="AI121" s="166" t="s">
        <v>392</v>
      </c>
      <c r="AJ121" s="166" t="s">
        <v>392</v>
      </c>
      <c r="AK121" s="166">
        <v>3630</v>
      </c>
      <c r="AL121" s="166">
        <v>373</v>
      </c>
      <c r="AM121" s="166">
        <v>329</v>
      </c>
      <c r="AN121" s="170">
        <v>9.17</v>
      </c>
      <c r="AO121" s="166">
        <v>376</v>
      </c>
      <c r="AP121" s="168">
        <v>92.6</v>
      </c>
      <c r="AQ121" s="168">
        <v>60.1</v>
      </c>
      <c r="AR121" s="170">
        <v>2.95</v>
      </c>
      <c r="AS121" s="166" t="s">
        <v>392</v>
      </c>
      <c r="AT121" s="166" t="s">
        <v>392</v>
      </c>
      <c r="AU121" s="166" t="s">
        <v>392</v>
      </c>
      <c r="AV121" s="168">
        <v>15.4</v>
      </c>
      <c r="AW121" s="166">
        <v>41100</v>
      </c>
      <c r="AX121" s="166" t="s">
        <v>392</v>
      </c>
      <c r="AY121" s="168">
        <v>65.5</v>
      </c>
      <c r="AZ121" s="177">
        <v>235</v>
      </c>
      <c r="BA121" s="177" t="s">
        <v>392</v>
      </c>
      <c r="BB121" s="166" t="s">
        <v>392</v>
      </c>
      <c r="BC121" s="168">
        <v>71</v>
      </c>
      <c r="BD121" s="166">
        <v>186</v>
      </c>
      <c r="BE121" s="166" t="s">
        <v>392</v>
      </c>
      <c r="BF121" s="166" t="s">
        <v>392</v>
      </c>
      <c r="BG121" s="166" t="s">
        <v>392</v>
      </c>
      <c r="BH121" s="166" t="s">
        <v>392</v>
      </c>
      <c r="BI121" s="166" t="s">
        <v>392</v>
      </c>
      <c r="BJ121" s="166" t="s">
        <v>392</v>
      </c>
      <c r="BK121" s="166" t="s">
        <v>392</v>
      </c>
      <c r="BL121" s="166" t="s">
        <v>392</v>
      </c>
      <c r="BM121" s="166" t="s">
        <v>392</v>
      </c>
      <c r="BN121" s="166" t="s">
        <v>392</v>
      </c>
      <c r="BO121" s="166" t="s">
        <v>392</v>
      </c>
      <c r="BP121" s="166" t="s">
        <v>392</v>
      </c>
      <c r="BQ121" s="166" t="s">
        <v>392</v>
      </c>
      <c r="BR121" s="166" t="s">
        <v>392</v>
      </c>
      <c r="BS121" s="166" t="s">
        <v>392</v>
      </c>
      <c r="BT121" s="166" t="s">
        <v>392</v>
      </c>
      <c r="BU121" s="166" t="s">
        <v>392</v>
      </c>
      <c r="BV121" s="166">
        <v>3.46</v>
      </c>
      <c r="BW121" s="168">
        <v>21</v>
      </c>
      <c r="BX121" s="177">
        <v>79.400000000000006</v>
      </c>
      <c r="BY121" s="177">
        <v>91.9</v>
      </c>
      <c r="BZ121" s="166" t="s">
        <v>628</v>
      </c>
      <c r="CA121" s="166" t="s">
        <v>628</v>
      </c>
      <c r="CB121" s="166">
        <v>219</v>
      </c>
      <c r="CC121" s="177">
        <v>27900</v>
      </c>
      <c r="CD121" s="166">
        <v>561</v>
      </c>
      <c r="CE121" s="177">
        <v>559</v>
      </c>
      <c r="CF121" s="166" t="s">
        <v>392</v>
      </c>
      <c r="CG121" s="166" t="s">
        <v>392</v>
      </c>
      <c r="CH121" s="166" t="s">
        <v>392</v>
      </c>
      <c r="CI121" s="166">
        <v>318</v>
      </c>
      <c r="CJ121" s="177">
        <v>318</v>
      </c>
      <c r="CK121" s="169" t="s">
        <v>392</v>
      </c>
      <c r="CL121" s="166" t="s">
        <v>392</v>
      </c>
      <c r="CM121" s="166" t="s">
        <v>392</v>
      </c>
      <c r="CN121" s="168">
        <v>18.3</v>
      </c>
      <c r="CO121" s="168">
        <v>19</v>
      </c>
      <c r="CP121" s="177">
        <v>9.52</v>
      </c>
      <c r="CQ121" s="168">
        <v>29.2</v>
      </c>
      <c r="CR121" s="168">
        <v>28.6</v>
      </c>
      <c r="CS121" s="166" t="s">
        <v>392</v>
      </c>
      <c r="CT121" s="166" t="s">
        <v>392</v>
      </c>
      <c r="CU121" s="166" t="s">
        <v>392</v>
      </c>
      <c r="CV121" s="168">
        <v>41.9</v>
      </c>
      <c r="CW121" s="168">
        <v>50.8</v>
      </c>
      <c r="CX121" s="178">
        <v>30.2</v>
      </c>
      <c r="CY121" s="166" t="s">
        <v>392</v>
      </c>
      <c r="CZ121" s="166" t="s">
        <v>392</v>
      </c>
      <c r="DA121" s="166" t="s">
        <v>392</v>
      </c>
      <c r="DB121" s="166" t="s">
        <v>392</v>
      </c>
      <c r="DC121" s="166" t="s">
        <v>392</v>
      </c>
      <c r="DD121" s="176">
        <v>5.44</v>
      </c>
      <c r="DE121" s="177" t="s">
        <v>392</v>
      </c>
      <c r="DF121" s="166" t="s">
        <v>392</v>
      </c>
      <c r="DG121" s="168">
        <v>26.1</v>
      </c>
      <c r="DH121" s="166" t="s">
        <v>392</v>
      </c>
      <c r="DI121" s="177" t="s">
        <v>392</v>
      </c>
      <c r="DJ121" s="166">
        <v>1510</v>
      </c>
      <c r="DK121" s="166">
        <v>6110</v>
      </c>
      <c r="DL121" s="166">
        <v>5390</v>
      </c>
      <c r="DM121" s="166">
        <v>233</v>
      </c>
      <c r="DN121" s="166">
        <v>157</v>
      </c>
      <c r="DO121" s="166">
        <v>1520</v>
      </c>
      <c r="DP121" s="166">
        <v>985</v>
      </c>
      <c r="DQ121" s="168">
        <v>74.900000000000006</v>
      </c>
      <c r="DR121" s="166" t="s">
        <v>392</v>
      </c>
      <c r="DS121" s="166" t="s">
        <v>392</v>
      </c>
      <c r="DT121" s="177" t="s">
        <v>392</v>
      </c>
      <c r="DU121" s="166">
        <v>6410</v>
      </c>
      <c r="DV121" s="166">
        <v>11000</v>
      </c>
      <c r="DW121" s="166" t="s">
        <v>392</v>
      </c>
      <c r="DX121" s="166">
        <v>42300</v>
      </c>
      <c r="DY121" s="20">
        <v>97.8</v>
      </c>
      <c r="DZ121" s="177" t="s">
        <v>392</v>
      </c>
      <c r="EA121" s="180" t="s">
        <v>392</v>
      </c>
      <c r="EB121" s="166">
        <v>1160</v>
      </c>
      <c r="EC121" s="166">
        <v>3050</v>
      </c>
      <c r="ED121" s="166" t="s">
        <v>392</v>
      </c>
      <c r="EE121" s="166" t="s">
        <v>392</v>
      </c>
      <c r="EF121" s="166" t="s">
        <v>392</v>
      </c>
      <c r="EG121" s="166" t="s">
        <v>392</v>
      </c>
      <c r="EH121" s="20" t="s">
        <v>392</v>
      </c>
      <c r="EI121" s="166" t="s">
        <v>392</v>
      </c>
      <c r="EJ121" s="166" t="s">
        <v>392</v>
      </c>
      <c r="EK121" s="166" t="s">
        <v>392</v>
      </c>
      <c r="EL121" s="166" t="s">
        <v>392</v>
      </c>
      <c r="EM121" s="166" t="s">
        <v>392</v>
      </c>
      <c r="EN121" s="166" t="s">
        <v>392</v>
      </c>
      <c r="EO121" s="177" t="s">
        <v>392</v>
      </c>
      <c r="EP121" s="177" t="s">
        <v>392</v>
      </c>
      <c r="EQ121" s="177" t="s">
        <v>392</v>
      </c>
      <c r="ER121" s="177" t="s">
        <v>392</v>
      </c>
      <c r="ES121" s="177" t="s">
        <v>392</v>
      </c>
      <c r="ET121" s="177" t="s">
        <v>392</v>
      </c>
      <c r="EU121" s="177">
        <v>87.9</v>
      </c>
      <c r="EV121" s="177">
        <v>533</v>
      </c>
      <c r="EW121" s="177">
        <v>2020</v>
      </c>
      <c r="EX121" s="177">
        <v>2330</v>
      </c>
    </row>
    <row r="122" spans="1:154" x14ac:dyDescent="0.2">
      <c r="A122" s="166" t="s">
        <v>629</v>
      </c>
      <c r="B122" s="167" t="s">
        <v>204</v>
      </c>
      <c r="C122" s="166">
        <v>132</v>
      </c>
      <c r="D122" s="168">
        <v>38.799999999999997</v>
      </c>
      <c r="E122" s="168">
        <v>21.8</v>
      </c>
      <c r="F122" s="181">
        <v>21.875</v>
      </c>
      <c r="G122" s="166" t="s">
        <v>392</v>
      </c>
      <c r="H122" s="166" t="s">
        <v>392</v>
      </c>
      <c r="I122" s="166" t="s">
        <v>392</v>
      </c>
      <c r="J122" s="168">
        <v>12.4</v>
      </c>
      <c r="K122" s="169">
        <v>12.5</v>
      </c>
      <c r="L122" s="169" t="s">
        <v>392</v>
      </c>
      <c r="M122" s="166" t="s">
        <v>392</v>
      </c>
      <c r="N122" s="166" t="s">
        <v>392</v>
      </c>
      <c r="O122" s="179">
        <v>0.65</v>
      </c>
      <c r="P122" s="169">
        <v>0.625</v>
      </c>
      <c r="Q122" s="171">
        <v>0.3125</v>
      </c>
      <c r="R122" s="170">
        <v>1.04</v>
      </c>
      <c r="S122" s="172">
        <v>1.0625</v>
      </c>
      <c r="T122" s="166" t="s">
        <v>392</v>
      </c>
      <c r="U122" s="166" t="s">
        <v>392</v>
      </c>
      <c r="V122" s="166" t="s">
        <v>392</v>
      </c>
      <c r="W122" s="173">
        <v>1.54</v>
      </c>
      <c r="X122" s="174">
        <v>1.9375</v>
      </c>
      <c r="Y122" s="175">
        <v>1.125</v>
      </c>
      <c r="Z122" s="166" t="s">
        <v>392</v>
      </c>
      <c r="AA122" s="166" t="s">
        <v>392</v>
      </c>
      <c r="AB122" s="166" t="s">
        <v>392</v>
      </c>
      <c r="AC122" s="166" t="s">
        <v>392</v>
      </c>
      <c r="AD122" s="166" t="s">
        <v>392</v>
      </c>
      <c r="AE122" s="176">
        <v>6.01</v>
      </c>
      <c r="AF122" s="166" t="s">
        <v>392</v>
      </c>
      <c r="AG122" s="166" t="s">
        <v>392</v>
      </c>
      <c r="AH122" s="168">
        <v>28.9</v>
      </c>
      <c r="AI122" s="166" t="s">
        <v>392</v>
      </c>
      <c r="AJ122" s="166" t="s">
        <v>392</v>
      </c>
      <c r="AK122" s="166">
        <v>3220</v>
      </c>
      <c r="AL122" s="166">
        <v>333</v>
      </c>
      <c r="AM122" s="166">
        <v>295</v>
      </c>
      <c r="AN122" s="170">
        <v>9.1199999999999992</v>
      </c>
      <c r="AO122" s="166">
        <v>333</v>
      </c>
      <c r="AP122" s="168">
        <v>82.3</v>
      </c>
      <c r="AQ122" s="168">
        <v>53.5</v>
      </c>
      <c r="AR122" s="170">
        <v>2.93</v>
      </c>
      <c r="AS122" s="166" t="s">
        <v>392</v>
      </c>
      <c r="AT122" s="166" t="s">
        <v>392</v>
      </c>
      <c r="AU122" s="166" t="s">
        <v>392</v>
      </c>
      <c r="AV122" s="168">
        <v>11.3</v>
      </c>
      <c r="AW122" s="166">
        <v>36000</v>
      </c>
      <c r="AX122" s="166" t="s">
        <v>392</v>
      </c>
      <c r="AY122" s="168">
        <v>64.400000000000006</v>
      </c>
      <c r="AZ122" s="177">
        <v>206</v>
      </c>
      <c r="BA122" s="177" t="s">
        <v>392</v>
      </c>
      <c r="BB122" s="166" t="s">
        <v>392</v>
      </c>
      <c r="BC122" s="168">
        <v>62.8</v>
      </c>
      <c r="BD122" s="166">
        <v>164</v>
      </c>
      <c r="BE122" s="166" t="s">
        <v>392</v>
      </c>
      <c r="BF122" s="166" t="s">
        <v>392</v>
      </c>
      <c r="BG122" s="166" t="s">
        <v>392</v>
      </c>
      <c r="BH122" s="166" t="s">
        <v>392</v>
      </c>
      <c r="BI122" s="166" t="s">
        <v>392</v>
      </c>
      <c r="BJ122" s="166" t="s">
        <v>392</v>
      </c>
      <c r="BK122" s="166" t="s">
        <v>392</v>
      </c>
      <c r="BL122" s="166" t="s">
        <v>392</v>
      </c>
      <c r="BM122" s="166" t="s">
        <v>392</v>
      </c>
      <c r="BN122" s="166" t="s">
        <v>392</v>
      </c>
      <c r="BO122" s="166" t="s">
        <v>392</v>
      </c>
      <c r="BP122" s="166" t="s">
        <v>392</v>
      </c>
      <c r="BQ122" s="166" t="s">
        <v>392</v>
      </c>
      <c r="BR122" s="166" t="s">
        <v>392</v>
      </c>
      <c r="BS122" s="166" t="s">
        <v>392</v>
      </c>
      <c r="BT122" s="166" t="s">
        <v>392</v>
      </c>
      <c r="BU122" s="166" t="s">
        <v>392</v>
      </c>
      <c r="BV122" s="166">
        <v>3.43</v>
      </c>
      <c r="BW122" s="166">
        <v>20.8</v>
      </c>
      <c r="BX122" s="177">
        <v>78.599999999999994</v>
      </c>
      <c r="BY122" s="168">
        <v>91</v>
      </c>
      <c r="BZ122" s="166" t="s">
        <v>630</v>
      </c>
      <c r="CA122" s="166" t="s">
        <v>630</v>
      </c>
      <c r="CB122" s="166">
        <v>196</v>
      </c>
      <c r="CC122" s="177">
        <v>25000</v>
      </c>
      <c r="CD122" s="166">
        <v>554</v>
      </c>
      <c r="CE122" s="177">
        <v>556</v>
      </c>
      <c r="CF122" s="166" t="s">
        <v>392</v>
      </c>
      <c r="CG122" s="166" t="s">
        <v>392</v>
      </c>
      <c r="CH122" s="166" t="s">
        <v>392</v>
      </c>
      <c r="CI122" s="166">
        <v>315</v>
      </c>
      <c r="CJ122" s="177">
        <v>318</v>
      </c>
      <c r="CK122" s="169" t="s">
        <v>392</v>
      </c>
      <c r="CL122" s="166" t="s">
        <v>392</v>
      </c>
      <c r="CM122" s="166" t="s">
        <v>392</v>
      </c>
      <c r="CN122" s="168">
        <v>16.5</v>
      </c>
      <c r="CO122" s="177">
        <v>15.9</v>
      </c>
      <c r="CP122" s="177">
        <v>7.94</v>
      </c>
      <c r="CQ122" s="168">
        <v>26.4</v>
      </c>
      <c r="CR122" s="168">
        <v>27</v>
      </c>
      <c r="CS122" s="166" t="s">
        <v>392</v>
      </c>
      <c r="CT122" s="166" t="s">
        <v>392</v>
      </c>
      <c r="CU122" s="166" t="s">
        <v>392</v>
      </c>
      <c r="CV122" s="168">
        <v>39.1</v>
      </c>
      <c r="CW122" s="168">
        <v>49.2</v>
      </c>
      <c r="CX122" s="178">
        <v>28.6</v>
      </c>
      <c r="CY122" s="166" t="s">
        <v>392</v>
      </c>
      <c r="CZ122" s="166" t="s">
        <v>392</v>
      </c>
      <c r="DA122" s="166" t="s">
        <v>392</v>
      </c>
      <c r="DB122" s="166" t="s">
        <v>392</v>
      </c>
      <c r="DC122" s="166" t="s">
        <v>392</v>
      </c>
      <c r="DD122" s="176">
        <v>6.01</v>
      </c>
      <c r="DE122" s="177" t="s">
        <v>392</v>
      </c>
      <c r="DF122" s="166" t="s">
        <v>392</v>
      </c>
      <c r="DG122" s="168">
        <v>28.9</v>
      </c>
      <c r="DH122" s="166" t="s">
        <v>392</v>
      </c>
      <c r="DI122" s="177" t="s">
        <v>392</v>
      </c>
      <c r="DJ122" s="166">
        <v>1340</v>
      </c>
      <c r="DK122" s="166">
        <v>5460</v>
      </c>
      <c r="DL122" s="166">
        <v>4830</v>
      </c>
      <c r="DM122" s="166">
        <v>232</v>
      </c>
      <c r="DN122" s="166">
        <v>139</v>
      </c>
      <c r="DO122" s="166">
        <v>1350</v>
      </c>
      <c r="DP122" s="166">
        <v>877</v>
      </c>
      <c r="DQ122" s="168">
        <v>74.400000000000006</v>
      </c>
      <c r="DR122" s="166" t="s">
        <v>392</v>
      </c>
      <c r="DS122" s="166" t="s">
        <v>392</v>
      </c>
      <c r="DT122" s="177" t="s">
        <v>392</v>
      </c>
      <c r="DU122" s="166">
        <v>4700</v>
      </c>
      <c r="DV122" s="166">
        <v>9670</v>
      </c>
      <c r="DW122" s="166" t="s">
        <v>392</v>
      </c>
      <c r="DX122" s="166">
        <v>41500</v>
      </c>
      <c r="DY122" s="20">
        <v>85.7</v>
      </c>
      <c r="DZ122" s="177" t="s">
        <v>392</v>
      </c>
      <c r="EA122" s="180" t="s">
        <v>392</v>
      </c>
      <c r="EB122" s="166">
        <v>1030</v>
      </c>
      <c r="EC122" s="166">
        <v>2690</v>
      </c>
      <c r="ED122" s="166" t="s">
        <v>392</v>
      </c>
      <c r="EE122" s="166" t="s">
        <v>392</v>
      </c>
      <c r="EF122" s="166" t="s">
        <v>392</v>
      </c>
      <c r="EG122" s="166" t="s">
        <v>392</v>
      </c>
      <c r="EH122" s="20" t="s">
        <v>392</v>
      </c>
      <c r="EI122" s="166" t="s">
        <v>392</v>
      </c>
      <c r="EJ122" s="166" t="s">
        <v>392</v>
      </c>
      <c r="EK122" s="166" t="s">
        <v>392</v>
      </c>
      <c r="EL122" s="166" t="s">
        <v>392</v>
      </c>
      <c r="EM122" s="166" t="s">
        <v>392</v>
      </c>
      <c r="EN122" s="166" t="s">
        <v>392</v>
      </c>
      <c r="EO122" s="177" t="s">
        <v>392</v>
      </c>
      <c r="EP122" s="177" t="s">
        <v>392</v>
      </c>
      <c r="EQ122" s="177" t="s">
        <v>392</v>
      </c>
      <c r="ER122" s="177" t="s">
        <v>392</v>
      </c>
      <c r="ES122" s="177" t="s">
        <v>392</v>
      </c>
      <c r="ET122" s="177" t="s">
        <v>392</v>
      </c>
      <c r="EU122" s="177">
        <v>87.1</v>
      </c>
      <c r="EV122" s="177">
        <v>528</v>
      </c>
      <c r="EW122" s="177">
        <v>2000</v>
      </c>
      <c r="EX122" s="177">
        <v>2310</v>
      </c>
    </row>
    <row r="123" spans="1:154" x14ac:dyDescent="0.2">
      <c r="A123" s="166" t="s">
        <v>631</v>
      </c>
      <c r="B123" s="167" t="s">
        <v>204</v>
      </c>
      <c r="C123" s="166">
        <v>122</v>
      </c>
      <c r="D123" s="168">
        <v>35.9</v>
      </c>
      <c r="E123" s="168">
        <v>21.7</v>
      </c>
      <c r="F123" s="181">
        <v>21.625</v>
      </c>
      <c r="G123" s="166" t="s">
        <v>392</v>
      </c>
      <c r="H123" s="166" t="s">
        <v>392</v>
      </c>
      <c r="I123" s="166" t="s">
        <v>392</v>
      </c>
      <c r="J123" s="168">
        <v>12.4</v>
      </c>
      <c r="K123" s="169">
        <v>12.375</v>
      </c>
      <c r="L123" s="169" t="s">
        <v>392</v>
      </c>
      <c r="M123" s="166" t="s">
        <v>392</v>
      </c>
      <c r="N123" s="166" t="s">
        <v>392</v>
      </c>
      <c r="O123" s="179">
        <v>0.6</v>
      </c>
      <c r="P123" s="169">
        <v>0.625</v>
      </c>
      <c r="Q123" s="171">
        <v>0.3125</v>
      </c>
      <c r="R123" s="179">
        <v>0.96</v>
      </c>
      <c r="S123" s="172">
        <v>0.9375</v>
      </c>
      <c r="T123" s="166" t="s">
        <v>392</v>
      </c>
      <c r="U123" s="166" t="s">
        <v>392</v>
      </c>
      <c r="V123" s="166" t="s">
        <v>392</v>
      </c>
      <c r="W123" s="173">
        <v>1.46</v>
      </c>
      <c r="X123" s="174">
        <v>1.8125</v>
      </c>
      <c r="Y123" s="175">
        <v>1.125</v>
      </c>
      <c r="Z123" s="166" t="s">
        <v>392</v>
      </c>
      <c r="AA123" s="166" t="s">
        <v>392</v>
      </c>
      <c r="AB123" s="166" t="s">
        <v>392</v>
      </c>
      <c r="AC123" s="166" t="s">
        <v>392</v>
      </c>
      <c r="AD123" s="166" t="s">
        <v>392</v>
      </c>
      <c r="AE123" s="176">
        <v>6.45</v>
      </c>
      <c r="AF123" s="166" t="s">
        <v>392</v>
      </c>
      <c r="AG123" s="166" t="s">
        <v>392</v>
      </c>
      <c r="AH123" s="168">
        <v>31.3</v>
      </c>
      <c r="AI123" s="166" t="s">
        <v>392</v>
      </c>
      <c r="AJ123" s="166" t="s">
        <v>392</v>
      </c>
      <c r="AK123" s="166">
        <v>2960</v>
      </c>
      <c r="AL123" s="166">
        <v>307</v>
      </c>
      <c r="AM123" s="166">
        <v>273</v>
      </c>
      <c r="AN123" s="170">
        <v>9.09</v>
      </c>
      <c r="AO123" s="166">
        <v>305</v>
      </c>
      <c r="AP123" s="168">
        <v>75.599999999999994</v>
      </c>
      <c r="AQ123" s="168">
        <v>49.2</v>
      </c>
      <c r="AR123" s="170">
        <v>2.92</v>
      </c>
      <c r="AS123" s="166" t="s">
        <v>392</v>
      </c>
      <c r="AT123" s="166" t="s">
        <v>392</v>
      </c>
      <c r="AU123" s="166" t="s">
        <v>392</v>
      </c>
      <c r="AV123" s="170">
        <v>8.98</v>
      </c>
      <c r="AW123" s="166">
        <v>32700</v>
      </c>
      <c r="AX123" s="166" t="s">
        <v>392</v>
      </c>
      <c r="AY123" s="168">
        <v>64.3</v>
      </c>
      <c r="AZ123" s="177">
        <v>191</v>
      </c>
      <c r="BA123" s="177" t="s">
        <v>392</v>
      </c>
      <c r="BB123" s="166" t="s">
        <v>392</v>
      </c>
      <c r="BC123" s="168">
        <v>58.7</v>
      </c>
      <c r="BD123" s="166">
        <v>153</v>
      </c>
      <c r="BE123" s="166" t="s">
        <v>392</v>
      </c>
      <c r="BF123" s="166" t="s">
        <v>392</v>
      </c>
      <c r="BG123" s="166" t="s">
        <v>392</v>
      </c>
      <c r="BH123" s="166" t="s">
        <v>392</v>
      </c>
      <c r="BI123" s="166" t="s">
        <v>392</v>
      </c>
      <c r="BJ123" s="166" t="s">
        <v>392</v>
      </c>
      <c r="BK123" s="166" t="s">
        <v>392</v>
      </c>
      <c r="BL123" s="166" t="s">
        <v>392</v>
      </c>
      <c r="BM123" s="166" t="s">
        <v>392</v>
      </c>
      <c r="BN123" s="166" t="s">
        <v>392</v>
      </c>
      <c r="BO123" s="166" t="s">
        <v>392</v>
      </c>
      <c r="BP123" s="166" t="s">
        <v>392</v>
      </c>
      <c r="BQ123" s="166" t="s">
        <v>392</v>
      </c>
      <c r="BR123" s="166" t="s">
        <v>392</v>
      </c>
      <c r="BS123" s="166" t="s">
        <v>392</v>
      </c>
      <c r="BT123" s="166" t="s">
        <v>392</v>
      </c>
      <c r="BU123" s="166" t="s">
        <v>392</v>
      </c>
      <c r="BV123" s="170">
        <v>3.4</v>
      </c>
      <c r="BW123" s="166">
        <v>20.7</v>
      </c>
      <c r="BX123" s="177">
        <v>78.5</v>
      </c>
      <c r="BY123" s="177">
        <v>90.9</v>
      </c>
      <c r="BZ123" s="166" t="s">
        <v>632</v>
      </c>
      <c r="CA123" s="166" t="s">
        <v>632</v>
      </c>
      <c r="CB123" s="166">
        <v>182</v>
      </c>
      <c r="CC123" s="177">
        <v>23200</v>
      </c>
      <c r="CD123" s="166">
        <v>551</v>
      </c>
      <c r="CE123" s="177">
        <v>549</v>
      </c>
      <c r="CF123" s="166" t="s">
        <v>392</v>
      </c>
      <c r="CG123" s="166" t="s">
        <v>392</v>
      </c>
      <c r="CH123" s="166" t="s">
        <v>392</v>
      </c>
      <c r="CI123" s="166">
        <v>315</v>
      </c>
      <c r="CJ123" s="177">
        <v>314</v>
      </c>
      <c r="CK123" s="169" t="s">
        <v>392</v>
      </c>
      <c r="CL123" s="166" t="s">
        <v>392</v>
      </c>
      <c r="CM123" s="166" t="s">
        <v>392</v>
      </c>
      <c r="CN123" s="168">
        <v>15.2</v>
      </c>
      <c r="CO123" s="177">
        <v>15.9</v>
      </c>
      <c r="CP123" s="177">
        <v>7.94</v>
      </c>
      <c r="CQ123" s="168">
        <v>24.4</v>
      </c>
      <c r="CR123" s="168">
        <v>23.8</v>
      </c>
      <c r="CS123" s="166" t="s">
        <v>392</v>
      </c>
      <c r="CT123" s="166" t="s">
        <v>392</v>
      </c>
      <c r="CU123" s="166" t="s">
        <v>392</v>
      </c>
      <c r="CV123" s="168">
        <v>37.1</v>
      </c>
      <c r="CW123" s="168">
        <v>46</v>
      </c>
      <c r="CX123" s="178">
        <v>28.6</v>
      </c>
      <c r="CY123" s="166" t="s">
        <v>392</v>
      </c>
      <c r="CZ123" s="166" t="s">
        <v>392</v>
      </c>
      <c r="DA123" s="166" t="s">
        <v>392</v>
      </c>
      <c r="DB123" s="166" t="s">
        <v>392</v>
      </c>
      <c r="DC123" s="166" t="s">
        <v>392</v>
      </c>
      <c r="DD123" s="176">
        <v>6.45</v>
      </c>
      <c r="DE123" s="177" t="s">
        <v>392</v>
      </c>
      <c r="DF123" s="166" t="s">
        <v>392</v>
      </c>
      <c r="DG123" s="168">
        <v>31.3</v>
      </c>
      <c r="DH123" s="166" t="s">
        <v>392</v>
      </c>
      <c r="DI123" s="177" t="s">
        <v>392</v>
      </c>
      <c r="DJ123" s="166">
        <v>1230</v>
      </c>
      <c r="DK123" s="166">
        <v>5030</v>
      </c>
      <c r="DL123" s="166">
        <v>4470</v>
      </c>
      <c r="DM123" s="166">
        <v>231</v>
      </c>
      <c r="DN123" s="166">
        <v>127</v>
      </c>
      <c r="DO123" s="166">
        <v>1240</v>
      </c>
      <c r="DP123" s="166">
        <v>806</v>
      </c>
      <c r="DQ123" s="168">
        <v>74.2</v>
      </c>
      <c r="DR123" s="166" t="s">
        <v>392</v>
      </c>
      <c r="DS123" s="166" t="s">
        <v>392</v>
      </c>
      <c r="DT123" s="177" t="s">
        <v>392</v>
      </c>
      <c r="DU123" s="166">
        <v>3740</v>
      </c>
      <c r="DV123" s="166">
        <v>8780</v>
      </c>
      <c r="DW123" s="166" t="s">
        <v>392</v>
      </c>
      <c r="DX123" s="166">
        <v>41500</v>
      </c>
      <c r="DY123" s="20">
        <v>79.5</v>
      </c>
      <c r="DZ123" s="177" t="s">
        <v>392</v>
      </c>
      <c r="EA123" s="180" t="s">
        <v>392</v>
      </c>
      <c r="EB123" s="166">
        <v>962</v>
      </c>
      <c r="EC123" s="166">
        <v>2510</v>
      </c>
      <c r="ED123" s="166" t="s">
        <v>392</v>
      </c>
      <c r="EE123" s="166" t="s">
        <v>392</v>
      </c>
      <c r="EF123" s="166" t="s">
        <v>392</v>
      </c>
      <c r="EG123" s="166" t="s">
        <v>392</v>
      </c>
      <c r="EH123" s="20" t="s">
        <v>392</v>
      </c>
      <c r="EI123" s="166" t="s">
        <v>392</v>
      </c>
      <c r="EJ123" s="166" t="s">
        <v>392</v>
      </c>
      <c r="EK123" s="166" t="s">
        <v>392</v>
      </c>
      <c r="EL123" s="166" t="s">
        <v>392</v>
      </c>
      <c r="EM123" s="166" t="s">
        <v>392</v>
      </c>
      <c r="EN123" s="166" t="s">
        <v>392</v>
      </c>
      <c r="EO123" s="177" t="s">
        <v>392</v>
      </c>
      <c r="EP123" s="177" t="s">
        <v>392</v>
      </c>
      <c r="EQ123" s="177" t="s">
        <v>392</v>
      </c>
      <c r="ER123" s="177" t="s">
        <v>392</v>
      </c>
      <c r="ES123" s="177" t="s">
        <v>392</v>
      </c>
      <c r="ET123" s="177" t="s">
        <v>392</v>
      </c>
      <c r="EU123" s="177">
        <v>86.4</v>
      </c>
      <c r="EV123" s="177">
        <v>526</v>
      </c>
      <c r="EW123" s="177">
        <v>1990</v>
      </c>
      <c r="EX123" s="177">
        <v>2310</v>
      </c>
    </row>
    <row r="124" spans="1:154" x14ac:dyDescent="0.2">
      <c r="A124" s="166" t="s">
        <v>633</v>
      </c>
      <c r="B124" s="167" t="s">
        <v>204</v>
      </c>
      <c r="C124" s="166">
        <v>111</v>
      </c>
      <c r="D124" s="168">
        <v>32.6</v>
      </c>
      <c r="E124" s="168">
        <v>21.5</v>
      </c>
      <c r="F124" s="181">
        <v>21.5</v>
      </c>
      <c r="G124" s="166" t="s">
        <v>392</v>
      </c>
      <c r="H124" s="166" t="s">
        <v>392</v>
      </c>
      <c r="I124" s="166" t="s">
        <v>392</v>
      </c>
      <c r="J124" s="168">
        <v>12.3</v>
      </c>
      <c r="K124" s="169">
        <v>12.375</v>
      </c>
      <c r="L124" s="169" t="s">
        <v>392</v>
      </c>
      <c r="M124" s="166" t="s">
        <v>392</v>
      </c>
      <c r="N124" s="166" t="s">
        <v>392</v>
      </c>
      <c r="O124" s="179">
        <v>0.55000000000000004</v>
      </c>
      <c r="P124" s="169">
        <v>0.5625</v>
      </c>
      <c r="Q124" s="171">
        <v>0.3125</v>
      </c>
      <c r="R124" s="179">
        <v>0.875</v>
      </c>
      <c r="S124" s="172">
        <v>0.875</v>
      </c>
      <c r="T124" s="166" t="s">
        <v>392</v>
      </c>
      <c r="U124" s="166" t="s">
        <v>392</v>
      </c>
      <c r="V124" s="166" t="s">
        <v>392</v>
      </c>
      <c r="W124" s="173">
        <v>1.38</v>
      </c>
      <c r="X124" s="174">
        <v>1.75</v>
      </c>
      <c r="Y124" s="175">
        <v>1.125</v>
      </c>
      <c r="Z124" s="166" t="s">
        <v>392</v>
      </c>
      <c r="AA124" s="166" t="s">
        <v>392</v>
      </c>
      <c r="AB124" s="166" t="s">
        <v>392</v>
      </c>
      <c r="AC124" s="166" t="s">
        <v>392</v>
      </c>
      <c r="AD124" s="166" t="s">
        <v>392</v>
      </c>
      <c r="AE124" s="176">
        <v>7.05</v>
      </c>
      <c r="AF124" s="166" t="s">
        <v>392</v>
      </c>
      <c r="AG124" s="166" t="s">
        <v>392</v>
      </c>
      <c r="AH124" s="168">
        <v>34.1</v>
      </c>
      <c r="AI124" s="166" t="s">
        <v>392</v>
      </c>
      <c r="AJ124" s="166" t="s">
        <v>392</v>
      </c>
      <c r="AK124" s="166">
        <v>2670</v>
      </c>
      <c r="AL124" s="166">
        <v>279</v>
      </c>
      <c r="AM124" s="166">
        <v>249</v>
      </c>
      <c r="AN124" s="170">
        <v>9.0500000000000007</v>
      </c>
      <c r="AO124" s="166">
        <v>274</v>
      </c>
      <c r="AP124" s="168">
        <v>68.2</v>
      </c>
      <c r="AQ124" s="168">
        <v>44.5</v>
      </c>
      <c r="AR124" s="170">
        <v>2.9</v>
      </c>
      <c r="AS124" s="166" t="s">
        <v>392</v>
      </c>
      <c r="AT124" s="166" t="s">
        <v>392</v>
      </c>
      <c r="AU124" s="166" t="s">
        <v>392</v>
      </c>
      <c r="AV124" s="170">
        <v>6.83</v>
      </c>
      <c r="AW124" s="166">
        <v>29200</v>
      </c>
      <c r="AX124" s="166" t="s">
        <v>392</v>
      </c>
      <c r="AY124" s="168">
        <v>63.4</v>
      </c>
      <c r="AZ124" s="177">
        <v>171</v>
      </c>
      <c r="BA124" s="177" t="s">
        <v>392</v>
      </c>
      <c r="BB124" s="166" t="s">
        <v>392</v>
      </c>
      <c r="BC124" s="168">
        <v>53</v>
      </c>
      <c r="BD124" s="166">
        <v>138</v>
      </c>
      <c r="BE124" s="166" t="s">
        <v>392</v>
      </c>
      <c r="BF124" s="166" t="s">
        <v>392</v>
      </c>
      <c r="BG124" s="166" t="s">
        <v>392</v>
      </c>
      <c r="BH124" s="166" t="s">
        <v>392</v>
      </c>
      <c r="BI124" s="166" t="s">
        <v>392</v>
      </c>
      <c r="BJ124" s="166" t="s">
        <v>392</v>
      </c>
      <c r="BK124" s="166" t="s">
        <v>392</v>
      </c>
      <c r="BL124" s="166" t="s">
        <v>392</v>
      </c>
      <c r="BM124" s="166" t="s">
        <v>392</v>
      </c>
      <c r="BN124" s="166" t="s">
        <v>392</v>
      </c>
      <c r="BO124" s="166" t="s">
        <v>392</v>
      </c>
      <c r="BP124" s="166" t="s">
        <v>392</v>
      </c>
      <c r="BQ124" s="166" t="s">
        <v>392</v>
      </c>
      <c r="BR124" s="166" t="s">
        <v>392</v>
      </c>
      <c r="BS124" s="166" t="s">
        <v>392</v>
      </c>
      <c r="BT124" s="166" t="s">
        <v>392</v>
      </c>
      <c r="BU124" s="166" t="s">
        <v>392</v>
      </c>
      <c r="BV124" s="166">
        <v>3.37</v>
      </c>
      <c r="BW124" s="166">
        <v>20.6</v>
      </c>
      <c r="BX124" s="177">
        <v>77.900000000000006</v>
      </c>
      <c r="BY124" s="177">
        <v>90.2</v>
      </c>
      <c r="BZ124" s="166" t="s">
        <v>634</v>
      </c>
      <c r="CA124" s="166" t="s">
        <v>634</v>
      </c>
      <c r="CB124" s="166">
        <v>165</v>
      </c>
      <c r="CC124" s="177">
        <v>21000</v>
      </c>
      <c r="CD124" s="166">
        <v>546</v>
      </c>
      <c r="CE124" s="177">
        <v>546</v>
      </c>
      <c r="CF124" s="166" t="s">
        <v>392</v>
      </c>
      <c r="CG124" s="166" t="s">
        <v>392</v>
      </c>
      <c r="CH124" s="166" t="s">
        <v>392</v>
      </c>
      <c r="CI124" s="166">
        <v>312</v>
      </c>
      <c r="CJ124" s="177">
        <v>314</v>
      </c>
      <c r="CK124" s="169" t="s">
        <v>392</v>
      </c>
      <c r="CL124" s="166" t="s">
        <v>392</v>
      </c>
      <c r="CM124" s="166" t="s">
        <v>392</v>
      </c>
      <c r="CN124" s="168">
        <v>14</v>
      </c>
      <c r="CO124" s="177">
        <v>14.3</v>
      </c>
      <c r="CP124" s="177">
        <v>7.94</v>
      </c>
      <c r="CQ124" s="168">
        <v>22.2</v>
      </c>
      <c r="CR124" s="168">
        <v>22.2</v>
      </c>
      <c r="CS124" s="166" t="s">
        <v>392</v>
      </c>
      <c r="CT124" s="166" t="s">
        <v>392</v>
      </c>
      <c r="CU124" s="166" t="s">
        <v>392</v>
      </c>
      <c r="CV124" s="168">
        <v>35.1</v>
      </c>
      <c r="CW124" s="168">
        <v>44.5</v>
      </c>
      <c r="CX124" s="178">
        <v>28.6</v>
      </c>
      <c r="CY124" s="166" t="s">
        <v>392</v>
      </c>
      <c r="CZ124" s="166" t="s">
        <v>392</v>
      </c>
      <c r="DA124" s="166" t="s">
        <v>392</v>
      </c>
      <c r="DB124" s="166" t="s">
        <v>392</v>
      </c>
      <c r="DC124" s="166" t="s">
        <v>392</v>
      </c>
      <c r="DD124" s="176">
        <v>7.05</v>
      </c>
      <c r="DE124" s="177" t="s">
        <v>392</v>
      </c>
      <c r="DF124" s="166" t="s">
        <v>392</v>
      </c>
      <c r="DG124" s="168">
        <v>34.1</v>
      </c>
      <c r="DH124" s="166" t="s">
        <v>392</v>
      </c>
      <c r="DI124" s="177" t="s">
        <v>392</v>
      </c>
      <c r="DJ124" s="166">
        <v>1110</v>
      </c>
      <c r="DK124" s="166">
        <v>4570</v>
      </c>
      <c r="DL124" s="166">
        <v>4080</v>
      </c>
      <c r="DM124" s="166">
        <v>230</v>
      </c>
      <c r="DN124" s="166">
        <v>114</v>
      </c>
      <c r="DO124" s="166">
        <v>1120</v>
      </c>
      <c r="DP124" s="166">
        <v>729</v>
      </c>
      <c r="DQ124" s="168">
        <v>73.7</v>
      </c>
      <c r="DR124" s="166" t="s">
        <v>392</v>
      </c>
      <c r="DS124" s="166" t="s">
        <v>392</v>
      </c>
      <c r="DT124" s="177" t="s">
        <v>392</v>
      </c>
      <c r="DU124" s="166">
        <v>2840</v>
      </c>
      <c r="DV124" s="166">
        <v>7840</v>
      </c>
      <c r="DW124" s="166" t="s">
        <v>392</v>
      </c>
      <c r="DX124" s="166">
        <v>40900</v>
      </c>
      <c r="DY124" s="20">
        <v>71.2</v>
      </c>
      <c r="DZ124" s="177" t="s">
        <v>392</v>
      </c>
      <c r="EA124" s="180" t="s">
        <v>392</v>
      </c>
      <c r="EB124" s="166">
        <v>869</v>
      </c>
      <c r="EC124" s="166">
        <v>2260</v>
      </c>
      <c r="ED124" s="166" t="s">
        <v>392</v>
      </c>
      <c r="EE124" s="166" t="s">
        <v>392</v>
      </c>
      <c r="EF124" s="166" t="s">
        <v>392</v>
      </c>
      <c r="EG124" s="166" t="s">
        <v>392</v>
      </c>
      <c r="EH124" s="20" t="s">
        <v>392</v>
      </c>
      <c r="EI124" s="166" t="s">
        <v>392</v>
      </c>
      <c r="EJ124" s="166" t="s">
        <v>392</v>
      </c>
      <c r="EK124" s="166" t="s">
        <v>392</v>
      </c>
      <c r="EL124" s="166" t="s">
        <v>392</v>
      </c>
      <c r="EM124" s="166" t="s">
        <v>392</v>
      </c>
      <c r="EN124" s="166" t="s">
        <v>392</v>
      </c>
      <c r="EO124" s="177" t="s">
        <v>392</v>
      </c>
      <c r="EP124" s="177" t="s">
        <v>392</v>
      </c>
      <c r="EQ124" s="177" t="s">
        <v>392</v>
      </c>
      <c r="ER124" s="177" t="s">
        <v>392</v>
      </c>
      <c r="ES124" s="177" t="s">
        <v>392</v>
      </c>
      <c r="ET124" s="177" t="s">
        <v>392</v>
      </c>
      <c r="EU124" s="177">
        <v>85.6</v>
      </c>
      <c r="EV124" s="177">
        <v>523</v>
      </c>
      <c r="EW124" s="177">
        <v>1980</v>
      </c>
      <c r="EX124" s="177">
        <v>2290</v>
      </c>
    </row>
    <row r="125" spans="1:154" x14ac:dyDescent="0.2">
      <c r="A125" s="166" t="s">
        <v>635</v>
      </c>
      <c r="B125" s="167" t="s">
        <v>204</v>
      </c>
      <c r="C125" s="166">
        <v>101</v>
      </c>
      <c r="D125" s="168">
        <v>29.8</v>
      </c>
      <c r="E125" s="168">
        <v>21.4</v>
      </c>
      <c r="F125" s="181">
        <v>21.375</v>
      </c>
      <c r="G125" s="166" t="s">
        <v>392</v>
      </c>
      <c r="H125" s="166" t="s">
        <v>392</v>
      </c>
      <c r="I125" s="166" t="s">
        <v>392</v>
      </c>
      <c r="J125" s="168">
        <v>12.3</v>
      </c>
      <c r="K125" s="169">
        <v>12.25</v>
      </c>
      <c r="L125" s="169" t="s">
        <v>392</v>
      </c>
      <c r="M125" s="166" t="s">
        <v>392</v>
      </c>
      <c r="N125" s="166" t="s">
        <v>392</v>
      </c>
      <c r="O125" s="179">
        <v>0.5</v>
      </c>
      <c r="P125" s="169">
        <v>0.5</v>
      </c>
      <c r="Q125" s="171">
        <v>0.25</v>
      </c>
      <c r="R125" s="179">
        <v>0.8</v>
      </c>
      <c r="S125" s="172">
        <v>0.8125</v>
      </c>
      <c r="T125" s="166" t="s">
        <v>392</v>
      </c>
      <c r="U125" s="166" t="s">
        <v>392</v>
      </c>
      <c r="V125" s="166" t="s">
        <v>392</v>
      </c>
      <c r="W125" s="173">
        <v>1.3</v>
      </c>
      <c r="X125" s="174">
        <v>1.6875</v>
      </c>
      <c r="Y125" s="175">
        <v>1.0625</v>
      </c>
      <c r="Z125" s="166" t="s">
        <v>392</v>
      </c>
      <c r="AA125" s="166" t="s">
        <v>392</v>
      </c>
      <c r="AB125" s="166" t="s">
        <v>392</v>
      </c>
      <c r="AC125" s="166" t="s">
        <v>392</v>
      </c>
      <c r="AD125" s="166" t="s">
        <v>392</v>
      </c>
      <c r="AE125" s="176">
        <v>7.68</v>
      </c>
      <c r="AF125" s="166" t="s">
        <v>392</v>
      </c>
      <c r="AG125" s="166" t="s">
        <v>392</v>
      </c>
      <c r="AH125" s="168">
        <v>37.5</v>
      </c>
      <c r="AI125" s="166" t="s">
        <v>392</v>
      </c>
      <c r="AJ125" s="166" t="s">
        <v>392</v>
      </c>
      <c r="AK125" s="166">
        <v>2420</v>
      </c>
      <c r="AL125" s="166">
        <v>253</v>
      </c>
      <c r="AM125" s="166">
        <v>227</v>
      </c>
      <c r="AN125" s="170">
        <v>9.02</v>
      </c>
      <c r="AO125" s="166">
        <v>248</v>
      </c>
      <c r="AP125" s="168">
        <v>61.7</v>
      </c>
      <c r="AQ125" s="168">
        <v>40.299999999999997</v>
      </c>
      <c r="AR125" s="170">
        <v>2.89</v>
      </c>
      <c r="AS125" s="166" t="s">
        <v>392</v>
      </c>
      <c r="AT125" s="166" t="s">
        <v>392</v>
      </c>
      <c r="AU125" s="166" t="s">
        <v>392</v>
      </c>
      <c r="AV125" s="170">
        <v>5.21</v>
      </c>
      <c r="AW125" s="166">
        <v>26200</v>
      </c>
      <c r="AX125" s="166" t="s">
        <v>392</v>
      </c>
      <c r="AY125" s="168">
        <v>63.3</v>
      </c>
      <c r="AZ125" s="177">
        <v>156</v>
      </c>
      <c r="BA125" s="177" t="s">
        <v>392</v>
      </c>
      <c r="BB125" s="166" t="s">
        <v>392</v>
      </c>
      <c r="BC125" s="168">
        <v>48.6</v>
      </c>
      <c r="BD125" s="166">
        <v>126</v>
      </c>
      <c r="BE125" s="166" t="s">
        <v>392</v>
      </c>
      <c r="BF125" s="166" t="s">
        <v>392</v>
      </c>
      <c r="BG125" s="166" t="s">
        <v>392</v>
      </c>
      <c r="BH125" s="166" t="s">
        <v>392</v>
      </c>
      <c r="BI125" s="166" t="s">
        <v>392</v>
      </c>
      <c r="BJ125" s="166" t="s">
        <v>392</v>
      </c>
      <c r="BK125" s="166" t="s">
        <v>392</v>
      </c>
      <c r="BL125" s="166" t="s">
        <v>392</v>
      </c>
      <c r="BM125" s="166" t="s">
        <v>392</v>
      </c>
      <c r="BN125" s="166" t="s">
        <v>392</v>
      </c>
      <c r="BO125" s="166" t="s">
        <v>392</v>
      </c>
      <c r="BP125" s="166" t="s">
        <v>392</v>
      </c>
      <c r="BQ125" s="166" t="s">
        <v>392</v>
      </c>
      <c r="BR125" s="166" t="s">
        <v>392</v>
      </c>
      <c r="BS125" s="166" t="s">
        <v>392</v>
      </c>
      <c r="BT125" s="166" t="s">
        <v>392</v>
      </c>
      <c r="BU125" s="166" t="s">
        <v>392</v>
      </c>
      <c r="BV125" s="166">
        <v>3.35</v>
      </c>
      <c r="BW125" s="166">
        <v>20.6</v>
      </c>
      <c r="BX125" s="177">
        <v>77.8</v>
      </c>
      <c r="BY125" s="177">
        <v>90.1</v>
      </c>
      <c r="BZ125" s="166" t="s">
        <v>636</v>
      </c>
      <c r="CA125" s="166" t="s">
        <v>636</v>
      </c>
      <c r="CB125" s="166">
        <v>150</v>
      </c>
      <c r="CC125" s="177">
        <v>19200</v>
      </c>
      <c r="CD125" s="166">
        <v>544</v>
      </c>
      <c r="CE125" s="177">
        <v>543</v>
      </c>
      <c r="CF125" s="166" t="s">
        <v>392</v>
      </c>
      <c r="CG125" s="166" t="s">
        <v>392</v>
      </c>
      <c r="CH125" s="166" t="s">
        <v>392</v>
      </c>
      <c r="CI125" s="166">
        <v>312</v>
      </c>
      <c r="CJ125" s="177">
        <v>311</v>
      </c>
      <c r="CK125" s="169" t="s">
        <v>392</v>
      </c>
      <c r="CL125" s="166" t="s">
        <v>392</v>
      </c>
      <c r="CM125" s="166" t="s">
        <v>392</v>
      </c>
      <c r="CN125" s="168">
        <v>12.7</v>
      </c>
      <c r="CO125" s="177">
        <v>12.7</v>
      </c>
      <c r="CP125" s="177">
        <v>6.35</v>
      </c>
      <c r="CQ125" s="168">
        <v>20.3</v>
      </c>
      <c r="CR125" s="168">
        <v>20.6</v>
      </c>
      <c r="CS125" s="166" t="s">
        <v>392</v>
      </c>
      <c r="CT125" s="166" t="s">
        <v>392</v>
      </c>
      <c r="CU125" s="166" t="s">
        <v>392</v>
      </c>
      <c r="CV125" s="168">
        <v>33</v>
      </c>
      <c r="CW125" s="168">
        <v>42.9</v>
      </c>
      <c r="CX125" s="178">
        <v>27</v>
      </c>
      <c r="CY125" s="166" t="s">
        <v>392</v>
      </c>
      <c r="CZ125" s="166" t="s">
        <v>392</v>
      </c>
      <c r="DA125" s="166" t="s">
        <v>392</v>
      </c>
      <c r="DB125" s="166" t="s">
        <v>392</v>
      </c>
      <c r="DC125" s="166" t="s">
        <v>392</v>
      </c>
      <c r="DD125" s="176">
        <v>7.68</v>
      </c>
      <c r="DE125" s="177" t="s">
        <v>392</v>
      </c>
      <c r="DF125" s="166" t="s">
        <v>392</v>
      </c>
      <c r="DG125" s="168">
        <v>37.5</v>
      </c>
      <c r="DH125" s="166" t="s">
        <v>392</v>
      </c>
      <c r="DI125" s="177" t="s">
        <v>392</v>
      </c>
      <c r="DJ125" s="166">
        <v>1010</v>
      </c>
      <c r="DK125" s="166">
        <v>4150</v>
      </c>
      <c r="DL125" s="166">
        <v>3720</v>
      </c>
      <c r="DM125" s="166">
        <v>229</v>
      </c>
      <c r="DN125" s="166">
        <v>103</v>
      </c>
      <c r="DO125" s="166">
        <v>1010</v>
      </c>
      <c r="DP125" s="166">
        <v>660</v>
      </c>
      <c r="DQ125" s="168">
        <v>73.400000000000006</v>
      </c>
      <c r="DR125" s="166" t="s">
        <v>392</v>
      </c>
      <c r="DS125" s="166" t="s">
        <v>392</v>
      </c>
      <c r="DT125" s="177" t="s">
        <v>392</v>
      </c>
      <c r="DU125" s="166">
        <v>2170</v>
      </c>
      <c r="DV125" s="166">
        <v>7040</v>
      </c>
      <c r="DW125" s="166" t="s">
        <v>392</v>
      </c>
      <c r="DX125" s="166">
        <v>40800</v>
      </c>
      <c r="DY125" s="20">
        <v>64.900000000000006</v>
      </c>
      <c r="DZ125" s="177" t="s">
        <v>392</v>
      </c>
      <c r="EA125" s="180" t="s">
        <v>392</v>
      </c>
      <c r="EB125" s="166">
        <v>796</v>
      </c>
      <c r="EC125" s="166">
        <v>2060</v>
      </c>
      <c r="ED125" s="166" t="s">
        <v>392</v>
      </c>
      <c r="EE125" s="166" t="s">
        <v>392</v>
      </c>
      <c r="EF125" s="166" t="s">
        <v>392</v>
      </c>
      <c r="EG125" s="166" t="s">
        <v>392</v>
      </c>
      <c r="EH125" s="20" t="s">
        <v>392</v>
      </c>
      <c r="EI125" s="166" t="s">
        <v>392</v>
      </c>
      <c r="EJ125" s="166" t="s">
        <v>392</v>
      </c>
      <c r="EK125" s="166" t="s">
        <v>392</v>
      </c>
      <c r="EL125" s="166" t="s">
        <v>392</v>
      </c>
      <c r="EM125" s="166" t="s">
        <v>392</v>
      </c>
      <c r="EN125" s="166" t="s">
        <v>392</v>
      </c>
      <c r="EO125" s="177" t="s">
        <v>392</v>
      </c>
      <c r="EP125" s="177" t="s">
        <v>392</v>
      </c>
      <c r="EQ125" s="177" t="s">
        <v>392</v>
      </c>
      <c r="ER125" s="177" t="s">
        <v>392</v>
      </c>
      <c r="ES125" s="177" t="s">
        <v>392</v>
      </c>
      <c r="ET125" s="177" t="s">
        <v>392</v>
      </c>
      <c r="EU125" s="177">
        <v>85.1</v>
      </c>
      <c r="EV125" s="177">
        <v>523</v>
      </c>
      <c r="EW125" s="177">
        <v>1980</v>
      </c>
      <c r="EX125" s="177">
        <v>2290</v>
      </c>
    </row>
    <row r="126" spans="1:154" x14ac:dyDescent="0.2">
      <c r="A126" s="166" t="s">
        <v>265</v>
      </c>
      <c r="B126" s="167" t="s">
        <v>204</v>
      </c>
      <c r="C126" s="168">
        <v>93</v>
      </c>
      <c r="D126" s="168">
        <v>27.3</v>
      </c>
      <c r="E126" s="168">
        <v>21.6</v>
      </c>
      <c r="F126" s="181">
        <v>21.625</v>
      </c>
      <c r="G126" s="166" t="s">
        <v>392</v>
      </c>
      <c r="H126" s="166" t="s">
        <v>392</v>
      </c>
      <c r="I126" s="166" t="s">
        <v>392</v>
      </c>
      <c r="J126" s="170">
        <v>8.42</v>
      </c>
      <c r="K126" s="169">
        <v>8.375</v>
      </c>
      <c r="L126" s="169" t="s">
        <v>392</v>
      </c>
      <c r="M126" s="166" t="s">
        <v>392</v>
      </c>
      <c r="N126" s="166" t="s">
        <v>392</v>
      </c>
      <c r="O126" s="179">
        <v>0.57999999999999996</v>
      </c>
      <c r="P126" s="169">
        <v>0.5625</v>
      </c>
      <c r="Q126" s="171">
        <v>0.3125</v>
      </c>
      <c r="R126" s="179">
        <v>0.93</v>
      </c>
      <c r="S126" s="172">
        <v>0.9375</v>
      </c>
      <c r="T126" s="166" t="s">
        <v>392</v>
      </c>
      <c r="U126" s="166" t="s">
        <v>392</v>
      </c>
      <c r="V126" s="166" t="s">
        <v>392</v>
      </c>
      <c r="W126" s="173">
        <v>1.43</v>
      </c>
      <c r="X126" s="174">
        <v>1.625</v>
      </c>
      <c r="Y126" s="175">
        <v>0.9375</v>
      </c>
      <c r="Z126" s="166" t="s">
        <v>392</v>
      </c>
      <c r="AA126" s="166" t="s">
        <v>392</v>
      </c>
      <c r="AB126" s="166" t="s">
        <v>392</v>
      </c>
      <c r="AC126" s="166" t="s">
        <v>392</v>
      </c>
      <c r="AD126" s="166" t="s">
        <v>392</v>
      </c>
      <c r="AE126" s="176">
        <v>4.53</v>
      </c>
      <c r="AF126" s="166" t="s">
        <v>392</v>
      </c>
      <c r="AG126" s="166" t="s">
        <v>392</v>
      </c>
      <c r="AH126" s="168">
        <v>32.299999999999997</v>
      </c>
      <c r="AI126" s="166" t="s">
        <v>392</v>
      </c>
      <c r="AJ126" s="166" t="s">
        <v>392</v>
      </c>
      <c r="AK126" s="166">
        <v>2070</v>
      </c>
      <c r="AL126" s="166">
        <v>221</v>
      </c>
      <c r="AM126" s="166">
        <v>192</v>
      </c>
      <c r="AN126" s="170">
        <v>8.6999999999999993</v>
      </c>
      <c r="AO126" s="168">
        <v>92.9</v>
      </c>
      <c r="AP126" s="168">
        <v>34.700000000000003</v>
      </c>
      <c r="AQ126" s="168">
        <v>22.1</v>
      </c>
      <c r="AR126" s="170">
        <v>1.84</v>
      </c>
      <c r="AS126" s="166" t="s">
        <v>392</v>
      </c>
      <c r="AT126" s="166" t="s">
        <v>392</v>
      </c>
      <c r="AU126" s="166" t="s">
        <v>392</v>
      </c>
      <c r="AV126" s="170">
        <v>6.03</v>
      </c>
      <c r="AW126" s="166">
        <v>9940</v>
      </c>
      <c r="AX126" s="166" t="s">
        <v>392</v>
      </c>
      <c r="AY126" s="168">
        <v>43.5</v>
      </c>
      <c r="AZ126" s="168">
        <v>85.2</v>
      </c>
      <c r="BA126" s="177" t="s">
        <v>392</v>
      </c>
      <c r="BB126" s="166" t="s">
        <v>392</v>
      </c>
      <c r="BC126" s="168">
        <v>37.700000000000003</v>
      </c>
      <c r="BD126" s="166">
        <v>109</v>
      </c>
      <c r="BE126" s="166" t="s">
        <v>392</v>
      </c>
      <c r="BF126" s="166" t="s">
        <v>392</v>
      </c>
      <c r="BG126" s="166" t="s">
        <v>392</v>
      </c>
      <c r="BH126" s="166" t="s">
        <v>392</v>
      </c>
      <c r="BI126" s="166" t="s">
        <v>392</v>
      </c>
      <c r="BJ126" s="166" t="s">
        <v>392</v>
      </c>
      <c r="BK126" s="166" t="s">
        <v>392</v>
      </c>
      <c r="BL126" s="166" t="s">
        <v>392</v>
      </c>
      <c r="BM126" s="166" t="s">
        <v>392</v>
      </c>
      <c r="BN126" s="166" t="s">
        <v>392</v>
      </c>
      <c r="BO126" s="166" t="s">
        <v>392</v>
      </c>
      <c r="BP126" s="166" t="s">
        <v>392</v>
      </c>
      <c r="BQ126" s="166" t="s">
        <v>392</v>
      </c>
      <c r="BR126" s="166" t="s">
        <v>392</v>
      </c>
      <c r="BS126" s="166" t="s">
        <v>392</v>
      </c>
      <c r="BT126" s="166" t="s">
        <v>392</v>
      </c>
      <c r="BU126" s="166" t="s">
        <v>392</v>
      </c>
      <c r="BV126" s="166">
        <v>2.2400000000000002</v>
      </c>
      <c r="BW126" s="166">
        <v>20.7</v>
      </c>
      <c r="BX126" s="177">
        <v>66.5</v>
      </c>
      <c r="BY126" s="177">
        <v>74.900000000000006</v>
      </c>
      <c r="BZ126" s="166" t="s">
        <v>637</v>
      </c>
      <c r="CA126" s="166" t="s">
        <v>637</v>
      </c>
      <c r="CB126" s="166">
        <v>138</v>
      </c>
      <c r="CC126" s="177">
        <v>17600</v>
      </c>
      <c r="CD126" s="166">
        <v>549</v>
      </c>
      <c r="CE126" s="177">
        <v>549</v>
      </c>
      <c r="CF126" s="166" t="s">
        <v>392</v>
      </c>
      <c r="CG126" s="166" t="s">
        <v>392</v>
      </c>
      <c r="CH126" s="166" t="s">
        <v>392</v>
      </c>
      <c r="CI126" s="166">
        <v>214</v>
      </c>
      <c r="CJ126" s="177">
        <v>213</v>
      </c>
      <c r="CK126" s="169" t="s">
        <v>392</v>
      </c>
      <c r="CL126" s="166" t="s">
        <v>392</v>
      </c>
      <c r="CM126" s="166" t="s">
        <v>392</v>
      </c>
      <c r="CN126" s="168">
        <v>14.7</v>
      </c>
      <c r="CO126" s="177">
        <v>14.3</v>
      </c>
      <c r="CP126" s="177">
        <v>7.94</v>
      </c>
      <c r="CQ126" s="168">
        <v>23.6</v>
      </c>
      <c r="CR126" s="168">
        <v>23.8</v>
      </c>
      <c r="CS126" s="166" t="s">
        <v>392</v>
      </c>
      <c r="CT126" s="166" t="s">
        <v>392</v>
      </c>
      <c r="CU126" s="166" t="s">
        <v>392</v>
      </c>
      <c r="CV126" s="168">
        <v>36.299999999999997</v>
      </c>
      <c r="CW126" s="168">
        <v>41.3</v>
      </c>
      <c r="CX126" s="178">
        <v>23.8</v>
      </c>
      <c r="CY126" s="166" t="s">
        <v>392</v>
      </c>
      <c r="CZ126" s="166" t="s">
        <v>392</v>
      </c>
      <c r="DA126" s="166" t="s">
        <v>392</v>
      </c>
      <c r="DB126" s="166" t="s">
        <v>392</v>
      </c>
      <c r="DC126" s="166" t="s">
        <v>392</v>
      </c>
      <c r="DD126" s="176">
        <v>4.53</v>
      </c>
      <c r="DE126" s="177" t="s">
        <v>392</v>
      </c>
      <c r="DF126" s="166" t="s">
        <v>392</v>
      </c>
      <c r="DG126" s="168">
        <v>32.299999999999997</v>
      </c>
      <c r="DH126" s="166" t="s">
        <v>392</v>
      </c>
      <c r="DI126" s="177" t="s">
        <v>392</v>
      </c>
      <c r="DJ126" s="166">
        <v>862</v>
      </c>
      <c r="DK126" s="166">
        <v>3620</v>
      </c>
      <c r="DL126" s="166">
        <v>3150</v>
      </c>
      <c r="DM126" s="166">
        <v>221</v>
      </c>
      <c r="DN126" s="168">
        <v>38.700000000000003</v>
      </c>
      <c r="DO126" s="166">
        <v>569</v>
      </c>
      <c r="DP126" s="166">
        <v>362</v>
      </c>
      <c r="DQ126" s="168">
        <v>46.7</v>
      </c>
      <c r="DR126" s="166" t="s">
        <v>392</v>
      </c>
      <c r="DS126" s="166" t="s">
        <v>392</v>
      </c>
      <c r="DT126" s="177" t="s">
        <v>392</v>
      </c>
      <c r="DU126" s="166">
        <v>2510</v>
      </c>
      <c r="DV126" s="166">
        <v>2670</v>
      </c>
      <c r="DW126" s="166" t="s">
        <v>392</v>
      </c>
      <c r="DX126" s="166">
        <v>28100</v>
      </c>
      <c r="DY126" s="20">
        <v>35.5</v>
      </c>
      <c r="DZ126" s="177" t="s">
        <v>392</v>
      </c>
      <c r="EA126" s="180" t="s">
        <v>392</v>
      </c>
      <c r="EB126" s="166">
        <v>618</v>
      </c>
      <c r="EC126" s="166">
        <v>1790</v>
      </c>
      <c r="ED126" s="166" t="s">
        <v>392</v>
      </c>
      <c r="EE126" s="166" t="s">
        <v>392</v>
      </c>
      <c r="EF126" s="166" t="s">
        <v>392</v>
      </c>
      <c r="EG126" s="166" t="s">
        <v>392</v>
      </c>
      <c r="EH126" s="20" t="s">
        <v>392</v>
      </c>
      <c r="EI126" s="166" t="s">
        <v>392</v>
      </c>
      <c r="EJ126" s="166" t="s">
        <v>392</v>
      </c>
      <c r="EK126" s="166" t="s">
        <v>392</v>
      </c>
      <c r="EL126" s="166" t="s">
        <v>392</v>
      </c>
      <c r="EM126" s="166" t="s">
        <v>392</v>
      </c>
      <c r="EN126" s="166" t="s">
        <v>392</v>
      </c>
      <c r="EO126" s="177" t="s">
        <v>392</v>
      </c>
      <c r="EP126" s="177" t="s">
        <v>392</v>
      </c>
      <c r="EQ126" s="177" t="s">
        <v>392</v>
      </c>
      <c r="ER126" s="177" t="s">
        <v>392</v>
      </c>
      <c r="ES126" s="177" t="s">
        <v>392</v>
      </c>
      <c r="ET126" s="177" t="s">
        <v>392</v>
      </c>
      <c r="EU126" s="177">
        <v>56.9</v>
      </c>
      <c r="EV126" s="177">
        <v>526</v>
      </c>
      <c r="EW126" s="177">
        <v>1690</v>
      </c>
      <c r="EX126" s="177">
        <v>1900</v>
      </c>
    </row>
    <row r="127" spans="1:154" x14ac:dyDescent="0.2">
      <c r="A127" s="166" t="s">
        <v>638</v>
      </c>
      <c r="B127" s="167" t="s">
        <v>204</v>
      </c>
      <c r="C127" s="168">
        <v>83</v>
      </c>
      <c r="D127" s="168">
        <v>24.4</v>
      </c>
      <c r="E127" s="168">
        <v>21.4</v>
      </c>
      <c r="F127" s="181">
        <v>21.375</v>
      </c>
      <c r="G127" s="166" t="s">
        <v>392</v>
      </c>
      <c r="H127" s="166" t="s">
        <v>392</v>
      </c>
      <c r="I127" s="166" t="s">
        <v>392</v>
      </c>
      <c r="J127" s="170">
        <v>8.36</v>
      </c>
      <c r="K127" s="169">
        <v>8.375</v>
      </c>
      <c r="L127" s="169" t="s">
        <v>392</v>
      </c>
      <c r="M127" s="166" t="s">
        <v>392</v>
      </c>
      <c r="N127" s="166" t="s">
        <v>392</v>
      </c>
      <c r="O127" s="179">
        <v>0.51500000000000001</v>
      </c>
      <c r="P127" s="169">
        <v>0.5</v>
      </c>
      <c r="Q127" s="171">
        <v>0.25</v>
      </c>
      <c r="R127" s="179">
        <v>0.83499999999999996</v>
      </c>
      <c r="S127" s="172">
        <v>0.8125</v>
      </c>
      <c r="T127" s="166" t="s">
        <v>392</v>
      </c>
      <c r="U127" s="166" t="s">
        <v>392</v>
      </c>
      <c r="V127" s="166" t="s">
        <v>392</v>
      </c>
      <c r="W127" s="173">
        <v>1.34</v>
      </c>
      <c r="X127" s="174">
        <v>1.5</v>
      </c>
      <c r="Y127" s="175">
        <v>0.875</v>
      </c>
      <c r="Z127" s="166" t="s">
        <v>392</v>
      </c>
      <c r="AA127" s="166" t="s">
        <v>392</v>
      </c>
      <c r="AB127" s="166" t="s">
        <v>392</v>
      </c>
      <c r="AC127" s="166" t="s">
        <v>392</v>
      </c>
      <c r="AD127" s="166" t="s">
        <v>392</v>
      </c>
      <c r="AE127" s="176">
        <v>5</v>
      </c>
      <c r="AF127" s="166" t="s">
        <v>392</v>
      </c>
      <c r="AG127" s="166" t="s">
        <v>392</v>
      </c>
      <c r="AH127" s="168">
        <v>36.4</v>
      </c>
      <c r="AI127" s="166" t="s">
        <v>392</v>
      </c>
      <c r="AJ127" s="166" t="s">
        <v>392</v>
      </c>
      <c r="AK127" s="166">
        <v>1830</v>
      </c>
      <c r="AL127" s="166">
        <v>196</v>
      </c>
      <c r="AM127" s="166">
        <v>171</v>
      </c>
      <c r="AN127" s="170">
        <v>8.67</v>
      </c>
      <c r="AO127" s="168">
        <v>81.400000000000006</v>
      </c>
      <c r="AP127" s="168">
        <v>30.5</v>
      </c>
      <c r="AQ127" s="168">
        <v>19.5</v>
      </c>
      <c r="AR127" s="170">
        <v>1.83</v>
      </c>
      <c r="AS127" s="166" t="s">
        <v>392</v>
      </c>
      <c r="AT127" s="166" t="s">
        <v>392</v>
      </c>
      <c r="AU127" s="166" t="s">
        <v>392</v>
      </c>
      <c r="AV127" s="170">
        <v>4.34</v>
      </c>
      <c r="AW127" s="166">
        <v>8630</v>
      </c>
      <c r="AX127" s="166" t="s">
        <v>392</v>
      </c>
      <c r="AY127" s="168">
        <v>43</v>
      </c>
      <c r="AZ127" s="168">
        <v>75</v>
      </c>
      <c r="BA127" s="177" t="s">
        <v>392</v>
      </c>
      <c r="BB127" s="166" t="s">
        <v>392</v>
      </c>
      <c r="BC127" s="168">
        <v>33.700000000000003</v>
      </c>
      <c r="BD127" s="168">
        <v>96.8</v>
      </c>
      <c r="BE127" s="166" t="s">
        <v>392</v>
      </c>
      <c r="BF127" s="166" t="s">
        <v>392</v>
      </c>
      <c r="BG127" s="166" t="s">
        <v>392</v>
      </c>
      <c r="BH127" s="166" t="s">
        <v>392</v>
      </c>
      <c r="BI127" s="166" t="s">
        <v>392</v>
      </c>
      <c r="BJ127" s="166" t="s">
        <v>392</v>
      </c>
      <c r="BK127" s="166" t="s">
        <v>392</v>
      </c>
      <c r="BL127" s="166" t="s">
        <v>392</v>
      </c>
      <c r="BM127" s="166" t="s">
        <v>392</v>
      </c>
      <c r="BN127" s="166" t="s">
        <v>392</v>
      </c>
      <c r="BO127" s="166" t="s">
        <v>392</v>
      </c>
      <c r="BP127" s="166" t="s">
        <v>392</v>
      </c>
      <c r="BQ127" s="166" t="s">
        <v>392</v>
      </c>
      <c r="BR127" s="166" t="s">
        <v>392</v>
      </c>
      <c r="BS127" s="166" t="s">
        <v>392</v>
      </c>
      <c r="BT127" s="166" t="s">
        <v>392</v>
      </c>
      <c r="BU127" s="166" t="s">
        <v>392</v>
      </c>
      <c r="BV127" s="166">
        <v>2.21</v>
      </c>
      <c r="BW127" s="166">
        <v>20.6</v>
      </c>
      <c r="BX127" s="168">
        <v>66</v>
      </c>
      <c r="BY127" s="177">
        <v>74.400000000000006</v>
      </c>
      <c r="BZ127" s="166" t="s">
        <v>639</v>
      </c>
      <c r="CA127" s="166" t="s">
        <v>639</v>
      </c>
      <c r="CB127" s="166">
        <v>123</v>
      </c>
      <c r="CC127" s="177">
        <v>15700</v>
      </c>
      <c r="CD127" s="166">
        <v>544</v>
      </c>
      <c r="CE127" s="177">
        <v>543</v>
      </c>
      <c r="CF127" s="166" t="s">
        <v>392</v>
      </c>
      <c r="CG127" s="166" t="s">
        <v>392</v>
      </c>
      <c r="CH127" s="166" t="s">
        <v>392</v>
      </c>
      <c r="CI127" s="166">
        <v>212</v>
      </c>
      <c r="CJ127" s="177">
        <v>213</v>
      </c>
      <c r="CK127" s="169" t="s">
        <v>392</v>
      </c>
      <c r="CL127" s="166" t="s">
        <v>392</v>
      </c>
      <c r="CM127" s="166" t="s">
        <v>392</v>
      </c>
      <c r="CN127" s="168">
        <v>13.1</v>
      </c>
      <c r="CO127" s="177">
        <v>12.7</v>
      </c>
      <c r="CP127" s="177">
        <v>6.35</v>
      </c>
      <c r="CQ127" s="168">
        <v>21.2</v>
      </c>
      <c r="CR127" s="168">
        <v>20.6</v>
      </c>
      <c r="CS127" s="166" t="s">
        <v>392</v>
      </c>
      <c r="CT127" s="166" t="s">
        <v>392</v>
      </c>
      <c r="CU127" s="166" t="s">
        <v>392</v>
      </c>
      <c r="CV127" s="168">
        <v>34</v>
      </c>
      <c r="CW127" s="168">
        <v>38.1</v>
      </c>
      <c r="CX127" s="178">
        <v>22.2</v>
      </c>
      <c r="CY127" s="166" t="s">
        <v>392</v>
      </c>
      <c r="CZ127" s="166" t="s">
        <v>392</v>
      </c>
      <c r="DA127" s="166" t="s">
        <v>392</v>
      </c>
      <c r="DB127" s="166" t="s">
        <v>392</v>
      </c>
      <c r="DC127" s="166" t="s">
        <v>392</v>
      </c>
      <c r="DD127" s="176">
        <v>5</v>
      </c>
      <c r="DE127" s="177" t="s">
        <v>392</v>
      </c>
      <c r="DF127" s="166" t="s">
        <v>392</v>
      </c>
      <c r="DG127" s="168">
        <v>36.4</v>
      </c>
      <c r="DH127" s="166" t="s">
        <v>392</v>
      </c>
      <c r="DI127" s="177" t="s">
        <v>392</v>
      </c>
      <c r="DJ127" s="166">
        <v>762</v>
      </c>
      <c r="DK127" s="166">
        <v>3210</v>
      </c>
      <c r="DL127" s="166">
        <v>2800</v>
      </c>
      <c r="DM127" s="166">
        <v>220</v>
      </c>
      <c r="DN127" s="168">
        <v>33.9</v>
      </c>
      <c r="DO127" s="166">
        <v>500</v>
      </c>
      <c r="DP127" s="166">
        <v>320</v>
      </c>
      <c r="DQ127" s="168">
        <v>46.5</v>
      </c>
      <c r="DR127" s="166" t="s">
        <v>392</v>
      </c>
      <c r="DS127" s="166" t="s">
        <v>392</v>
      </c>
      <c r="DT127" s="177" t="s">
        <v>392</v>
      </c>
      <c r="DU127" s="166">
        <v>1810</v>
      </c>
      <c r="DV127" s="166">
        <v>2320</v>
      </c>
      <c r="DW127" s="166" t="s">
        <v>392</v>
      </c>
      <c r="DX127" s="166">
        <v>27700</v>
      </c>
      <c r="DY127" s="20">
        <v>31.2</v>
      </c>
      <c r="DZ127" s="177" t="s">
        <v>392</v>
      </c>
      <c r="EA127" s="180" t="s">
        <v>392</v>
      </c>
      <c r="EB127" s="166">
        <v>552</v>
      </c>
      <c r="EC127" s="166">
        <v>1590</v>
      </c>
      <c r="ED127" s="166" t="s">
        <v>392</v>
      </c>
      <c r="EE127" s="166" t="s">
        <v>392</v>
      </c>
      <c r="EF127" s="166" t="s">
        <v>392</v>
      </c>
      <c r="EG127" s="166" t="s">
        <v>392</v>
      </c>
      <c r="EH127" s="20" t="s">
        <v>392</v>
      </c>
      <c r="EI127" s="166" t="s">
        <v>392</v>
      </c>
      <c r="EJ127" s="166" t="s">
        <v>392</v>
      </c>
      <c r="EK127" s="166" t="s">
        <v>392</v>
      </c>
      <c r="EL127" s="166" t="s">
        <v>392</v>
      </c>
      <c r="EM127" s="166" t="s">
        <v>392</v>
      </c>
      <c r="EN127" s="166" t="s">
        <v>392</v>
      </c>
      <c r="EO127" s="177" t="s">
        <v>392</v>
      </c>
      <c r="EP127" s="177" t="s">
        <v>392</v>
      </c>
      <c r="EQ127" s="177" t="s">
        <v>392</v>
      </c>
      <c r="ER127" s="177" t="s">
        <v>392</v>
      </c>
      <c r="ES127" s="177" t="s">
        <v>392</v>
      </c>
      <c r="ET127" s="177" t="s">
        <v>392</v>
      </c>
      <c r="EU127" s="177">
        <v>56.1</v>
      </c>
      <c r="EV127" s="177">
        <v>523</v>
      </c>
      <c r="EW127" s="177">
        <v>1680</v>
      </c>
      <c r="EX127" s="177">
        <v>1890</v>
      </c>
    </row>
    <row r="128" spans="1:154" x14ac:dyDescent="0.2">
      <c r="A128" s="166" t="s">
        <v>266</v>
      </c>
      <c r="B128" s="167" t="s">
        <v>204</v>
      </c>
      <c r="C128" s="168">
        <v>73</v>
      </c>
      <c r="D128" s="168">
        <v>21.5</v>
      </c>
      <c r="E128" s="168">
        <v>21.2</v>
      </c>
      <c r="F128" s="181">
        <v>21.25</v>
      </c>
      <c r="G128" s="166" t="s">
        <v>392</v>
      </c>
      <c r="H128" s="166" t="s">
        <v>392</v>
      </c>
      <c r="I128" s="166" t="s">
        <v>392</v>
      </c>
      <c r="J128" s="170">
        <v>8.3000000000000007</v>
      </c>
      <c r="K128" s="169">
        <v>8.25</v>
      </c>
      <c r="L128" s="169" t="s">
        <v>392</v>
      </c>
      <c r="M128" s="166" t="s">
        <v>392</v>
      </c>
      <c r="N128" s="166" t="s">
        <v>392</v>
      </c>
      <c r="O128" s="179">
        <v>0.45500000000000002</v>
      </c>
      <c r="P128" s="169">
        <v>0.4375</v>
      </c>
      <c r="Q128" s="171">
        <v>0.25</v>
      </c>
      <c r="R128" s="179">
        <v>0.74</v>
      </c>
      <c r="S128" s="172">
        <v>0.75</v>
      </c>
      <c r="T128" s="166" t="s">
        <v>392</v>
      </c>
      <c r="U128" s="166" t="s">
        <v>392</v>
      </c>
      <c r="V128" s="166" t="s">
        <v>392</v>
      </c>
      <c r="W128" s="173">
        <v>1.24</v>
      </c>
      <c r="X128" s="174">
        <v>1.4375</v>
      </c>
      <c r="Y128" s="175">
        <v>0.875</v>
      </c>
      <c r="Z128" s="166" t="s">
        <v>392</v>
      </c>
      <c r="AA128" s="166" t="s">
        <v>392</v>
      </c>
      <c r="AB128" s="166" t="s">
        <v>392</v>
      </c>
      <c r="AC128" s="166" t="s">
        <v>392</v>
      </c>
      <c r="AD128" s="166" t="s">
        <v>392</v>
      </c>
      <c r="AE128" s="176">
        <v>5.6</v>
      </c>
      <c r="AF128" s="166" t="s">
        <v>392</v>
      </c>
      <c r="AG128" s="166" t="s">
        <v>392</v>
      </c>
      <c r="AH128" s="168">
        <v>41.2</v>
      </c>
      <c r="AI128" s="166" t="s">
        <v>392</v>
      </c>
      <c r="AJ128" s="166" t="s">
        <v>392</v>
      </c>
      <c r="AK128" s="166">
        <v>1600</v>
      </c>
      <c r="AL128" s="166">
        <v>172</v>
      </c>
      <c r="AM128" s="166">
        <v>151</v>
      </c>
      <c r="AN128" s="170">
        <v>8.64</v>
      </c>
      <c r="AO128" s="168">
        <v>70.599999999999994</v>
      </c>
      <c r="AP128" s="168">
        <v>26.6</v>
      </c>
      <c r="AQ128" s="168">
        <v>17</v>
      </c>
      <c r="AR128" s="170">
        <v>1.81</v>
      </c>
      <c r="AS128" s="166" t="s">
        <v>392</v>
      </c>
      <c r="AT128" s="166" t="s">
        <v>392</v>
      </c>
      <c r="AU128" s="166" t="s">
        <v>392</v>
      </c>
      <c r="AV128" s="170">
        <v>3.02</v>
      </c>
      <c r="AW128" s="166">
        <v>7410</v>
      </c>
      <c r="AX128" s="166" t="s">
        <v>392</v>
      </c>
      <c r="AY128" s="168">
        <v>42.5</v>
      </c>
      <c r="AZ128" s="168">
        <v>65.2</v>
      </c>
      <c r="BA128" s="177" t="s">
        <v>392</v>
      </c>
      <c r="BB128" s="166" t="s">
        <v>392</v>
      </c>
      <c r="BC128" s="168">
        <v>29.7</v>
      </c>
      <c r="BD128" s="168">
        <v>85</v>
      </c>
      <c r="BE128" s="166" t="s">
        <v>392</v>
      </c>
      <c r="BF128" s="166" t="s">
        <v>392</v>
      </c>
      <c r="BG128" s="166" t="s">
        <v>392</v>
      </c>
      <c r="BH128" s="166" t="s">
        <v>392</v>
      </c>
      <c r="BI128" s="166" t="s">
        <v>392</v>
      </c>
      <c r="BJ128" s="166" t="s">
        <v>392</v>
      </c>
      <c r="BK128" s="166" t="s">
        <v>392</v>
      </c>
      <c r="BL128" s="166" t="s">
        <v>392</v>
      </c>
      <c r="BM128" s="166" t="s">
        <v>392</v>
      </c>
      <c r="BN128" s="166" t="s">
        <v>392</v>
      </c>
      <c r="BO128" s="166" t="s">
        <v>392</v>
      </c>
      <c r="BP128" s="166" t="s">
        <v>392</v>
      </c>
      <c r="BQ128" s="166" t="s">
        <v>392</v>
      </c>
      <c r="BR128" s="166" t="s">
        <v>392</v>
      </c>
      <c r="BS128" s="166" t="s">
        <v>392</v>
      </c>
      <c r="BT128" s="166" t="s">
        <v>392</v>
      </c>
      <c r="BU128" s="166" t="s">
        <v>392</v>
      </c>
      <c r="BV128" s="166">
        <v>2.19</v>
      </c>
      <c r="BW128" s="166">
        <v>20.5</v>
      </c>
      <c r="BX128" s="177">
        <v>65.5</v>
      </c>
      <c r="BY128" s="177">
        <v>73.8</v>
      </c>
      <c r="BZ128" s="166" t="s">
        <v>640</v>
      </c>
      <c r="CA128" s="166" t="s">
        <v>640</v>
      </c>
      <c r="CB128" s="166">
        <v>109</v>
      </c>
      <c r="CC128" s="177">
        <v>13900</v>
      </c>
      <c r="CD128" s="166">
        <v>538</v>
      </c>
      <c r="CE128" s="177">
        <v>540</v>
      </c>
      <c r="CF128" s="166" t="s">
        <v>392</v>
      </c>
      <c r="CG128" s="166" t="s">
        <v>392</v>
      </c>
      <c r="CH128" s="166" t="s">
        <v>392</v>
      </c>
      <c r="CI128" s="166">
        <v>211</v>
      </c>
      <c r="CJ128" s="177">
        <v>210</v>
      </c>
      <c r="CK128" s="169" t="s">
        <v>392</v>
      </c>
      <c r="CL128" s="166" t="s">
        <v>392</v>
      </c>
      <c r="CM128" s="166" t="s">
        <v>392</v>
      </c>
      <c r="CN128" s="168">
        <v>11.6</v>
      </c>
      <c r="CO128" s="177">
        <v>11.1</v>
      </c>
      <c r="CP128" s="177">
        <v>6.35</v>
      </c>
      <c r="CQ128" s="168">
        <v>18.8</v>
      </c>
      <c r="CR128" s="168">
        <v>19</v>
      </c>
      <c r="CS128" s="166" t="s">
        <v>392</v>
      </c>
      <c r="CT128" s="166" t="s">
        <v>392</v>
      </c>
      <c r="CU128" s="166" t="s">
        <v>392</v>
      </c>
      <c r="CV128" s="168">
        <v>31.5</v>
      </c>
      <c r="CW128" s="168">
        <v>36.5</v>
      </c>
      <c r="CX128" s="178">
        <v>22.2</v>
      </c>
      <c r="CY128" s="166" t="s">
        <v>392</v>
      </c>
      <c r="CZ128" s="166" t="s">
        <v>392</v>
      </c>
      <c r="DA128" s="166" t="s">
        <v>392</v>
      </c>
      <c r="DB128" s="166" t="s">
        <v>392</v>
      </c>
      <c r="DC128" s="166" t="s">
        <v>392</v>
      </c>
      <c r="DD128" s="176">
        <v>5.6</v>
      </c>
      <c r="DE128" s="177" t="s">
        <v>392</v>
      </c>
      <c r="DF128" s="166" t="s">
        <v>392</v>
      </c>
      <c r="DG128" s="168">
        <v>41.2</v>
      </c>
      <c r="DH128" s="166" t="s">
        <v>392</v>
      </c>
      <c r="DI128" s="177" t="s">
        <v>392</v>
      </c>
      <c r="DJ128" s="166">
        <v>666</v>
      </c>
      <c r="DK128" s="166">
        <v>2820</v>
      </c>
      <c r="DL128" s="166">
        <v>2470</v>
      </c>
      <c r="DM128" s="166">
        <v>219</v>
      </c>
      <c r="DN128" s="168">
        <v>29.4</v>
      </c>
      <c r="DO128" s="166">
        <v>436</v>
      </c>
      <c r="DP128" s="166">
        <v>279</v>
      </c>
      <c r="DQ128" s="168">
        <v>46</v>
      </c>
      <c r="DR128" s="166" t="s">
        <v>392</v>
      </c>
      <c r="DS128" s="166" t="s">
        <v>392</v>
      </c>
      <c r="DT128" s="177" t="s">
        <v>392</v>
      </c>
      <c r="DU128" s="166">
        <v>1260</v>
      </c>
      <c r="DV128" s="166">
        <v>1990</v>
      </c>
      <c r="DW128" s="166" t="s">
        <v>392</v>
      </c>
      <c r="DX128" s="166">
        <v>27400</v>
      </c>
      <c r="DY128" s="20">
        <v>27.1</v>
      </c>
      <c r="DZ128" s="177" t="s">
        <v>392</v>
      </c>
      <c r="EA128" s="180" t="s">
        <v>392</v>
      </c>
      <c r="EB128" s="166">
        <v>487</v>
      </c>
      <c r="EC128" s="166">
        <v>1390</v>
      </c>
      <c r="ED128" s="166" t="s">
        <v>392</v>
      </c>
      <c r="EE128" s="166" t="s">
        <v>392</v>
      </c>
      <c r="EF128" s="166" t="s">
        <v>392</v>
      </c>
      <c r="EG128" s="166" t="s">
        <v>392</v>
      </c>
      <c r="EH128" s="20" t="s">
        <v>392</v>
      </c>
      <c r="EI128" s="166" t="s">
        <v>392</v>
      </c>
      <c r="EJ128" s="166" t="s">
        <v>392</v>
      </c>
      <c r="EK128" s="166" t="s">
        <v>392</v>
      </c>
      <c r="EL128" s="166" t="s">
        <v>392</v>
      </c>
      <c r="EM128" s="166" t="s">
        <v>392</v>
      </c>
      <c r="EN128" s="166" t="s">
        <v>392</v>
      </c>
      <c r="EO128" s="177" t="s">
        <v>392</v>
      </c>
      <c r="EP128" s="177" t="s">
        <v>392</v>
      </c>
      <c r="EQ128" s="177" t="s">
        <v>392</v>
      </c>
      <c r="ER128" s="177" t="s">
        <v>392</v>
      </c>
      <c r="ES128" s="177" t="s">
        <v>392</v>
      </c>
      <c r="ET128" s="177" t="s">
        <v>392</v>
      </c>
      <c r="EU128" s="177">
        <v>55.6</v>
      </c>
      <c r="EV128" s="177">
        <v>521</v>
      </c>
      <c r="EW128" s="177">
        <v>1660</v>
      </c>
      <c r="EX128" s="177">
        <v>1870</v>
      </c>
    </row>
    <row r="129" spans="1:154" x14ac:dyDescent="0.2">
      <c r="A129" s="166" t="s">
        <v>641</v>
      </c>
      <c r="B129" s="167" t="s">
        <v>204</v>
      </c>
      <c r="C129" s="168">
        <v>68</v>
      </c>
      <c r="D129" s="168">
        <v>20</v>
      </c>
      <c r="E129" s="168">
        <v>21.1</v>
      </c>
      <c r="F129" s="181">
        <v>21.125</v>
      </c>
      <c r="G129" s="166" t="s">
        <v>392</v>
      </c>
      <c r="H129" s="166" t="s">
        <v>392</v>
      </c>
      <c r="I129" s="166" t="s">
        <v>392</v>
      </c>
      <c r="J129" s="170">
        <v>8.27</v>
      </c>
      <c r="K129" s="169">
        <v>8.25</v>
      </c>
      <c r="L129" s="169" t="s">
        <v>392</v>
      </c>
      <c r="M129" s="166" t="s">
        <v>392</v>
      </c>
      <c r="N129" s="166" t="s">
        <v>392</v>
      </c>
      <c r="O129" s="179">
        <v>0.43</v>
      </c>
      <c r="P129" s="169">
        <v>0.4375</v>
      </c>
      <c r="Q129" s="171">
        <v>0.25</v>
      </c>
      <c r="R129" s="179">
        <v>0.68500000000000005</v>
      </c>
      <c r="S129" s="172">
        <v>0.6875</v>
      </c>
      <c r="T129" s="166" t="s">
        <v>392</v>
      </c>
      <c r="U129" s="166" t="s">
        <v>392</v>
      </c>
      <c r="V129" s="166" t="s">
        <v>392</v>
      </c>
      <c r="W129" s="173">
        <v>1.19</v>
      </c>
      <c r="X129" s="174">
        <v>1.375</v>
      </c>
      <c r="Y129" s="175">
        <v>0.875</v>
      </c>
      <c r="Z129" s="166" t="s">
        <v>392</v>
      </c>
      <c r="AA129" s="166" t="s">
        <v>392</v>
      </c>
      <c r="AB129" s="166" t="s">
        <v>392</v>
      </c>
      <c r="AC129" s="166" t="s">
        <v>392</v>
      </c>
      <c r="AD129" s="166" t="s">
        <v>392</v>
      </c>
      <c r="AE129" s="176">
        <v>6.04</v>
      </c>
      <c r="AF129" s="166" t="s">
        <v>392</v>
      </c>
      <c r="AG129" s="166" t="s">
        <v>392</v>
      </c>
      <c r="AH129" s="168">
        <v>43.6</v>
      </c>
      <c r="AI129" s="166" t="s">
        <v>392</v>
      </c>
      <c r="AJ129" s="166" t="s">
        <v>392</v>
      </c>
      <c r="AK129" s="166">
        <v>1480</v>
      </c>
      <c r="AL129" s="166">
        <v>160</v>
      </c>
      <c r="AM129" s="166">
        <v>140</v>
      </c>
      <c r="AN129" s="170">
        <v>8.6</v>
      </c>
      <c r="AO129" s="168">
        <v>64.7</v>
      </c>
      <c r="AP129" s="168">
        <v>24.4</v>
      </c>
      <c r="AQ129" s="168">
        <v>15.7</v>
      </c>
      <c r="AR129" s="170">
        <v>1.8</v>
      </c>
      <c r="AS129" s="166" t="s">
        <v>392</v>
      </c>
      <c r="AT129" s="166" t="s">
        <v>392</v>
      </c>
      <c r="AU129" s="166" t="s">
        <v>392</v>
      </c>
      <c r="AV129" s="170">
        <v>2.4500000000000002</v>
      </c>
      <c r="AW129" s="166">
        <v>6760</v>
      </c>
      <c r="AX129" s="166" t="s">
        <v>392</v>
      </c>
      <c r="AY129" s="168">
        <v>42.2</v>
      </c>
      <c r="AZ129" s="168">
        <v>59.8</v>
      </c>
      <c r="BA129" s="177" t="s">
        <v>392</v>
      </c>
      <c r="BB129" s="166" t="s">
        <v>392</v>
      </c>
      <c r="BC129" s="168">
        <v>27.4</v>
      </c>
      <c r="BD129" s="168">
        <v>78.7</v>
      </c>
      <c r="BE129" s="166" t="s">
        <v>392</v>
      </c>
      <c r="BF129" s="166" t="s">
        <v>392</v>
      </c>
      <c r="BG129" s="166" t="s">
        <v>392</v>
      </c>
      <c r="BH129" s="166" t="s">
        <v>392</v>
      </c>
      <c r="BI129" s="166" t="s">
        <v>392</v>
      </c>
      <c r="BJ129" s="166" t="s">
        <v>392</v>
      </c>
      <c r="BK129" s="166" t="s">
        <v>392</v>
      </c>
      <c r="BL129" s="166" t="s">
        <v>392</v>
      </c>
      <c r="BM129" s="166" t="s">
        <v>392</v>
      </c>
      <c r="BN129" s="166" t="s">
        <v>392</v>
      </c>
      <c r="BO129" s="166" t="s">
        <v>392</v>
      </c>
      <c r="BP129" s="166" t="s">
        <v>392</v>
      </c>
      <c r="BQ129" s="166" t="s">
        <v>392</v>
      </c>
      <c r="BR129" s="166" t="s">
        <v>392</v>
      </c>
      <c r="BS129" s="166" t="s">
        <v>392</v>
      </c>
      <c r="BT129" s="166" t="s">
        <v>392</v>
      </c>
      <c r="BU129" s="166" t="s">
        <v>392</v>
      </c>
      <c r="BV129" s="166">
        <v>2.17</v>
      </c>
      <c r="BW129" s="166">
        <v>20.399999999999999</v>
      </c>
      <c r="BX129" s="177">
        <v>65.3</v>
      </c>
      <c r="BY129" s="177">
        <v>73.599999999999994</v>
      </c>
      <c r="BZ129" s="166" t="s">
        <v>642</v>
      </c>
      <c r="CA129" s="166" t="s">
        <v>642</v>
      </c>
      <c r="CB129" s="166">
        <v>101</v>
      </c>
      <c r="CC129" s="177">
        <v>12900</v>
      </c>
      <c r="CD129" s="166">
        <v>536</v>
      </c>
      <c r="CE129" s="177">
        <v>537</v>
      </c>
      <c r="CF129" s="166" t="s">
        <v>392</v>
      </c>
      <c r="CG129" s="166" t="s">
        <v>392</v>
      </c>
      <c r="CH129" s="166" t="s">
        <v>392</v>
      </c>
      <c r="CI129" s="166">
        <v>210</v>
      </c>
      <c r="CJ129" s="177">
        <v>210</v>
      </c>
      <c r="CK129" s="169" t="s">
        <v>392</v>
      </c>
      <c r="CL129" s="166" t="s">
        <v>392</v>
      </c>
      <c r="CM129" s="166" t="s">
        <v>392</v>
      </c>
      <c r="CN129" s="168">
        <v>10.9</v>
      </c>
      <c r="CO129" s="177">
        <v>11.1</v>
      </c>
      <c r="CP129" s="177">
        <v>6.35</v>
      </c>
      <c r="CQ129" s="168">
        <v>17.399999999999999</v>
      </c>
      <c r="CR129" s="168">
        <v>17.5</v>
      </c>
      <c r="CS129" s="166" t="s">
        <v>392</v>
      </c>
      <c r="CT129" s="166" t="s">
        <v>392</v>
      </c>
      <c r="CU129" s="166" t="s">
        <v>392</v>
      </c>
      <c r="CV129" s="168">
        <v>30.2</v>
      </c>
      <c r="CW129" s="168">
        <v>34.9</v>
      </c>
      <c r="CX129" s="178">
        <v>22.2</v>
      </c>
      <c r="CY129" s="166" t="s">
        <v>392</v>
      </c>
      <c r="CZ129" s="166" t="s">
        <v>392</v>
      </c>
      <c r="DA129" s="166" t="s">
        <v>392</v>
      </c>
      <c r="DB129" s="166" t="s">
        <v>392</v>
      </c>
      <c r="DC129" s="166" t="s">
        <v>392</v>
      </c>
      <c r="DD129" s="176">
        <v>6.04</v>
      </c>
      <c r="DE129" s="177" t="s">
        <v>392</v>
      </c>
      <c r="DF129" s="166" t="s">
        <v>392</v>
      </c>
      <c r="DG129" s="168">
        <v>43.6</v>
      </c>
      <c r="DH129" s="166" t="s">
        <v>392</v>
      </c>
      <c r="DI129" s="177" t="s">
        <v>392</v>
      </c>
      <c r="DJ129" s="166">
        <v>616</v>
      </c>
      <c r="DK129" s="166">
        <v>2620</v>
      </c>
      <c r="DL129" s="166">
        <v>2290</v>
      </c>
      <c r="DM129" s="166">
        <v>218</v>
      </c>
      <c r="DN129" s="168">
        <v>26.9</v>
      </c>
      <c r="DO129" s="166">
        <v>400</v>
      </c>
      <c r="DP129" s="166">
        <v>257</v>
      </c>
      <c r="DQ129" s="168">
        <v>45.7</v>
      </c>
      <c r="DR129" s="166" t="s">
        <v>392</v>
      </c>
      <c r="DS129" s="166" t="s">
        <v>392</v>
      </c>
      <c r="DT129" s="177" t="s">
        <v>392</v>
      </c>
      <c r="DU129" s="166">
        <v>1020</v>
      </c>
      <c r="DV129" s="166">
        <v>1820</v>
      </c>
      <c r="DW129" s="166" t="s">
        <v>392</v>
      </c>
      <c r="DX129" s="166">
        <v>27200</v>
      </c>
      <c r="DY129" s="20">
        <v>24.9</v>
      </c>
      <c r="DZ129" s="177" t="s">
        <v>392</v>
      </c>
      <c r="EA129" s="180" t="s">
        <v>392</v>
      </c>
      <c r="EB129" s="166">
        <v>449</v>
      </c>
      <c r="EC129" s="166">
        <v>1290</v>
      </c>
      <c r="ED129" s="166" t="s">
        <v>392</v>
      </c>
      <c r="EE129" s="166" t="s">
        <v>392</v>
      </c>
      <c r="EF129" s="166" t="s">
        <v>392</v>
      </c>
      <c r="EG129" s="166" t="s">
        <v>392</v>
      </c>
      <c r="EH129" s="20" t="s">
        <v>392</v>
      </c>
      <c r="EI129" s="166" t="s">
        <v>392</v>
      </c>
      <c r="EJ129" s="166" t="s">
        <v>392</v>
      </c>
      <c r="EK129" s="166" t="s">
        <v>392</v>
      </c>
      <c r="EL129" s="166" t="s">
        <v>392</v>
      </c>
      <c r="EM129" s="166" t="s">
        <v>392</v>
      </c>
      <c r="EN129" s="166" t="s">
        <v>392</v>
      </c>
      <c r="EO129" s="177" t="s">
        <v>392</v>
      </c>
      <c r="EP129" s="177" t="s">
        <v>392</v>
      </c>
      <c r="EQ129" s="177" t="s">
        <v>392</v>
      </c>
      <c r="ER129" s="177" t="s">
        <v>392</v>
      </c>
      <c r="ES129" s="177" t="s">
        <v>392</v>
      </c>
      <c r="ET129" s="177" t="s">
        <v>392</v>
      </c>
      <c r="EU129" s="177">
        <v>55.1</v>
      </c>
      <c r="EV129" s="177">
        <v>518</v>
      </c>
      <c r="EW129" s="177">
        <v>1660</v>
      </c>
      <c r="EX129" s="177">
        <v>1870</v>
      </c>
    </row>
    <row r="130" spans="1:154" x14ac:dyDescent="0.2">
      <c r="A130" s="166" t="s">
        <v>643</v>
      </c>
      <c r="B130" s="167" t="s">
        <v>204</v>
      </c>
      <c r="C130" s="168">
        <v>62</v>
      </c>
      <c r="D130" s="168">
        <v>18.3</v>
      </c>
      <c r="E130" s="168">
        <v>21</v>
      </c>
      <c r="F130" s="181">
        <v>21</v>
      </c>
      <c r="G130" s="166" t="s">
        <v>392</v>
      </c>
      <c r="H130" s="166" t="s">
        <v>392</v>
      </c>
      <c r="I130" s="166" t="s">
        <v>392</v>
      </c>
      <c r="J130" s="170">
        <v>8.24</v>
      </c>
      <c r="K130" s="169">
        <v>8.25</v>
      </c>
      <c r="L130" s="169" t="s">
        <v>392</v>
      </c>
      <c r="M130" s="166" t="s">
        <v>392</v>
      </c>
      <c r="N130" s="166" t="s">
        <v>392</v>
      </c>
      <c r="O130" s="179">
        <v>0.4</v>
      </c>
      <c r="P130" s="169">
        <v>0.375</v>
      </c>
      <c r="Q130" s="171">
        <v>0.1875</v>
      </c>
      <c r="R130" s="179">
        <v>0.61499999999999999</v>
      </c>
      <c r="S130" s="172">
        <v>0.625</v>
      </c>
      <c r="T130" s="166" t="s">
        <v>392</v>
      </c>
      <c r="U130" s="166" t="s">
        <v>392</v>
      </c>
      <c r="V130" s="166" t="s">
        <v>392</v>
      </c>
      <c r="W130" s="173">
        <v>1.1200000000000001</v>
      </c>
      <c r="X130" s="174">
        <v>1.3125</v>
      </c>
      <c r="Y130" s="175">
        <v>0.8125</v>
      </c>
      <c r="Z130" s="166" t="s">
        <v>392</v>
      </c>
      <c r="AA130" s="166" t="s">
        <v>392</v>
      </c>
      <c r="AB130" s="166" t="s">
        <v>392</v>
      </c>
      <c r="AC130" s="166" t="s">
        <v>392</v>
      </c>
      <c r="AD130" s="166" t="s">
        <v>392</v>
      </c>
      <c r="AE130" s="176">
        <v>6.7</v>
      </c>
      <c r="AF130" s="166" t="s">
        <v>392</v>
      </c>
      <c r="AG130" s="166" t="s">
        <v>392</v>
      </c>
      <c r="AH130" s="168">
        <v>46.9</v>
      </c>
      <c r="AI130" s="166" t="s">
        <v>392</v>
      </c>
      <c r="AJ130" s="166" t="s">
        <v>392</v>
      </c>
      <c r="AK130" s="166">
        <v>1330</v>
      </c>
      <c r="AL130" s="166">
        <v>144</v>
      </c>
      <c r="AM130" s="166">
        <v>127</v>
      </c>
      <c r="AN130" s="170">
        <v>8.5399999999999991</v>
      </c>
      <c r="AO130" s="168">
        <v>57.5</v>
      </c>
      <c r="AP130" s="168">
        <v>21.7</v>
      </c>
      <c r="AQ130" s="168">
        <v>14</v>
      </c>
      <c r="AR130" s="170">
        <v>1.77</v>
      </c>
      <c r="AS130" s="166" t="s">
        <v>392</v>
      </c>
      <c r="AT130" s="166" t="s">
        <v>392</v>
      </c>
      <c r="AU130" s="166" t="s">
        <v>392</v>
      </c>
      <c r="AV130" s="170">
        <v>1.83</v>
      </c>
      <c r="AW130" s="166">
        <v>5960</v>
      </c>
      <c r="AX130" s="166" t="s">
        <v>392</v>
      </c>
      <c r="AY130" s="168">
        <v>42</v>
      </c>
      <c r="AZ130" s="168">
        <v>53.2</v>
      </c>
      <c r="BA130" s="177" t="s">
        <v>392</v>
      </c>
      <c r="BB130" s="166" t="s">
        <v>392</v>
      </c>
      <c r="BC130" s="168">
        <v>24.6</v>
      </c>
      <c r="BD130" s="168">
        <v>71.2</v>
      </c>
      <c r="BE130" s="166" t="s">
        <v>392</v>
      </c>
      <c r="BF130" s="166" t="s">
        <v>392</v>
      </c>
      <c r="BG130" s="166" t="s">
        <v>392</v>
      </c>
      <c r="BH130" s="166" t="s">
        <v>392</v>
      </c>
      <c r="BI130" s="166" t="s">
        <v>392</v>
      </c>
      <c r="BJ130" s="166" t="s">
        <v>392</v>
      </c>
      <c r="BK130" s="166" t="s">
        <v>392</v>
      </c>
      <c r="BL130" s="166" t="s">
        <v>392</v>
      </c>
      <c r="BM130" s="166" t="s">
        <v>392</v>
      </c>
      <c r="BN130" s="166" t="s">
        <v>392</v>
      </c>
      <c r="BO130" s="166" t="s">
        <v>392</v>
      </c>
      <c r="BP130" s="166" t="s">
        <v>392</v>
      </c>
      <c r="BQ130" s="166" t="s">
        <v>392</v>
      </c>
      <c r="BR130" s="166" t="s">
        <v>392</v>
      </c>
      <c r="BS130" s="166" t="s">
        <v>392</v>
      </c>
      <c r="BT130" s="166" t="s">
        <v>392</v>
      </c>
      <c r="BU130" s="166" t="s">
        <v>392</v>
      </c>
      <c r="BV130" s="166">
        <v>2.15</v>
      </c>
      <c r="BW130" s="166">
        <v>20.399999999999999</v>
      </c>
      <c r="BX130" s="177">
        <v>65.099999999999994</v>
      </c>
      <c r="BY130" s="177">
        <v>73.3</v>
      </c>
      <c r="BZ130" s="166" t="s">
        <v>644</v>
      </c>
      <c r="CA130" s="166" t="s">
        <v>644</v>
      </c>
      <c r="CB130" s="168">
        <v>92</v>
      </c>
      <c r="CC130" s="177">
        <v>11800</v>
      </c>
      <c r="CD130" s="166">
        <v>533</v>
      </c>
      <c r="CE130" s="177">
        <v>533</v>
      </c>
      <c r="CF130" s="166" t="s">
        <v>392</v>
      </c>
      <c r="CG130" s="166" t="s">
        <v>392</v>
      </c>
      <c r="CH130" s="166" t="s">
        <v>392</v>
      </c>
      <c r="CI130" s="166">
        <v>209</v>
      </c>
      <c r="CJ130" s="177">
        <v>210</v>
      </c>
      <c r="CK130" s="169" t="s">
        <v>392</v>
      </c>
      <c r="CL130" s="166" t="s">
        <v>392</v>
      </c>
      <c r="CM130" s="166" t="s">
        <v>392</v>
      </c>
      <c r="CN130" s="168">
        <v>10.199999999999999</v>
      </c>
      <c r="CO130" s="183">
        <v>9.52</v>
      </c>
      <c r="CP130" s="183">
        <v>4.76</v>
      </c>
      <c r="CQ130" s="168">
        <v>15.6</v>
      </c>
      <c r="CR130" s="168">
        <v>15.9</v>
      </c>
      <c r="CS130" s="166" t="s">
        <v>392</v>
      </c>
      <c r="CT130" s="166" t="s">
        <v>392</v>
      </c>
      <c r="CU130" s="166" t="s">
        <v>392</v>
      </c>
      <c r="CV130" s="168">
        <v>28.4</v>
      </c>
      <c r="CW130" s="168">
        <v>33.299999999999997</v>
      </c>
      <c r="CX130" s="178">
        <v>20.6</v>
      </c>
      <c r="CY130" s="166" t="s">
        <v>392</v>
      </c>
      <c r="CZ130" s="166" t="s">
        <v>392</v>
      </c>
      <c r="DA130" s="166" t="s">
        <v>392</v>
      </c>
      <c r="DB130" s="166" t="s">
        <v>392</v>
      </c>
      <c r="DC130" s="166" t="s">
        <v>392</v>
      </c>
      <c r="DD130" s="176">
        <v>6.7</v>
      </c>
      <c r="DE130" s="177" t="s">
        <v>392</v>
      </c>
      <c r="DF130" s="166" t="s">
        <v>392</v>
      </c>
      <c r="DG130" s="168">
        <v>46.9</v>
      </c>
      <c r="DH130" s="166" t="s">
        <v>392</v>
      </c>
      <c r="DI130" s="177" t="s">
        <v>392</v>
      </c>
      <c r="DJ130" s="166">
        <v>554</v>
      </c>
      <c r="DK130" s="166">
        <v>2360</v>
      </c>
      <c r="DL130" s="166">
        <v>2080</v>
      </c>
      <c r="DM130" s="166">
        <v>217</v>
      </c>
      <c r="DN130" s="168">
        <v>23.9</v>
      </c>
      <c r="DO130" s="166">
        <v>356</v>
      </c>
      <c r="DP130" s="166">
        <v>229</v>
      </c>
      <c r="DQ130" s="168">
        <v>45</v>
      </c>
      <c r="DR130" s="166" t="s">
        <v>392</v>
      </c>
      <c r="DS130" s="166" t="s">
        <v>392</v>
      </c>
      <c r="DT130" s="177" t="s">
        <v>392</v>
      </c>
      <c r="DU130" s="166">
        <v>762</v>
      </c>
      <c r="DV130" s="166">
        <v>1600</v>
      </c>
      <c r="DW130" s="166" t="s">
        <v>392</v>
      </c>
      <c r="DX130" s="166">
        <v>27100</v>
      </c>
      <c r="DY130" s="20">
        <v>22.1</v>
      </c>
      <c r="DZ130" s="177" t="s">
        <v>392</v>
      </c>
      <c r="EA130" s="180" t="s">
        <v>392</v>
      </c>
      <c r="EB130" s="166">
        <v>403</v>
      </c>
      <c r="EC130" s="166">
        <v>1170</v>
      </c>
      <c r="ED130" s="166" t="s">
        <v>392</v>
      </c>
      <c r="EE130" s="166" t="s">
        <v>392</v>
      </c>
      <c r="EF130" s="166" t="s">
        <v>392</v>
      </c>
      <c r="EG130" s="166" t="s">
        <v>392</v>
      </c>
      <c r="EH130" s="20" t="s">
        <v>392</v>
      </c>
      <c r="EI130" s="166" t="s">
        <v>392</v>
      </c>
      <c r="EJ130" s="166" t="s">
        <v>392</v>
      </c>
      <c r="EK130" s="166" t="s">
        <v>392</v>
      </c>
      <c r="EL130" s="166" t="s">
        <v>392</v>
      </c>
      <c r="EM130" s="166" t="s">
        <v>392</v>
      </c>
      <c r="EN130" s="166" t="s">
        <v>392</v>
      </c>
      <c r="EO130" s="177" t="s">
        <v>392</v>
      </c>
      <c r="EP130" s="177" t="s">
        <v>392</v>
      </c>
      <c r="EQ130" s="177" t="s">
        <v>392</v>
      </c>
      <c r="ER130" s="177" t="s">
        <v>392</v>
      </c>
      <c r="ES130" s="177" t="s">
        <v>392</v>
      </c>
      <c r="ET130" s="177" t="s">
        <v>392</v>
      </c>
      <c r="EU130" s="177">
        <v>54.6</v>
      </c>
      <c r="EV130" s="177">
        <v>518</v>
      </c>
      <c r="EW130" s="177">
        <v>1650</v>
      </c>
      <c r="EX130" s="177">
        <v>1860</v>
      </c>
    </row>
    <row r="131" spans="1:154" x14ac:dyDescent="0.2">
      <c r="A131" s="166" t="s">
        <v>645</v>
      </c>
      <c r="B131" s="167" t="s">
        <v>204</v>
      </c>
      <c r="C131" s="168">
        <v>55</v>
      </c>
      <c r="D131" s="168">
        <v>16.2</v>
      </c>
      <c r="E131" s="168">
        <v>20.8</v>
      </c>
      <c r="F131" s="181">
        <v>20.75</v>
      </c>
      <c r="G131" s="166" t="s">
        <v>392</v>
      </c>
      <c r="H131" s="166" t="s">
        <v>392</v>
      </c>
      <c r="I131" s="166" t="s">
        <v>392</v>
      </c>
      <c r="J131" s="170">
        <v>8.2200000000000006</v>
      </c>
      <c r="K131" s="169">
        <v>8.25</v>
      </c>
      <c r="L131" s="169" t="s">
        <v>392</v>
      </c>
      <c r="M131" s="166" t="s">
        <v>392</v>
      </c>
      <c r="N131" s="166" t="s">
        <v>392</v>
      </c>
      <c r="O131" s="179">
        <v>0.375</v>
      </c>
      <c r="P131" s="169">
        <v>0.375</v>
      </c>
      <c r="Q131" s="171">
        <v>0.1875</v>
      </c>
      <c r="R131" s="179">
        <v>0.52200000000000002</v>
      </c>
      <c r="S131" s="172">
        <v>0.5</v>
      </c>
      <c r="T131" s="166" t="s">
        <v>392</v>
      </c>
      <c r="U131" s="166" t="s">
        <v>392</v>
      </c>
      <c r="V131" s="166" t="s">
        <v>392</v>
      </c>
      <c r="W131" s="173">
        <v>1.02</v>
      </c>
      <c r="X131" s="174">
        <v>1.1875</v>
      </c>
      <c r="Y131" s="175">
        <v>0.8125</v>
      </c>
      <c r="Z131" s="166" t="s">
        <v>392</v>
      </c>
      <c r="AA131" s="166" t="s">
        <v>392</v>
      </c>
      <c r="AB131" s="166" t="s">
        <v>392</v>
      </c>
      <c r="AC131" s="166" t="s">
        <v>392</v>
      </c>
      <c r="AD131" s="166" t="s">
        <v>392</v>
      </c>
      <c r="AE131" s="176">
        <v>7.87</v>
      </c>
      <c r="AF131" s="166" t="s">
        <v>392</v>
      </c>
      <c r="AG131" s="166" t="s">
        <v>392</v>
      </c>
      <c r="AH131" s="168">
        <v>50</v>
      </c>
      <c r="AI131" s="166" t="s">
        <v>392</v>
      </c>
      <c r="AJ131" s="166" t="s">
        <v>392</v>
      </c>
      <c r="AK131" s="166">
        <v>1140</v>
      </c>
      <c r="AL131" s="166">
        <v>126</v>
      </c>
      <c r="AM131" s="166">
        <v>110</v>
      </c>
      <c r="AN131" s="170">
        <v>8.4</v>
      </c>
      <c r="AO131" s="168">
        <v>48.4</v>
      </c>
      <c r="AP131" s="168">
        <v>18.399999999999999</v>
      </c>
      <c r="AQ131" s="168">
        <v>11.8</v>
      </c>
      <c r="AR131" s="170">
        <v>1.73</v>
      </c>
      <c r="AS131" s="166" t="s">
        <v>392</v>
      </c>
      <c r="AT131" s="166" t="s">
        <v>392</v>
      </c>
      <c r="AU131" s="166" t="s">
        <v>392</v>
      </c>
      <c r="AV131" s="170">
        <v>1.24</v>
      </c>
      <c r="AW131" s="166">
        <v>4980</v>
      </c>
      <c r="AX131" s="166" t="s">
        <v>392</v>
      </c>
      <c r="AY131" s="168">
        <v>41.7</v>
      </c>
      <c r="AZ131" s="168">
        <v>44.7</v>
      </c>
      <c r="BA131" s="177" t="s">
        <v>392</v>
      </c>
      <c r="BB131" s="166" t="s">
        <v>392</v>
      </c>
      <c r="BC131" s="168">
        <v>20.8</v>
      </c>
      <c r="BD131" s="168">
        <v>61.8</v>
      </c>
      <c r="BE131" s="166" t="s">
        <v>392</v>
      </c>
      <c r="BF131" s="166" t="s">
        <v>392</v>
      </c>
      <c r="BG131" s="166" t="s">
        <v>392</v>
      </c>
      <c r="BH131" s="166" t="s">
        <v>392</v>
      </c>
      <c r="BI131" s="166" t="s">
        <v>392</v>
      </c>
      <c r="BJ131" s="166" t="s">
        <v>392</v>
      </c>
      <c r="BK131" s="166" t="s">
        <v>392</v>
      </c>
      <c r="BL131" s="166" t="s">
        <v>392</v>
      </c>
      <c r="BM131" s="166" t="s">
        <v>392</v>
      </c>
      <c r="BN131" s="166" t="s">
        <v>392</v>
      </c>
      <c r="BO131" s="166" t="s">
        <v>392</v>
      </c>
      <c r="BP131" s="166" t="s">
        <v>392</v>
      </c>
      <c r="BQ131" s="166" t="s">
        <v>392</v>
      </c>
      <c r="BR131" s="166" t="s">
        <v>392</v>
      </c>
      <c r="BS131" s="166" t="s">
        <v>392</v>
      </c>
      <c r="BT131" s="166" t="s">
        <v>392</v>
      </c>
      <c r="BU131" s="166" t="s">
        <v>392</v>
      </c>
      <c r="BV131" s="177">
        <v>2.11</v>
      </c>
      <c r="BW131" s="168">
        <v>20.28</v>
      </c>
      <c r="BX131" s="177">
        <v>64.7</v>
      </c>
      <c r="BY131" s="177">
        <v>72.900000000000006</v>
      </c>
      <c r="BZ131" s="166" t="s">
        <v>646</v>
      </c>
      <c r="CA131" s="166" t="s">
        <v>646</v>
      </c>
      <c r="CB131" s="168">
        <v>82</v>
      </c>
      <c r="CC131" s="177">
        <v>10500</v>
      </c>
      <c r="CD131" s="166">
        <v>528</v>
      </c>
      <c r="CE131" s="177">
        <v>527</v>
      </c>
      <c r="CF131" s="166" t="s">
        <v>392</v>
      </c>
      <c r="CG131" s="166" t="s">
        <v>392</v>
      </c>
      <c r="CH131" s="166" t="s">
        <v>392</v>
      </c>
      <c r="CI131" s="166">
        <v>209</v>
      </c>
      <c r="CJ131" s="177">
        <v>210</v>
      </c>
      <c r="CK131" s="169" t="s">
        <v>392</v>
      </c>
      <c r="CL131" s="166" t="s">
        <v>392</v>
      </c>
      <c r="CM131" s="166" t="s">
        <v>392</v>
      </c>
      <c r="CN131" s="170">
        <v>9.5299999999999994</v>
      </c>
      <c r="CO131" s="177">
        <v>9.52</v>
      </c>
      <c r="CP131" s="177">
        <v>4.76</v>
      </c>
      <c r="CQ131" s="168">
        <v>13.3</v>
      </c>
      <c r="CR131" s="168">
        <v>12.7</v>
      </c>
      <c r="CS131" s="166" t="s">
        <v>392</v>
      </c>
      <c r="CT131" s="166" t="s">
        <v>392</v>
      </c>
      <c r="CU131" s="166" t="s">
        <v>392</v>
      </c>
      <c r="CV131" s="168">
        <v>25.9</v>
      </c>
      <c r="CW131" s="168">
        <v>30.2</v>
      </c>
      <c r="CX131" s="178">
        <v>20.6</v>
      </c>
      <c r="CY131" s="166" t="s">
        <v>392</v>
      </c>
      <c r="CZ131" s="166" t="s">
        <v>392</v>
      </c>
      <c r="DA131" s="166" t="s">
        <v>392</v>
      </c>
      <c r="DB131" s="166" t="s">
        <v>392</v>
      </c>
      <c r="DC131" s="166" t="s">
        <v>392</v>
      </c>
      <c r="DD131" s="176">
        <v>7.87</v>
      </c>
      <c r="DE131" s="177" t="s">
        <v>392</v>
      </c>
      <c r="DF131" s="166" t="s">
        <v>392</v>
      </c>
      <c r="DG131" s="168">
        <v>50</v>
      </c>
      <c r="DH131" s="166" t="s">
        <v>392</v>
      </c>
      <c r="DI131" s="177" t="s">
        <v>392</v>
      </c>
      <c r="DJ131" s="166">
        <v>475</v>
      </c>
      <c r="DK131" s="166">
        <v>2060</v>
      </c>
      <c r="DL131" s="166">
        <v>1800</v>
      </c>
      <c r="DM131" s="166">
        <v>213</v>
      </c>
      <c r="DN131" s="168">
        <v>20.100000000000001</v>
      </c>
      <c r="DO131" s="166">
        <v>302</v>
      </c>
      <c r="DP131" s="166">
        <v>193</v>
      </c>
      <c r="DQ131" s="168">
        <v>43.9</v>
      </c>
      <c r="DR131" s="166" t="s">
        <v>392</v>
      </c>
      <c r="DS131" s="166" t="s">
        <v>392</v>
      </c>
      <c r="DT131" s="177" t="s">
        <v>392</v>
      </c>
      <c r="DU131" s="166">
        <v>516</v>
      </c>
      <c r="DV131" s="166">
        <v>1340</v>
      </c>
      <c r="DW131" s="166" t="s">
        <v>392</v>
      </c>
      <c r="DX131" s="166">
        <v>26900</v>
      </c>
      <c r="DY131" s="20">
        <v>18.600000000000001</v>
      </c>
      <c r="DZ131" s="177" t="s">
        <v>392</v>
      </c>
      <c r="EA131" s="180" t="s">
        <v>392</v>
      </c>
      <c r="EB131" s="166">
        <v>341</v>
      </c>
      <c r="EC131" s="166">
        <v>1010</v>
      </c>
      <c r="ED131" s="166" t="s">
        <v>392</v>
      </c>
      <c r="EE131" s="166" t="s">
        <v>392</v>
      </c>
      <c r="EF131" s="166" t="s">
        <v>392</v>
      </c>
      <c r="EG131" s="166" t="s">
        <v>392</v>
      </c>
      <c r="EH131" s="20" t="s">
        <v>392</v>
      </c>
      <c r="EI131" s="166" t="s">
        <v>392</v>
      </c>
      <c r="EJ131" s="166" t="s">
        <v>392</v>
      </c>
      <c r="EK131" s="166" t="s">
        <v>392</v>
      </c>
      <c r="EL131" s="166" t="s">
        <v>392</v>
      </c>
      <c r="EM131" s="166" t="s">
        <v>392</v>
      </c>
      <c r="EN131" s="166" t="s">
        <v>392</v>
      </c>
      <c r="EO131" s="177" t="s">
        <v>392</v>
      </c>
      <c r="EP131" s="177" t="s">
        <v>392</v>
      </c>
      <c r="EQ131" s="177" t="s">
        <v>392</v>
      </c>
      <c r="ER131" s="177" t="s">
        <v>392</v>
      </c>
      <c r="ES131" s="177" t="s">
        <v>392</v>
      </c>
      <c r="ET131" s="177" t="s">
        <v>392</v>
      </c>
      <c r="EU131" s="177">
        <v>53.6</v>
      </c>
      <c r="EV131" s="177">
        <v>515</v>
      </c>
      <c r="EW131" s="177">
        <v>1640</v>
      </c>
      <c r="EX131" s="177">
        <v>1850</v>
      </c>
    </row>
    <row r="132" spans="1:154" x14ac:dyDescent="0.2">
      <c r="A132" s="166" t="s">
        <v>647</v>
      </c>
      <c r="B132" s="167" t="s">
        <v>204</v>
      </c>
      <c r="C132" s="168">
        <v>48</v>
      </c>
      <c r="D132" s="168">
        <v>14.1</v>
      </c>
      <c r="E132" s="168">
        <v>20.6</v>
      </c>
      <c r="F132" s="181">
        <v>20.625</v>
      </c>
      <c r="G132" s="166" t="s">
        <v>392</v>
      </c>
      <c r="H132" s="166" t="s">
        <v>392</v>
      </c>
      <c r="I132" s="166" t="s">
        <v>392</v>
      </c>
      <c r="J132" s="170">
        <v>8.14</v>
      </c>
      <c r="K132" s="169">
        <v>8.125</v>
      </c>
      <c r="L132" s="169" t="s">
        <v>392</v>
      </c>
      <c r="M132" s="166" t="s">
        <v>392</v>
      </c>
      <c r="N132" s="166" t="s">
        <v>392</v>
      </c>
      <c r="O132" s="179">
        <v>0.35</v>
      </c>
      <c r="P132" s="169">
        <v>0.375</v>
      </c>
      <c r="Q132" s="171">
        <v>0.1875</v>
      </c>
      <c r="R132" s="179">
        <v>0.43</v>
      </c>
      <c r="S132" s="172">
        <v>0.4375</v>
      </c>
      <c r="T132" s="166" t="s">
        <v>392</v>
      </c>
      <c r="U132" s="166" t="s">
        <v>392</v>
      </c>
      <c r="V132" s="166" t="s">
        <v>392</v>
      </c>
      <c r="W132" s="184">
        <v>0.93</v>
      </c>
      <c r="X132" s="174">
        <v>1.125</v>
      </c>
      <c r="Y132" s="175">
        <v>0.8125</v>
      </c>
      <c r="Z132" s="166" t="s">
        <v>392</v>
      </c>
      <c r="AA132" s="166" t="s">
        <v>392</v>
      </c>
      <c r="AB132" s="166" t="s">
        <v>392</v>
      </c>
      <c r="AC132" s="166" t="s">
        <v>392</v>
      </c>
      <c r="AD132" s="166" t="s">
        <v>392</v>
      </c>
      <c r="AE132" s="176">
        <v>9.4700000000000006</v>
      </c>
      <c r="AF132" s="166" t="s">
        <v>392</v>
      </c>
      <c r="AG132" s="166" t="s">
        <v>392</v>
      </c>
      <c r="AH132" s="168">
        <v>53.6</v>
      </c>
      <c r="AI132" s="166" t="s">
        <v>392</v>
      </c>
      <c r="AJ132" s="166" t="s">
        <v>392</v>
      </c>
      <c r="AK132" s="166">
        <v>959</v>
      </c>
      <c r="AL132" s="166">
        <v>107</v>
      </c>
      <c r="AM132" s="168">
        <v>93</v>
      </c>
      <c r="AN132" s="170">
        <v>8.24</v>
      </c>
      <c r="AO132" s="168">
        <v>38.700000000000003</v>
      </c>
      <c r="AP132" s="168">
        <v>14.9</v>
      </c>
      <c r="AQ132" s="170">
        <v>9.52</v>
      </c>
      <c r="AR132" s="170">
        <v>1.66</v>
      </c>
      <c r="AS132" s="166" t="s">
        <v>392</v>
      </c>
      <c r="AT132" s="166" t="s">
        <v>392</v>
      </c>
      <c r="AU132" s="166" t="s">
        <v>392</v>
      </c>
      <c r="AV132" s="179">
        <v>0.80300000000000005</v>
      </c>
      <c r="AW132" s="166">
        <v>3950</v>
      </c>
      <c r="AX132" s="166" t="s">
        <v>392</v>
      </c>
      <c r="AY132" s="168">
        <v>41</v>
      </c>
      <c r="AZ132" s="168">
        <v>35.9</v>
      </c>
      <c r="BA132" s="177" t="s">
        <v>392</v>
      </c>
      <c r="BB132" s="166" t="s">
        <v>392</v>
      </c>
      <c r="BC132" s="168">
        <v>16.899999999999999</v>
      </c>
      <c r="BD132" s="168">
        <v>52.3</v>
      </c>
      <c r="BE132" s="166" t="s">
        <v>392</v>
      </c>
      <c r="BF132" s="166" t="s">
        <v>392</v>
      </c>
      <c r="BG132" s="166" t="s">
        <v>392</v>
      </c>
      <c r="BH132" s="166" t="s">
        <v>392</v>
      </c>
      <c r="BI132" s="166" t="s">
        <v>392</v>
      </c>
      <c r="BJ132" s="166" t="s">
        <v>392</v>
      </c>
      <c r="BK132" s="166" t="s">
        <v>392</v>
      </c>
      <c r="BL132" s="166" t="s">
        <v>392</v>
      </c>
      <c r="BM132" s="166" t="s">
        <v>392</v>
      </c>
      <c r="BN132" s="166" t="s">
        <v>392</v>
      </c>
      <c r="BO132" s="166" t="s">
        <v>392</v>
      </c>
      <c r="BP132" s="166" t="s">
        <v>392</v>
      </c>
      <c r="BQ132" s="166" t="s">
        <v>392</v>
      </c>
      <c r="BR132" s="166" t="s">
        <v>392</v>
      </c>
      <c r="BS132" s="166" t="s">
        <v>392</v>
      </c>
      <c r="BT132" s="166" t="s">
        <v>392</v>
      </c>
      <c r="BU132" s="166" t="s">
        <v>392</v>
      </c>
      <c r="BV132" s="177">
        <v>2.0499999999999998</v>
      </c>
      <c r="BW132" s="168">
        <v>20.2</v>
      </c>
      <c r="BX132" s="177">
        <v>64.099999999999994</v>
      </c>
      <c r="BY132" s="177">
        <v>72.2</v>
      </c>
      <c r="BZ132" s="166" t="s">
        <v>648</v>
      </c>
      <c r="CA132" s="166" t="s">
        <v>648</v>
      </c>
      <c r="CB132" s="168">
        <v>72</v>
      </c>
      <c r="CC132" s="177">
        <v>9100</v>
      </c>
      <c r="CD132" s="166">
        <v>523</v>
      </c>
      <c r="CE132" s="177">
        <v>524</v>
      </c>
      <c r="CF132" s="166" t="s">
        <v>392</v>
      </c>
      <c r="CG132" s="166" t="s">
        <v>392</v>
      </c>
      <c r="CH132" s="166" t="s">
        <v>392</v>
      </c>
      <c r="CI132" s="166">
        <v>207</v>
      </c>
      <c r="CJ132" s="177">
        <v>206</v>
      </c>
      <c r="CK132" s="169" t="s">
        <v>392</v>
      </c>
      <c r="CL132" s="166" t="s">
        <v>392</v>
      </c>
      <c r="CM132" s="166" t="s">
        <v>392</v>
      </c>
      <c r="CN132" s="170">
        <v>8.89</v>
      </c>
      <c r="CO132" s="177">
        <v>9.52</v>
      </c>
      <c r="CP132" s="177">
        <v>4.76</v>
      </c>
      <c r="CQ132" s="168">
        <v>10.9</v>
      </c>
      <c r="CR132" s="168">
        <v>11.1</v>
      </c>
      <c r="CS132" s="166" t="s">
        <v>392</v>
      </c>
      <c r="CT132" s="166" t="s">
        <v>392</v>
      </c>
      <c r="CU132" s="166" t="s">
        <v>392</v>
      </c>
      <c r="CV132" s="168">
        <v>23.6</v>
      </c>
      <c r="CW132" s="168">
        <v>28.6</v>
      </c>
      <c r="CX132" s="178">
        <v>20.6</v>
      </c>
      <c r="CY132" s="166" t="s">
        <v>392</v>
      </c>
      <c r="CZ132" s="166" t="s">
        <v>392</v>
      </c>
      <c r="DA132" s="166" t="s">
        <v>392</v>
      </c>
      <c r="DB132" s="166" t="s">
        <v>392</v>
      </c>
      <c r="DC132" s="166" t="s">
        <v>392</v>
      </c>
      <c r="DD132" s="176">
        <v>9.4700000000000006</v>
      </c>
      <c r="DE132" s="177" t="s">
        <v>392</v>
      </c>
      <c r="DF132" s="166" t="s">
        <v>392</v>
      </c>
      <c r="DG132" s="168">
        <v>53.6</v>
      </c>
      <c r="DH132" s="166" t="s">
        <v>392</v>
      </c>
      <c r="DI132" s="177" t="s">
        <v>392</v>
      </c>
      <c r="DJ132" s="166">
        <v>399</v>
      </c>
      <c r="DK132" s="166">
        <v>1750</v>
      </c>
      <c r="DL132" s="166">
        <v>1520</v>
      </c>
      <c r="DM132" s="166">
        <v>209</v>
      </c>
      <c r="DN132" s="168">
        <v>16.100000000000001</v>
      </c>
      <c r="DO132" s="166">
        <v>244</v>
      </c>
      <c r="DP132" s="166">
        <v>156</v>
      </c>
      <c r="DQ132" s="168">
        <v>42.2</v>
      </c>
      <c r="DR132" s="166" t="s">
        <v>392</v>
      </c>
      <c r="DS132" s="166" t="s">
        <v>392</v>
      </c>
      <c r="DT132" s="177" t="s">
        <v>392</v>
      </c>
      <c r="DU132" s="166">
        <v>334</v>
      </c>
      <c r="DV132" s="166">
        <v>1060</v>
      </c>
      <c r="DW132" s="166" t="s">
        <v>392</v>
      </c>
      <c r="DX132" s="166">
        <v>26500</v>
      </c>
      <c r="DY132" s="20">
        <v>14.9</v>
      </c>
      <c r="DZ132" s="177" t="s">
        <v>392</v>
      </c>
      <c r="EA132" s="180" t="s">
        <v>392</v>
      </c>
      <c r="EB132" s="166">
        <v>277</v>
      </c>
      <c r="EC132" s="166">
        <v>857</v>
      </c>
      <c r="ED132" s="166" t="s">
        <v>392</v>
      </c>
      <c r="EE132" s="166" t="s">
        <v>392</v>
      </c>
      <c r="EF132" s="166" t="s">
        <v>392</v>
      </c>
      <c r="EG132" s="166" t="s">
        <v>392</v>
      </c>
      <c r="EH132" s="20" t="s">
        <v>392</v>
      </c>
      <c r="EI132" s="166" t="s">
        <v>392</v>
      </c>
      <c r="EJ132" s="166" t="s">
        <v>392</v>
      </c>
      <c r="EK132" s="166" t="s">
        <v>392</v>
      </c>
      <c r="EL132" s="166" t="s">
        <v>392</v>
      </c>
      <c r="EM132" s="166" t="s">
        <v>392</v>
      </c>
      <c r="EN132" s="166" t="s">
        <v>392</v>
      </c>
      <c r="EO132" s="177" t="s">
        <v>392</v>
      </c>
      <c r="EP132" s="177" t="s">
        <v>392</v>
      </c>
      <c r="EQ132" s="177" t="s">
        <v>392</v>
      </c>
      <c r="ER132" s="177" t="s">
        <v>392</v>
      </c>
      <c r="ES132" s="177" t="s">
        <v>392</v>
      </c>
      <c r="ET132" s="177" t="s">
        <v>392</v>
      </c>
      <c r="EU132" s="177">
        <v>52.1</v>
      </c>
      <c r="EV132" s="177">
        <v>513</v>
      </c>
      <c r="EW132" s="177">
        <v>1630</v>
      </c>
      <c r="EX132" s="177">
        <v>1830</v>
      </c>
    </row>
    <row r="133" spans="1:154" x14ac:dyDescent="0.2">
      <c r="A133" s="166" t="s">
        <v>649</v>
      </c>
      <c r="B133" s="167" t="s">
        <v>204</v>
      </c>
      <c r="C133" s="168">
        <v>57</v>
      </c>
      <c r="D133" s="168">
        <v>16.7</v>
      </c>
      <c r="E133" s="168">
        <v>21.1</v>
      </c>
      <c r="F133" s="181">
        <v>21</v>
      </c>
      <c r="G133" s="166" t="s">
        <v>392</v>
      </c>
      <c r="H133" s="166" t="s">
        <v>392</v>
      </c>
      <c r="I133" s="166" t="s">
        <v>392</v>
      </c>
      <c r="J133" s="170">
        <v>6.56</v>
      </c>
      <c r="K133" s="169">
        <v>6.5</v>
      </c>
      <c r="L133" s="169" t="s">
        <v>392</v>
      </c>
      <c r="M133" s="166" t="s">
        <v>392</v>
      </c>
      <c r="N133" s="166" t="s">
        <v>392</v>
      </c>
      <c r="O133" s="179">
        <v>0.40500000000000003</v>
      </c>
      <c r="P133" s="169">
        <v>0.375</v>
      </c>
      <c r="Q133" s="171">
        <v>0.1875</v>
      </c>
      <c r="R133" s="179">
        <v>0.65</v>
      </c>
      <c r="S133" s="172">
        <v>0.625</v>
      </c>
      <c r="T133" s="166" t="s">
        <v>392</v>
      </c>
      <c r="U133" s="166" t="s">
        <v>392</v>
      </c>
      <c r="V133" s="166" t="s">
        <v>392</v>
      </c>
      <c r="W133" s="173">
        <v>1.1499999999999999</v>
      </c>
      <c r="X133" s="174">
        <v>1.3125</v>
      </c>
      <c r="Y133" s="175">
        <v>0.8125</v>
      </c>
      <c r="Z133" s="166" t="s">
        <v>392</v>
      </c>
      <c r="AA133" s="166" t="s">
        <v>392</v>
      </c>
      <c r="AB133" s="166" t="s">
        <v>392</v>
      </c>
      <c r="AC133" s="166" t="s">
        <v>392</v>
      </c>
      <c r="AD133" s="166" t="s">
        <v>392</v>
      </c>
      <c r="AE133" s="176">
        <v>5.04</v>
      </c>
      <c r="AF133" s="166" t="s">
        <v>392</v>
      </c>
      <c r="AG133" s="166" t="s">
        <v>392</v>
      </c>
      <c r="AH133" s="168">
        <v>46.3</v>
      </c>
      <c r="AI133" s="166" t="s">
        <v>392</v>
      </c>
      <c r="AJ133" s="166" t="s">
        <v>392</v>
      </c>
      <c r="AK133" s="166">
        <v>1170</v>
      </c>
      <c r="AL133" s="166">
        <v>129</v>
      </c>
      <c r="AM133" s="166">
        <v>111</v>
      </c>
      <c r="AN133" s="170">
        <v>8.36</v>
      </c>
      <c r="AO133" s="168">
        <v>30.6</v>
      </c>
      <c r="AP133" s="168">
        <v>14.8</v>
      </c>
      <c r="AQ133" s="170">
        <v>9.35</v>
      </c>
      <c r="AR133" s="170">
        <v>1.35</v>
      </c>
      <c r="AS133" s="166" t="s">
        <v>392</v>
      </c>
      <c r="AT133" s="166" t="s">
        <v>392</v>
      </c>
      <c r="AU133" s="166" t="s">
        <v>392</v>
      </c>
      <c r="AV133" s="170">
        <v>1.77</v>
      </c>
      <c r="AW133" s="166">
        <v>3190</v>
      </c>
      <c r="AX133" s="166" t="s">
        <v>392</v>
      </c>
      <c r="AY133" s="168">
        <v>33.5</v>
      </c>
      <c r="AZ133" s="168">
        <v>35.799999999999997</v>
      </c>
      <c r="BA133" s="177" t="s">
        <v>392</v>
      </c>
      <c r="BB133" s="166" t="s">
        <v>392</v>
      </c>
      <c r="BC133" s="168">
        <v>20.5</v>
      </c>
      <c r="BD133" s="168">
        <v>63.4</v>
      </c>
      <c r="BE133" s="166" t="s">
        <v>392</v>
      </c>
      <c r="BF133" s="166" t="s">
        <v>392</v>
      </c>
      <c r="BG133" s="166" t="s">
        <v>392</v>
      </c>
      <c r="BH133" s="166" t="s">
        <v>392</v>
      </c>
      <c r="BI133" s="166" t="s">
        <v>392</v>
      </c>
      <c r="BJ133" s="166" t="s">
        <v>392</v>
      </c>
      <c r="BK133" s="166" t="s">
        <v>392</v>
      </c>
      <c r="BL133" s="166" t="s">
        <v>392</v>
      </c>
      <c r="BM133" s="166" t="s">
        <v>392</v>
      </c>
      <c r="BN133" s="166" t="s">
        <v>392</v>
      </c>
      <c r="BO133" s="166" t="s">
        <v>392</v>
      </c>
      <c r="BP133" s="166" t="s">
        <v>392</v>
      </c>
      <c r="BQ133" s="166" t="s">
        <v>392</v>
      </c>
      <c r="BR133" s="166" t="s">
        <v>392</v>
      </c>
      <c r="BS133" s="166" t="s">
        <v>392</v>
      </c>
      <c r="BT133" s="166" t="s">
        <v>392</v>
      </c>
      <c r="BU133" s="166" t="s">
        <v>392</v>
      </c>
      <c r="BV133" s="177">
        <v>1.68</v>
      </c>
      <c r="BW133" s="168">
        <v>20.5</v>
      </c>
      <c r="BX133" s="177">
        <v>60.2</v>
      </c>
      <c r="BY133" s="177">
        <v>66.8</v>
      </c>
      <c r="BZ133" s="166" t="s">
        <v>650</v>
      </c>
      <c r="CA133" s="166" t="s">
        <v>650</v>
      </c>
      <c r="CB133" s="168">
        <v>85</v>
      </c>
      <c r="CC133" s="177">
        <v>10800</v>
      </c>
      <c r="CD133" s="166">
        <v>536</v>
      </c>
      <c r="CE133" s="177">
        <v>533</v>
      </c>
      <c r="CF133" s="166" t="s">
        <v>392</v>
      </c>
      <c r="CG133" s="166" t="s">
        <v>392</v>
      </c>
      <c r="CH133" s="166" t="s">
        <v>392</v>
      </c>
      <c r="CI133" s="166">
        <v>167</v>
      </c>
      <c r="CJ133" s="177">
        <v>165</v>
      </c>
      <c r="CK133" s="169" t="s">
        <v>392</v>
      </c>
      <c r="CL133" s="166" t="s">
        <v>392</v>
      </c>
      <c r="CM133" s="166" t="s">
        <v>392</v>
      </c>
      <c r="CN133" s="168">
        <v>10.3</v>
      </c>
      <c r="CO133" s="177">
        <v>9.52</v>
      </c>
      <c r="CP133" s="177">
        <v>4.76</v>
      </c>
      <c r="CQ133" s="168">
        <v>16.5</v>
      </c>
      <c r="CR133" s="168">
        <v>15.9</v>
      </c>
      <c r="CS133" s="166" t="s">
        <v>392</v>
      </c>
      <c r="CT133" s="166" t="s">
        <v>392</v>
      </c>
      <c r="CU133" s="166" t="s">
        <v>392</v>
      </c>
      <c r="CV133" s="168">
        <v>29.2</v>
      </c>
      <c r="CW133" s="168">
        <v>33.299999999999997</v>
      </c>
      <c r="CX133" s="178">
        <v>20.6</v>
      </c>
      <c r="CY133" s="166" t="s">
        <v>392</v>
      </c>
      <c r="CZ133" s="166" t="s">
        <v>392</v>
      </c>
      <c r="DA133" s="166" t="s">
        <v>392</v>
      </c>
      <c r="DB133" s="166" t="s">
        <v>392</v>
      </c>
      <c r="DC133" s="166" t="s">
        <v>392</v>
      </c>
      <c r="DD133" s="176">
        <v>5.04</v>
      </c>
      <c r="DE133" s="177" t="s">
        <v>392</v>
      </c>
      <c r="DF133" s="166" t="s">
        <v>392</v>
      </c>
      <c r="DG133" s="168">
        <v>46.3</v>
      </c>
      <c r="DH133" s="166" t="s">
        <v>392</v>
      </c>
      <c r="DI133" s="177" t="s">
        <v>392</v>
      </c>
      <c r="DJ133" s="166">
        <v>487</v>
      </c>
      <c r="DK133" s="166">
        <v>2110</v>
      </c>
      <c r="DL133" s="166">
        <v>1820</v>
      </c>
      <c r="DM133" s="166">
        <v>212</v>
      </c>
      <c r="DN133" s="168">
        <v>12.7</v>
      </c>
      <c r="DO133" s="166">
        <v>243</v>
      </c>
      <c r="DP133" s="166">
        <v>153</v>
      </c>
      <c r="DQ133" s="168">
        <v>34.299999999999997</v>
      </c>
      <c r="DR133" s="166" t="s">
        <v>392</v>
      </c>
      <c r="DS133" s="166" t="s">
        <v>392</v>
      </c>
      <c r="DT133" s="177" t="s">
        <v>392</v>
      </c>
      <c r="DU133" s="166">
        <v>737</v>
      </c>
      <c r="DV133" s="166">
        <v>857</v>
      </c>
      <c r="DW133" s="166" t="s">
        <v>392</v>
      </c>
      <c r="DX133" s="166">
        <v>21600</v>
      </c>
      <c r="DY133" s="20">
        <v>14.9</v>
      </c>
      <c r="DZ133" s="177" t="s">
        <v>392</v>
      </c>
      <c r="EA133" s="180" t="s">
        <v>392</v>
      </c>
      <c r="EB133" s="166">
        <v>336</v>
      </c>
      <c r="EC133" s="166">
        <v>1040</v>
      </c>
      <c r="ED133" s="166" t="s">
        <v>392</v>
      </c>
      <c r="EE133" s="166" t="s">
        <v>392</v>
      </c>
      <c r="EF133" s="166" t="s">
        <v>392</v>
      </c>
      <c r="EG133" s="166" t="s">
        <v>392</v>
      </c>
      <c r="EH133" s="20" t="s">
        <v>392</v>
      </c>
      <c r="EI133" s="166" t="s">
        <v>392</v>
      </c>
      <c r="EJ133" s="166" t="s">
        <v>392</v>
      </c>
      <c r="EK133" s="166" t="s">
        <v>392</v>
      </c>
      <c r="EL133" s="166" t="s">
        <v>392</v>
      </c>
      <c r="EM133" s="166" t="s">
        <v>392</v>
      </c>
      <c r="EN133" s="166" t="s">
        <v>392</v>
      </c>
      <c r="EO133" s="177" t="s">
        <v>392</v>
      </c>
      <c r="EP133" s="177" t="s">
        <v>392</v>
      </c>
      <c r="EQ133" s="177" t="s">
        <v>392</v>
      </c>
      <c r="ER133" s="177" t="s">
        <v>392</v>
      </c>
      <c r="ES133" s="177" t="s">
        <v>392</v>
      </c>
      <c r="ET133" s="177" t="s">
        <v>392</v>
      </c>
      <c r="EU133" s="177">
        <v>42.7</v>
      </c>
      <c r="EV133" s="177">
        <v>521</v>
      </c>
      <c r="EW133" s="177">
        <v>1530</v>
      </c>
      <c r="EX133" s="177">
        <v>1700</v>
      </c>
    </row>
    <row r="134" spans="1:154" x14ac:dyDescent="0.2">
      <c r="A134" s="166" t="s">
        <v>651</v>
      </c>
      <c r="B134" s="167" t="s">
        <v>204</v>
      </c>
      <c r="C134" s="168">
        <v>50</v>
      </c>
      <c r="D134" s="168">
        <v>14.7</v>
      </c>
      <c r="E134" s="168">
        <v>20.8</v>
      </c>
      <c r="F134" s="181">
        <v>20.875</v>
      </c>
      <c r="G134" s="166" t="s">
        <v>392</v>
      </c>
      <c r="H134" s="166" t="s">
        <v>392</v>
      </c>
      <c r="I134" s="166" t="s">
        <v>392</v>
      </c>
      <c r="J134" s="170">
        <v>6.53</v>
      </c>
      <c r="K134" s="169">
        <v>6.5</v>
      </c>
      <c r="L134" s="169" t="s">
        <v>392</v>
      </c>
      <c r="M134" s="166" t="s">
        <v>392</v>
      </c>
      <c r="N134" s="166" t="s">
        <v>392</v>
      </c>
      <c r="O134" s="179">
        <v>0.38</v>
      </c>
      <c r="P134" s="169">
        <v>0.375</v>
      </c>
      <c r="Q134" s="171">
        <v>0.1875</v>
      </c>
      <c r="R134" s="179">
        <v>0.53500000000000003</v>
      </c>
      <c r="S134" s="172">
        <v>0.5625</v>
      </c>
      <c r="T134" s="166" t="s">
        <v>392</v>
      </c>
      <c r="U134" s="166" t="s">
        <v>392</v>
      </c>
      <c r="V134" s="166" t="s">
        <v>392</v>
      </c>
      <c r="W134" s="173">
        <v>1.04</v>
      </c>
      <c r="X134" s="174">
        <v>1.25</v>
      </c>
      <c r="Y134" s="175">
        <v>0.8125</v>
      </c>
      <c r="Z134" s="166" t="s">
        <v>392</v>
      </c>
      <c r="AA134" s="166" t="s">
        <v>392</v>
      </c>
      <c r="AB134" s="166" t="s">
        <v>392</v>
      </c>
      <c r="AC134" s="166" t="s">
        <v>392</v>
      </c>
      <c r="AD134" s="166" t="s">
        <v>392</v>
      </c>
      <c r="AE134" s="176">
        <v>6.1</v>
      </c>
      <c r="AF134" s="166" t="s">
        <v>392</v>
      </c>
      <c r="AG134" s="166" t="s">
        <v>392</v>
      </c>
      <c r="AH134" s="168">
        <v>49.4</v>
      </c>
      <c r="AI134" s="166" t="s">
        <v>392</v>
      </c>
      <c r="AJ134" s="166" t="s">
        <v>392</v>
      </c>
      <c r="AK134" s="166">
        <v>984</v>
      </c>
      <c r="AL134" s="166">
        <v>110</v>
      </c>
      <c r="AM134" s="168">
        <v>94.5</v>
      </c>
      <c r="AN134" s="170">
        <v>8.18</v>
      </c>
      <c r="AO134" s="168">
        <v>24.9</v>
      </c>
      <c r="AP134" s="168">
        <v>12.2</v>
      </c>
      <c r="AQ134" s="170">
        <v>7.64</v>
      </c>
      <c r="AR134" s="170">
        <v>1.3</v>
      </c>
      <c r="AS134" s="166" t="s">
        <v>392</v>
      </c>
      <c r="AT134" s="166" t="s">
        <v>392</v>
      </c>
      <c r="AU134" s="166" t="s">
        <v>392</v>
      </c>
      <c r="AV134" s="170">
        <v>1.1399999999999999</v>
      </c>
      <c r="AW134" s="166">
        <v>2570</v>
      </c>
      <c r="AX134" s="166" t="s">
        <v>392</v>
      </c>
      <c r="AY134" s="168">
        <v>33.1</v>
      </c>
      <c r="AZ134" s="168">
        <v>28.9</v>
      </c>
      <c r="BA134" s="177" t="s">
        <v>392</v>
      </c>
      <c r="BB134" s="166" t="s">
        <v>392</v>
      </c>
      <c r="BC134" s="168">
        <v>16.7</v>
      </c>
      <c r="BD134" s="168">
        <v>53.9</v>
      </c>
      <c r="BE134" s="166" t="s">
        <v>392</v>
      </c>
      <c r="BF134" s="166" t="s">
        <v>392</v>
      </c>
      <c r="BG134" s="166" t="s">
        <v>392</v>
      </c>
      <c r="BH134" s="166" t="s">
        <v>392</v>
      </c>
      <c r="BI134" s="166" t="s">
        <v>392</v>
      </c>
      <c r="BJ134" s="166" t="s">
        <v>392</v>
      </c>
      <c r="BK134" s="166" t="s">
        <v>392</v>
      </c>
      <c r="BL134" s="166" t="s">
        <v>392</v>
      </c>
      <c r="BM134" s="166" t="s">
        <v>392</v>
      </c>
      <c r="BN134" s="166" t="s">
        <v>392</v>
      </c>
      <c r="BO134" s="166" t="s">
        <v>392</v>
      </c>
      <c r="BP134" s="166" t="s">
        <v>392</v>
      </c>
      <c r="BQ134" s="166" t="s">
        <v>392</v>
      </c>
      <c r="BR134" s="166" t="s">
        <v>392</v>
      </c>
      <c r="BS134" s="166" t="s">
        <v>392</v>
      </c>
      <c r="BT134" s="166" t="s">
        <v>392</v>
      </c>
      <c r="BU134" s="166" t="s">
        <v>392</v>
      </c>
      <c r="BV134" s="177">
        <v>1.64</v>
      </c>
      <c r="BW134" s="168">
        <v>20.3</v>
      </c>
      <c r="BX134" s="177">
        <v>59.6</v>
      </c>
      <c r="BY134" s="177">
        <v>66.099999999999994</v>
      </c>
      <c r="BZ134" s="166" t="s">
        <v>652</v>
      </c>
      <c r="CA134" s="166" t="s">
        <v>652</v>
      </c>
      <c r="CB134" s="168">
        <v>74</v>
      </c>
      <c r="CC134" s="177">
        <v>9480</v>
      </c>
      <c r="CD134" s="166">
        <v>528</v>
      </c>
      <c r="CE134" s="177">
        <v>530</v>
      </c>
      <c r="CF134" s="166" t="s">
        <v>392</v>
      </c>
      <c r="CG134" s="166" t="s">
        <v>392</v>
      </c>
      <c r="CH134" s="166" t="s">
        <v>392</v>
      </c>
      <c r="CI134" s="166">
        <v>166</v>
      </c>
      <c r="CJ134" s="177">
        <v>165</v>
      </c>
      <c r="CK134" s="169" t="s">
        <v>392</v>
      </c>
      <c r="CL134" s="166" t="s">
        <v>392</v>
      </c>
      <c r="CM134" s="166" t="s">
        <v>392</v>
      </c>
      <c r="CN134" s="170">
        <v>9.65</v>
      </c>
      <c r="CO134" s="177">
        <v>9.52</v>
      </c>
      <c r="CP134" s="177">
        <v>4.76</v>
      </c>
      <c r="CQ134" s="168">
        <v>13.6</v>
      </c>
      <c r="CR134" s="168">
        <v>14.3</v>
      </c>
      <c r="CS134" s="166" t="s">
        <v>392</v>
      </c>
      <c r="CT134" s="166" t="s">
        <v>392</v>
      </c>
      <c r="CU134" s="166" t="s">
        <v>392</v>
      </c>
      <c r="CV134" s="168">
        <v>26.4</v>
      </c>
      <c r="CW134" s="168">
        <v>31.8</v>
      </c>
      <c r="CX134" s="178">
        <v>20.6</v>
      </c>
      <c r="CY134" s="166" t="s">
        <v>392</v>
      </c>
      <c r="CZ134" s="166" t="s">
        <v>392</v>
      </c>
      <c r="DA134" s="166" t="s">
        <v>392</v>
      </c>
      <c r="DB134" s="166" t="s">
        <v>392</v>
      </c>
      <c r="DC134" s="166" t="s">
        <v>392</v>
      </c>
      <c r="DD134" s="176">
        <v>6.1</v>
      </c>
      <c r="DE134" s="177" t="s">
        <v>392</v>
      </c>
      <c r="DF134" s="166" t="s">
        <v>392</v>
      </c>
      <c r="DG134" s="168">
        <v>49.4</v>
      </c>
      <c r="DH134" s="166" t="s">
        <v>392</v>
      </c>
      <c r="DI134" s="177" t="s">
        <v>392</v>
      </c>
      <c r="DJ134" s="166">
        <v>410</v>
      </c>
      <c r="DK134" s="166">
        <v>1800</v>
      </c>
      <c r="DL134" s="166">
        <v>1550</v>
      </c>
      <c r="DM134" s="166">
        <v>208</v>
      </c>
      <c r="DN134" s="168">
        <v>10.4</v>
      </c>
      <c r="DO134" s="166">
        <v>200</v>
      </c>
      <c r="DP134" s="166">
        <v>125</v>
      </c>
      <c r="DQ134" s="168">
        <v>33</v>
      </c>
      <c r="DR134" s="166" t="s">
        <v>392</v>
      </c>
      <c r="DS134" s="166" t="s">
        <v>392</v>
      </c>
      <c r="DT134" s="177" t="s">
        <v>392</v>
      </c>
      <c r="DU134" s="166">
        <v>475</v>
      </c>
      <c r="DV134" s="166">
        <v>690</v>
      </c>
      <c r="DW134" s="166" t="s">
        <v>392</v>
      </c>
      <c r="DX134" s="166">
        <v>21400</v>
      </c>
      <c r="DY134" s="182">
        <v>12</v>
      </c>
      <c r="DZ134" s="177" t="s">
        <v>392</v>
      </c>
      <c r="EA134" s="180" t="s">
        <v>392</v>
      </c>
      <c r="EB134" s="166">
        <v>274</v>
      </c>
      <c r="EC134" s="166">
        <v>883</v>
      </c>
      <c r="ED134" s="166" t="s">
        <v>392</v>
      </c>
      <c r="EE134" s="166" t="s">
        <v>392</v>
      </c>
      <c r="EF134" s="166" t="s">
        <v>392</v>
      </c>
      <c r="EG134" s="166" t="s">
        <v>392</v>
      </c>
      <c r="EH134" s="20" t="s">
        <v>392</v>
      </c>
      <c r="EI134" s="166" t="s">
        <v>392</v>
      </c>
      <c r="EJ134" s="166" t="s">
        <v>392</v>
      </c>
      <c r="EK134" s="166" t="s">
        <v>392</v>
      </c>
      <c r="EL134" s="166" t="s">
        <v>392</v>
      </c>
      <c r="EM134" s="166" t="s">
        <v>392</v>
      </c>
      <c r="EN134" s="166" t="s">
        <v>392</v>
      </c>
      <c r="EO134" s="177" t="s">
        <v>392</v>
      </c>
      <c r="EP134" s="177" t="s">
        <v>392</v>
      </c>
      <c r="EQ134" s="177" t="s">
        <v>392</v>
      </c>
      <c r="ER134" s="177" t="s">
        <v>392</v>
      </c>
      <c r="ES134" s="177" t="s">
        <v>392</v>
      </c>
      <c r="ET134" s="177" t="s">
        <v>392</v>
      </c>
      <c r="EU134" s="177">
        <v>41.7</v>
      </c>
      <c r="EV134" s="177">
        <v>516</v>
      </c>
      <c r="EW134" s="177">
        <v>1510</v>
      </c>
      <c r="EX134" s="177">
        <v>1680</v>
      </c>
    </row>
    <row r="135" spans="1:154" x14ac:dyDescent="0.2">
      <c r="A135" s="166" t="s">
        <v>653</v>
      </c>
      <c r="B135" s="167" t="s">
        <v>204</v>
      </c>
      <c r="C135" s="168">
        <v>44</v>
      </c>
      <c r="D135" s="168">
        <v>13</v>
      </c>
      <c r="E135" s="168">
        <v>20.7</v>
      </c>
      <c r="F135" s="181">
        <v>20.625</v>
      </c>
      <c r="G135" s="166" t="s">
        <v>392</v>
      </c>
      <c r="H135" s="166" t="s">
        <v>392</v>
      </c>
      <c r="I135" s="166" t="s">
        <v>392</v>
      </c>
      <c r="J135" s="170">
        <v>6.5</v>
      </c>
      <c r="K135" s="169">
        <v>6.5</v>
      </c>
      <c r="L135" s="169" t="s">
        <v>392</v>
      </c>
      <c r="M135" s="166" t="s">
        <v>392</v>
      </c>
      <c r="N135" s="166" t="s">
        <v>392</v>
      </c>
      <c r="O135" s="179">
        <v>0.35</v>
      </c>
      <c r="P135" s="169">
        <v>0.375</v>
      </c>
      <c r="Q135" s="171">
        <v>0.1875</v>
      </c>
      <c r="R135" s="179">
        <v>0.45</v>
      </c>
      <c r="S135" s="172">
        <v>0.4375</v>
      </c>
      <c r="T135" s="166" t="s">
        <v>392</v>
      </c>
      <c r="U135" s="166" t="s">
        <v>392</v>
      </c>
      <c r="V135" s="166" t="s">
        <v>392</v>
      </c>
      <c r="W135" s="184">
        <v>0.95</v>
      </c>
      <c r="X135" s="174">
        <v>1.125</v>
      </c>
      <c r="Y135" s="175">
        <v>0.8125</v>
      </c>
      <c r="Z135" s="166" t="s">
        <v>392</v>
      </c>
      <c r="AA135" s="166" t="s">
        <v>392</v>
      </c>
      <c r="AB135" s="166" t="s">
        <v>392</v>
      </c>
      <c r="AC135" s="166" t="s">
        <v>392</v>
      </c>
      <c r="AD135" s="166" t="s">
        <v>392</v>
      </c>
      <c r="AE135" s="176">
        <v>7.22</v>
      </c>
      <c r="AF135" s="166" t="s">
        <v>392</v>
      </c>
      <c r="AG135" s="166" t="s">
        <v>392</v>
      </c>
      <c r="AH135" s="168">
        <v>53.6</v>
      </c>
      <c r="AI135" s="166" t="s">
        <v>392</v>
      </c>
      <c r="AJ135" s="166" t="s">
        <v>392</v>
      </c>
      <c r="AK135" s="166">
        <v>843</v>
      </c>
      <c r="AL135" s="168">
        <v>95.4</v>
      </c>
      <c r="AM135" s="168">
        <v>81.599999999999994</v>
      </c>
      <c r="AN135" s="170">
        <v>8.06</v>
      </c>
      <c r="AO135" s="168">
        <v>20.7</v>
      </c>
      <c r="AP135" s="168">
        <v>10.199999999999999</v>
      </c>
      <c r="AQ135" s="170">
        <v>6.37</v>
      </c>
      <c r="AR135" s="170">
        <v>1.26</v>
      </c>
      <c r="AS135" s="166" t="s">
        <v>392</v>
      </c>
      <c r="AT135" s="166" t="s">
        <v>392</v>
      </c>
      <c r="AU135" s="166" t="s">
        <v>392</v>
      </c>
      <c r="AV135" s="179">
        <v>0.77</v>
      </c>
      <c r="AW135" s="166">
        <v>2110</v>
      </c>
      <c r="AX135" s="166" t="s">
        <v>392</v>
      </c>
      <c r="AY135" s="168">
        <v>32.9</v>
      </c>
      <c r="AZ135" s="168">
        <v>24.1</v>
      </c>
      <c r="BA135" s="177" t="s">
        <v>392</v>
      </c>
      <c r="BB135" s="166" t="s">
        <v>392</v>
      </c>
      <c r="BC135" s="168">
        <v>14</v>
      </c>
      <c r="BD135" s="168">
        <v>46.8</v>
      </c>
      <c r="BE135" s="166" t="s">
        <v>392</v>
      </c>
      <c r="BF135" s="166" t="s">
        <v>392</v>
      </c>
      <c r="BG135" s="166" t="s">
        <v>392</v>
      </c>
      <c r="BH135" s="166" t="s">
        <v>392</v>
      </c>
      <c r="BI135" s="166" t="s">
        <v>392</v>
      </c>
      <c r="BJ135" s="166" t="s">
        <v>392</v>
      </c>
      <c r="BK135" s="166" t="s">
        <v>392</v>
      </c>
      <c r="BL135" s="166" t="s">
        <v>392</v>
      </c>
      <c r="BM135" s="166" t="s">
        <v>392</v>
      </c>
      <c r="BN135" s="166" t="s">
        <v>392</v>
      </c>
      <c r="BO135" s="166" t="s">
        <v>392</v>
      </c>
      <c r="BP135" s="166" t="s">
        <v>392</v>
      </c>
      <c r="BQ135" s="166" t="s">
        <v>392</v>
      </c>
      <c r="BR135" s="166" t="s">
        <v>392</v>
      </c>
      <c r="BS135" s="166" t="s">
        <v>392</v>
      </c>
      <c r="BT135" s="166" t="s">
        <v>392</v>
      </c>
      <c r="BU135" s="166" t="s">
        <v>392</v>
      </c>
      <c r="BV135" s="170">
        <v>1.6</v>
      </c>
      <c r="BW135" s="166">
        <v>20.3</v>
      </c>
      <c r="BX135" s="177">
        <v>59.3</v>
      </c>
      <c r="BY135" s="177">
        <v>65.8</v>
      </c>
      <c r="BZ135" s="166" t="s">
        <v>654</v>
      </c>
      <c r="CA135" s="166" t="s">
        <v>654</v>
      </c>
      <c r="CB135" s="168">
        <v>66</v>
      </c>
      <c r="CC135" s="177">
        <v>8390</v>
      </c>
      <c r="CD135" s="166">
        <v>526</v>
      </c>
      <c r="CE135" s="177">
        <v>524</v>
      </c>
      <c r="CF135" s="166" t="s">
        <v>392</v>
      </c>
      <c r="CG135" s="166" t="s">
        <v>392</v>
      </c>
      <c r="CH135" s="166" t="s">
        <v>392</v>
      </c>
      <c r="CI135" s="166">
        <v>165</v>
      </c>
      <c r="CJ135" s="177">
        <v>165</v>
      </c>
      <c r="CK135" s="169" t="s">
        <v>392</v>
      </c>
      <c r="CL135" s="166" t="s">
        <v>392</v>
      </c>
      <c r="CM135" s="166" t="s">
        <v>392</v>
      </c>
      <c r="CN135" s="170">
        <v>8.89</v>
      </c>
      <c r="CO135" s="177">
        <v>9.52</v>
      </c>
      <c r="CP135" s="177">
        <v>4.76</v>
      </c>
      <c r="CQ135" s="168">
        <v>11.4</v>
      </c>
      <c r="CR135" s="168">
        <v>11.1</v>
      </c>
      <c r="CS135" s="166" t="s">
        <v>392</v>
      </c>
      <c r="CT135" s="166" t="s">
        <v>392</v>
      </c>
      <c r="CU135" s="166" t="s">
        <v>392</v>
      </c>
      <c r="CV135" s="168">
        <v>24.1</v>
      </c>
      <c r="CW135" s="168">
        <v>28.6</v>
      </c>
      <c r="CX135" s="178">
        <v>20.6</v>
      </c>
      <c r="CY135" s="166" t="s">
        <v>392</v>
      </c>
      <c r="CZ135" s="166" t="s">
        <v>392</v>
      </c>
      <c r="DA135" s="166" t="s">
        <v>392</v>
      </c>
      <c r="DB135" s="166" t="s">
        <v>392</v>
      </c>
      <c r="DC135" s="166" t="s">
        <v>392</v>
      </c>
      <c r="DD135" s="176">
        <v>7.22</v>
      </c>
      <c r="DE135" s="177" t="s">
        <v>392</v>
      </c>
      <c r="DF135" s="166" t="s">
        <v>392</v>
      </c>
      <c r="DG135" s="168">
        <v>53.6</v>
      </c>
      <c r="DH135" s="166" t="s">
        <v>392</v>
      </c>
      <c r="DI135" s="177" t="s">
        <v>392</v>
      </c>
      <c r="DJ135" s="166">
        <v>351</v>
      </c>
      <c r="DK135" s="166">
        <v>1560</v>
      </c>
      <c r="DL135" s="166">
        <v>1340</v>
      </c>
      <c r="DM135" s="166">
        <v>205</v>
      </c>
      <c r="DN135" s="170">
        <v>8.6199999999999992</v>
      </c>
      <c r="DO135" s="166">
        <v>167</v>
      </c>
      <c r="DP135" s="166">
        <v>104</v>
      </c>
      <c r="DQ135" s="168">
        <v>32</v>
      </c>
      <c r="DR135" s="166" t="s">
        <v>392</v>
      </c>
      <c r="DS135" s="166" t="s">
        <v>392</v>
      </c>
      <c r="DT135" s="177" t="s">
        <v>392</v>
      </c>
      <c r="DU135" s="166">
        <v>320</v>
      </c>
      <c r="DV135" s="166">
        <v>567</v>
      </c>
      <c r="DW135" s="166" t="s">
        <v>392</v>
      </c>
      <c r="DX135" s="166">
        <v>21200</v>
      </c>
      <c r="DY135" s="182">
        <v>10</v>
      </c>
      <c r="DZ135" s="177" t="s">
        <v>392</v>
      </c>
      <c r="EA135" s="180" t="s">
        <v>392</v>
      </c>
      <c r="EB135" s="166">
        <v>229</v>
      </c>
      <c r="EC135" s="166">
        <v>767</v>
      </c>
      <c r="ED135" s="166" t="s">
        <v>392</v>
      </c>
      <c r="EE135" s="166" t="s">
        <v>392</v>
      </c>
      <c r="EF135" s="166" t="s">
        <v>392</v>
      </c>
      <c r="EG135" s="166" t="s">
        <v>392</v>
      </c>
      <c r="EH135" s="20" t="s">
        <v>392</v>
      </c>
      <c r="EI135" s="166" t="s">
        <v>392</v>
      </c>
      <c r="EJ135" s="166" t="s">
        <v>392</v>
      </c>
      <c r="EK135" s="166" t="s">
        <v>392</v>
      </c>
      <c r="EL135" s="166" t="s">
        <v>392</v>
      </c>
      <c r="EM135" s="166" t="s">
        <v>392</v>
      </c>
      <c r="EN135" s="166" t="s">
        <v>392</v>
      </c>
      <c r="EO135" s="177" t="s">
        <v>392</v>
      </c>
      <c r="EP135" s="177" t="s">
        <v>392</v>
      </c>
      <c r="EQ135" s="177" t="s">
        <v>392</v>
      </c>
      <c r="ER135" s="177" t="s">
        <v>392</v>
      </c>
      <c r="ES135" s="177" t="s">
        <v>392</v>
      </c>
      <c r="ET135" s="177" t="s">
        <v>392</v>
      </c>
      <c r="EU135" s="177">
        <v>40.6</v>
      </c>
      <c r="EV135" s="177">
        <v>516</v>
      </c>
      <c r="EW135" s="177">
        <v>1510</v>
      </c>
      <c r="EX135" s="177">
        <v>1670</v>
      </c>
    </row>
    <row r="136" spans="1:154" x14ac:dyDescent="0.2">
      <c r="A136" s="167" t="s">
        <v>655</v>
      </c>
      <c r="B136" s="167" t="s">
        <v>401</v>
      </c>
      <c r="C136" s="166">
        <v>311</v>
      </c>
      <c r="D136" s="168">
        <v>91.6</v>
      </c>
      <c r="E136" s="168">
        <v>22.3</v>
      </c>
      <c r="F136" s="169">
        <v>22.375</v>
      </c>
      <c r="G136" s="166" t="s">
        <v>392</v>
      </c>
      <c r="H136" s="166" t="s">
        <v>392</v>
      </c>
      <c r="I136" s="166" t="s">
        <v>392</v>
      </c>
      <c r="J136" s="168">
        <v>12</v>
      </c>
      <c r="K136" s="169">
        <v>12</v>
      </c>
      <c r="L136" s="169" t="s">
        <v>392</v>
      </c>
      <c r="M136" s="166" t="s">
        <v>392</v>
      </c>
      <c r="N136" s="166" t="s">
        <v>392</v>
      </c>
      <c r="O136" s="170">
        <v>1.52</v>
      </c>
      <c r="P136" s="169">
        <v>1.5</v>
      </c>
      <c r="Q136" s="171">
        <v>0.75</v>
      </c>
      <c r="R136" s="170">
        <v>2.74</v>
      </c>
      <c r="S136" s="172">
        <v>2.75</v>
      </c>
      <c r="T136" s="166" t="s">
        <v>392</v>
      </c>
      <c r="U136" s="166" t="s">
        <v>392</v>
      </c>
      <c r="V136" s="166" t="s">
        <v>392</v>
      </c>
      <c r="W136" s="173">
        <v>3.24</v>
      </c>
      <c r="X136" s="174">
        <v>3.4375</v>
      </c>
      <c r="Y136" s="175">
        <v>1.375</v>
      </c>
      <c r="Z136" s="166" t="s">
        <v>392</v>
      </c>
      <c r="AA136" s="166" t="s">
        <v>392</v>
      </c>
      <c r="AB136" s="166" t="s">
        <v>392</v>
      </c>
      <c r="AC136" s="166" t="s">
        <v>392</v>
      </c>
      <c r="AD136" s="166" t="s">
        <v>392</v>
      </c>
      <c r="AE136" s="176">
        <v>2.19</v>
      </c>
      <c r="AF136" s="166" t="s">
        <v>392</v>
      </c>
      <c r="AG136" s="166" t="s">
        <v>392</v>
      </c>
      <c r="AH136" s="168">
        <v>10.4</v>
      </c>
      <c r="AI136" s="166" t="s">
        <v>392</v>
      </c>
      <c r="AJ136" s="166" t="s">
        <v>392</v>
      </c>
      <c r="AK136" s="166">
        <v>6970</v>
      </c>
      <c r="AL136" s="166">
        <v>754</v>
      </c>
      <c r="AM136" s="166">
        <v>624</v>
      </c>
      <c r="AN136" s="170">
        <v>8.7200000000000006</v>
      </c>
      <c r="AO136" s="166">
        <v>795</v>
      </c>
      <c r="AP136" s="166">
        <v>207</v>
      </c>
      <c r="AQ136" s="166">
        <v>132</v>
      </c>
      <c r="AR136" s="170">
        <v>2.95</v>
      </c>
      <c r="AS136" s="166" t="s">
        <v>392</v>
      </c>
      <c r="AT136" s="166" t="s">
        <v>392</v>
      </c>
      <c r="AU136" s="166" t="s">
        <v>392</v>
      </c>
      <c r="AV136" s="166">
        <v>176</v>
      </c>
      <c r="AW136" s="166">
        <v>76200</v>
      </c>
      <c r="AX136" s="166" t="s">
        <v>392</v>
      </c>
      <c r="AY136" s="168">
        <v>58.7</v>
      </c>
      <c r="AZ136" s="177">
        <v>482</v>
      </c>
      <c r="BA136" s="177" t="s">
        <v>392</v>
      </c>
      <c r="BB136" s="166" t="s">
        <v>392</v>
      </c>
      <c r="BC136" s="166">
        <v>140</v>
      </c>
      <c r="BD136" s="166">
        <v>375</v>
      </c>
      <c r="BE136" s="166" t="s">
        <v>392</v>
      </c>
      <c r="BF136" s="166" t="s">
        <v>392</v>
      </c>
      <c r="BG136" s="166" t="s">
        <v>392</v>
      </c>
      <c r="BH136" s="166" t="s">
        <v>392</v>
      </c>
      <c r="BI136" s="166" t="s">
        <v>392</v>
      </c>
      <c r="BJ136" s="166" t="s">
        <v>392</v>
      </c>
      <c r="BK136" s="166" t="s">
        <v>392</v>
      </c>
      <c r="BL136" s="166" t="s">
        <v>392</v>
      </c>
      <c r="BM136" s="166" t="s">
        <v>392</v>
      </c>
      <c r="BN136" s="166" t="s">
        <v>392</v>
      </c>
      <c r="BO136" s="166" t="s">
        <v>392</v>
      </c>
      <c r="BP136" s="166" t="s">
        <v>392</v>
      </c>
      <c r="BQ136" s="166" t="s">
        <v>392</v>
      </c>
      <c r="BR136" s="166" t="s">
        <v>392</v>
      </c>
      <c r="BS136" s="166" t="s">
        <v>392</v>
      </c>
      <c r="BT136" s="166" t="s">
        <v>392</v>
      </c>
      <c r="BU136" s="166" t="s">
        <v>392</v>
      </c>
      <c r="BV136" s="166">
        <v>3.53</v>
      </c>
      <c r="BW136" s="166">
        <v>19.600000000000001</v>
      </c>
      <c r="BX136" s="177">
        <v>76.7</v>
      </c>
      <c r="BY136" s="177">
        <v>88.7</v>
      </c>
      <c r="BZ136" s="166" t="s">
        <v>656</v>
      </c>
      <c r="CA136" s="166" t="s">
        <v>656</v>
      </c>
      <c r="CB136" s="166">
        <v>464</v>
      </c>
      <c r="CC136" s="177">
        <v>59100</v>
      </c>
      <c r="CD136" s="166">
        <v>566</v>
      </c>
      <c r="CE136" s="177">
        <v>568</v>
      </c>
      <c r="CF136" s="166" t="s">
        <v>392</v>
      </c>
      <c r="CG136" s="166" t="s">
        <v>392</v>
      </c>
      <c r="CH136" s="166" t="s">
        <v>392</v>
      </c>
      <c r="CI136" s="166">
        <v>305</v>
      </c>
      <c r="CJ136" s="177">
        <v>305</v>
      </c>
      <c r="CK136" s="169" t="s">
        <v>392</v>
      </c>
      <c r="CL136" s="166" t="s">
        <v>392</v>
      </c>
      <c r="CM136" s="166" t="s">
        <v>392</v>
      </c>
      <c r="CN136" s="168">
        <v>38.6</v>
      </c>
      <c r="CO136" s="177">
        <v>38.1</v>
      </c>
      <c r="CP136" s="168">
        <v>19</v>
      </c>
      <c r="CQ136" s="168">
        <v>69.599999999999994</v>
      </c>
      <c r="CR136" s="168">
        <v>69.8</v>
      </c>
      <c r="CS136" s="166" t="s">
        <v>392</v>
      </c>
      <c r="CT136" s="166" t="s">
        <v>392</v>
      </c>
      <c r="CU136" s="166" t="s">
        <v>392</v>
      </c>
      <c r="CV136" s="168">
        <v>82.3</v>
      </c>
      <c r="CW136" s="168">
        <v>87.3</v>
      </c>
      <c r="CX136" s="178">
        <v>34.9</v>
      </c>
      <c r="CY136" s="166" t="s">
        <v>392</v>
      </c>
      <c r="CZ136" s="166" t="s">
        <v>392</v>
      </c>
      <c r="DA136" s="166" t="s">
        <v>392</v>
      </c>
      <c r="DB136" s="166" t="s">
        <v>392</v>
      </c>
      <c r="DC136" s="166" t="s">
        <v>392</v>
      </c>
      <c r="DD136" s="176">
        <v>2.19</v>
      </c>
      <c r="DE136" s="177" t="s">
        <v>392</v>
      </c>
      <c r="DF136" s="166" t="s">
        <v>392</v>
      </c>
      <c r="DG136" s="168">
        <v>10.4</v>
      </c>
      <c r="DH136" s="166" t="s">
        <v>392</v>
      </c>
      <c r="DI136" s="177" t="s">
        <v>392</v>
      </c>
      <c r="DJ136" s="166">
        <v>2900</v>
      </c>
      <c r="DK136" s="166">
        <v>12400</v>
      </c>
      <c r="DL136" s="166">
        <v>10200</v>
      </c>
      <c r="DM136" s="166">
        <v>221</v>
      </c>
      <c r="DN136" s="166">
        <v>331</v>
      </c>
      <c r="DO136" s="166">
        <v>3390</v>
      </c>
      <c r="DP136" s="166">
        <v>2160</v>
      </c>
      <c r="DQ136" s="168">
        <v>74.900000000000006</v>
      </c>
      <c r="DR136" s="166" t="s">
        <v>392</v>
      </c>
      <c r="DS136" s="166" t="s">
        <v>392</v>
      </c>
      <c r="DT136" s="177" t="s">
        <v>392</v>
      </c>
      <c r="DU136" s="166">
        <v>73300</v>
      </c>
      <c r="DV136" s="166">
        <v>20500</v>
      </c>
      <c r="DW136" s="166" t="s">
        <v>392</v>
      </c>
      <c r="DX136" s="166">
        <v>37900</v>
      </c>
      <c r="DY136" s="177">
        <v>201</v>
      </c>
      <c r="DZ136" s="177" t="s">
        <v>392</v>
      </c>
      <c r="EA136" s="180" t="s">
        <v>392</v>
      </c>
      <c r="EB136" s="166">
        <v>2290</v>
      </c>
      <c r="EC136" s="166">
        <v>6150</v>
      </c>
      <c r="ED136" s="166" t="s">
        <v>392</v>
      </c>
      <c r="EE136" s="166" t="s">
        <v>392</v>
      </c>
      <c r="EF136" s="166" t="s">
        <v>392</v>
      </c>
      <c r="EG136" s="166" t="s">
        <v>392</v>
      </c>
      <c r="EH136" s="177" t="s">
        <v>392</v>
      </c>
      <c r="EI136" s="166" t="s">
        <v>392</v>
      </c>
      <c r="EJ136" s="166" t="s">
        <v>392</v>
      </c>
      <c r="EK136" s="166" t="s">
        <v>392</v>
      </c>
      <c r="EL136" s="166" t="s">
        <v>392</v>
      </c>
      <c r="EM136" s="166" t="s">
        <v>392</v>
      </c>
      <c r="EN136" s="166" t="s">
        <v>392</v>
      </c>
      <c r="EO136" s="177" t="s">
        <v>392</v>
      </c>
      <c r="EP136" s="177" t="s">
        <v>392</v>
      </c>
      <c r="EQ136" s="177" t="s">
        <v>392</v>
      </c>
      <c r="ER136" s="177" t="s">
        <v>392</v>
      </c>
      <c r="ES136" s="177" t="s">
        <v>392</v>
      </c>
      <c r="ET136" s="177" t="s">
        <v>392</v>
      </c>
      <c r="EU136" s="177">
        <v>89.7</v>
      </c>
      <c r="EV136" s="177">
        <v>498</v>
      </c>
      <c r="EW136" s="177">
        <v>1950</v>
      </c>
      <c r="EX136" s="177">
        <v>2250</v>
      </c>
    </row>
    <row r="137" spans="1:154" x14ac:dyDescent="0.2">
      <c r="A137" s="167" t="s">
        <v>657</v>
      </c>
      <c r="B137" s="167" t="s">
        <v>401</v>
      </c>
      <c r="C137" s="166">
        <v>283</v>
      </c>
      <c r="D137" s="168">
        <v>83.3</v>
      </c>
      <c r="E137" s="168">
        <v>21.9</v>
      </c>
      <c r="F137" s="169">
        <v>21.875</v>
      </c>
      <c r="G137" s="166" t="s">
        <v>392</v>
      </c>
      <c r="H137" s="166" t="s">
        <v>392</v>
      </c>
      <c r="I137" s="166" t="s">
        <v>392</v>
      </c>
      <c r="J137" s="168">
        <v>11.9</v>
      </c>
      <c r="K137" s="169">
        <v>11.875</v>
      </c>
      <c r="L137" s="169" t="s">
        <v>392</v>
      </c>
      <c r="M137" s="166" t="s">
        <v>392</v>
      </c>
      <c r="N137" s="166" t="s">
        <v>392</v>
      </c>
      <c r="O137" s="170">
        <v>1.4</v>
      </c>
      <c r="P137" s="169">
        <v>1.375</v>
      </c>
      <c r="Q137" s="171">
        <v>0.6875</v>
      </c>
      <c r="R137" s="170">
        <v>2.5</v>
      </c>
      <c r="S137" s="172">
        <v>2.5</v>
      </c>
      <c r="T137" s="166" t="s">
        <v>392</v>
      </c>
      <c r="U137" s="166" t="s">
        <v>392</v>
      </c>
      <c r="V137" s="166" t="s">
        <v>392</v>
      </c>
      <c r="W137" s="173">
        <v>3</v>
      </c>
      <c r="X137" s="174">
        <v>3.1875</v>
      </c>
      <c r="Y137" s="175">
        <v>1.3125</v>
      </c>
      <c r="Z137" s="166" t="s">
        <v>392</v>
      </c>
      <c r="AA137" s="166" t="s">
        <v>392</v>
      </c>
      <c r="AB137" s="166" t="s">
        <v>392</v>
      </c>
      <c r="AC137" s="166" t="s">
        <v>392</v>
      </c>
      <c r="AD137" s="166" t="s">
        <v>392</v>
      </c>
      <c r="AE137" s="176">
        <v>2.38</v>
      </c>
      <c r="AF137" s="166" t="s">
        <v>392</v>
      </c>
      <c r="AG137" s="166" t="s">
        <v>392</v>
      </c>
      <c r="AH137" s="168">
        <v>11.3</v>
      </c>
      <c r="AI137" s="166" t="s">
        <v>392</v>
      </c>
      <c r="AJ137" s="166" t="s">
        <v>392</v>
      </c>
      <c r="AK137" s="166">
        <v>6170</v>
      </c>
      <c r="AL137" s="166">
        <v>676</v>
      </c>
      <c r="AM137" s="166">
        <v>565</v>
      </c>
      <c r="AN137" s="170">
        <v>8.61</v>
      </c>
      <c r="AO137" s="166">
        <v>704</v>
      </c>
      <c r="AP137" s="166">
        <v>185</v>
      </c>
      <c r="AQ137" s="166">
        <v>118</v>
      </c>
      <c r="AR137" s="170">
        <v>2.91</v>
      </c>
      <c r="AS137" s="166" t="s">
        <v>392</v>
      </c>
      <c r="AT137" s="166" t="s">
        <v>392</v>
      </c>
      <c r="AU137" s="166" t="s">
        <v>392</v>
      </c>
      <c r="AV137" s="166">
        <v>134</v>
      </c>
      <c r="AW137" s="166">
        <v>65900</v>
      </c>
      <c r="AX137" s="166" t="s">
        <v>392</v>
      </c>
      <c r="AY137" s="168">
        <v>57.7</v>
      </c>
      <c r="AZ137" s="177">
        <v>429</v>
      </c>
      <c r="BA137" s="177" t="s">
        <v>392</v>
      </c>
      <c r="BB137" s="166" t="s">
        <v>392</v>
      </c>
      <c r="BC137" s="166">
        <v>127</v>
      </c>
      <c r="BD137" s="166">
        <v>339</v>
      </c>
      <c r="BE137" s="166" t="s">
        <v>392</v>
      </c>
      <c r="BF137" s="166" t="s">
        <v>392</v>
      </c>
      <c r="BG137" s="166" t="s">
        <v>392</v>
      </c>
      <c r="BH137" s="166" t="s">
        <v>392</v>
      </c>
      <c r="BI137" s="166" t="s">
        <v>392</v>
      </c>
      <c r="BJ137" s="166" t="s">
        <v>392</v>
      </c>
      <c r="BK137" s="166" t="s">
        <v>392</v>
      </c>
      <c r="BL137" s="166" t="s">
        <v>392</v>
      </c>
      <c r="BM137" s="166" t="s">
        <v>392</v>
      </c>
      <c r="BN137" s="166" t="s">
        <v>392</v>
      </c>
      <c r="BO137" s="166" t="s">
        <v>392</v>
      </c>
      <c r="BP137" s="166" t="s">
        <v>392</v>
      </c>
      <c r="BQ137" s="166" t="s">
        <v>392</v>
      </c>
      <c r="BR137" s="166" t="s">
        <v>392</v>
      </c>
      <c r="BS137" s="166" t="s">
        <v>392</v>
      </c>
      <c r="BT137" s="166" t="s">
        <v>392</v>
      </c>
      <c r="BU137" s="166" t="s">
        <v>392</v>
      </c>
      <c r="BV137" s="166">
        <v>3.47</v>
      </c>
      <c r="BW137" s="166">
        <v>19.399999999999999</v>
      </c>
      <c r="BX137" s="177">
        <v>75.8</v>
      </c>
      <c r="BY137" s="177">
        <v>87.7</v>
      </c>
      <c r="BZ137" s="166" t="s">
        <v>658</v>
      </c>
      <c r="CA137" s="166" t="s">
        <v>658</v>
      </c>
      <c r="CB137" s="166">
        <v>421</v>
      </c>
      <c r="CC137" s="177">
        <v>53700</v>
      </c>
      <c r="CD137" s="166">
        <v>556</v>
      </c>
      <c r="CE137" s="177">
        <v>556</v>
      </c>
      <c r="CF137" s="166" t="s">
        <v>392</v>
      </c>
      <c r="CG137" s="166" t="s">
        <v>392</v>
      </c>
      <c r="CH137" s="166" t="s">
        <v>392</v>
      </c>
      <c r="CI137" s="166">
        <v>302</v>
      </c>
      <c r="CJ137" s="177">
        <v>302</v>
      </c>
      <c r="CK137" s="169" t="s">
        <v>392</v>
      </c>
      <c r="CL137" s="166" t="s">
        <v>392</v>
      </c>
      <c r="CM137" s="166" t="s">
        <v>392</v>
      </c>
      <c r="CN137" s="168">
        <v>35.6</v>
      </c>
      <c r="CO137" s="177">
        <v>34.9</v>
      </c>
      <c r="CP137" s="177">
        <v>17.5</v>
      </c>
      <c r="CQ137" s="168">
        <v>63.5</v>
      </c>
      <c r="CR137" s="168">
        <v>63.5</v>
      </c>
      <c r="CS137" s="166" t="s">
        <v>392</v>
      </c>
      <c r="CT137" s="166" t="s">
        <v>392</v>
      </c>
      <c r="CU137" s="166" t="s">
        <v>392</v>
      </c>
      <c r="CV137" s="168">
        <v>76.2</v>
      </c>
      <c r="CW137" s="168">
        <v>81</v>
      </c>
      <c r="CX137" s="178">
        <v>33.299999999999997</v>
      </c>
      <c r="CY137" s="166" t="s">
        <v>392</v>
      </c>
      <c r="CZ137" s="166" t="s">
        <v>392</v>
      </c>
      <c r="DA137" s="166" t="s">
        <v>392</v>
      </c>
      <c r="DB137" s="166" t="s">
        <v>392</v>
      </c>
      <c r="DC137" s="166" t="s">
        <v>392</v>
      </c>
      <c r="DD137" s="176">
        <v>2.38</v>
      </c>
      <c r="DE137" s="177" t="s">
        <v>392</v>
      </c>
      <c r="DF137" s="166" t="s">
        <v>392</v>
      </c>
      <c r="DG137" s="168">
        <v>11.3</v>
      </c>
      <c r="DH137" s="166" t="s">
        <v>392</v>
      </c>
      <c r="DI137" s="177" t="s">
        <v>392</v>
      </c>
      <c r="DJ137" s="166">
        <v>2570</v>
      </c>
      <c r="DK137" s="166">
        <v>11100</v>
      </c>
      <c r="DL137" s="166">
        <v>9260</v>
      </c>
      <c r="DM137" s="166">
        <v>219</v>
      </c>
      <c r="DN137" s="166">
        <v>293</v>
      </c>
      <c r="DO137" s="166">
        <v>3030</v>
      </c>
      <c r="DP137" s="166">
        <v>1930</v>
      </c>
      <c r="DQ137" s="168">
        <v>73.900000000000006</v>
      </c>
      <c r="DR137" s="166" t="s">
        <v>392</v>
      </c>
      <c r="DS137" s="166" t="s">
        <v>392</v>
      </c>
      <c r="DT137" s="177" t="s">
        <v>392</v>
      </c>
      <c r="DU137" s="166">
        <v>55800</v>
      </c>
      <c r="DV137" s="166">
        <v>17700</v>
      </c>
      <c r="DW137" s="166" t="s">
        <v>392</v>
      </c>
      <c r="DX137" s="166">
        <v>37200</v>
      </c>
      <c r="DY137" s="177">
        <v>179</v>
      </c>
      <c r="DZ137" s="177" t="s">
        <v>392</v>
      </c>
      <c r="EA137" s="180" t="s">
        <v>392</v>
      </c>
      <c r="EB137" s="166">
        <v>2080</v>
      </c>
      <c r="EC137" s="166">
        <v>5560</v>
      </c>
      <c r="ED137" s="166" t="s">
        <v>392</v>
      </c>
      <c r="EE137" s="166" t="s">
        <v>392</v>
      </c>
      <c r="EF137" s="166" t="s">
        <v>392</v>
      </c>
      <c r="EG137" s="166" t="s">
        <v>392</v>
      </c>
      <c r="EH137" s="177" t="s">
        <v>392</v>
      </c>
      <c r="EI137" s="166" t="s">
        <v>392</v>
      </c>
      <c r="EJ137" s="166" t="s">
        <v>392</v>
      </c>
      <c r="EK137" s="166" t="s">
        <v>392</v>
      </c>
      <c r="EL137" s="166" t="s">
        <v>392</v>
      </c>
      <c r="EM137" s="166" t="s">
        <v>392</v>
      </c>
      <c r="EN137" s="166" t="s">
        <v>392</v>
      </c>
      <c r="EO137" s="177" t="s">
        <v>392</v>
      </c>
      <c r="EP137" s="177" t="s">
        <v>392</v>
      </c>
      <c r="EQ137" s="177" t="s">
        <v>392</v>
      </c>
      <c r="ER137" s="177" t="s">
        <v>392</v>
      </c>
      <c r="ES137" s="177" t="s">
        <v>392</v>
      </c>
      <c r="ET137" s="177" t="s">
        <v>392</v>
      </c>
      <c r="EU137" s="177">
        <v>88.1</v>
      </c>
      <c r="EV137" s="177">
        <v>493</v>
      </c>
      <c r="EW137" s="177">
        <v>1930</v>
      </c>
      <c r="EX137" s="177">
        <v>2230</v>
      </c>
    </row>
    <row r="138" spans="1:154" x14ac:dyDescent="0.2">
      <c r="A138" s="167" t="s">
        <v>659</v>
      </c>
      <c r="B138" s="167" t="s">
        <v>401</v>
      </c>
      <c r="C138" s="166">
        <v>258</v>
      </c>
      <c r="D138" s="168">
        <v>76</v>
      </c>
      <c r="E138" s="168">
        <v>21.5</v>
      </c>
      <c r="F138" s="169">
        <v>21.5</v>
      </c>
      <c r="G138" s="166" t="s">
        <v>392</v>
      </c>
      <c r="H138" s="166" t="s">
        <v>392</v>
      </c>
      <c r="I138" s="166" t="s">
        <v>392</v>
      </c>
      <c r="J138" s="168">
        <v>11.8</v>
      </c>
      <c r="K138" s="169">
        <v>11.75</v>
      </c>
      <c r="L138" s="169" t="s">
        <v>392</v>
      </c>
      <c r="M138" s="166" t="s">
        <v>392</v>
      </c>
      <c r="N138" s="166" t="s">
        <v>392</v>
      </c>
      <c r="O138" s="170">
        <v>1.28</v>
      </c>
      <c r="P138" s="169">
        <v>1.25</v>
      </c>
      <c r="Q138" s="171">
        <v>0.625</v>
      </c>
      <c r="R138" s="170">
        <v>2.2999999999999998</v>
      </c>
      <c r="S138" s="172">
        <v>2.3125</v>
      </c>
      <c r="T138" s="166" t="s">
        <v>392</v>
      </c>
      <c r="U138" s="166" t="s">
        <v>392</v>
      </c>
      <c r="V138" s="166" t="s">
        <v>392</v>
      </c>
      <c r="W138" s="173">
        <v>2.7</v>
      </c>
      <c r="X138" s="174">
        <v>3</v>
      </c>
      <c r="Y138" s="175">
        <v>1.25</v>
      </c>
      <c r="Z138" s="166" t="s">
        <v>392</v>
      </c>
      <c r="AA138" s="166" t="s">
        <v>392</v>
      </c>
      <c r="AB138" s="166" t="s">
        <v>392</v>
      </c>
      <c r="AC138" s="166" t="s">
        <v>392</v>
      </c>
      <c r="AD138" s="166" t="s">
        <v>392</v>
      </c>
      <c r="AE138" s="176">
        <v>2.56</v>
      </c>
      <c r="AF138" s="166" t="s">
        <v>392</v>
      </c>
      <c r="AG138" s="166" t="s">
        <v>392</v>
      </c>
      <c r="AH138" s="168">
        <v>12.5</v>
      </c>
      <c r="AI138" s="166" t="s">
        <v>392</v>
      </c>
      <c r="AJ138" s="166" t="s">
        <v>392</v>
      </c>
      <c r="AK138" s="166">
        <v>5510</v>
      </c>
      <c r="AL138" s="166">
        <v>611</v>
      </c>
      <c r="AM138" s="166">
        <v>514</v>
      </c>
      <c r="AN138" s="170">
        <v>8.5299999999999994</v>
      </c>
      <c r="AO138" s="166">
        <v>628</v>
      </c>
      <c r="AP138" s="166">
        <v>166</v>
      </c>
      <c r="AQ138" s="166">
        <v>107</v>
      </c>
      <c r="AR138" s="170">
        <v>2.88</v>
      </c>
      <c r="AS138" s="166" t="s">
        <v>392</v>
      </c>
      <c r="AT138" s="166" t="s">
        <v>392</v>
      </c>
      <c r="AU138" s="166" t="s">
        <v>392</v>
      </c>
      <c r="AV138" s="166">
        <v>103</v>
      </c>
      <c r="AW138" s="166">
        <v>57600</v>
      </c>
      <c r="AX138" s="166" t="s">
        <v>392</v>
      </c>
      <c r="AY138" s="168">
        <v>56.6</v>
      </c>
      <c r="AZ138" s="177">
        <v>384</v>
      </c>
      <c r="BA138" s="177" t="s">
        <v>392</v>
      </c>
      <c r="BB138" s="166" t="s">
        <v>392</v>
      </c>
      <c r="BC138" s="166">
        <v>116</v>
      </c>
      <c r="BD138" s="166">
        <v>306</v>
      </c>
      <c r="BE138" s="166" t="s">
        <v>392</v>
      </c>
      <c r="BF138" s="166" t="s">
        <v>392</v>
      </c>
      <c r="BG138" s="166" t="s">
        <v>392</v>
      </c>
      <c r="BH138" s="166" t="s">
        <v>392</v>
      </c>
      <c r="BI138" s="166" t="s">
        <v>392</v>
      </c>
      <c r="BJ138" s="166" t="s">
        <v>392</v>
      </c>
      <c r="BK138" s="166" t="s">
        <v>392</v>
      </c>
      <c r="BL138" s="166" t="s">
        <v>392</v>
      </c>
      <c r="BM138" s="166" t="s">
        <v>392</v>
      </c>
      <c r="BN138" s="166" t="s">
        <v>392</v>
      </c>
      <c r="BO138" s="166" t="s">
        <v>392</v>
      </c>
      <c r="BP138" s="166" t="s">
        <v>392</v>
      </c>
      <c r="BQ138" s="166" t="s">
        <v>392</v>
      </c>
      <c r="BR138" s="166" t="s">
        <v>392</v>
      </c>
      <c r="BS138" s="166" t="s">
        <v>392</v>
      </c>
      <c r="BT138" s="166" t="s">
        <v>392</v>
      </c>
      <c r="BU138" s="166" t="s">
        <v>392</v>
      </c>
      <c r="BV138" s="166">
        <v>3.42</v>
      </c>
      <c r="BW138" s="166">
        <v>19.2</v>
      </c>
      <c r="BX138" s="177">
        <v>75.099999999999994</v>
      </c>
      <c r="BY138" s="177">
        <v>86.9</v>
      </c>
      <c r="BZ138" s="166" t="s">
        <v>660</v>
      </c>
      <c r="CA138" s="166" t="s">
        <v>660</v>
      </c>
      <c r="CB138" s="166">
        <v>384</v>
      </c>
      <c r="CC138" s="177">
        <v>49000</v>
      </c>
      <c r="CD138" s="166">
        <v>546</v>
      </c>
      <c r="CE138" s="177">
        <v>546</v>
      </c>
      <c r="CF138" s="166" t="s">
        <v>392</v>
      </c>
      <c r="CG138" s="166" t="s">
        <v>392</v>
      </c>
      <c r="CH138" s="166" t="s">
        <v>392</v>
      </c>
      <c r="CI138" s="166">
        <v>300</v>
      </c>
      <c r="CJ138" s="177">
        <v>298</v>
      </c>
      <c r="CK138" s="169" t="s">
        <v>392</v>
      </c>
      <c r="CL138" s="166" t="s">
        <v>392</v>
      </c>
      <c r="CM138" s="166" t="s">
        <v>392</v>
      </c>
      <c r="CN138" s="168">
        <v>32.5</v>
      </c>
      <c r="CO138" s="177">
        <v>31.8</v>
      </c>
      <c r="CP138" s="177">
        <v>15.9</v>
      </c>
      <c r="CQ138" s="168">
        <v>58.4</v>
      </c>
      <c r="CR138" s="168">
        <v>58.7</v>
      </c>
      <c r="CS138" s="166" t="s">
        <v>392</v>
      </c>
      <c r="CT138" s="166" t="s">
        <v>392</v>
      </c>
      <c r="CU138" s="166" t="s">
        <v>392</v>
      </c>
      <c r="CV138" s="168">
        <v>68.599999999999994</v>
      </c>
      <c r="CW138" s="168">
        <v>76.2</v>
      </c>
      <c r="CX138" s="178">
        <v>31.8</v>
      </c>
      <c r="CY138" s="166" t="s">
        <v>392</v>
      </c>
      <c r="CZ138" s="166" t="s">
        <v>392</v>
      </c>
      <c r="DA138" s="166" t="s">
        <v>392</v>
      </c>
      <c r="DB138" s="166" t="s">
        <v>392</v>
      </c>
      <c r="DC138" s="166" t="s">
        <v>392</v>
      </c>
      <c r="DD138" s="176">
        <v>2.56</v>
      </c>
      <c r="DE138" s="177" t="s">
        <v>392</v>
      </c>
      <c r="DF138" s="166" t="s">
        <v>392</v>
      </c>
      <c r="DG138" s="168">
        <v>12.5</v>
      </c>
      <c r="DH138" s="166" t="s">
        <v>392</v>
      </c>
      <c r="DI138" s="177" t="s">
        <v>392</v>
      </c>
      <c r="DJ138" s="166">
        <v>2290</v>
      </c>
      <c r="DK138" s="166">
        <v>10000</v>
      </c>
      <c r="DL138" s="166">
        <v>8420</v>
      </c>
      <c r="DM138" s="166">
        <v>217</v>
      </c>
      <c r="DN138" s="166">
        <v>261</v>
      </c>
      <c r="DO138" s="166">
        <v>2720</v>
      </c>
      <c r="DP138" s="166">
        <v>1750</v>
      </c>
      <c r="DQ138" s="168">
        <v>73.2</v>
      </c>
      <c r="DR138" s="166" t="s">
        <v>392</v>
      </c>
      <c r="DS138" s="166" t="s">
        <v>392</v>
      </c>
      <c r="DT138" s="177" t="s">
        <v>392</v>
      </c>
      <c r="DU138" s="166">
        <v>42900</v>
      </c>
      <c r="DV138" s="166">
        <v>15500</v>
      </c>
      <c r="DW138" s="166" t="s">
        <v>392</v>
      </c>
      <c r="DX138" s="166">
        <v>36500</v>
      </c>
      <c r="DY138" s="177">
        <v>160</v>
      </c>
      <c r="DZ138" s="177" t="s">
        <v>392</v>
      </c>
      <c r="EA138" s="180" t="s">
        <v>392</v>
      </c>
      <c r="EB138" s="166">
        <v>1900</v>
      </c>
      <c r="EC138" s="166">
        <v>5010</v>
      </c>
      <c r="ED138" s="166" t="s">
        <v>392</v>
      </c>
      <c r="EE138" s="166" t="s">
        <v>392</v>
      </c>
      <c r="EF138" s="166" t="s">
        <v>392</v>
      </c>
      <c r="EG138" s="166" t="s">
        <v>392</v>
      </c>
      <c r="EH138" s="177" t="s">
        <v>392</v>
      </c>
      <c r="EI138" s="166" t="s">
        <v>392</v>
      </c>
      <c r="EJ138" s="166" t="s">
        <v>392</v>
      </c>
      <c r="EK138" s="166" t="s">
        <v>392</v>
      </c>
      <c r="EL138" s="166" t="s">
        <v>392</v>
      </c>
      <c r="EM138" s="166" t="s">
        <v>392</v>
      </c>
      <c r="EN138" s="166" t="s">
        <v>392</v>
      </c>
      <c r="EO138" s="177" t="s">
        <v>392</v>
      </c>
      <c r="EP138" s="177" t="s">
        <v>392</v>
      </c>
      <c r="EQ138" s="177" t="s">
        <v>392</v>
      </c>
      <c r="ER138" s="177" t="s">
        <v>392</v>
      </c>
      <c r="ES138" s="177" t="s">
        <v>392</v>
      </c>
      <c r="ET138" s="177" t="s">
        <v>392</v>
      </c>
      <c r="EU138" s="177">
        <v>86.9</v>
      </c>
      <c r="EV138" s="177">
        <v>488</v>
      </c>
      <c r="EW138" s="177">
        <v>1910</v>
      </c>
      <c r="EX138" s="177">
        <v>2210</v>
      </c>
    </row>
    <row r="139" spans="1:154" x14ac:dyDescent="0.2">
      <c r="A139" s="167" t="s">
        <v>661</v>
      </c>
      <c r="B139" s="167" t="s">
        <v>401</v>
      </c>
      <c r="C139" s="166">
        <v>234</v>
      </c>
      <c r="D139" s="168">
        <v>68.599999999999994</v>
      </c>
      <c r="E139" s="168">
        <v>21.1</v>
      </c>
      <c r="F139" s="169">
        <v>21</v>
      </c>
      <c r="G139" s="166" t="s">
        <v>392</v>
      </c>
      <c r="H139" s="166" t="s">
        <v>392</v>
      </c>
      <c r="I139" s="166" t="s">
        <v>392</v>
      </c>
      <c r="J139" s="168">
        <v>11.7</v>
      </c>
      <c r="K139" s="169">
        <v>11.625</v>
      </c>
      <c r="L139" s="169" t="s">
        <v>392</v>
      </c>
      <c r="M139" s="166" t="s">
        <v>392</v>
      </c>
      <c r="N139" s="166" t="s">
        <v>392</v>
      </c>
      <c r="O139" s="170">
        <v>1.1599999999999999</v>
      </c>
      <c r="P139" s="169">
        <v>1.1875</v>
      </c>
      <c r="Q139" s="171">
        <v>0.625</v>
      </c>
      <c r="R139" s="170">
        <v>2.11</v>
      </c>
      <c r="S139" s="172">
        <v>2.125</v>
      </c>
      <c r="T139" s="166" t="s">
        <v>392</v>
      </c>
      <c r="U139" s="166" t="s">
        <v>392</v>
      </c>
      <c r="V139" s="166" t="s">
        <v>392</v>
      </c>
      <c r="W139" s="173">
        <v>2.5099999999999998</v>
      </c>
      <c r="X139" s="174">
        <v>2.75</v>
      </c>
      <c r="Y139" s="175">
        <v>1.1875</v>
      </c>
      <c r="Z139" s="166" t="s">
        <v>392</v>
      </c>
      <c r="AA139" s="166" t="s">
        <v>392</v>
      </c>
      <c r="AB139" s="166" t="s">
        <v>392</v>
      </c>
      <c r="AC139" s="166" t="s">
        <v>392</v>
      </c>
      <c r="AD139" s="166" t="s">
        <v>392</v>
      </c>
      <c r="AE139" s="176">
        <v>2.76</v>
      </c>
      <c r="AF139" s="166" t="s">
        <v>392</v>
      </c>
      <c r="AG139" s="166" t="s">
        <v>392</v>
      </c>
      <c r="AH139" s="168">
        <v>13.8</v>
      </c>
      <c r="AI139" s="166" t="s">
        <v>392</v>
      </c>
      <c r="AJ139" s="166" t="s">
        <v>392</v>
      </c>
      <c r="AK139" s="166">
        <v>4900</v>
      </c>
      <c r="AL139" s="166">
        <v>549</v>
      </c>
      <c r="AM139" s="166">
        <v>466</v>
      </c>
      <c r="AN139" s="170">
        <v>8.44</v>
      </c>
      <c r="AO139" s="166">
        <v>558</v>
      </c>
      <c r="AP139" s="166">
        <v>149</v>
      </c>
      <c r="AQ139" s="168">
        <v>95.8</v>
      </c>
      <c r="AR139" s="170">
        <v>2.85</v>
      </c>
      <c r="AS139" s="166" t="s">
        <v>392</v>
      </c>
      <c r="AT139" s="166" t="s">
        <v>392</v>
      </c>
      <c r="AU139" s="166" t="s">
        <v>392</v>
      </c>
      <c r="AV139" s="168">
        <v>78.7</v>
      </c>
      <c r="AW139" s="166">
        <v>50100</v>
      </c>
      <c r="AX139" s="166" t="s">
        <v>392</v>
      </c>
      <c r="AY139" s="168">
        <v>55.5</v>
      </c>
      <c r="AZ139" s="177">
        <v>343</v>
      </c>
      <c r="BA139" s="177" t="s">
        <v>392</v>
      </c>
      <c r="BB139" s="166" t="s">
        <v>392</v>
      </c>
      <c r="BC139" s="166">
        <v>106</v>
      </c>
      <c r="BD139" s="166">
        <v>276</v>
      </c>
      <c r="BE139" s="166" t="s">
        <v>392</v>
      </c>
      <c r="BF139" s="166" t="s">
        <v>392</v>
      </c>
      <c r="BG139" s="166" t="s">
        <v>392</v>
      </c>
      <c r="BH139" s="166" t="s">
        <v>392</v>
      </c>
      <c r="BI139" s="166" t="s">
        <v>392</v>
      </c>
      <c r="BJ139" s="166" t="s">
        <v>392</v>
      </c>
      <c r="BK139" s="166" t="s">
        <v>392</v>
      </c>
      <c r="BL139" s="166" t="s">
        <v>392</v>
      </c>
      <c r="BM139" s="166" t="s">
        <v>392</v>
      </c>
      <c r="BN139" s="166" t="s">
        <v>392</v>
      </c>
      <c r="BO139" s="166" t="s">
        <v>392</v>
      </c>
      <c r="BP139" s="166" t="s">
        <v>392</v>
      </c>
      <c r="BQ139" s="166" t="s">
        <v>392</v>
      </c>
      <c r="BR139" s="166" t="s">
        <v>392</v>
      </c>
      <c r="BS139" s="166" t="s">
        <v>392</v>
      </c>
      <c r="BT139" s="166" t="s">
        <v>392</v>
      </c>
      <c r="BU139" s="166" t="s">
        <v>392</v>
      </c>
      <c r="BV139" s="166">
        <v>3.37</v>
      </c>
      <c r="BW139" s="168">
        <v>19</v>
      </c>
      <c r="BX139" s="177">
        <v>74.3</v>
      </c>
      <c r="BY139" s="168">
        <v>86</v>
      </c>
      <c r="BZ139" s="166" t="s">
        <v>662</v>
      </c>
      <c r="CA139" s="166" t="s">
        <v>662</v>
      </c>
      <c r="CB139" s="166">
        <v>349</v>
      </c>
      <c r="CC139" s="177">
        <v>44300</v>
      </c>
      <c r="CD139" s="166">
        <v>536</v>
      </c>
      <c r="CE139" s="177">
        <v>533</v>
      </c>
      <c r="CF139" s="166" t="s">
        <v>392</v>
      </c>
      <c r="CG139" s="166" t="s">
        <v>392</v>
      </c>
      <c r="CH139" s="166" t="s">
        <v>392</v>
      </c>
      <c r="CI139" s="166">
        <v>297</v>
      </c>
      <c r="CJ139" s="177">
        <v>295</v>
      </c>
      <c r="CK139" s="169" t="s">
        <v>392</v>
      </c>
      <c r="CL139" s="166" t="s">
        <v>392</v>
      </c>
      <c r="CM139" s="166" t="s">
        <v>392</v>
      </c>
      <c r="CN139" s="168">
        <v>29.5</v>
      </c>
      <c r="CO139" s="177">
        <v>30.2</v>
      </c>
      <c r="CP139" s="177">
        <v>15.9</v>
      </c>
      <c r="CQ139" s="168">
        <v>53.6</v>
      </c>
      <c r="CR139" s="168">
        <v>54</v>
      </c>
      <c r="CS139" s="166" t="s">
        <v>392</v>
      </c>
      <c r="CT139" s="166" t="s">
        <v>392</v>
      </c>
      <c r="CU139" s="166" t="s">
        <v>392</v>
      </c>
      <c r="CV139" s="168">
        <v>63.8</v>
      </c>
      <c r="CW139" s="168">
        <v>69.900000000000006</v>
      </c>
      <c r="CX139" s="178">
        <v>30.2</v>
      </c>
      <c r="CY139" s="166" t="s">
        <v>392</v>
      </c>
      <c r="CZ139" s="166" t="s">
        <v>392</v>
      </c>
      <c r="DA139" s="166" t="s">
        <v>392</v>
      </c>
      <c r="DB139" s="166" t="s">
        <v>392</v>
      </c>
      <c r="DC139" s="166" t="s">
        <v>392</v>
      </c>
      <c r="DD139" s="176">
        <v>2.76</v>
      </c>
      <c r="DE139" s="177" t="s">
        <v>392</v>
      </c>
      <c r="DF139" s="166" t="s">
        <v>392</v>
      </c>
      <c r="DG139" s="168">
        <v>13.8</v>
      </c>
      <c r="DH139" s="166" t="s">
        <v>392</v>
      </c>
      <c r="DI139" s="177" t="s">
        <v>392</v>
      </c>
      <c r="DJ139" s="166">
        <v>2040</v>
      </c>
      <c r="DK139" s="166">
        <v>9000</v>
      </c>
      <c r="DL139" s="166">
        <v>7640</v>
      </c>
      <c r="DM139" s="166">
        <v>214</v>
      </c>
      <c r="DN139" s="166">
        <v>232</v>
      </c>
      <c r="DO139" s="166">
        <v>2440</v>
      </c>
      <c r="DP139" s="166">
        <v>1570</v>
      </c>
      <c r="DQ139" s="168">
        <v>72.400000000000006</v>
      </c>
      <c r="DR139" s="166" t="s">
        <v>392</v>
      </c>
      <c r="DS139" s="166" t="s">
        <v>392</v>
      </c>
      <c r="DT139" s="177" t="s">
        <v>392</v>
      </c>
      <c r="DU139" s="166">
        <v>32800</v>
      </c>
      <c r="DV139" s="166">
        <v>13500</v>
      </c>
      <c r="DW139" s="166" t="s">
        <v>392</v>
      </c>
      <c r="DX139" s="166">
        <v>35800</v>
      </c>
      <c r="DY139" s="177">
        <v>143</v>
      </c>
      <c r="DZ139" s="177" t="s">
        <v>392</v>
      </c>
      <c r="EA139" s="180" t="s">
        <v>392</v>
      </c>
      <c r="EB139" s="166">
        <v>1740</v>
      </c>
      <c r="EC139" s="166">
        <v>4520</v>
      </c>
      <c r="ED139" s="166" t="s">
        <v>392</v>
      </c>
      <c r="EE139" s="166" t="s">
        <v>392</v>
      </c>
      <c r="EF139" s="166" t="s">
        <v>392</v>
      </c>
      <c r="EG139" s="166" t="s">
        <v>392</v>
      </c>
      <c r="EH139" s="177" t="s">
        <v>392</v>
      </c>
      <c r="EI139" s="166" t="s">
        <v>392</v>
      </c>
      <c r="EJ139" s="166" t="s">
        <v>392</v>
      </c>
      <c r="EK139" s="166" t="s">
        <v>392</v>
      </c>
      <c r="EL139" s="166" t="s">
        <v>392</v>
      </c>
      <c r="EM139" s="166" t="s">
        <v>392</v>
      </c>
      <c r="EN139" s="166" t="s">
        <v>392</v>
      </c>
      <c r="EO139" s="177" t="s">
        <v>392</v>
      </c>
      <c r="EP139" s="177" t="s">
        <v>392</v>
      </c>
      <c r="EQ139" s="177" t="s">
        <v>392</v>
      </c>
      <c r="ER139" s="177" t="s">
        <v>392</v>
      </c>
      <c r="ES139" s="177" t="s">
        <v>392</v>
      </c>
      <c r="ET139" s="177" t="s">
        <v>392</v>
      </c>
      <c r="EU139" s="177">
        <v>85.6</v>
      </c>
      <c r="EV139" s="177">
        <v>483</v>
      </c>
      <c r="EW139" s="177">
        <v>1890</v>
      </c>
      <c r="EX139" s="177">
        <v>2180</v>
      </c>
    </row>
    <row r="140" spans="1:154" x14ac:dyDescent="0.2">
      <c r="A140" s="167" t="s">
        <v>663</v>
      </c>
      <c r="B140" s="167" t="s">
        <v>204</v>
      </c>
      <c r="C140" s="166">
        <v>211</v>
      </c>
      <c r="D140" s="168">
        <v>62.3</v>
      </c>
      <c r="E140" s="168">
        <v>20.7</v>
      </c>
      <c r="F140" s="169">
        <v>20.625</v>
      </c>
      <c r="G140" s="166" t="s">
        <v>392</v>
      </c>
      <c r="H140" s="166" t="s">
        <v>392</v>
      </c>
      <c r="I140" s="166" t="s">
        <v>392</v>
      </c>
      <c r="J140" s="168">
        <v>11.6</v>
      </c>
      <c r="K140" s="169">
        <v>11.5</v>
      </c>
      <c r="L140" s="169" t="s">
        <v>392</v>
      </c>
      <c r="M140" s="166" t="s">
        <v>392</v>
      </c>
      <c r="N140" s="166" t="s">
        <v>392</v>
      </c>
      <c r="O140" s="170">
        <v>1.06</v>
      </c>
      <c r="P140" s="169">
        <v>1.0625</v>
      </c>
      <c r="Q140" s="171">
        <v>0.5625</v>
      </c>
      <c r="R140" s="170">
        <v>1.91</v>
      </c>
      <c r="S140" s="172">
        <v>1.9375</v>
      </c>
      <c r="T140" s="166" t="s">
        <v>392</v>
      </c>
      <c r="U140" s="166" t="s">
        <v>392</v>
      </c>
      <c r="V140" s="166" t="s">
        <v>392</v>
      </c>
      <c r="W140" s="173">
        <v>2.31</v>
      </c>
      <c r="X140" s="174">
        <v>2.5625</v>
      </c>
      <c r="Y140" s="175">
        <v>1.1875</v>
      </c>
      <c r="Z140" s="166" t="s">
        <v>392</v>
      </c>
      <c r="AA140" s="166" t="s">
        <v>392</v>
      </c>
      <c r="AB140" s="166" t="s">
        <v>392</v>
      </c>
      <c r="AC140" s="166" t="s">
        <v>392</v>
      </c>
      <c r="AD140" s="166" t="s">
        <v>392</v>
      </c>
      <c r="AE140" s="176">
        <v>3.02</v>
      </c>
      <c r="AF140" s="166" t="s">
        <v>392</v>
      </c>
      <c r="AG140" s="166" t="s">
        <v>392</v>
      </c>
      <c r="AH140" s="168">
        <v>15.1</v>
      </c>
      <c r="AI140" s="166" t="s">
        <v>392</v>
      </c>
      <c r="AJ140" s="166" t="s">
        <v>392</v>
      </c>
      <c r="AK140" s="166">
        <v>4330</v>
      </c>
      <c r="AL140" s="166">
        <v>490</v>
      </c>
      <c r="AM140" s="166">
        <v>419</v>
      </c>
      <c r="AN140" s="170">
        <v>8.35</v>
      </c>
      <c r="AO140" s="166">
        <v>493</v>
      </c>
      <c r="AP140" s="166">
        <v>132</v>
      </c>
      <c r="AQ140" s="168">
        <v>85.3</v>
      </c>
      <c r="AR140" s="170">
        <v>2.82</v>
      </c>
      <c r="AS140" s="166" t="s">
        <v>392</v>
      </c>
      <c r="AT140" s="166" t="s">
        <v>392</v>
      </c>
      <c r="AU140" s="166" t="s">
        <v>392</v>
      </c>
      <c r="AV140" s="168">
        <v>58.6</v>
      </c>
      <c r="AW140" s="166">
        <v>43400</v>
      </c>
      <c r="AX140" s="166" t="s">
        <v>392</v>
      </c>
      <c r="AY140" s="168">
        <v>54.5</v>
      </c>
      <c r="AZ140" s="177">
        <v>302</v>
      </c>
      <c r="BA140" s="177" t="s">
        <v>392</v>
      </c>
      <c r="BB140" s="166" t="s">
        <v>392</v>
      </c>
      <c r="BC140" s="168">
        <v>94.6</v>
      </c>
      <c r="BD140" s="166">
        <v>246</v>
      </c>
      <c r="BE140" s="166" t="s">
        <v>392</v>
      </c>
      <c r="BF140" s="166" t="s">
        <v>392</v>
      </c>
      <c r="BG140" s="166" t="s">
        <v>392</v>
      </c>
      <c r="BH140" s="166" t="s">
        <v>392</v>
      </c>
      <c r="BI140" s="166" t="s">
        <v>392</v>
      </c>
      <c r="BJ140" s="166" t="s">
        <v>392</v>
      </c>
      <c r="BK140" s="166" t="s">
        <v>392</v>
      </c>
      <c r="BL140" s="166" t="s">
        <v>392</v>
      </c>
      <c r="BM140" s="166" t="s">
        <v>392</v>
      </c>
      <c r="BN140" s="166" t="s">
        <v>392</v>
      </c>
      <c r="BO140" s="166" t="s">
        <v>392</v>
      </c>
      <c r="BP140" s="166" t="s">
        <v>392</v>
      </c>
      <c r="BQ140" s="166" t="s">
        <v>392</v>
      </c>
      <c r="BR140" s="166" t="s">
        <v>392</v>
      </c>
      <c r="BS140" s="166" t="s">
        <v>392</v>
      </c>
      <c r="BT140" s="166" t="s">
        <v>392</v>
      </c>
      <c r="BU140" s="166" t="s">
        <v>392</v>
      </c>
      <c r="BV140" s="166">
        <v>3.32</v>
      </c>
      <c r="BW140" s="166">
        <v>18.8</v>
      </c>
      <c r="BX140" s="177">
        <v>73.400000000000006</v>
      </c>
      <c r="BY140" s="168">
        <v>85</v>
      </c>
      <c r="BZ140" s="166" t="s">
        <v>664</v>
      </c>
      <c r="CA140" s="166" t="s">
        <v>664</v>
      </c>
      <c r="CB140" s="166">
        <v>315</v>
      </c>
      <c r="CC140" s="177">
        <v>40200</v>
      </c>
      <c r="CD140" s="166">
        <v>526</v>
      </c>
      <c r="CE140" s="177">
        <v>524</v>
      </c>
      <c r="CF140" s="166" t="s">
        <v>392</v>
      </c>
      <c r="CG140" s="166" t="s">
        <v>392</v>
      </c>
      <c r="CH140" s="166" t="s">
        <v>392</v>
      </c>
      <c r="CI140" s="166">
        <v>295</v>
      </c>
      <c r="CJ140" s="177">
        <v>292</v>
      </c>
      <c r="CK140" s="169" t="s">
        <v>392</v>
      </c>
      <c r="CL140" s="166" t="s">
        <v>392</v>
      </c>
      <c r="CM140" s="166" t="s">
        <v>392</v>
      </c>
      <c r="CN140" s="168">
        <v>26.9</v>
      </c>
      <c r="CO140" s="168">
        <v>27</v>
      </c>
      <c r="CP140" s="177">
        <v>14.3</v>
      </c>
      <c r="CQ140" s="168">
        <v>48.5</v>
      </c>
      <c r="CR140" s="168">
        <v>49.2</v>
      </c>
      <c r="CS140" s="166" t="s">
        <v>392</v>
      </c>
      <c r="CT140" s="166" t="s">
        <v>392</v>
      </c>
      <c r="CU140" s="166" t="s">
        <v>392</v>
      </c>
      <c r="CV140" s="168">
        <v>58.7</v>
      </c>
      <c r="CW140" s="168">
        <v>65.099999999999994</v>
      </c>
      <c r="CX140" s="178">
        <v>30.2</v>
      </c>
      <c r="CY140" s="166" t="s">
        <v>392</v>
      </c>
      <c r="CZ140" s="166" t="s">
        <v>392</v>
      </c>
      <c r="DA140" s="166" t="s">
        <v>392</v>
      </c>
      <c r="DB140" s="166" t="s">
        <v>392</v>
      </c>
      <c r="DC140" s="166" t="s">
        <v>392</v>
      </c>
      <c r="DD140" s="176">
        <v>3.02</v>
      </c>
      <c r="DE140" s="177" t="s">
        <v>392</v>
      </c>
      <c r="DF140" s="166" t="s">
        <v>392</v>
      </c>
      <c r="DG140" s="168">
        <v>15.1</v>
      </c>
      <c r="DH140" s="166" t="s">
        <v>392</v>
      </c>
      <c r="DI140" s="177" t="s">
        <v>392</v>
      </c>
      <c r="DJ140" s="166">
        <v>1800</v>
      </c>
      <c r="DK140" s="166">
        <v>8030</v>
      </c>
      <c r="DL140" s="166">
        <v>6870</v>
      </c>
      <c r="DM140" s="166">
        <v>212</v>
      </c>
      <c r="DN140" s="166">
        <v>205</v>
      </c>
      <c r="DO140" s="166">
        <v>2160</v>
      </c>
      <c r="DP140" s="166">
        <v>1400</v>
      </c>
      <c r="DQ140" s="168">
        <v>71.599999999999994</v>
      </c>
      <c r="DR140" s="166" t="s">
        <v>392</v>
      </c>
      <c r="DS140" s="166" t="s">
        <v>392</v>
      </c>
      <c r="DT140" s="177" t="s">
        <v>392</v>
      </c>
      <c r="DU140" s="166">
        <v>24400</v>
      </c>
      <c r="DV140" s="166">
        <v>11700</v>
      </c>
      <c r="DW140" s="166" t="s">
        <v>392</v>
      </c>
      <c r="DX140" s="166">
        <v>35200</v>
      </c>
      <c r="DY140" s="177">
        <v>126</v>
      </c>
      <c r="DZ140" s="177" t="s">
        <v>392</v>
      </c>
      <c r="EA140" s="180" t="s">
        <v>392</v>
      </c>
      <c r="EB140" s="166">
        <v>1550</v>
      </c>
      <c r="EC140" s="166">
        <v>4030</v>
      </c>
      <c r="ED140" s="166" t="s">
        <v>392</v>
      </c>
      <c r="EE140" s="166" t="s">
        <v>392</v>
      </c>
      <c r="EF140" s="166" t="s">
        <v>392</v>
      </c>
      <c r="EG140" s="166" t="s">
        <v>392</v>
      </c>
      <c r="EH140" s="177" t="s">
        <v>392</v>
      </c>
      <c r="EI140" s="166" t="s">
        <v>392</v>
      </c>
      <c r="EJ140" s="166" t="s">
        <v>392</v>
      </c>
      <c r="EK140" s="166" t="s">
        <v>392</v>
      </c>
      <c r="EL140" s="166" t="s">
        <v>392</v>
      </c>
      <c r="EM140" s="166" t="s">
        <v>392</v>
      </c>
      <c r="EN140" s="166" t="s">
        <v>392</v>
      </c>
      <c r="EO140" s="177" t="s">
        <v>392</v>
      </c>
      <c r="EP140" s="177" t="s">
        <v>392</v>
      </c>
      <c r="EQ140" s="177" t="s">
        <v>392</v>
      </c>
      <c r="ER140" s="177" t="s">
        <v>392</v>
      </c>
      <c r="ES140" s="177" t="s">
        <v>392</v>
      </c>
      <c r="ET140" s="177" t="s">
        <v>392</v>
      </c>
      <c r="EU140" s="177">
        <v>84.3</v>
      </c>
      <c r="EV140" s="177">
        <v>478</v>
      </c>
      <c r="EW140" s="177">
        <v>1860</v>
      </c>
      <c r="EX140" s="177">
        <v>2160</v>
      </c>
    </row>
    <row r="141" spans="1:154" x14ac:dyDescent="0.2">
      <c r="A141" s="167" t="s">
        <v>665</v>
      </c>
      <c r="B141" s="167" t="s">
        <v>204</v>
      </c>
      <c r="C141" s="166">
        <v>192</v>
      </c>
      <c r="D141" s="168">
        <v>56.2</v>
      </c>
      <c r="E141" s="168">
        <v>20.399999999999999</v>
      </c>
      <c r="F141" s="169">
        <v>20.375</v>
      </c>
      <c r="G141" s="166" t="s">
        <v>392</v>
      </c>
      <c r="H141" s="166" t="s">
        <v>392</v>
      </c>
      <c r="I141" s="166" t="s">
        <v>392</v>
      </c>
      <c r="J141" s="168">
        <v>11.5</v>
      </c>
      <c r="K141" s="169">
        <v>11.5</v>
      </c>
      <c r="L141" s="169" t="s">
        <v>392</v>
      </c>
      <c r="M141" s="166" t="s">
        <v>392</v>
      </c>
      <c r="N141" s="166" t="s">
        <v>392</v>
      </c>
      <c r="O141" s="179">
        <v>0.96</v>
      </c>
      <c r="P141" s="169">
        <v>0.9375</v>
      </c>
      <c r="Q141" s="171">
        <v>0.5</v>
      </c>
      <c r="R141" s="170">
        <v>1.75</v>
      </c>
      <c r="S141" s="172">
        <v>1.75</v>
      </c>
      <c r="T141" s="166" t="s">
        <v>392</v>
      </c>
      <c r="U141" s="166" t="s">
        <v>392</v>
      </c>
      <c r="V141" s="166" t="s">
        <v>392</v>
      </c>
      <c r="W141" s="173">
        <v>2.15</v>
      </c>
      <c r="X141" s="174">
        <v>2.4375</v>
      </c>
      <c r="Y141" s="175">
        <v>1.125</v>
      </c>
      <c r="Z141" s="166" t="s">
        <v>392</v>
      </c>
      <c r="AA141" s="166" t="s">
        <v>392</v>
      </c>
      <c r="AB141" s="166" t="s">
        <v>392</v>
      </c>
      <c r="AC141" s="166" t="s">
        <v>392</v>
      </c>
      <c r="AD141" s="166" t="s">
        <v>392</v>
      </c>
      <c r="AE141" s="176">
        <v>3.27</v>
      </c>
      <c r="AF141" s="166" t="s">
        <v>392</v>
      </c>
      <c r="AG141" s="166" t="s">
        <v>392</v>
      </c>
      <c r="AH141" s="168">
        <v>16.7</v>
      </c>
      <c r="AI141" s="166" t="s">
        <v>392</v>
      </c>
      <c r="AJ141" s="166" t="s">
        <v>392</v>
      </c>
      <c r="AK141" s="166">
        <v>3870</v>
      </c>
      <c r="AL141" s="166">
        <v>442</v>
      </c>
      <c r="AM141" s="166">
        <v>380</v>
      </c>
      <c r="AN141" s="170">
        <v>8.2799999999999994</v>
      </c>
      <c r="AO141" s="166">
        <v>440</v>
      </c>
      <c r="AP141" s="166">
        <v>119</v>
      </c>
      <c r="AQ141" s="168">
        <v>76.8</v>
      </c>
      <c r="AR141" s="170">
        <v>2.79</v>
      </c>
      <c r="AS141" s="166" t="s">
        <v>392</v>
      </c>
      <c r="AT141" s="166" t="s">
        <v>392</v>
      </c>
      <c r="AU141" s="166" t="s">
        <v>392</v>
      </c>
      <c r="AV141" s="168">
        <v>44.7</v>
      </c>
      <c r="AW141" s="166">
        <v>38000</v>
      </c>
      <c r="AX141" s="166" t="s">
        <v>392</v>
      </c>
      <c r="AY141" s="168">
        <v>53.6</v>
      </c>
      <c r="AZ141" s="177">
        <v>270</v>
      </c>
      <c r="BA141" s="177" t="s">
        <v>392</v>
      </c>
      <c r="BB141" s="166" t="s">
        <v>392</v>
      </c>
      <c r="BC141" s="168">
        <v>86</v>
      </c>
      <c r="BD141" s="166">
        <v>222</v>
      </c>
      <c r="BE141" s="166" t="s">
        <v>392</v>
      </c>
      <c r="BF141" s="166" t="s">
        <v>392</v>
      </c>
      <c r="BG141" s="166" t="s">
        <v>392</v>
      </c>
      <c r="BH141" s="166" t="s">
        <v>392</v>
      </c>
      <c r="BI141" s="166" t="s">
        <v>392</v>
      </c>
      <c r="BJ141" s="166" t="s">
        <v>392</v>
      </c>
      <c r="BK141" s="166" t="s">
        <v>392</v>
      </c>
      <c r="BL141" s="166" t="s">
        <v>392</v>
      </c>
      <c r="BM141" s="166" t="s">
        <v>392</v>
      </c>
      <c r="BN141" s="166" t="s">
        <v>392</v>
      </c>
      <c r="BO141" s="166" t="s">
        <v>392</v>
      </c>
      <c r="BP141" s="166" t="s">
        <v>392</v>
      </c>
      <c r="BQ141" s="166" t="s">
        <v>392</v>
      </c>
      <c r="BR141" s="166" t="s">
        <v>392</v>
      </c>
      <c r="BS141" s="166" t="s">
        <v>392</v>
      </c>
      <c r="BT141" s="166" t="s">
        <v>392</v>
      </c>
      <c r="BU141" s="166" t="s">
        <v>392</v>
      </c>
      <c r="BV141" s="166">
        <v>3.28</v>
      </c>
      <c r="BW141" s="166">
        <v>18.7</v>
      </c>
      <c r="BX141" s="177">
        <v>72.7</v>
      </c>
      <c r="BY141" s="177">
        <v>84.2</v>
      </c>
      <c r="BZ141" s="166" t="s">
        <v>666</v>
      </c>
      <c r="CA141" s="166" t="s">
        <v>666</v>
      </c>
      <c r="CB141" s="166">
        <v>286</v>
      </c>
      <c r="CC141" s="177">
        <v>36300</v>
      </c>
      <c r="CD141" s="166">
        <v>518</v>
      </c>
      <c r="CE141" s="177">
        <v>518</v>
      </c>
      <c r="CF141" s="166" t="s">
        <v>392</v>
      </c>
      <c r="CG141" s="166" t="s">
        <v>392</v>
      </c>
      <c r="CH141" s="166" t="s">
        <v>392</v>
      </c>
      <c r="CI141" s="166">
        <v>292</v>
      </c>
      <c r="CJ141" s="177">
        <v>292</v>
      </c>
      <c r="CK141" s="169" t="s">
        <v>392</v>
      </c>
      <c r="CL141" s="166" t="s">
        <v>392</v>
      </c>
      <c r="CM141" s="166" t="s">
        <v>392</v>
      </c>
      <c r="CN141" s="168">
        <v>24.4</v>
      </c>
      <c r="CO141" s="177">
        <v>23.8</v>
      </c>
      <c r="CP141" s="177">
        <v>12.7</v>
      </c>
      <c r="CQ141" s="168">
        <v>44.5</v>
      </c>
      <c r="CR141" s="168">
        <v>44.4</v>
      </c>
      <c r="CS141" s="166" t="s">
        <v>392</v>
      </c>
      <c r="CT141" s="166" t="s">
        <v>392</v>
      </c>
      <c r="CU141" s="166" t="s">
        <v>392</v>
      </c>
      <c r="CV141" s="168">
        <v>54.6</v>
      </c>
      <c r="CW141" s="168">
        <v>61.9</v>
      </c>
      <c r="CX141" s="178">
        <v>28.6</v>
      </c>
      <c r="CY141" s="166" t="s">
        <v>392</v>
      </c>
      <c r="CZ141" s="166" t="s">
        <v>392</v>
      </c>
      <c r="DA141" s="166" t="s">
        <v>392</v>
      </c>
      <c r="DB141" s="166" t="s">
        <v>392</v>
      </c>
      <c r="DC141" s="166" t="s">
        <v>392</v>
      </c>
      <c r="DD141" s="176">
        <v>3.27</v>
      </c>
      <c r="DE141" s="177" t="s">
        <v>392</v>
      </c>
      <c r="DF141" s="166" t="s">
        <v>392</v>
      </c>
      <c r="DG141" s="168">
        <v>16.7</v>
      </c>
      <c r="DH141" s="166" t="s">
        <v>392</v>
      </c>
      <c r="DI141" s="177" t="s">
        <v>392</v>
      </c>
      <c r="DJ141" s="166">
        <v>1610</v>
      </c>
      <c r="DK141" s="166">
        <v>7240</v>
      </c>
      <c r="DL141" s="166">
        <v>6230</v>
      </c>
      <c r="DM141" s="166">
        <v>210</v>
      </c>
      <c r="DN141" s="166">
        <v>183</v>
      </c>
      <c r="DO141" s="166">
        <v>1950</v>
      </c>
      <c r="DP141" s="166">
        <v>1260</v>
      </c>
      <c r="DQ141" s="168">
        <v>70.900000000000006</v>
      </c>
      <c r="DR141" s="166" t="s">
        <v>392</v>
      </c>
      <c r="DS141" s="166" t="s">
        <v>392</v>
      </c>
      <c r="DT141" s="177" t="s">
        <v>392</v>
      </c>
      <c r="DU141" s="166">
        <v>18600</v>
      </c>
      <c r="DV141" s="166">
        <v>10200</v>
      </c>
      <c r="DW141" s="166" t="s">
        <v>392</v>
      </c>
      <c r="DX141" s="166">
        <v>34600</v>
      </c>
      <c r="DY141" s="177">
        <v>112</v>
      </c>
      <c r="DZ141" s="177" t="s">
        <v>392</v>
      </c>
      <c r="EA141" s="180" t="s">
        <v>392</v>
      </c>
      <c r="EB141" s="166">
        <v>1410</v>
      </c>
      <c r="EC141" s="166">
        <v>3640</v>
      </c>
      <c r="ED141" s="166" t="s">
        <v>392</v>
      </c>
      <c r="EE141" s="166" t="s">
        <v>392</v>
      </c>
      <c r="EF141" s="166" t="s">
        <v>392</v>
      </c>
      <c r="EG141" s="166" t="s">
        <v>392</v>
      </c>
      <c r="EH141" s="177" t="s">
        <v>392</v>
      </c>
      <c r="EI141" s="166" t="s">
        <v>392</v>
      </c>
      <c r="EJ141" s="166" t="s">
        <v>392</v>
      </c>
      <c r="EK141" s="166" t="s">
        <v>392</v>
      </c>
      <c r="EL141" s="166" t="s">
        <v>392</v>
      </c>
      <c r="EM141" s="166" t="s">
        <v>392</v>
      </c>
      <c r="EN141" s="166" t="s">
        <v>392</v>
      </c>
      <c r="EO141" s="177" t="s">
        <v>392</v>
      </c>
      <c r="EP141" s="177" t="s">
        <v>392</v>
      </c>
      <c r="EQ141" s="177" t="s">
        <v>392</v>
      </c>
      <c r="ER141" s="177" t="s">
        <v>392</v>
      </c>
      <c r="ES141" s="177" t="s">
        <v>392</v>
      </c>
      <c r="ET141" s="177" t="s">
        <v>392</v>
      </c>
      <c r="EU141" s="177">
        <v>83.3</v>
      </c>
      <c r="EV141" s="177">
        <v>475</v>
      </c>
      <c r="EW141" s="177">
        <v>1850</v>
      </c>
      <c r="EX141" s="177">
        <v>2140</v>
      </c>
    </row>
    <row r="142" spans="1:154" x14ac:dyDescent="0.2">
      <c r="A142" s="166" t="s">
        <v>667</v>
      </c>
      <c r="B142" s="167" t="s">
        <v>204</v>
      </c>
      <c r="C142" s="166">
        <v>175</v>
      </c>
      <c r="D142" s="168">
        <v>51.4</v>
      </c>
      <c r="E142" s="168">
        <v>20</v>
      </c>
      <c r="F142" s="181">
        <v>20</v>
      </c>
      <c r="G142" s="166" t="s">
        <v>392</v>
      </c>
      <c r="H142" s="166" t="s">
        <v>392</v>
      </c>
      <c r="I142" s="166" t="s">
        <v>392</v>
      </c>
      <c r="J142" s="168">
        <v>11.4</v>
      </c>
      <c r="K142" s="169">
        <v>11.375</v>
      </c>
      <c r="L142" s="169" t="s">
        <v>392</v>
      </c>
      <c r="M142" s="166" t="s">
        <v>392</v>
      </c>
      <c r="N142" s="166" t="s">
        <v>392</v>
      </c>
      <c r="O142" s="179">
        <v>0.89</v>
      </c>
      <c r="P142" s="169">
        <v>0.875</v>
      </c>
      <c r="Q142" s="171">
        <v>0.4375</v>
      </c>
      <c r="R142" s="170">
        <v>1.59</v>
      </c>
      <c r="S142" s="172">
        <v>1.5625</v>
      </c>
      <c r="T142" s="166" t="s">
        <v>392</v>
      </c>
      <c r="U142" s="166" t="s">
        <v>392</v>
      </c>
      <c r="V142" s="166" t="s">
        <v>392</v>
      </c>
      <c r="W142" s="173">
        <v>1.99</v>
      </c>
      <c r="X142" s="174">
        <v>2.4375</v>
      </c>
      <c r="Y142" s="175">
        <v>1.25</v>
      </c>
      <c r="Z142" s="166" t="s">
        <v>392</v>
      </c>
      <c r="AA142" s="166" t="s">
        <v>392</v>
      </c>
      <c r="AB142" s="166" t="s">
        <v>392</v>
      </c>
      <c r="AC142" s="166" t="s">
        <v>392</v>
      </c>
      <c r="AD142" s="166" t="s">
        <v>392</v>
      </c>
      <c r="AE142" s="176">
        <v>3.58</v>
      </c>
      <c r="AF142" s="166" t="s">
        <v>392</v>
      </c>
      <c r="AG142" s="166" t="s">
        <v>392</v>
      </c>
      <c r="AH142" s="168">
        <v>18</v>
      </c>
      <c r="AI142" s="166" t="s">
        <v>392</v>
      </c>
      <c r="AJ142" s="166" t="s">
        <v>392</v>
      </c>
      <c r="AK142" s="166">
        <v>3450</v>
      </c>
      <c r="AL142" s="166">
        <v>398</v>
      </c>
      <c r="AM142" s="166">
        <v>344</v>
      </c>
      <c r="AN142" s="170">
        <v>8.1999999999999993</v>
      </c>
      <c r="AO142" s="166">
        <v>391</v>
      </c>
      <c r="AP142" s="166">
        <v>106</v>
      </c>
      <c r="AQ142" s="168">
        <v>68.8</v>
      </c>
      <c r="AR142" s="170">
        <v>2.76</v>
      </c>
      <c r="AS142" s="166" t="s">
        <v>392</v>
      </c>
      <c r="AT142" s="166" t="s">
        <v>392</v>
      </c>
      <c r="AU142" s="166" t="s">
        <v>392</v>
      </c>
      <c r="AV142" s="168">
        <v>33.799999999999997</v>
      </c>
      <c r="AW142" s="166">
        <v>33300</v>
      </c>
      <c r="AX142" s="166" t="s">
        <v>392</v>
      </c>
      <c r="AY142" s="168">
        <v>52.5</v>
      </c>
      <c r="AZ142" s="177">
        <v>238</v>
      </c>
      <c r="BA142" s="177" t="s">
        <v>392</v>
      </c>
      <c r="BB142" s="166" t="s">
        <v>392</v>
      </c>
      <c r="BC142" s="168">
        <v>76.900000000000006</v>
      </c>
      <c r="BD142" s="166">
        <v>198</v>
      </c>
      <c r="BE142" s="166" t="s">
        <v>392</v>
      </c>
      <c r="BF142" s="166" t="s">
        <v>392</v>
      </c>
      <c r="BG142" s="166" t="s">
        <v>392</v>
      </c>
      <c r="BH142" s="166" t="s">
        <v>392</v>
      </c>
      <c r="BI142" s="166" t="s">
        <v>392</v>
      </c>
      <c r="BJ142" s="166" t="s">
        <v>392</v>
      </c>
      <c r="BK142" s="166" t="s">
        <v>392</v>
      </c>
      <c r="BL142" s="166" t="s">
        <v>392</v>
      </c>
      <c r="BM142" s="166" t="s">
        <v>392</v>
      </c>
      <c r="BN142" s="166" t="s">
        <v>392</v>
      </c>
      <c r="BO142" s="166" t="s">
        <v>392</v>
      </c>
      <c r="BP142" s="166" t="s">
        <v>392</v>
      </c>
      <c r="BQ142" s="166" t="s">
        <v>392</v>
      </c>
      <c r="BR142" s="166" t="s">
        <v>392</v>
      </c>
      <c r="BS142" s="166" t="s">
        <v>392</v>
      </c>
      <c r="BT142" s="166" t="s">
        <v>392</v>
      </c>
      <c r="BU142" s="166" t="s">
        <v>392</v>
      </c>
      <c r="BV142" s="166">
        <v>3.24</v>
      </c>
      <c r="BW142" s="166">
        <v>18.399999999999999</v>
      </c>
      <c r="BX142" s="177">
        <v>71.7</v>
      </c>
      <c r="BY142" s="177">
        <v>83.1</v>
      </c>
      <c r="BZ142" s="166" t="s">
        <v>668</v>
      </c>
      <c r="CA142" s="166" t="s">
        <v>668</v>
      </c>
      <c r="CB142" s="166">
        <v>260</v>
      </c>
      <c r="CC142" s="177">
        <v>33200</v>
      </c>
      <c r="CD142" s="166">
        <v>508</v>
      </c>
      <c r="CE142" s="177">
        <v>508</v>
      </c>
      <c r="CF142" s="166" t="s">
        <v>392</v>
      </c>
      <c r="CG142" s="166" t="s">
        <v>392</v>
      </c>
      <c r="CH142" s="166" t="s">
        <v>392</v>
      </c>
      <c r="CI142" s="166">
        <v>290</v>
      </c>
      <c r="CJ142" s="177">
        <v>289</v>
      </c>
      <c r="CK142" s="169" t="s">
        <v>392</v>
      </c>
      <c r="CL142" s="166" t="s">
        <v>392</v>
      </c>
      <c r="CM142" s="166" t="s">
        <v>392</v>
      </c>
      <c r="CN142" s="168">
        <v>22.6</v>
      </c>
      <c r="CO142" s="177">
        <v>22.2</v>
      </c>
      <c r="CP142" s="177">
        <v>11.1</v>
      </c>
      <c r="CQ142" s="168">
        <v>40.4</v>
      </c>
      <c r="CR142" s="168">
        <v>39.700000000000003</v>
      </c>
      <c r="CS142" s="166" t="s">
        <v>392</v>
      </c>
      <c r="CT142" s="166" t="s">
        <v>392</v>
      </c>
      <c r="CU142" s="166" t="s">
        <v>392</v>
      </c>
      <c r="CV142" s="168">
        <v>50.5</v>
      </c>
      <c r="CW142" s="168">
        <v>61.9</v>
      </c>
      <c r="CX142" s="178">
        <v>31.8</v>
      </c>
      <c r="CY142" s="166" t="s">
        <v>392</v>
      </c>
      <c r="CZ142" s="166" t="s">
        <v>392</v>
      </c>
      <c r="DA142" s="166" t="s">
        <v>392</v>
      </c>
      <c r="DB142" s="166" t="s">
        <v>392</v>
      </c>
      <c r="DC142" s="166" t="s">
        <v>392</v>
      </c>
      <c r="DD142" s="176">
        <v>3.58</v>
      </c>
      <c r="DE142" s="177" t="s">
        <v>392</v>
      </c>
      <c r="DF142" s="166" t="s">
        <v>392</v>
      </c>
      <c r="DG142" s="168">
        <v>18</v>
      </c>
      <c r="DH142" s="166" t="s">
        <v>392</v>
      </c>
      <c r="DI142" s="177" t="s">
        <v>392</v>
      </c>
      <c r="DJ142" s="166">
        <v>1440</v>
      </c>
      <c r="DK142" s="166">
        <v>6520</v>
      </c>
      <c r="DL142" s="166">
        <v>5640</v>
      </c>
      <c r="DM142" s="166">
        <v>208</v>
      </c>
      <c r="DN142" s="166">
        <v>163</v>
      </c>
      <c r="DO142" s="166">
        <v>1740</v>
      </c>
      <c r="DP142" s="166">
        <v>1130</v>
      </c>
      <c r="DQ142" s="168">
        <v>70.099999999999994</v>
      </c>
      <c r="DR142" s="166" t="s">
        <v>392</v>
      </c>
      <c r="DS142" s="166" t="s">
        <v>392</v>
      </c>
      <c r="DT142" s="177" t="s">
        <v>392</v>
      </c>
      <c r="DU142" s="166">
        <v>14100</v>
      </c>
      <c r="DV142" s="166">
        <v>8940</v>
      </c>
      <c r="DW142" s="166" t="s">
        <v>392</v>
      </c>
      <c r="DX142" s="166">
        <v>33900</v>
      </c>
      <c r="DY142" s="20">
        <v>99.1</v>
      </c>
      <c r="DZ142" s="177" t="s">
        <v>392</v>
      </c>
      <c r="EA142" s="180" t="s">
        <v>392</v>
      </c>
      <c r="EB142" s="166">
        <v>1260</v>
      </c>
      <c r="EC142" s="166">
        <v>3240</v>
      </c>
      <c r="ED142" s="166" t="s">
        <v>392</v>
      </c>
      <c r="EE142" s="166" t="s">
        <v>392</v>
      </c>
      <c r="EF142" s="166" t="s">
        <v>392</v>
      </c>
      <c r="EG142" s="166" t="s">
        <v>392</v>
      </c>
      <c r="EH142" s="20" t="s">
        <v>392</v>
      </c>
      <c r="EI142" s="166" t="s">
        <v>392</v>
      </c>
      <c r="EJ142" s="166" t="s">
        <v>392</v>
      </c>
      <c r="EK142" s="166" t="s">
        <v>392</v>
      </c>
      <c r="EL142" s="166" t="s">
        <v>392</v>
      </c>
      <c r="EM142" s="166" t="s">
        <v>392</v>
      </c>
      <c r="EN142" s="166" t="s">
        <v>392</v>
      </c>
      <c r="EO142" s="177" t="s">
        <v>392</v>
      </c>
      <c r="EP142" s="177" t="s">
        <v>392</v>
      </c>
      <c r="EQ142" s="177" t="s">
        <v>392</v>
      </c>
      <c r="ER142" s="177" t="s">
        <v>392</v>
      </c>
      <c r="ES142" s="177" t="s">
        <v>392</v>
      </c>
      <c r="ET142" s="177" t="s">
        <v>392</v>
      </c>
      <c r="EU142" s="177">
        <v>82.3</v>
      </c>
      <c r="EV142" s="177">
        <v>467</v>
      </c>
      <c r="EW142" s="177">
        <v>1820</v>
      </c>
      <c r="EX142" s="177">
        <v>2110</v>
      </c>
    </row>
    <row r="143" spans="1:154" x14ac:dyDescent="0.2">
      <c r="A143" s="166" t="s">
        <v>669</v>
      </c>
      <c r="B143" s="167" t="s">
        <v>204</v>
      </c>
      <c r="C143" s="166">
        <v>158</v>
      </c>
      <c r="D143" s="168">
        <v>46.3</v>
      </c>
      <c r="E143" s="168">
        <v>19.7</v>
      </c>
      <c r="F143" s="181">
        <v>19.75</v>
      </c>
      <c r="G143" s="166" t="s">
        <v>392</v>
      </c>
      <c r="H143" s="166" t="s">
        <v>392</v>
      </c>
      <c r="I143" s="166" t="s">
        <v>392</v>
      </c>
      <c r="J143" s="168">
        <v>11.3</v>
      </c>
      <c r="K143" s="169">
        <v>11.25</v>
      </c>
      <c r="L143" s="169" t="s">
        <v>392</v>
      </c>
      <c r="M143" s="166" t="s">
        <v>392</v>
      </c>
      <c r="N143" s="166" t="s">
        <v>392</v>
      </c>
      <c r="O143" s="179">
        <v>0.81</v>
      </c>
      <c r="P143" s="169">
        <v>0.8125</v>
      </c>
      <c r="Q143" s="171">
        <v>0.4375</v>
      </c>
      <c r="R143" s="170">
        <v>1.44</v>
      </c>
      <c r="S143" s="172">
        <v>1.4375</v>
      </c>
      <c r="T143" s="166" t="s">
        <v>392</v>
      </c>
      <c r="U143" s="166" t="s">
        <v>392</v>
      </c>
      <c r="V143" s="166" t="s">
        <v>392</v>
      </c>
      <c r="W143" s="173">
        <v>1.84</v>
      </c>
      <c r="X143" s="174">
        <v>2.375</v>
      </c>
      <c r="Y143" s="175">
        <v>1.25</v>
      </c>
      <c r="Z143" s="166" t="s">
        <v>392</v>
      </c>
      <c r="AA143" s="166" t="s">
        <v>392</v>
      </c>
      <c r="AB143" s="166" t="s">
        <v>392</v>
      </c>
      <c r="AC143" s="166" t="s">
        <v>392</v>
      </c>
      <c r="AD143" s="166" t="s">
        <v>392</v>
      </c>
      <c r="AE143" s="176">
        <v>3.92</v>
      </c>
      <c r="AF143" s="166" t="s">
        <v>392</v>
      </c>
      <c r="AG143" s="166" t="s">
        <v>392</v>
      </c>
      <c r="AH143" s="168">
        <v>19.8</v>
      </c>
      <c r="AI143" s="166" t="s">
        <v>392</v>
      </c>
      <c r="AJ143" s="166" t="s">
        <v>392</v>
      </c>
      <c r="AK143" s="166">
        <v>3060</v>
      </c>
      <c r="AL143" s="166">
        <v>356</v>
      </c>
      <c r="AM143" s="166">
        <v>310</v>
      </c>
      <c r="AN143" s="170">
        <v>8.1199999999999992</v>
      </c>
      <c r="AO143" s="166">
        <v>347</v>
      </c>
      <c r="AP143" s="168">
        <v>94.8</v>
      </c>
      <c r="AQ143" s="168">
        <v>61.4</v>
      </c>
      <c r="AR143" s="170">
        <v>2.74</v>
      </c>
      <c r="AS143" s="166" t="s">
        <v>392</v>
      </c>
      <c r="AT143" s="166" t="s">
        <v>392</v>
      </c>
      <c r="AU143" s="166" t="s">
        <v>392</v>
      </c>
      <c r="AV143" s="168">
        <v>25.2</v>
      </c>
      <c r="AW143" s="166">
        <v>29000</v>
      </c>
      <c r="AX143" s="166" t="s">
        <v>392</v>
      </c>
      <c r="AY143" s="168">
        <v>51.6</v>
      </c>
      <c r="AZ143" s="177">
        <v>210</v>
      </c>
      <c r="BA143" s="177" t="s">
        <v>392</v>
      </c>
      <c r="BB143" s="166" t="s">
        <v>392</v>
      </c>
      <c r="BC143" s="168">
        <v>69</v>
      </c>
      <c r="BD143" s="166">
        <v>177</v>
      </c>
      <c r="BE143" s="166" t="s">
        <v>392</v>
      </c>
      <c r="BF143" s="166" t="s">
        <v>392</v>
      </c>
      <c r="BG143" s="166" t="s">
        <v>392</v>
      </c>
      <c r="BH143" s="166" t="s">
        <v>392</v>
      </c>
      <c r="BI143" s="166" t="s">
        <v>392</v>
      </c>
      <c r="BJ143" s="166" t="s">
        <v>392</v>
      </c>
      <c r="BK143" s="166" t="s">
        <v>392</v>
      </c>
      <c r="BL143" s="166" t="s">
        <v>392</v>
      </c>
      <c r="BM143" s="166" t="s">
        <v>392</v>
      </c>
      <c r="BN143" s="166" t="s">
        <v>392</v>
      </c>
      <c r="BO143" s="166" t="s">
        <v>392</v>
      </c>
      <c r="BP143" s="166" t="s">
        <v>392</v>
      </c>
      <c r="BQ143" s="166" t="s">
        <v>392</v>
      </c>
      <c r="BR143" s="166" t="s">
        <v>392</v>
      </c>
      <c r="BS143" s="166" t="s">
        <v>392</v>
      </c>
      <c r="BT143" s="166" t="s">
        <v>392</v>
      </c>
      <c r="BU143" s="166" t="s">
        <v>392</v>
      </c>
      <c r="BV143" s="170">
        <v>3.2</v>
      </c>
      <c r="BW143" s="166">
        <v>18.3</v>
      </c>
      <c r="BX143" s="168">
        <v>71</v>
      </c>
      <c r="BY143" s="177">
        <v>82.3</v>
      </c>
      <c r="BZ143" s="166" t="s">
        <v>670</v>
      </c>
      <c r="CA143" s="166" t="s">
        <v>670</v>
      </c>
      <c r="CB143" s="166">
        <v>235</v>
      </c>
      <c r="CC143" s="177">
        <v>29900</v>
      </c>
      <c r="CD143" s="166">
        <v>500</v>
      </c>
      <c r="CE143" s="177">
        <v>502</v>
      </c>
      <c r="CF143" s="166" t="s">
        <v>392</v>
      </c>
      <c r="CG143" s="166" t="s">
        <v>392</v>
      </c>
      <c r="CH143" s="166" t="s">
        <v>392</v>
      </c>
      <c r="CI143" s="166">
        <v>287</v>
      </c>
      <c r="CJ143" s="177">
        <v>286</v>
      </c>
      <c r="CK143" s="169" t="s">
        <v>392</v>
      </c>
      <c r="CL143" s="166" t="s">
        <v>392</v>
      </c>
      <c r="CM143" s="166" t="s">
        <v>392</v>
      </c>
      <c r="CN143" s="168">
        <v>20.6</v>
      </c>
      <c r="CO143" s="177">
        <v>20.6</v>
      </c>
      <c r="CP143" s="177">
        <v>11.1</v>
      </c>
      <c r="CQ143" s="168">
        <v>36.6</v>
      </c>
      <c r="CR143" s="168">
        <v>36.5</v>
      </c>
      <c r="CS143" s="166" t="s">
        <v>392</v>
      </c>
      <c r="CT143" s="166" t="s">
        <v>392</v>
      </c>
      <c r="CU143" s="166" t="s">
        <v>392</v>
      </c>
      <c r="CV143" s="168">
        <v>46.7</v>
      </c>
      <c r="CW143" s="168">
        <v>60.3</v>
      </c>
      <c r="CX143" s="178">
        <v>31.8</v>
      </c>
      <c r="CY143" s="166" t="s">
        <v>392</v>
      </c>
      <c r="CZ143" s="166" t="s">
        <v>392</v>
      </c>
      <c r="DA143" s="166" t="s">
        <v>392</v>
      </c>
      <c r="DB143" s="166" t="s">
        <v>392</v>
      </c>
      <c r="DC143" s="166" t="s">
        <v>392</v>
      </c>
      <c r="DD143" s="176">
        <v>3.92</v>
      </c>
      <c r="DE143" s="177" t="s">
        <v>392</v>
      </c>
      <c r="DF143" s="166" t="s">
        <v>392</v>
      </c>
      <c r="DG143" s="168">
        <v>19.8</v>
      </c>
      <c r="DH143" s="166" t="s">
        <v>392</v>
      </c>
      <c r="DI143" s="177" t="s">
        <v>392</v>
      </c>
      <c r="DJ143" s="166">
        <v>1270</v>
      </c>
      <c r="DK143" s="166">
        <v>5830</v>
      </c>
      <c r="DL143" s="166">
        <v>5080</v>
      </c>
      <c r="DM143" s="166">
        <v>206</v>
      </c>
      <c r="DN143" s="166">
        <v>144</v>
      </c>
      <c r="DO143" s="166">
        <v>1550</v>
      </c>
      <c r="DP143" s="166">
        <v>1010</v>
      </c>
      <c r="DQ143" s="168">
        <v>69.599999999999994</v>
      </c>
      <c r="DR143" s="166" t="s">
        <v>392</v>
      </c>
      <c r="DS143" s="166" t="s">
        <v>392</v>
      </c>
      <c r="DT143" s="177" t="s">
        <v>392</v>
      </c>
      <c r="DU143" s="166">
        <v>10500</v>
      </c>
      <c r="DV143" s="166">
        <v>7790</v>
      </c>
      <c r="DW143" s="166" t="s">
        <v>392</v>
      </c>
      <c r="DX143" s="166">
        <v>33300</v>
      </c>
      <c r="DY143" s="20">
        <v>87.4</v>
      </c>
      <c r="DZ143" s="177" t="s">
        <v>392</v>
      </c>
      <c r="EA143" s="180" t="s">
        <v>392</v>
      </c>
      <c r="EB143" s="166">
        <v>1130</v>
      </c>
      <c r="EC143" s="166">
        <v>2900</v>
      </c>
      <c r="ED143" s="166" t="s">
        <v>392</v>
      </c>
      <c r="EE143" s="166" t="s">
        <v>392</v>
      </c>
      <c r="EF143" s="166" t="s">
        <v>392</v>
      </c>
      <c r="EG143" s="166" t="s">
        <v>392</v>
      </c>
      <c r="EH143" s="20" t="s">
        <v>392</v>
      </c>
      <c r="EI143" s="166" t="s">
        <v>392</v>
      </c>
      <c r="EJ143" s="166" t="s">
        <v>392</v>
      </c>
      <c r="EK143" s="166" t="s">
        <v>392</v>
      </c>
      <c r="EL143" s="166" t="s">
        <v>392</v>
      </c>
      <c r="EM143" s="166" t="s">
        <v>392</v>
      </c>
      <c r="EN143" s="166" t="s">
        <v>392</v>
      </c>
      <c r="EO143" s="177" t="s">
        <v>392</v>
      </c>
      <c r="EP143" s="177" t="s">
        <v>392</v>
      </c>
      <c r="EQ143" s="177" t="s">
        <v>392</v>
      </c>
      <c r="ER143" s="177" t="s">
        <v>392</v>
      </c>
      <c r="ES143" s="177" t="s">
        <v>392</v>
      </c>
      <c r="ET143" s="177" t="s">
        <v>392</v>
      </c>
      <c r="EU143" s="177">
        <v>81.3</v>
      </c>
      <c r="EV143" s="177">
        <v>465</v>
      </c>
      <c r="EW143" s="177">
        <v>1800</v>
      </c>
      <c r="EX143" s="177">
        <v>2090</v>
      </c>
    </row>
    <row r="144" spans="1:154" x14ac:dyDescent="0.2">
      <c r="A144" s="166" t="s">
        <v>671</v>
      </c>
      <c r="B144" s="167" t="s">
        <v>204</v>
      </c>
      <c r="C144" s="166">
        <v>143</v>
      </c>
      <c r="D144" s="168">
        <v>42</v>
      </c>
      <c r="E144" s="168">
        <v>19.5</v>
      </c>
      <c r="F144" s="181">
        <v>19.5</v>
      </c>
      <c r="G144" s="166" t="s">
        <v>392</v>
      </c>
      <c r="H144" s="166" t="s">
        <v>392</v>
      </c>
      <c r="I144" s="166" t="s">
        <v>392</v>
      </c>
      <c r="J144" s="168">
        <v>11.2</v>
      </c>
      <c r="K144" s="169">
        <v>11.25</v>
      </c>
      <c r="L144" s="169" t="s">
        <v>392</v>
      </c>
      <c r="M144" s="166" t="s">
        <v>392</v>
      </c>
      <c r="N144" s="166" t="s">
        <v>392</v>
      </c>
      <c r="O144" s="179">
        <v>0.73</v>
      </c>
      <c r="P144" s="169">
        <v>0.75</v>
      </c>
      <c r="Q144" s="171">
        <v>0.375</v>
      </c>
      <c r="R144" s="170">
        <v>1.32</v>
      </c>
      <c r="S144" s="172">
        <v>1.3125</v>
      </c>
      <c r="T144" s="166" t="s">
        <v>392</v>
      </c>
      <c r="U144" s="166" t="s">
        <v>392</v>
      </c>
      <c r="V144" s="166" t="s">
        <v>392</v>
      </c>
      <c r="W144" s="173">
        <v>1.72</v>
      </c>
      <c r="X144" s="174">
        <v>2.1875</v>
      </c>
      <c r="Y144" s="175">
        <v>1.1875</v>
      </c>
      <c r="Z144" s="166" t="s">
        <v>392</v>
      </c>
      <c r="AA144" s="166" t="s">
        <v>392</v>
      </c>
      <c r="AB144" s="166" t="s">
        <v>392</v>
      </c>
      <c r="AC144" s="166" t="s">
        <v>392</v>
      </c>
      <c r="AD144" s="166" t="s">
        <v>392</v>
      </c>
      <c r="AE144" s="176">
        <v>4.25</v>
      </c>
      <c r="AF144" s="166" t="s">
        <v>392</v>
      </c>
      <c r="AG144" s="166" t="s">
        <v>392</v>
      </c>
      <c r="AH144" s="168">
        <v>22</v>
      </c>
      <c r="AI144" s="166" t="s">
        <v>392</v>
      </c>
      <c r="AJ144" s="166" t="s">
        <v>392</v>
      </c>
      <c r="AK144" s="166">
        <v>2750</v>
      </c>
      <c r="AL144" s="166">
        <v>322</v>
      </c>
      <c r="AM144" s="166">
        <v>282</v>
      </c>
      <c r="AN144" s="170">
        <v>8.09</v>
      </c>
      <c r="AO144" s="166">
        <v>311</v>
      </c>
      <c r="AP144" s="168">
        <v>85.4</v>
      </c>
      <c r="AQ144" s="168">
        <v>55.5</v>
      </c>
      <c r="AR144" s="170">
        <v>2.72</v>
      </c>
      <c r="AS144" s="166" t="s">
        <v>392</v>
      </c>
      <c r="AT144" s="166" t="s">
        <v>392</v>
      </c>
      <c r="AU144" s="166" t="s">
        <v>392</v>
      </c>
      <c r="AV144" s="168">
        <v>19.2</v>
      </c>
      <c r="AW144" s="166">
        <v>25700</v>
      </c>
      <c r="AX144" s="166" t="s">
        <v>392</v>
      </c>
      <c r="AY144" s="168">
        <v>50.9</v>
      </c>
      <c r="AZ144" s="177">
        <v>188</v>
      </c>
      <c r="BA144" s="177" t="s">
        <v>392</v>
      </c>
      <c r="BB144" s="166" t="s">
        <v>392</v>
      </c>
      <c r="BC144" s="168">
        <v>62.8</v>
      </c>
      <c r="BD144" s="166">
        <v>160</v>
      </c>
      <c r="BE144" s="166" t="s">
        <v>392</v>
      </c>
      <c r="BF144" s="166" t="s">
        <v>392</v>
      </c>
      <c r="BG144" s="166" t="s">
        <v>392</v>
      </c>
      <c r="BH144" s="166" t="s">
        <v>392</v>
      </c>
      <c r="BI144" s="166" t="s">
        <v>392</v>
      </c>
      <c r="BJ144" s="166" t="s">
        <v>392</v>
      </c>
      <c r="BK144" s="166" t="s">
        <v>392</v>
      </c>
      <c r="BL144" s="166" t="s">
        <v>392</v>
      </c>
      <c r="BM144" s="166" t="s">
        <v>392</v>
      </c>
      <c r="BN144" s="166" t="s">
        <v>392</v>
      </c>
      <c r="BO144" s="166" t="s">
        <v>392</v>
      </c>
      <c r="BP144" s="166" t="s">
        <v>392</v>
      </c>
      <c r="BQ144" s="166" t="s">
        <v>392</v>
      </c>
      <c r="BR144" s="166" t="s">
        <v>392</v>
      </c>
      <c r="BS144" s="166" t="s">
        <v>392</v>
      </c>
      <c r="BT144" s="166" t="s">
        <v>392</v>
      </c>
      <c r="BU144" s="166" t="s">
        <v>392</v>
      </c>
      <c r="BV144" s="166">
        <v>3.17</v>
      </c>
      <c r="BW144" s="166">
        <v>18.2</v>
      </c>
      <c r="BX144" s="177">
        <v>70.400000000000006</v>
      </c>
      <c r="BY144" s="177">
        <v>81.599999999999994</v>
      </c>
      <c r="BZ144" s="166" t="s">
        <v>672</v>
      </c>
      <c r="CA144" s="166" t="s">
        <v>672</v>
      </c>
      <c r="CB144" s="166">
        <v>213</v>
      </c>
      <c r="CC144" s="177">
        <v>27100</v>
      </c>
      <c r="CD144" s="166">
        <v>495</v>
      </c>
      <c r="CE144" s="177">
        <v>495</v>
      </c>
      <c r="CF144" s="166" t="s">
        <v>392</v>
      </c>
      <c r="CG144" s="166" t="s">
        <v>392</v>
      </c>
      <c r="CH144" s="166" t="s">
        <v>392</v>
      </c>
      <c r="CI144" s="166">
        <v>284</v>
      </c>
      <c r="CJ144" s="177">
        <v>286</v>
      </c>
      <c r="CK144" s="169" t="s">
        <v>392</v>
      </c>
      <c r="CL144" s="166" t="s">
        <v>392</v>
      </c>
      <c r="CM144" s="166" t="s">
        <v>392</v>
      </c>
      <c r="CN144" s="168">
        <v>18.5</v>
      </c>
      <c r="CO144" s="168">
        <v>19</v>
      </c>
      <c r="CP144" s="177">
        <v>9.52</v>
      </c>
      <c r="CQ144" s="168">
        <v>33.5</v>
      </c>
      <c r="CR144" s="168">
        <v>33.299999999999997</v>
      </c>
      <c r="CS144" s="166" t="s">
        <v>392</v>
      </c>
      <c r="CT144" s="166" t="s">
        <v>392</v>
      </c>
      <c r="CU144" s="166" t="s">
        <v>392</v>
      </c>
      <c r="CV144" s="168">
        <v>43.7</v>
      </c>
      <c r="CW144" s="168">
        <v>55.6</v>
      </c>
      <c r="CX144" s="178">
        <v>30.2</v>
      </c>
      <c r="CY144" s="166" t="s">
        <v>392</v>
      </c>
      <c r="CZ144" s="166" t="s">
        <v>392</v>
      </c>
      <c r="DA144" s="166" t="s">
        <v>392</v>
      </c>
      <c r="DB144" s="166" t="s">
        <v>392</v>
      </c>
      <c r="DC144" s="166" t="s">
        <v>392</v>
      </c>
      <c r="DD144" s="176">
        <v>4.25</v>
      </c>
      <c r="DE144" s="177" t="s">
        <v>392</v>
      </c>
      <c r="DF144" s="166" t="s">
        <v>392</v>
      </c>
      <c r="DG144" s="168">
        <v>22</v>
      </c>
      <c r="DH144" s="166" t="s">
        <v>392</v>
      </c>
      <c r="DI144" s="177" t="s">
        <v>392</v>
      </c>
      <c r="DJ144" s="166">
        <v>1140</v>
      </c>
      <c r="DK144" s="166">
        <v>5280</v>
      </c>
      <c r="DL144" s="166">
        <v>4620</v>
      </c>
      <c r="DM144" s="166">
        <v>205</v>
      </c>
      <c r="DN144" s="166">
        <v>129</v>
      </c>
      <c r="DO144" s="166">
        <v>1400</v>
      </c>
      <c r="DP144" s="166">
        <v>909</v>
      </c>
      <c r="DQ144" s="168">
        <v>69.099999999999994</v>
      </c>
      <c r="DR144" s="166" t="s">
        <v>392</v>
      </c>
      <c r="DS144" s="166" t="s">
        <v>392</v>
      </c>
      <c r="DT144" s="177" t="s">
        <v>392</v>
      </c>
      <c r="DU144" s="166">
        <v>7990</v>
      </c>
      <c r="DV144" s="166">
        <v>6900</v>
      </c>
      <c r="DW144" s="166" t="s">
        <v>392</v>
      </c>
      <c r="DX144" s="166">
        <v>32800</v>
      </c>
      <c r="DY144" s="20">
        <v>78.3</v>
      </c>
      <c r="DZ144" s="177" t="s">
        <v>392</v>
      </c>
      <c r="EA144" s="180" t="s">
        <v>392</v>
      </c>
      <c r="EB144" s="166">
        <v>1030</v>
      </c>
      <c r="EC144" s="166">
        <v>2620</v>
      </c>
      <c r="ED144" s="166" t="s">
        <v>392</v>
      </c>
      <c r="EE144" s="166" t="s">
        <v>392</v>
      </c>
      <c r="EF144" s="166" t="s">
        <v>392</v>
      </c>
      <c r="EG144" s="166" t="s">
        <v>392</v>
      </c>
      <c r="EH144" s="20" t="s">
        <v>392</v>
      </c>
      <c r="EI144" s="166" t="s">
        <v>392</v>
      </c>
      <c r="EJ144" s="166" t="s">
        <v>392</v>
      </c>
      <c r="EK144" s="166" t="s">
        <v>392</v>
      </c>
      <c r="EL144" s="166" t="s">
        <v>392</v>
      </c>
      <c r="EM144" s="166" t="s">
        <v>392</v>
      </c>
      <c r="EN144" s="166" t="s">
        <v>392</v>
      </c>
      <c r="EO144" s="177" t="s">
        <v>392</v>
      </c>
      <c r="EP144" s="177" t="s">
        <v>392</v>
      </c>
      <c r="EQ144" s="177" t="s">
        <v>392</v>
      </c>
      <c r="ER144" s="177" t="s">
        <v>392</v>
      </c>
      <c r="ES144" s="177" t="s">
        <v>392</v>
      </c>
      <c r="ET144" s="177" t="s">
        <v>392</v>
      </c>
      <c r="EU144" s="177">
        <v>80.5</v>
      </c>
      <c r="EV144" s="177">
        <v>462</v>
      </c>
      <c r="EW144" s="177">
        <v>1790</v>
      </c>
      <c r="EX144" s="177">
        <v>2070</v>
      </c>
    </row>
    <row r="145" spans="1:154" x14ac:dyDescent="0.2">
      <c r="A145" s="166" t="s">
        <v>673</v>
      </c>
      <c r="B145" s="167" t="s">
        <v>204</v>
      </c>
      <c r="C145" s="166">
        <v>130</v>
      </c>
      <c r="D145" s="168">
        <v>38.299999999999997</v>
      </c>
      <c r="E145" s="168">
        <v>19.3</v>
      </c>
      <c r="F145" s="181">
        <v>19.25</v>
      </c>
      <c r="G145" s="166" t="s">
        <v>392</v>
      </c>
      <c r="H145" s="166" t="s">
        <v>392</v>
      </c>
      <c r="I145" s="166" t="s">
        <v>392</v>
      </c>
      <c r="J145" s="168">
        <v>11.2</v>
      </c>
      <c r="K145" s="169">
        <v>11.125</v>
      </c>
      <c r="L145" s="169" t="s">
        <v>392</v>
      </c>
      <c r="M145" s="166" t="s">
        <v>392</v>
      </c>
      <c r="N145" s="166" t="s">
        <v>392</v>
      </c>
      <c r="O145" s="179">
        <v>0.67</v>
      </c>
      <c r="P145" s="169">
        <v>0.6875</v>
      </c>
      <c r="Q145" s="171">
        <v>0.375</v>
      </c>
      <c r="R145" s="170">
        <v>1.2</v>
      </c>
      <c r="S145" s="172">
        <v>1.1875</v>
      </c>
      <c r="T145" s="166" t="s">
        <v>392</v>
      </c>
      <c r="U145" s="166" t="s">
        <v>392</v>
      </c>
      <c r="V145" s="166" t="s">
        <v>392</v>
      </c>
      <c r="W145" s="173">
        <v>1.6</v>
      </c>
      <c r="X145" s="174">
        <v>2.0625</v>
      </c>
      <c r="Y145" s="175">
        <v>1.1875</v>
      </c>
      <c r="Z145" s="166" t="s">
        <v>392</v>
      </c>
      <c r="AA145" s="166" t="s">
        <v>392</v>
      </c>
      <c r="AB145" s="166" t="s">
        <v>392</v>
      </c>
      <c r="AC145" s="166" t="s">
        <v>392</v>
      </c>
      <c r="AD145" s="166" t="s">
        <v>392</v>
      </c>
      <c r="AE145" s="176">
        <v>4.6500000000000004</v>
      </c>
      <c r="AF145" s="166" t="s">
        <v>392</v>
      </c>
      <c r="AG145" s="166" t="s">
        <v>392</v>
      </c>
      <c r="AH145" s="168">
        <v>23.9</v>
      </c>
      <c r="AI145" s="166" t="s">
        <v>392</v>
      </c>
      <c r="AJ145" s="166" t="s">
        <v>392</v>
      </c>
      <c r="AK145" s="166">
        <v>2460</v>
      </c>
      <c r="AL145" s="166">
        <v>290</v>
      </c>
      <c r="AM145" s="166">
        <v>256</v>
      </c>
      <c r="AN145" s="170">
        <v>8.0299999999999994</v>
      </c>
      <c r="AO145" s="166">
        <v>278</v>
      </c>
      <c r="AP145" s="168">
        <v>76.7</v>
      </c>
      <c r="AQ145" s="168">
        <v>49.9</v>
      </c>
      <c r="AR145" s="170">
        <v>2.7</v>
      </c>
      <c r="AS145" s="166" t="s">
        <v>392</v>
      </c>
      <c r="AT145" s="166" t="s">
        <v>392</v>
      </c>
      <c r="AU145" s="166" t="s">
        <v>392</v>
      </c>
      <c r="AV145" s="168">
        <v>14.5</v>
      </c>
      <c r="AW145" s="166">
        <v>22700</v>
      </c>
      <c r="AX145" s="166" t="s">
        <v>392</v>
      </c>
      <c r="AY145" s="168">
        <v>50.7</v>
      </c>
      <c r="AZ145" s="177">
        <v>170</v>
      </c>
      <c r="BA145" s="177" t="s">
        <v>392</v>
      </c>
      <c r="BB145" s="166" t="s">
        <v>392</v>
      </c>
      <c r="BC145" s="168">
        <v>57.2</v>
      </c>
      <c r="BD145" s="166">
        <v>146</v>
      </c>
      <c r="BE145" s="166" t="s">
        <v>392</v>
      </c>
      <c r="BF145" s="166" t="s">
        <v>392</v>
      </c>
      <c r="BG145" s="166" t="s">
        <v>392</v>
      </c>
      <c r="BH145" s="166" t="s">
        <v>392</v>
      </c>
      <c r="BI145" s="166" t="s">
        <v>392</v>
      </c>
      <c r="BJ145" s="166" t="s">
        <v>392</v>
      </c>
      <c r="BK145" s="166" t="s">
        <v>392</v>
      </c>
      <c r="BL145" s="166" t="s">
        <v>392</v>
      </c>
      <c r="BM145" s="166" t="s">
        <v>392</v>
      </c>
      <c r="BN145" s="166" t="s">
        <v>392</v>
      </c>
      <c r="BO145" s="166" t="s">
        <v>392</v>
      </c>
      <c r="BP145" s="166" t="s">
        <v>392</v>
      </c>
      <c r="BQ145" s="166" t="s">
        <v>392</v>
      </c>
      <c r="BR145" s="166" t="s">
        <v>392</v>
      </c>
      <c r="BS145" s="166" t="s">
        <v>392</v>
      </c>
      <c r="BT145" s="166" t="s">
        <v>392</v>
      </c>
      <c r="BU145" s="166" t="s">
        <v>392</v>
      </c>
      <c r="BV145" s="166">
        <v>3.13</v>
      </c>
      <c r="BW145" s="166">
        <v>18.100000000000001</v>
      </c>
      <c r="BX145" s="177">
        <v>70.2</v>
      </c>
      <c r="BY145" s="177">
        <v>81.400000000000006</v>
      </c>
      <c r="BZ145" s="166" t="s">
        <v>674</v>
      </c>
      <c r="CA145" s="166" t="s">
        <v>674</v>
      </c>
      <c r="CB145" s="166">
        <v>193</v>
      </c>
      <c r="CC145" s="177">
        <v>24700</v>
      </c>
      <c r="CD145" s="166">
        <v>490</v>
      </c>
      <c r="CE145" s="177">
        <v>489</v>
      </c>
      <c r="CF145" s="166" t="s">
        <v>392</v>
      </c>
      <c r="CG145" s="166" t="s">
        <v>392</v>
      </c>
      <c r="CH145" s="166" t="s">
        <v>392</v>
      </c>
      <c r="CI145" s="166">
        <v>284</v>
      </c>
      <c r="CJ145" s="177">
        <v>283</v>
      </c>
      <c r="CK145" s="169" t="s">
        <v>392</v>
      </c>
      <c r="CL145" s="166" t="s">
        <v>392</v>
      </c>
      <c r="CM145" s="166" t="s">
        <v>392</v>
      </c>
      <c r="CN145" s="168">
        <v>17</v>
      </c>
      <c r="CO145" s="177">
        <v>17.5</v>
      </c>
      <c r="CP145" s="177">
        <v>9.52</v>
      </c>
      <c r="CQ145" s="168">
        <v>30.5</v>
      </c>
      <c r="CR145" s="168">
        <v>30.2</v>
      </c>
      <c r="CS145" s="166" t="s">
        <v>392</v>
      </c>
      <c r="CT145" s="166" t="s">
        <v>392</v>
      </c>
      <c r="CU145" s="166" t="s">
        <v>392</v>
      </c>
      <c r="CV145" s="168">
        <v>40.6</v>
      </c>
      <c r="CW145" s="168">
        <v>52.4</v>
      </c>
      <c r="CX145" s="178">
        <v>30.2</v>
      </c>
      <c r="CY145" s="166" t="s">
        <v>392</v>
      </c>
      <c r="CZ145" s="166" t="s">
        <v>392</v>
      </c>
      <c r="DA145" s="166" t="s">
        <v>392</v>
      </c>
      <c r="DB145" s="166" t="s">
        <v>392</v>
      </c>
      <c r="DC145" s="166" t="s">
        <v>392</v>
      </c>
      <c r="DD145" s="176">
        <v>4.6500000000000004</v>
      </c>
      <c r="DE145" s="177" t="s">
        <v>392</v>
      </c>
      <c r="DF145" s="166" t="s">
        <v>392</v>
      </c>
      <c r="DG145" s="168">
        <v>23.9</v>
      </c>
      <c r="DH145" s="166" t="s">
        <v>392</v>
      </c>
      <c r="DI145" s="177" t="s">
        <v>392</v>
      </c>
      <c r="DJ145" s="166">
        <v>1020</v>
      </c>
      <c r="DK145" s="166">
        <v>4750</v>
      </c>
      <c r="DL145" s="166">
        <v>4200</v>
      </c>
      <c r="DM145" s="166">
        <v>204</v>
      </c>
      <c r="DN145" s="166">
        <v>116</v>
      </c>
      <c r="DO145" s="166">
        <v>1260</v>
      </c>
      <c r="DP145" s="166">
        <v>818</v>
      </c>
      <c r="DQ145" s="168">
        <v>68.599999999999994</v>
      </c>
      <c r="DR145" s="166" t="s">
        <v>392</v>
      </c>
      <c r="DS145" s="166" t="s">
        <v>392</v>
      </c>
      <c r="DT145" s="177" t="s">
        <v>392</v>
      </c>
      <c r="DU145" s="166">
        <v>6040</v>
      </c>
      <c r="DV145" s="166">
        <v>6100</v>
      </c>
      <c r="DW145" s="166" t="s">
        <v>392</v>
      </c>
      <c r="DX145" s="166">
        <v>32700</v>
      </c>
      <c r="DY145" s="20">
        <v>70.8</v>
      </c>
      <c r="DZ145" s="177" t="s">
        <v>392</v>
      </c>
      <c r="EA145" s="180" t="s">
        <v>392</v>
      </c>
      <c r="EB145" s="166">
        <v>937</v>
      </c>
      <c r="EC145" s="166">
        <v>2390</v>
      </c>
      <c r="ED145" s="166" t="s">
        <v>392</v>
      </c>
      <c r="EE145" s="166" t="s">
        <v>392</v>
      </c>
      <c r="EF145" s="166" t="s">
        <v>392</v>
      </c>
      <c r="EG145" s="166" t="s">
        <v>392</v>
      </c>
      <c r="EH145" s="20" t="s">
        <v>392</v>
      </c>
      <c r="EI145" s="166" t="s">
        <v>392</v>
      </c>
      <c r="EJ145" s="166" t="s">
        <v>392</v>
      </c>
      <c r="EK145" s="166" t="s">
        <v>392</v>
      </c>
      <c r="EL145" s="166" t="s">
        <v>392</v>
      </c>
      <c r="EM145" s="166" t="s">
        <v>392</v>
      </c>
      <c r="EN145" s="166" t="s">
        <v>392</v>
      </c>
      <c r="EO145" s="177" t="s">
        <v>392</v>
      </c>
      <c r="EP145" s="177" t="s">
        <v>392</v>
      </c>
      <c r="EQ145" s="177" t="s">
        <v>392</v>
      </c>
      <c r="ER145" s="177" t="s">
        <v>392</v>
      </c>
      <c r="ES145" s="177" t="s">
        <v>392</v>
      </c>
      <c r="ET145" s="177" t="s">
        <v>392</v>
      </c>
      <c r="EU145" s="177">
        <v>79.5</v>
      </c>
      <c r="EV145" s="177">
        <v>460</v>
      </c>
      <c r="EW145" s="177">
        <v>1780</v>
      </c>
      <c r="EX145" s="177">
        <v>2070</v>
      </c>
    </row>
    <row r="146" spans="1:154" x14ac:dyDescent="0.2">
      <c r="A146" s="166" t="s">
        <v>675</v>
      </c>
      <c r="B146" s="167" t="s">
        <v>204</v>
      </c>
      <c r="C146" s="166">
        <v>119</v>
      </c>
      <c r="D146" s="168">
        <v>35.1</v>
      </c>
      <c r="E146" s="168">
        <v>19</v>
      </c>
      <c r="F146" s="181">
        <v>19</v>
      </c>
      <c r="G146" s="166" t="s">
        <v>392</v>
      </c>
      <c r="H146" s="166" t="s">
        <v>392</v>
      </c>
      <c r="I146" s="166" t="s">
        <v>392</v>
      </c>
      <c r="J146" s="168">
        <v>11.3</v>
      </c>
      <c r="K146" s="169">
        <v>11.25</v>
      </c>
      <c r="L146" s="169" t="s">
        <v>392</v>
      </c>
      <c r="M146" s="166" t="s">
        <v>392</v>
      </c>
      <c r="N146" s="166" t="s">
        <v>392</v>
      </c>
      <c r="O146" s="179">
        <v>0.65500000000000003</v>
      </c>
      <c r="P146" s="169">
        <v>0.625</v>
      </c>
      <c r="Q146" s="171">
        <v>0.3125</v>
      </c>
      <c r="R146" s="170">
        <v>1.06</v>
      </c>
      <c r="S146" s="172">
        <v>1.0625</v>
      </c>
      <c r="T146" s="166" t="s">
        <v>392</v>
      </c>
      <c r="U146" s="166" t="s">
        <v>392</v>
      </c>
      <c r="V146" s="166" t="s">
        <v>392</v>
      </c>
      <c r="W146" s="173">
        <v>1.46</v>
      </c>
      <c r="X146" s="174">
        <v>1.9375</v>
      </c>
      <c r="Y146" s="175">
        <v>1.1875</v>
      </c>
      <c r="Z146" s="166" t="s">
        <v>392</v>
      </c>
      <c r="AA146" s="166" t="s">
        <v>392</v>
      </c>
      <c r="AB146" s="166" t="s">
        <v>392</v>
      </c>
      <c r="AC146" s="166" t="s">
        <v>392</v>
      </c>
      <c r="AD146" s="166" t="s">
        <v>392</v>
      </c>
      <c r="AE146" s="176">
        <v>5.31</v>
      </c>
      <c r="AF146" s="166" t="s">
        <v>392</v>
      </c>
      <c r="AG146" s="166" t="s">
        <v>392</v>
      </c>
      <c r="AH146" s="168">
        <v>24.5</v>
      </c>
      <c r="AI146" s="166" t="s">
        <v>392</v>
      </c>
      <c r="AJ146" s="166" t="s">
        <v>392</v>
      </c>
      <c r="AK146" s="166">
        <v>2190</v>
      </c>
      <c r="AL146" s="166">
        <v>262</v>
      </c>
      <c r="AM146" s="166">
        <v>231</v>
      </c>
      <c r="AN146" s="170">
        <v>7.9</v>
      </c>
      <c r="AO146" s="166">
        <v>253</v>
      </c>
      <c r="AP146" s="168">
        <v>69.099999999999994</v>
      </c>
      <c r="AQ146" s="168">
        <v>44.9</v>
      </c>
      <c r="AR146" s="170">
        <v>2.69</v>
      </c>
      <c r="AS146" s="166" t="s">
        <v>392</v>
      </c>
      <c r="AT146" s="166" t="s">
        <v>392</v>
      </c>
      <c r="AU146" s="166" t="s">
        <v>392</v>
      </c>
      <c r="AV146" s="168">
        <v>10.6</v>
      </c>
      <c r="AW146" s="166">
        <v>20300</v>
      </c>
      <c r="AX146" s="166" t="s">
        <v>392</v>
      </c>
      <c r="AY146" s="168">
        <v>50.7</v>
      </c>
      <c r="AZ146" s="177">
        <v>152</v>
      </c>
      <c r="BA146" s="177" t="s">
        <v>392</v>
      </c>
      <c r="BB146" s="166" t="s">
        <v>392</v>
      </c>
      <c r="BC146" s="168">
        <v>50.6</v>
      </c>
      <c r="BD146" s="166">
        <v>131</v>
      </c>
      <c r="BE146" s="166" t="s">
        <v>392</v>
      </c>
      <c r="BF146" s="166" t="s">
        <v>392</v>
      </c>
      <c r="BG146" s="166" t="s">
        <v>392</v>
      </c>
      <c r="BH146" s="166" t="s">
        <v>392</v>
      </c>
      <c r="BI146" s="166" t="s">
        <v>392</v>
      </c>
      <c r="BJ146" s="166" t="s">
        <v>392</v>
      </c>
      <c r="BK146" s="166" t="s">
        <v>392</v>
      </c>
      <c r="BL146" s="166" t="s">
        <v>392</v>
      </c>
      <c r="BM146" s="166" t="s">
        <v>392</v>
      </c>
      <c r="BN146" s="166" t="s">
        <v>392</v>
      </c>
      <c r="BO146" s="166" t="s">
        <v>392</v>
      </c>
      <c r="BP146" s="166" t="s">
        <v>392</v>
      </c>
      <c r="BQ146" s="166" t="s">
        <v>392</v>
      </c>
      <c r="BR146" s="166" t="s">
        <v>392</v>
      </c>
      <c r="BS146" s="166" t="s">
        <v>392</v>
      </c>
      <c r="BT146" s="166" t="s">
        <v>392</v>
      </c>
      <c r="BU146" s="166" t="s">
        <v>392</v>
      </c>
      <c r="BV146" s="166">
        <v>3.13</v>
      </c>
      <c r="BW146" s="166">
        <v>17.899999999999999</v>
      </c>
      <c r="BX146" s="177">
        <v>69.900000000000006</v>
      </c>
      <c r="BY146" s="177">
        <v>81.2</v>
      </c>
      <c r="BZ146" s="166" t="s">
        <v>676</v>
      </c>
      <c r="CA146" s="166" t="s">
        <v>676</v>
      </c>
      <c r="CB146" s="166">
        <v>177</v>
      </c>
      <c r="CC146" s="177">
        <v>22600</v>
      </c>
      <c r="CD146" s="166">
        <v>483</v>
      </c>
      <c r="CE146" s="177">
        <v>483</v>
      </c>
      <c r="CF146" s="166" t="s">
        <v>392</v>
      </c>
      <c r="CG146" s="166" t="s">
        <v>392</v>
      </c>
      <c r="CH146" s="166" t="s">
        <v>392</v>
      </c>
      <c r="CI146" s="166">
        <v>287</v>
      </c>
      <c r="CJ146" s="177">
        <v>286</v>
      </c>
      <c r="CK146" s="169" t="s">
        <v>392</v>
      </c>
      <c r="CL146" s="166" t="s">
        <v>392</v>
      </c>
      <c r="CM146" s="166" t="s">
        <v>392</v>
      </c>
      <c r="CN146" s="168">
        <v>16.600000000000001</v>
      </c>
      <c r="CO146" s="177">
        <v>15.9</v>
      </c>
      <c r="CP146" s="177">
        <v>7.94</v>
      </c>
      <c r="CQ146" s="168">
        <v>26.9</v>
      </c>
      <c r="CR146" s="168">
        <v>27</v>
      </c>
      <c r="CS146" s="166" t="s">
        <v>392</v>
      </c>
      <c r="CT146" s="166" t="s">
        <v>392</v>
      </c>
      <c r="CU146" s="166" t="s">
        <v>392</v>
      </c>
      <c r="CV146" s="168">
        <v>37.1</v>
      </c>
      <c r="CW146" s="168">
        <v>49.2</v>
      </c>
      <c r="CX146" s="178">
        <v>30.2</v>
      </c>
      <c r="CY146" s="166" t="s">
        <v>392</v>
      </c>
      <c r="CZ146" s="166" t="s">
        <v>392</v>
      </c>
      <c r="DA146" s="166" t="s">
        <v>392</v>
      </c>
      <c r="DB146" s="166" t="s">
        <v>392</v>
      </c>
      <c r="DC146" s="166" t="s">
        <v>392</v>
      </c>
      <c r="DD146" s="176">
        <v>5.31</v>
      </c>
      <c r="DE146" s="177" t="s">
        <v>392</v>
      </c>
      <c r="DF146" s="166" t="s">
        <v>392</v>
      </c>
      <c r="DG146" s="168">
        <v>24.5</v>
      </c>
      <c r="DH146" s="166" t="s">
        <v>392</v>
      </c>
      <c r="DI146" s="177" t="s">
        <v>392</v>
      </c>
      <c r="DJ146" s="166">
        <v>912</v>
      </c>
      <c r="DK146" s="166">
        <v>4290</v>
      </c>
      <c r="DL146" s="166">
        <v>3790</v>
      </c>
      <c r="DM146" s="166">
        <v>201</v>
      </c>
      <c r="DN146" s="166">
        <v>105</v>
      </c>
      <c r="DO146" s="166">
        <v>1130</v>
      </c>
      <c r="DP146" s="166">
        <v>736</v>
      </c>
      <c r="DQ146" s="168">
        <v>68.3</v>
      </c>
      <c r="DR146" s="166" t="s">
        <v>392</v>
      </c>
      <c r="DS146" s="166" t="s">
        <v>392</v>
      </c>
      <c r="DT146" s="177" t="s">
        <v>392</v>
      </c>
      <c r="DU146" s="166">
        <v>4410</v>
      </c>
      <c r="DV146" s="166">
        <v>5450</v>
      </c>
      <c r="DW146" s="166" t="s">
        <v>392</v>
      </c>
      <c r="DX146" s="166">
        <v>32700</v>
      </c>
      <c r="DY146" s="20">
        <v>63.3</v>
      </c>
      <c r="DZ146" s="177" t="s">
        <v>392</v>
      </c>
      <c r="EA146" s="180" t="s">
        <v>392</v>
      </c>
      <c r="EB146" s="166">
        <v>829</v>
      </c>
      <c r="EC146" s="166">
        <v>2150</v>
      </c>
      <c r="ED146" s="166" t="s">
        <v>392</v>
      </c>
      <c r="EE146" s="166" t="s">
        <v>392</v>
      </c>
      <c r="EF146" s="166" t="s">
        <v>392</v>
      </c>
      <c r="EG146" s="166" t="s">
        <v>392</v>
      </c>
      <c r="EH146" s="20" t="s">
        <v>392</v>
      </c>
      <c r="EI146" s="166" t="s">
        <v>392</v>
      </c>
      <c r="EJ146" s="166" t="s">
        <v>392</v>
      </c>
      <c r="EK146" s="166" t="s">
        <v>392</v>
      </c>
      <c r="EL146" s="166" t="s">
        <v>392</v>
      </c>
      <c r="EM146" s="166" t="s">
        <v>392</v>
      </c>
      <c r="EN146" s="166" t="s">
        <v>392</v>
      </c>
      <c r="EO146" s="177" t="s">
        <v>392</v>
      </c>
      <c r="EP146" s="177" t="s">
        <v>392</v>
      </c>
      <c r="EQ146" s="177" t="s">
        <v>392</v>
      </c>
      <c r="ER146" s="177" t="s">
        <v>392</v>
      </c>
      <c r="ES146" s="177" t="s">
        <v>392</v>
      </c>
      <c r="ET146" s="177" t="s">
        <v>392</v>
      </c>
      <c r="EU146" s="177">
        <v>79.5</v>
      </c>
      <c r="EV146" s="177">
        <v>455</v>
      </c>
      <c r="EW146" s="177">
        <v>1780</v>
      </c>
      <c r="EX146" s="177">
        <v>2060</v>
      </c>
    </row>
    <row r="147" spans="1:154" x14ac:dyDescent="0.2">
      <c r="A147" s="166" t="s">
        <v>677</v>
      </c>
      <c r="B147" s="167" t="s">
        <v>204</v>
      </c>
      <c r="C147" s="166">
        <v>106</v>
      </c>
      <c r="D147" s="168">
        <v>31.1</v>
      </c>
      <c r="E147" s="168">
        <v>18.7</v>
      </c>
      <c r="F147" s="181">
        <v>18.75</v>
      </c>
      <c r="G147" s="166" t="s">
        <v>392</v>
      </c>
      <c r="H147" s="166" t="s">
        <v>392</v>
      </c>
      <c r="I147" s="166" t="s">
        <v>392</v>
      </c>
      <c r="J147" s="168">
        <v>11.2</v>
      </c>
      <c r="K147" s="169">
        <v>11.25</v>
      </c>
      <c r="L147" s="169" t="s">
        <v>392</v>
      </c>
      <c r="M147" s="166" t="s">
        <v>392</v>
      </c>
      <c r="N147" s="166" t="s">
        <v>392</v>
      </c>
      <c r="O147" s="179">
        <v>0.59</v>
      </c>
      <c r="P147" s="169">
        <v>0.5625</v>
      </c>
      <c r="Q147" s="171">
        <v>0.3125</v>
      </c>
      <c r="R147" s="179">
        <v>0.94</v>
      </c>
      <c r="S147" s="172">
        <v>0.9375</v>
      </c>
      <c r="T147" s="166" t="s">
        <v>392</v>
      </c>
      <c r="U147" s="166" t="s">
        <v>392</v>
      </c>
      <c r="V147" s="166" t="s">
        <v>392</v>
      </c>
      <c r="W147" s="173">
        <v>1.34</v>
      </c>
      <c r="X147" s="174">
        <v>1.8125</v>
      </c>
      <c r="Y147" s="175">
        <v>1.125</v>
      </c>
      <c r="Z147" s="166" t="s">
        <v>392</v>
      </c>
      <c r="AA147" s="166" t="s">
        <v>392</v>
      </c>
      <c r="AB147" s="166" t="s">
        <v>392</v>
      </c>
      <c r="AC147" s="166" t="s">
        <v>392</v>
      </c>
      <c r="AD147" s="166" t="s">
        <v>392</v>
      </c>
      <c r="AE147" s="176">
        <v>5.96</v>
      </c>
      <c r="AF147" s="166" t="s">
        <v>392</v>
      </c>
      <c r="AG147" s="166" t="s">
        <v>392</v>
      </c>
      <c r="AH147" s="168">
        <v>27.2</v>
      </c>
      <c r="AI147" s="166" t="s">
        <v>392</v>
      </c>
      <c r="AJ147" s="166" t="s">
        <v>392</v>
      </c>
      <c r="AK147" s="166">
        <v>1910</v>
      </c>
      <c r="AL147" s="166">
        <v>230</v>
      </c>
      <c r="AM147" s="166">
        <v>204</v>
      </c>
      <c r="AN147" s="170">
        <v>7.84</v>
      </c>
      <c r="AO147" s="166">
        <v>220</v>
      </c>
      <c r="AP147" s="168">
        <v>60.5</v>
      </c>
      <c r="AQ147" s="168">
        <v>39.4</v>
      </c>
      <c r="AR147" s="170">
        <v>2.66</v>
      </c>
      <c r="AS147" s="166" t="s">
        <v>392</v>
      </c>
      <c r="AT147" s="166" t="s">
        <v>392</v>
      </c>
      <c r="AU147" s="166" t="s">
        <v>392</v>
      </c>
      <c r="AV147" s="170">
        <v>7.48</v>
      </c>
      <c r="AW147" s="166">
        <v>17400</v>
      </c>
      <c r="AX147" s="166" t="s">
        <v>392</v>
      </c>
      <c r="AY147" s="168">
        <v>49.7</v>
      </c>
      <c r="AZ147" s="177">
        <v>131</v>
      </c>
      <c r="BA147" s="177" t="s">
        <v>392</v>
      </c>
      <c r="BB147" s="166" t="s">
        <v>392</v>
      </c>
      <c r="BC147" s="168">
        <v>44.3</v>
      </c>
      <c r="BD147" s="166">
        <v>114</v>
      </c>
      <c r="BE147" s="166" t="s">
        <v>392</v>
      </c>
      <c r="BF147" s="166" t="s">
        <v>392</v>
      </c>
      <c r="BG147" s="166" t="s">
        <v>392</v>
      </c>
      <c r="BH147" s="166" t="s">
        <v>392</v>
      </c>
      <c r="BI147" s="166" t="s">
        <v>392</v>
      </c>
      <c r="BJ147" s="166" t="s">
        <v>392</v>
      </c>
      <c r="BK147" s="166" t="s">
        <v>392</v>
      </c>
      <c r="BL147" s="166" t="s">
        <v>392</v>
      </c>
      <c r="BM147" s="166" t="s">
        <v>392</v>
      </c>
      <c r="BN147" s="166" t="s">
        <v>392</v>
      </c>
      <c r="BO147" s="166" t="s">
        <v>392</v>
      </c>
      <c r="BP147" s="166" t="s">
        <v>392</v>
      </c>
      <c r="BQ147" s="166" t="s">
        <v>392</v>
      </c>
      <c r="BR147" s="166" t="s">
        <v>392</v>
      </c>
      <c r="BS147" s="166" t="s">
        <v>392</v>
      </c>
      <c r="BT147" s="166" t="s">
        <v>392</v>
      </c>
      <c r="BU147" s="166" t="s">
        <v>392</v>
      </c>
      <c r="BV147" s="170">
        <v>3.1</v>
      </c>
      <c r="BW147" s="166">
        <v>17.8</v>
      </c>
      <c r="BX147" s="177">
        <v>69.099999999999994</v>
      </c>
      <c r="BY147" s="177">
        <v>80.3</v>
      </c>
      <c r="BZ147" s="166" t="s">
        <v>678</v>
      </c>
      <c r="CA147" s="166" t="s">
        <v>678</v>
      </c>
      <c r="CB147" s="166">
        <v>158</v>
      </c>
      <c r="CC147" s="177">
        <v>20100</v>
      </c>
      <c r="CD147" s="166">
        <v>475</v>
      </c>
      <c r="CE147" s="177">
        <v>476</v>
      </c>
      <c r="CF147" s="166" t="s">
        <v>392</v>
      </c>
      <c r="CG147" s="166" t="s">
        <v>392</v>
      </c>
      <c r="CH147" s="166" t="s">
        <v>392</v>
      </c>
      <c r="CI147" s="166">
        <v>284</v>
      </c>
      <c r="CJ147" s="177">
        <v>286</v>
      </c>
      <c r="CK147" s="169" t="s">
        <v>392</v>
      </c>
      <c r="CL147" s="166" t="s">
        <v>392</v>
      </c>
      <c r="CM147" s="166" t="s">
        <v>392</v>
      </c>
      <c r="CN147" s="168">
        <v>15</v>
      </c>
      <c r="CO147" s="177">
        <v>14.3</v>
      </c>
      <c r="CP147" s="177">
        <v>7.94</v>
      </c>
      <c r="CQ147" s="168">
        <v>23.9</v>
      </c>
      <c r="CR147" s="168">
        <v>23.8</v>
      </c>
      <c r="CS147" s="166" t="s">
        <v>392</v>
      </c>
      <c r="CT147" s="166" t="s">
        <v>392</v>
      </c>
      <c r="CU147" s="166" t="s">
        <v>392</v>
      </c>
      <c r="CV147" s="168">
        <v>34</v>
      </c>
      <c r="CW147" s="168">
        <v>46</v>
      </c>
      <c r="CX147" s="178">
        <v>28.6</v>
      </c>
      <c r="CY147" s="166" t="s">
        <v>392</v>
      </c>
      <c r="CZ147" s="166" t="s">
        <v>392</v>
      </c>
      <c r="DA147" s="166" t="s">
        <v>392</v>
      </c>
      <c r="DB147" s="166" t="s">
        <v>392</v>
      </c>
      <c r="DC147" s="166" t="s">
        <v>392</v>
      </c>
      <c r="DD147" s="176">
        <v>5.96</v>
      </c>
      <c r="DE147" s="177" t="s">
        <v>392</v>
      </c>
      <c r="DF147" s="166" t="s">
        <v>392</v>
      </c>
      <c r="DG147" s="168">
        <v>27.2</v>
      </c>
      <c r="DH147" s="166" t="s">
        <v>392</v>
      </c>
      <c r="DI147" s="177" t="s">
        <v>392</v>
      </c>
      <c r="DJ147" s="166">
        <v>795</v>
      </c>
      <c r="DK147" s="166">
        <v>3770</v>
      </c>
      <c r="DL147" s="166">
        <v>3340</v>
      </c>
      <c r="DM147" s="166">
        <v>199</v>
      </c>
      <c r="DN147" s="168">
        <v>91.6</v>
      </c>
      <c r="DO147" s="166">
        <v>991</v>
      </c>
      <c r="DP147" s="166">
        <v>646</v>
      </c>
      <c r="DQ147" s="168">
        <v>67.599999999999994</v>
      </c>
      <c r="DR147" s="166" t="s">
        <v>392</v>
      </c>
      <c r="DS147" s="166" t="s">
        <v>392</v>
      </c>
      <c r="DT147" s="177" t="s">
        <v>392</v>
      </c>
      <c r="DU147" s="166">
        <v>3110</v>
      </c>
      <c r="DV147" s="166">
        <v>4670</v>
      </c>
      <c r="DW147" s="166" t="s">
        <v>392</v>
      </c>
      <c r="DX147" s="166">
        <v>32100</v>
      </c>
      <c r="DY147" s="20">
        <v>54.5</v>
      </c>
      <c r="DZ147" s="177" t="s">
        <v>392</v>
      </c>
      <c r="EA147" s="180" t="s">
        <v>392</v>
      </c>
      <c r="EB147" s="166">
        <v>726</v>
      </c>
      <c r="EC147" s="166">
        <v>1870</v>
      </c>
      <c r="ED147" s="166" t="s">
        <v>392</v>
      </c>
      <c r="EE147" s="166" t="s">
        <v>392</v>
      </c>
      <c r="EF147" s="166" t="s">
        <v>392</v>
      </c>
      <c r="EG147" s="166" t="s">
        <v>392</v>
      </c>
      <c r="EH147" s="20" t="s">
        <v>392</v>
      </c>
      <c r="EI147" s="166" t="s">
        <v>392</v>
      </c>
      <c r="EJ147" s="166" t="s">
        <v>392</v>
      </c>
      <c r="EK147" s="166" t="s">
        <v>392</v>
      </c>
      <c r="EL147" s="166" t="s">
        <v>392</v>
      </c>
      <c r="EM147" s="166" t="s">
        <v>392</v>
      </c>
      <c r="EN147" s="166" t="s">
        <v>392</v>
      </c>
      <c r="EO147" s="177" t="s">
        <v>392</v>
      </c>
      <c r="EP147" s="177" t="s">
        <v>392</v>
      </c>
      <c r="EQ147" s="177" t="s">
        <v>392</v>
      </c>
      <c r="ER147" s="177" t="s">
        <v>392</v>
      </c>
      <c r="ES147" s="177" t="s">
        <v>392</v>
      </c>
      <c r="ET147" s="177" t="s">
        <v>392</v>
      </c>
      <c r="EU147" s="177">
        <v>78.7</v>
      </c>
      <c r="EV147" s="177">
        <v>452</v>
      </c>
      <c r="EW147" s="177">
        <v>1760</v>
      </c>
      <c r="EX147" s="177">
        <v>2040</v>
      </c>
    </row>
    <row r="148" spans="1:154" x14ac:dyDescent="0.2">
      <c r="A148" s="166" t="s">
        <v>679</v>
      </c>
      <c r="B148" s="167" t="s">
        <v>204</v>
      </c>
      <c r="C148" s="168">
        <v>97</v>
      </c>
      <c r="D148" s="168">
        <v>28.5</v>
      </c>
      <c r="E148" s="168">
        <v>18.600000000000001</v>
      </c>
      <c r="F148" s="181">
        <v>18.625</v>
      </c>
      <c r="G148" s="166" t="s">
        <v>392</v>
      </c>
      <c r="H148" s="166" t="s">
        <v>392</v>
      </c>
      <c r="I148" s="166" t="s">
        <v>392</v>
      </c>
      <c r="J148" s="168">
        <v>11.1</v>
      </c>
      <c r="K148" s="169">
        <v>11.125</v>
      </c>
      <c r="L148" s="169" t="s">
        <v>392</v>
      </c>
      <c r="M148" s="166" t="s">
        <v>392</v>
      </c>
      <c r="N148" s="166" t="s">
        <v>392</v>
      </c>
      <c r="O148" s="179">
        <v>0.53500000000000003</v>
      </c>
      <c r="P148" s="169">
        <v>0.5625</v>
      </c>
      <c r="Q148" s="171">
        <v>0.3125</v>
      </c>
      <c r="R148" s="179">
        <v>0.87</v>
      </c>
      <c r="S148" s="172">
        <v>0.875</v>
      </c>
      <c r="T148" s="166" t="s">
        <v>392</v>
      </c>
      <c r="U148" s="166" t="s">
        <v>392</v>
      </c>
      <c r="V148" s="166" t="s">
        <v>392</v>
      </c>
      <c r="W148" s="173">
        <v>1.27</v>
      </c>
      <c r="X148" s="174">
        <v>1.75</v>
      </c>
      <c r="Y148" s="175">
        <v>1.125</v>
      </c>
      <c r="Z148" s="166" t="s">
        <v>392</v>
      </c>
      <c r="AA148" s="166" t="s">
        <v>392</v>
      </c>
      <c r="AB148" s="166" t="s">
        <v>392</v>
      </c>
      <c r="AC148" s="166" t="s">
        <v>392</v>
      </c>
      <c r="AD148" s="166" t="s">
        <v>392</v>
      </c>
      <c r="AE148" s="176">
        <v>6.41</v>
      </c>
      <c r="AF148" s="166" t="s">
        <v>392</v>
      </c>
      <c r="AG148" s="166" t="s">
        <v>392</v>
      </c>
      <c r="AH148" s="168">
        <v>30</v>
      </c>
      <c r="AI148" s="166" t="s">
        <v>392</v>
      </c>
      <c r="AJ148" s="166" t="s">
        <v>392</v>
      </c>
      <c r="AK148" s="166">
        <v>1750</v>
      </c>
      <c r="AL148" s="166">
        <v>211</v>
      </c>
      <c r="AM148" s="166">
        <v>188</v>
      </c>
      <c r="AN148" s="170">
        <v>7.82</v>
      </c>
      <c r="AO148" s="166">
        <v>201</v>
      </c>
      <c r="AP148" s="168">
        <v>55.3</v>
      </c>
      <c r="AQ148" s="168">
        <v>36.1</v>
      </c>
      <c r="AR148" s="170">
        <v>2.65</v>
      </c>
      <c r="AS148" s="166" t="s">
        <v>392</v>
      </c>
      <c r="AT148" s="166" t="s">
        <v>392</v>
      </c>
      <c r="AU148" s="166" t="s">
        <v>392</v>
      </c>
      <c r="AV148" s="170">
        <v>5.86</v>
      </c>
      <c r="AW148" s="166">
        <v>15800</v>
      </c>
      <c r="AX148" s="166" t="s">
        <v>392</v>
      </c>
      <c r="AY148" s="168">
        <v>49.2</v>
      </c>
      <c r="AZ148" s="177">
        <v>119</v>
      </c>
      <c r="BA148" s="177" t="s">
        <v>392</v>
      </c>
      <c r="BB148" s="166" t="s">
        <v>392</v>
      </c>
      <c r="BC148" s="168">
        <v>40.700000000000003</v>
      </c>
      <c r="BD148" s="166">
        <v>105</v>
      </c>
      <c r="BE148" s="166" t="s">
        <v>392</v>
      </c>
      <c r="BF148" s="166" t="s">
        <v>392</v>
      </c>
      <c r="BG148" s="166" t="s">
        <v>392</v>
      </c>
      <c r="BH148" s="166" t="s">
        <v>392</v>
      </c>
      <c r="BI148" s="166" t="s">
        <v>392</v>
      </c>
      <c r="BJ148" s="166" t="s">
        <v>392</v>
      </c>
      <c r="BK148" s="166" t="s">
        <v>392</v>
      </c>
      <c r="BL148" s="166" t="s">
        <v>392</v>
      </c>
      <c r="BM148" s="166" t="s">
        <v>392</v>
      </c>
      <c r="BN148" s="166" t="s">
        <v>392</v>
      </c>
      <c r="BO148" s="166" t="s">
        <v>392</v>
      </c>
      <c r="BP148" s="166" t="s">
        <v>392</v>
      </c>
      <c r="BQ148" s="166" t="s">
        <v>392</v>
      </c>
      <c r="BR148" s="166" t="s">
        <v>392</v>
      </c>
      <c r="BS148" s="166" t="s">
        <v>392</v>
      </c>
      <c r="BT148" s="166" t="s">
        <v>392</v>
      </c>
      <c r="BU148" s="166" t="s">
        <v>392</v>
      </c>
      <c r="BV148" s="166">
        <v>3.08</v>
      </c>
      <c r="BW148" s="166">
        <v>17.7</v>
      </c>
      <c r="BX148" s="177">
        <v>68.7</v>
      </c>
      <c r="BY148" s="177">
        <v>79.8</v>
      </c>
      <c r="BZ148" s="166" t="s">
        <v>680</v>
      </c>
      <c r="CA148" s="166" t="s">
        <v>680</v>
      </c>
      <c r="CB148" s="166">
        <v>144</v>
      </c>
      <c r="CC148" s="177">
        <v>18400</v>
      </c>
      <c r="CD148" s="166">
        <v>472</v>
      </c>
      <c r="CE148" s="177">
        <v>473</v>
      </c>
      <c r="CF148" s="166" t="s">
        <v>392</v>
      </c>
      <c r="CG148" s="166" t="s">
        <v>392</v>
      </c>
      <c r="CH148" s="166" t="s">
        <v>392</v>
      </c>
      <c r="CI148" s="166">
        <v>282</v>
      </c>
      <c r="CJ148" s="177">
        <v>283</v>
      </c>
      <c r="CK148" s="169" t="s">
        <v>392</v>
      </c>
      <c r="CL148" s="166" t="s">
        <v>392</v>
      </c>
      <c r="CM148" s="166" t="s">
        <v>392</v>
      </c>
      <c r="CN148" s="168">
        <v>13.6</v>
      </c>
      <c r="CO148" s="177">
        <v>14.3</v>
      </c>
      <c r="CP148" s="177">
        <v>7.94</v>
      </c>
      <c r="CQ148" s="168">
        <v>22.1</v>
      </c>
      <c r="CR148" s="168">
        <v>22.2</v>
      </c>
      <c r="CS148" s="166" t="s">
        <v>392</v>
      </c>
      <c r="CT148" s="166" t="s">
        <v>392</v>
      </c>
      <c r="CU148" s="166" t="s">
        <v>392</v>
      </c>
      <c r="CV148" s="168">
        <v>32.299999999999997</v>
      </c>
      <c r="CW148" s="168">
        <v>44.5</v>
      </c>
      <c r="CX148" s="178">
        <v>28.6</v>
      </c>
      <c r="CY148" s="166" t="s">
        <v>392</v>
      </c>
      <c r="CZ148" s="166" t="s">
        <v>392</v>
      </c>
      <c r="DA148" s="166" t="s">
        <v>392</v>
      </c>
      <c r="DB148" s="166" t="s">
        <v>392</v>
      </c>
      <c r="DC148" s="166" t="s">
        <v>392</v>
      </c>
      <c r="DD148" s="176">
        <v>6.41</v>
      </c>
      <c r="DE148" s="177" t="s">
        <v>392</v>
      </c>
      <c r="DF148" s="166" t="s">
        <v>392</v>
      </c>
      <c r="DG148" s="168">
        <v>30</v>
      </c>
      <c r="DH148" s="166" t="s">
        <v>392</v>
      </c>
      <c r="DI148" s="177" t="s">
        <v>392</v>
      </c>
      <c r="DJ148" s="166">
        <v>728</v>
      </c>
      <c r="DK148" s="166">
        <v>3460</v>
      </c>
      <c r="DL148" s="166">
        <v>3080</v>
      </c>
      <c r="DM148" s="166">
        <v>199</v>
      </c>
      <c r="DN148" s="168">
        <v>83.7</v>
      </c>
      <c r="DO148" s="166">
        <v>906</v>
      </c>
      <c r="DP148" s="166">
        <v>592</v>
      </c>
      <c r="DQ148" s="168">
        <v>67.3</v>
      </c>
      <c r="DR148" s="166" t="s">
        <v>392</v>
      </c>
      <c r="DS148" s="166" t="s">
        <v>392</v>
      </c>
      <c r="DT148" s="177" t="s">
        <v>392</v>
      </c>
      <c r="DU148" s="166">
        <v>2440</v>
      </c>
      <c r="DV148" s="166">
        <v>4240</v>
      </c>
      <c r="DW148" s="166" t="s">
        <v>392</v>
      </c>
      <c r="DX148" s="166">
        <v>31700</v>
      </c>
      <c r="DY148" s="20">
        <v>49.5</v>
      </c>
      <c r="DZ148" s="177" t="s">
        <v>392</v>
      </c>
      <c r="EA148" s="180" t="s">
        <v>392</v>
      </c>
      <c r="EB148" s="166">
        <v>667</v>
      </c>
      <c r="EC148" s="166">
        <v>1720</v>
      </c>
      <c r="ED148" s="166" t="s">
        <v>392</v>
      </c>
      <c r="EE148" s="166" t="s">
        <v>392</v>
      </c>
      <c r="EF148" s="166" t="s">
        <v>392</v>
      </c>
      <c r="EG148" s="166" t="s">
        <v>392</v>
      </c>
      <c r="EH148" s="20" t="s">
        <v>392</v>
      </c>
      <c r="EI148" s="166" t="s">
        <v>392</v>
      </c>
      <c r="EJ148" s="166" t="s">
        <v>392</v>
      </c>
      <c r="EK148" s="166" t="s">
        <v>392</v>
      </c>
      <c r="EL148" s="166" t="s">
        <v>392</v>
      </c>
      <c r="EM148" s="166" t="s">
        <v>392</v>
      </c>
      <c r="EN148" s="166" t="s">
        <v>392</v>
      </c>
      <c r="EO148" s="177" t="s">
        <v>392</v>
      </c>
      <c r="EP148" s="177" t="s">
        <v>392</v>
      </c>
      <c r="EQ148" s="177" t="s">
        <v>392</v>
      </c>
      <c r="ER148" s="177" t="s">
        <v>392</v>
      </c>
      <c r="ES148" s="177" t="s">
        <v>392</v>
      </c>
      <c r="ET148" s="177" t="s">
        <v>392</v>
      </c>
      <c r="EU148" s="177">
        <v>78.2</v>
      </c>
      <c r="EV148" s="177">
        <v>450</v>
      </c>
      <c r="EW148" s="177">
        <v>1740</v>
      </c>
      <c r="EX148" s="177">
        <v>2030</v>
      </c>
    </row>
    <row r="149" spans="1:154" x14ac:dyDescent="0.2">
      <c r="A149" s="166" t="s">
        <v>681</v>
      </c>
      <c r="B149" s="167" t="s">
        <v>204</v>
      </c>
      <c r="C149" s="168">
        <v>86</v>
      </c>
      <c r="D149" s="168">
        <v>25.3</v>
      </c>
      <c r="E149" s="168">
        <v>18.399999999999999</v>
      </c>
      <c r="F149" s="181">
        <v>18.375</v>
      </c>
      <c r="G149" s="166" t="s">
        <v>392</v>
      </c>
      <c r="H149" s="166" t="s">
        <v>392</v>
      </c>
      <c r="I149" s="166" t="s">
        <v>392</v>
      </c>
      <c r="J149" s="168">
        <v>11.1</v>
      </c>
      <c r="K149" s="169">
        <v>11.125</v>
      </c>
      <c r="L149" s="169" t="s">
        <v>392</v>
      </c>
      <c r="M149" s="166" t="s">
        <v>392</v>
      </c>
      <c r="N149" s="166" t="s">
        <v>392</v>
      </c>
      <c r="O149" s="179">
        <v>0.48</v>
      </c>
      <c r="P149" s="169">
        <v>0.5</v>
      </c>
      <c r="Q149" s="171">
        <v>0.25</v>
      </c>
      <c r="R149" s="179">
        <v>0.77</v>
      </c>
      <c r="S149" s="172">
        <v>0.75</v>
      </c>
      <c r="T149" s="166" t="s">
        <v>392</v>
      </c>
      <c r="U149" s="166" t="s">
        <v>392</v>
      </c>
      <c r="V149" s="166" t="s">
        <v>392</v>
      </c>
      <c r="W149" s="173">
        <v>1.17</v>
      </c>
      <c r="X149" s="174">
        <v>1.625</v>
      </c>
      <c r="Y149" s="175">
        <v>1.0625</v>
      </c>
      <c r="Z149" s="166" t="s">
        <v>392</v>
      </c>
      <c r="AA149" s="166" t="s">
        <v>392</v>
      </c>
      <c r="AB149" s="166" t="s">
        <v>392</v>
      </c>
      <c r="AC149" s="166" t="s">
        <v>392</v>
      </c>
      <c r="AD149" s="166" t="s">
        <v>392</v>
      </c>
      <c r="AE149" s="176">
        <v>7.2</v>
      </c>
      <c r="AF149" s="166" t="s">
        <v>392</v>
      </c>
      <c r="AG149" s="166" t="s">
        <v>392</v>
      </c>
      <c r="AH149" s="168">
        <v>33.4</v>
      </c>
      <c r="AI149" s="166" t="s">
        <v>392</v>
      </c>
      <c r="AJ149" s="166" t="s">
        <v>392</v>
      </c>
      <c r="AK149" s="166">
        <v>1530</v>
      </c>
      <c r="AL149" s="166">
        <v>186</v>
      </c>
      <c r="AM149" s="166">
        <v>166</v>
      </c>
      <c r="AN149" s="170">
        <v>7.77</v>
      </c>
      <c r="AO149" s="166">
        <v>175</v>
      </c>
      <c r="AP149" s="168">
        <v>48.4</v>
      </c>
      <c r="AQ149" s="168">
        <v>31.6</v>
      </c>
      <c r="AR149" s="170">
        <v>2.63</v>
      </c>
      <c r="AS149" s="166" t="s">
        <v>392</v>
      </c>
      <c r="AT149" s="166" t="s">
        <v>392</v>
      </c>
      <c r="AU149" s="166" t="s">
        <v>392</v>
      </c>
      <c r="AV149" s="170">
        <v>4.0999999999999996</v>
      </c>
      <c r="AW149" s="166">
        <v>13600</v>
      </c>
      <c r="AX149" s="166" t="s">
        <v>392</v>
      </c>
      <c r="AY149" s="168">
        <v>48.9</v>
      </c>
      <c r="AZ149" s="177">
        <v>105</v>
      </c>
      <c r="BA149" s="177" t="s">
        <v>392</v>
      </c>
      <c r="BB149" s="166" t="s">
        <v>392</v>
      </c>
      <c r="BC149" s="168">
        <v>36</v>
      </c>
      <c r="BD149" s="168">
        <v>92.4</v>
      </c>
      <c r="BE149" s="166" t="s">
        <v>392</v>
      </c>
      <c r="BF149" s="166" t="s">
        <v>392</v>
      </c>
      <c r="BG149" s="166" t="s">
        <v>392</v>
      </c>
      <c r="BH149" s="166" t="s">
        <v>392</v>
      </c>
      <c r="BI149" s="166" t="s">
        <v>392</v>
      </c>
      <c r="BJ149" s="166" t="s">
        <v>392</v>
      </c>
      <c r="BK149" s="166" t="s">
        <v>392</v>
      </c>
      <c r="BL149" s="166" t="s">
        <v>392</v>
      </c>
      <c r="BM149" s="166" t="s">
        <v>392</v>
      </c>
      <c r="BN149" s="166" t="s">
        <v>392</v>
      </c>
      <c r="BO149" s="166" t="s">
        <v>392</v>
      </c>
      <c r="BP149" s="166" t="s">
        <v>392</v>
      </c>
      <c r="BQ149" s="166" t="s">
        <v>392</v>
      </c>
      <c r="BR149" s="166" t="s">
        <v>392</v>
      </c>
      <c r="BS149" s="166" t="s">
        <v>392</v>
      </c>
      <c r="BT149" s="166" t="s">
        <v>392</v>
      </c>
      <c r="BU149" s="166" t="s">
        <v>392</v>
      </c>
      <c r="BV149" s="166">
        <v>3.05</v>
      </c>
      <c r="BW149" s="166">
        <v>17.600000000000001</v>
      </c>
      <c r="BX149" s="177">
        <v>68.400000000000006</v>
      </c>
      <c r="BY149" s="177">
        <v>79.5</v>
      </c>
      <c r="BZ149" s="166" t="s">
        <v>682</v>
      </c>
      <c r="CA149" s="166" t="s">
        <v>682</v>
      </c>
      <c r="CB149" s="166">
        <v>128</v>
      </c>
      <c r="CC149" s="177">
        <v>16300</v>
      </c>
      <c r="CD149" s="166">
        <v>467</v>
      </c>
      <c r="CE149" s="177">
        <v>467</v>
      </c>
      <c r="CF149" s="166" t="s">
        <v>392</v>
      </c>
      <c r="CG149" s="166" t="s">
        <v>392</v>
      </c>
      <c r="CH149" s="166" t="s">
        <v>392</v>
      </c>
      <c r="CI149" s="166">
        <v>282</v>
      </c>
      <c r="CJ149" s="177">
        <v>283</v>
      </c>
      <c r="CK149" s="169" t="s">
        <v>392</v>
      </c>
      <c r="CL149" s="166" t="s">
        <v>392</v>
      </c>
      <c r="CM149" s="166" t="s">
        <v>392</v>
      </c>
      <c r="CN149" s="168">
        <v>12.2</v>
      </c>
      <c r="CO149" s="177">
        <v>12.7</v>
      </c>
      <c r="CP149" s="177">
        <v>6.35</v>
      </c>
      <c r="CQ149" s="168">
        <v>19.600000000000001</v>
      </c>
      <c r="CR149" s="168">
        <v>19</v>
      </c>
      <c r="CS149" s="166" t="s">
        <v>392</v>
      </c>
      <c r="CT149" s="166" t="s">
        <v>392</v>
      </c>
      <c r="CU149" s="166" t="s">
        <v>392</v>
      </c>
      <c r="CV149" s="168">
        <v>29.7</v>
      </c>
      <c r="CW149" s="168">
        <v>41.3</v>
      </c>
      <c r="CX149" s="178">
        <v>27</v>
      </c>
      <c r="CY149" s="166" t="s">
        <v>392</v>
      </c>
      <c r="CZ149" s="166" t="s">
        <v>392</v>
      </c>
      <c r="DA149" s="166" t="s">
        <v>392</v>
      </c>
      <c r="DB149" s="166" t="s">
        <v>392</v>
      </c>
      <c r="DC149" s="166" t="s">
        <v>392</v>
      </c>
      <c r="DD149" s="176">
        <v>7.2</v>
      </c>
      <c r="DE149" s="177" t="s">
        <v>392</v>
      </c>
      <c r="DF149" s="166" t="s">
        <v>392</v>
      </c>
      <c r="DG149" s="168">
        <v>33.4</v>
      </c>
      <c r="DH149" s="166" t="s">
        <v>392</v>
      </c>
      <c r="DI149" s="177" t="s">
        <v>392</v>
      </c>
      <c r="DJ149" s="166">
        <v>637</v>
      </c>
      <c r="DK149" s="166">
        <v>3050</v>
      </c>
      <c r="DL149" s="166">
        <v>2720</v>
      </c>
      <c r="DM149" s="166">
        <v>197</v>
      </c>
      <c r="DN149" s="168">
        <v>72.8</v>
      </c>
      <c r="DO149" s="166">
        <v>793</v>
      </c>
      <c r="DP149" s="166">
        <v>518</v>
      </c>
      <c r="DQ149" s="168">
        <v>66.8</v>
      </c>
      <c r="DR149" s="166" t="s">
        <v>392</v>
      </c>
      <c r="DS149" s="166" t="s">
        <v>392</v>
      </c>
      <c r="DT149" s="177" t="s">
        <v>392</v>
      </c>
      <c r="DU149" s="166">
        <v>1710</v>
      </c>
      <c r="DV149" s="166">
        <v>3650</v>
      </c>
      <c r="DW149" s="166" t="s">
        <v>392</v>
      </c>
      <c r="DX149" s="166">
        <v>31500</v>
      </c>
      <c r="DY149" s="20">
        <v>43.7</v>
      </c>
      <c r="DZ149" s="177" t="s">
        <v>392</v>
      </c>
      <c r="EA149" s="180" t="s">
        <v>392</v>
      </c>
      <c r="EB149" s="166">
        <v>590</v>
      </c>
      <c r="EC149" s="166">
        <v>1510</v>
      </c>
      <c r="ED149" s="166" t="s">
        <v>392</v>
      </c>
      <c r="EE149" s="166" t="s">
        <v>392</v>
      </c>
      <c r="EF149" s="166" t="s">
        <v>392</v>
      </c>
      <c r="EG149" s="166" t="s">
        <v>392</v>
      </c>
      <c r="EH149" s="20" t="s">
        <v>392</v>
      </c>
      <c r="EI149" s="166" t="s">
        <v>392</v>
      </c>
      <c r="EJ149" s="166" t="s">
        <v>392</v>
      </c>
      <c r="EK149" s="166" t="s">
        <v>392</v>
      </c>
      <c r="EL149" s="166" t="s">
        <v>392</v>
      </c>
      <c r="EM149" s="166" t="s">
        <v>392</v>
      </c>
      <c r="EN149" s="166" t="s">
        <v>392</v>
      </c>
      <c r="EO149" s="177" t="s">
        <v>392</v>
      </c>
      <c r="EP149" s="177" t="s">
        <v>392</v>
      </c>
      <c r="EQ149" s="177" t="s">
        <v>392</v>
      </c>
      <c r="ER149" s="177" t="s">
        <v>392</v>
      </c>
      <c r="ES149" s="177" t="s">
        <v>392</v>
      </c>
      <c r="ET149" s="177" t="s">
        <v>392</v>
      </c>
      <c r="EU149" s="177">
        <v>77.5</v>
      </c>
      <c r="EV149" s="177">
        <v>447</v>
      </c>
      <c r="EW149" s="177">
        <v>1740</v>
      </c>
      <c r="EX149" s="177">
        <v>2020</v>
      </c>
    </row>
    <row r="150" spans="1:154" x14ac:dyDescent="0.2">
      <c r="A150" s="166" t="s">
        <v>683</v>
      </c>
      <c r="B150" s="167" t="s">
        <v>204</v>
      </c>
      <c r="C150" s="168">
        <v>76</v>
      </c>
      <c r="D150" s="168">
        <v>22.3</v>
      </c>
      <c r="E150" s="168">
        <v>18.2</v>
      </c>
      <c r="F150" s="181">
        <v>18.25</v>
      </c>
      <c r="G150" s="166" t="s">
        <v>392</v>
      </c>
      <c r="H150" s="166" t="s">
        <v>392</v>
      </c>
      <c r="I150" s="166" t="s">
        <v>392</v>
      </c>
      <c r="J150" s="168">
        <v>11</v>
      </c>
      <c r="K150" s="169">
        <v>11</v>
      </c>
      <c r="L150" s="169" t="s">
        <v>392</v>
      </c>
      <c r="M150" s="166" t="s">
        <v>392</v>
      </c>
      <c r="N150" s="166" t="s">
        <v>392</v>
      </c>
      <c r="O150" s="179">
        <v>0.42499999999999999</v>
      </c>
      <c r="P150" s="169">
        <v>0.4375</v>
      </c>
      <c r="Q150" s="171">
        <v>0.25</v>
      </c>
      <c r="R150" s="179">
        <v>0.68</v>
      </c>
      <c r="S150" s="172">
        <v>0.6875</v>
      </c>
      <c r="T150" s="166" t="s">
        <v>392</v>
      </c>
      <c r="U150" s="166" t="s">
        <v>392</v>
      </c>
      <c r="V150" s="166" t="s">
        <v>392</v>
      </c>
      <c r="W150" s="173">
        <v>1.08</v>
      </c>
      <c r="X150" s="174">
        <v>1.5625</v>
      </c>
      <c r="Y150" s="175">
        <v>1.0625</v>
      </c>
      <c r="Z150" s="166" t="s">
        <v>392</v>
      </c>
      <c r="AA150" s="166" t="s">
        <v>392</v>
      </c>
      <c r="AB150" s="166" t="s">
        <v>392</v>
      </c>
      <c r="AC150" s="166" t="s">
        <v>392</v>
      </c>
      <c r="AD150" s="166" t="s">
        <v>392</v>
      </c>
      <c r="AE150" s="176">
        <v>8.11</v>
      </c>
      <c r="AF150" s="166" t="s">
        <v>392</v>
      </c>
      <c r="AG150" s="166" t="s">
        <v>392</v>
      </c>
      <c r="AH150" s="168">
        <v>37.799999999999997</v>
      </c>
      <c r="AI150" s="166" t="s">
        <v>392</v>
      </c>
      <c r="AJ150" s="166" t="s">
        <v>392</v>
      </c>
      <c r="AK150" s="166">
        <v>1330</v>
      </c>
      <c r="AL150" s="166">
        <v>163</v>
      </c>
      <c r="AM150" s="166">
        <v>146</v>
      </c>
      <c r="AN150" s="170">
        <v>7.73</v>
      </c>
      <c r="AO150" s="166">
        <v>152</v>
      </c>
      <c r="AP150" s="168">
        <v>42.2</v>
      </c>
      <c r="AQ150" s="168">
        <v>27.6</v>
      </c>
      <c r="AR150" s="170">
        <v>2.61</v>
      </c>
      <c r="AS150" s="166" t="s">
        <v>392</v>
      </c>
      <c r="AT150" s="166" t="s">
        <v>392</v>
      </c>
      <c r="AU150" s="166" t="s">
        <v>392</v>
      </c>
      <c r="AV150" s="170">
        <v>2.83</v>
      </c>
      <c r="AW150" s="166">
        <v>11700</v>
      </c>
      <c r="AX150" s="166" t="s">
        <v>392</v>
      </c>
      <c r="AY150" s="168">
        <v>48.2</v>
      </c>
      <c r="AZ150" s="168">
        <v>90.1</v>
      </c>
      <c r="BA150" s="177" t="s">
        <v>392</v>
      </c>
      <c r="BB150" s="166" t="s">
        <v>392</v>
      </c>
      <c r="BC150" s="168">
        <v>31.5</v>
      </c>
      <c r="BD150" s="168">
        <v>80.599999999999994</v>
      </c>
      <c r="BE150" s="166" t="s">
        <v>392</v>
      </c>
      <c r="BF150" s="166" t="s">
        <v>392</v>
      </c>
      <c r="BG150" s="166" t="s">
        <v>392</v>
      </c>
      <c r="BH150" s="166" t="s">
        <v>392</v>
      </c>
      <c r="BI150" s="166" t="s">
        <v>392</v>
      </c>
      <c r="BJ150" s="166" t="s">
        <v>392</v>
      </c>
      <c r="BK150" s="166" t="s">
        <v>392</v>
      </c>
      <c r="BL150" s="166" t="s">
        <v>392</v>
      </c>
      <c r="BM150" s="166" t="s">
        <v>392</v>
      </c>
      <c r="BN150" s="166" t="s">
        <v>392</v>
      </c>
      <c r="BO150" s="166" t="s">
        <v>392</v>
      </c>
      <c r="BP150" s="166" t="s">
        <v>392</v>
      </c>
      <c r="BQ150" s="166" t="s">
        <v>392</v>
      </c>
      <c r="BR150" s="166" t="s">
        <v>392</v>
      </c>
      <c r="BS150" s="166" t="s">
        <v>392</v>
      </c>
      <c r="BT150" s="166" t="s">
        <v>392</v>
      </c>
      <c r="BU150" s="166" t="s">
        <v>392</v>
      </c>
      <c r="BV150" s="166">
        <v>3.02</v>
      </c>
      <c r="BW150" s="166">
        <v>17.5</v>
      </c>
      <c r="BX150" s="177">
        <v>67.900000000000006</v>
      </c>
      <c r="BY150" s="177">
        <v>78.900000000000006</v>
      </c>
      <c r="BZ150" s="166" t="s">
        <v>684</v>
      </c>
      <c r="CA150" s="166" t="s">
        <v>684</v>
      </c>
      <c r="CB150" s="166">
        <v>113</v>
      </c>
      <c r="CC150" s="177">
        <v>14400</v>
      </c>
      <c r="CD150" s="166">
        <v>462</v>
      </c>
      <c r="CE150" s="177">
        <v>464</v>
      </c>
      <c r="CF150" s="166" t="s">
        <v>392</v>
      </c>
      <c r="CG150" s="166" t="s">
        <v>392</v>
      </c>
      <c r="CH150" s="166" t="s">
        <v>392</v>
      </c>
      <c r="CI150" s="166">
        <v>279</v>
      </c>
      <c r="CJ150" s="177">
        <v>279</v>
      </c>
      <c r="CK150" s="169" t="s">
        <v>392</v>
      </c>
      <c r="CL150" s="166" t="s">
        <v>392</v>
      </c>
      <c r="CM150" s="166" t="s">
        <v>392</v>
      </c>
      <c r="CN150" s="168">
        <v>10.8</v>
      </c>
      <c r="CO150" s="177">
        <v>11.1</v>
      </c>
      <c r="CP150" s="177">
        <v>6.35</v>
      </c>
      <c r="CQ150" s="168">
        <v>17.3</v>
      </c>
      <c r="CR150" s="168">
        <v>17.5</v>
      </c>
      <c r="CS150" s="166" t="s">
        <v>392</v>
      </c>
      <c r="CT150" s="166" t="s">
        <v>392</v>
      </c>
      <c r="CU150" s="166" t="s">
        <v>392</v>
      </c>
      <c r="CV150" s="168">
        <v>27.4</v>
      </c>
      <c r="CW150" s="168">
        <v>39.700000000000003</v>
      </c>
      <c r="CX150" s="178">
        <v>27</v>
      </c>
      <c r="CY150" s="166" t="s">
        <v>392</v>
      </c>
      <c r="CZ150" s="166" t="s">
        <v>392</v>
      </c>
      <c r="DA150" s="166" t="s">
        <v>392</v>
      </c>
      <c r="DB150" s="166" t="s">
        <v>392</v>
      </c>
      <c r="DC150" s="166" t="s">
        <v>392</v>
      </c>
      <c r="DD150" s="176">
        <v>8.11</v>
      </c>
      <c r="DE150" s="177" t="s">
        <v>392</v>
      </c>
      <c r="DF150" s="166" t="s">
        <v>392</v>
      </c>
      <c r="DG150" s="168">
        <v>37.799999999999997</v>
      </c>
      <c r="DH150" s="166" t="s">
        <v>392</v>
      </c>
      <c r="DI150" s="177" t="s">
        <v>392</v>
      </c>
      <c r="DJ150" s="166">
        <v>554</v>
      </c>
      <c r="DK150" s="166">
        <v>2670</v>
      </c>
      <c r="DL150" s="166">
        <v>2390</v>
      </c>
      <c r="DM150" s="166">
        <v>196</v>
      </c>
      <c r="DN150" s="168">
        <v>63.3</v>
      </c>
      <c r="DO150" s="166">
        <v>692</v>
      </c>
      <c r="DP150" s="166">
        <v>452</v>
      </c>
      <c r="DQ150" s="168">
        <v>66.3</v>
      </c>
      <c r="DR150" s="166" t="s">
        <v>392</v>
      </c>
      <c r="DS150" s="166" t="s">
        <v>392</v>
      </c>
      <c r="DT150" s="177" t="s">
        <v>392</v>
      </c>
      <c r="DU150" s="166">
        <v>1180</v>
      </c>
      <c r="DV150" s="166">
        <v>3140</v>
      </c>
      <c r="DW150" s="166" t="s">
        <v>392</v>
      </c>
      <c r="DX150" s="166">
        <v>31100</v>
      </c>
      <c r="DY150" s="20">
        <v>37.5</v>
      </c>
      <c r="DZ150" s="177" t="s">
        <v>392</v>
      </c>
      <c r="EA150" s="180" t="s">
        <v>392</v>
      </c>
      <c r="EB150" s="166">
        <v>516</v>
      </c>
      <c r="EC150" s="166">
        <v>1320</v>
      </c>
      <c r="ED150" s="166" t="s">
        <v>392</v>
      </c>
      <c r="EE150" s="166" t="s">
        <v>392</v>
      </c>
      <c r="EF150" s="166" t="s">
        <v>392</v>
      </c>
      <c r="EG150" s="166" t="s">
        <v>392</v>
      </c>
      <c r="EH150" s="20" t="s">
        <v>392</v>
      </c>
      <c r="EI150" s="166" t="s">
        <v>392</v>
      </c>
      <c r="EJ150" s="166" t="s">
        <v>392</v>
      </c>
      <c r="EK150" s="166" t="s">
        <v>392</v>
      </c>
      <c r="EL150" s="166" t="s">
        <v>392</v>
      </c>
      <c r="EM150" s="166" t="s">
        <v>392</v>
      </c>
      <c r="EN150" s="166" t="s">
        <v>392</v>
      </c>
      <c r="EO150" s="177" t="s">
        <v>392</v>
      </c>
      <c r="EP150" s="177" t="s">
        <v>392</v>
      </c>
      <c r="EQ150" s="177" t="s">
        <v>392</v>
      </c>
      <c r="ER150" s="177" t="s">
        <v>392</v>
      </c>
      <c r="ES150" s="177" t="s">
        <v>392</v>
      </c>
      <c r="ET150" s="177" t="s">
        <v>392</v>
      </c>
      <c r="EU150" s="177">
        <v>76.7</v>
      </c>
      <c r="EV150" s="177">
        <v>444</v>
      </c>
      <c r="EW150" s="177">
        <v>1720</v>
      </c>
      <c r="EX150" s="177">
        <v>2000</v>
      </c>
    </row>
    <row r="151" spans="1:154" x14ac:dyDescent="0.2">
      <c r="A151" s="166" t="s">
        <v>685</v>
      </c>
      <c r="B151" s="167" t="s">
        <v>204</v>
      </c>
      <c r="C151" s="168">
        <v>71</v>
      </c>
      <c r="D151" s="168">
        <v>20.9</v>
      </c>
      <c r="E151" s="168">
        <v>18.5</v>
      </c>
      <c r="F151" s="181">
        <v>18.5</v>
      </c>
      <c r="G151" s="166" t="s">
        <v>392</v>
      </c>
      <c r="H151" s="166" t="s">
        <v>392</v>
      </c>
      <c r="I151" s="166" t="s">
        <v>392</v>
      </c>
      <c r="J151" s="170">
        <v>7.64</v>
      </c>
      <c r="K151" s="169">
        <v>7.625</v>
      </c>
      <c r="L151" s="169" t="s">
        <v>392</v>
      </c>
      <c r="M151" s="166" t="s">
        <v>392</v>
      </c>
      <c r="N151" s="166" t="s">
        <v>392</v>
      </c>
      <c r="O151" s="179">
        <v>0.495</v>
      </c>
      <c r="P151" s="169">
        <v>0.5</v>
      </c>
      <c r="Q151" s="171">
        <v>0.25</v>
      </c>
      <c r="R151" s="179">
        <v>0.81</v>
      </c>
      <c r="S151" s="172">
        <v>0.8125</v>
      </c>
      <c r="T151" s="166" t="s">
        <v>392</v>
      </c>
      <c r="U151" s="166" t="s">
        <v>392</v>
      </c>
      <c r="V151" s="166" t="s">
        <v>392</v>
      </c>
      <c r="W151" s="173">
        <v>1.21</v>
      </c>
      <c r="X151" s="174">
        <v>1.5</v>
      </c>
      <c r="Y151" s="175">
        <v>0.875</v>
      </c>
      <c r="Z151" s="166" t="s">
        <v>392</v>
      </c>
      <c r="AA151" s="166" t="s">
        <v>392</v>
      </c>
      <c r="AB151" s="166" t="s">
        <v>392</v>
      </c>
      <c r="AC151" s="166" t="s">
        <v>392</v>
      </c>
      <c r="AD151" s="166" t="s">
        <v>392</v>
      </c>
      <c r="AE151" s="176">
        <v>4.71</v>
      </c>
      <c r="AF151" s="166" t="s">
        <v>392</v>
      </c>
      <c r="AG151" s="166" t="s">
        <v>392</v>
      </c>
      <c r="AH151" s="168">
        <v>32.4</v>
      </c>
      <c r="AI151" s="166" t="s">
        <v>392</v>
      </c>
      <c r="AJ151" s="166" t="s">
        <v>392</v>
      </c>
      <c r="AK151" s="166">
        <v>1170</v>
      </c>
      <c r="AL151" s="166">
        <v>146</v>
      </c>
      <c r="AM151" s="166">
        <v>127</v>
      </c>
      <c r="AN151" s="170">
        <v>7.5</v>
      </c>
      <c r="AO151" s="168">
        <v>60.3</v>
      </c>
      <c r="AP151" s="168">
        <v>24.7</v>
      </c>
      <c r="AQ151" s="168">
        <v>15.8</v>
      </c>
      <c r="AR151" s="170">
        <v>1.7</v>
      </c>
      <c r="AS151" s="166" t="s">
        <v>392</v>
      </c>
      <c r="AT151" s="166" t="s">
        <v>392</v>
      </c>
      <c r="AU151" s="166" t="s">
        <v>392</v>
      </c>
      <c r="AV151" s="170">
        <v>3.49</v>
      </c>
      <c r="AW151" s="166">
        <v>4700</v>
      </c>
      <c r="AX151" s="166" t="s">
        <v>392</v>
      </c>
      <c r="AY151" s="168">
        <v>33.799999999999997</v>
      </c>
      <c r="AZ151" s="168">
        <v>52.3</v>
      </c>
      <c r="BA151" s="177" t="s">
        <v>392</v>
      </c>
      <c r="BB151" s="166" t="s">
        <v>392</v>
      </c>
      <c r="BC151" s="168">
        <v>25.6</v>
      </c>
      <c r="BD151" s="168">
        <v>72.400000000000006</v>
      </c>
      <c r="BE151" s="166" t="s">
        <v>392</v>
      </c>
      <c r="BF151" s="166" t="s">
        <v>392</v>
      </c>
      <c r="BG151" s="166" t="s">
        <v>392</v>
      </c>
      <c r="BH151" s="166" t="s">
        <v>392</v>
      </c>
      <c r="BI151" s="166" t="s">
        <v>392</v>
      </c>
      <c r="BJ151" s="166" t="s">
        <v>392</v>
      </c>
      <c r="BK151" s="166" t="s">
        <v>392</v>
      </c>
      <c r="BL151" s="166" t="s">
        <v>392</v>
      </c>
      <c r="BM151" s="166" t="s">
        <v>392</v>
      </c>
      <c r="BN151" s="166" t="s">
        <v>392</v>
      </c>
      <c r="BO151" s="166" t="s">
        <v>392</v>
      </c>
      <c r="BP151" s="166" t="s">
        <v>392</v>
      </c>
      <c r="BQ151" s="166" t="s">
        <v>392</v>
      </c>
      <c r="BR151" s="166" t="s">
        <v>392</v>
      </c>
      <c r="BS151" s="166" t="s">
        <v>392</v>
      </c>
      <c r="BT151" s="166" t="s">
        <v>392</v>
      </c>
      <c r="BU151" s="166" t="s">
        <v>392</v>
      </c>
      <c r="BV151" s="166">
        <v>2.0499999999999998</v>
      </c>
      <c r="BW151" s="166">
        <v>17.7</v>
      </c>
      <c r="BX151" s="177">
        <v>58.3</v>
      </c>
      <c r="BY151" s="177">
        <v>65.900000000000006</v>
      </c>
      <c r="BZ151" s="166" t="s">
        <v>686</v>
      </c>
      <c r="CA151" s="166" t="s">
        <v>686</v>
      </c>
      <c r="CB151" s="166">
        <v>106</v>
      </c>
      <c r="CC151" s="177">
        <v>13500</v>
      </c>
      <c r="CD151" s="166">
        <v>470</v>
      </c>
      <c r="CE151" s="177">
        <v>470</v>
      </c>
      <c r="CF151" s="166" t="s">
        <v>392</v>
      </c>
      <c r="CG151" s="166" t="s">
        <v>392</v>
      </c>
      <c r="CH151" s="166" t="s">
        <v>392</v>
      </c>
      <c r="CI151" s="166">
        <v>194</v>
      </c>
      <c r="CJ151" s="177">
        <v>194</v>
      </c>
      <c r="CK151" s="169" t="s">
        <v>392</v>
      </c>
      <c r="CL151" s="166" t="s">
        <v>392</v>
      </c>
      <c r="CM151" s="166" t="s">
        <v>392</v>
      </c>
      <c r="CN151" s="168">
        <v>12.6</v>
      </c>
      <c r="CO151" s="177">
        <v>12.7</v>
      </c>
      <c r="CP151" s="177">
        <v>6.35</v>
      </c>
      <c r="CQ151" s="168">
        <v>20.6</v>
      </c>
      <c r="CR151" s="168">
        <v>20.6</v>
      </c>
      <c r="CS151" s="166" t="s">
        <v>392</v>
      </c>
      <c r="CT151" s="166" t="s">
        <v>392</v>
      </c>
      <c r="CU151" s="166" t="s">
        <v>392</v>
      </c>
      <c r="CV151" s="168">
        <v>30.7</v>
      </c>
      <c r="CW151" s="168">
        <v>38.1</v>
      </c>
      <c r="CX151" s="178">
        <v>22.2</v>
      </c>
      <c r="CY151" s="166" t="s">
        <v>392</v>
      </c>
      <c r="CZ151" s="166" t="s">
        <v>392</v>
      </c>
      <c r="DA151" s="166" t="s">
        <v>392</v>
      </c>
      <c r="DB151" s="166" t="s">
        <v>392</v>
      </c>
      <c r="DC151" s="166" t="s">
        <v>392</v>
      </c>
      <c r="DD151" s="176">
        <v>4.71</v>
      </c>
      <c r="DE151" s="177" t="s">
        <v>392</v>
      </c>
      <c r="DF151" s="166" t="s">
        <v>392</v>
      </c>
      <c r="DG151" s="168">
        <v>32.4</v>
      </c>
      <c r="DH151" s="166" t="s">
        <v>392</v>
      </c>
      <c r="DI151" s="177" t="s">
        <v>392</v>
      </c>
      <c r="DJ151" s="166">
        <v>487</v>
      </c>
      <c r="DK151" s="166">
        <v>2390</v>
      </c>
      <c r="DL151" s="166">
        <v>2080</v>
      </c>
      <c r="DM151" s="166">
        <v>191</v>
      </c>
      <c r="DN151" s="168">
        <v>25.1</v>
      </c>
      <c r="DO151" s="166">
        <v>405</v>
      </c>
      <c r="DP151" s="166">
        <v>259</v>
      </c>
      <c r="DQ151" s="168">
        <v>43.2</v>
      </c>
      <c r="DR151" s="166" t="s">
        <v>392</v>
      </c>
      <c r="DS151" s="166" t="s">
        <v>392</v>
      </c>
      <c r="DT151" s="177" t="s">
        <v>392</v>
      </c>
      <c r="DU151" s="166">
        <v>1450</v>
      </c>
      <c r="DV151" s="166">
        <v>1260</v>
      </c>
      <c r="DW151" s="166" t="s">
        <v>392</v>
      </c>
      <c r="DX151" s="166">
        <v>21800</v>
      </c>
      <c r="DY151" s="20">
        <v>21.8</v>
      </c>
      <c r="DZ151" s="177" t="s">
        <v>392</v>
      </c>
      <c r="EA151" s="180" t="s">
        <v>392</v>
      </c>
      <c r="EB151" s="166">
        <v>420</v>
      </c>
      <c r="EC151" s="166">
        <v>1190</v>
      </c>
      <c r="ED151" s="166" t="s">
        <v>392</v>
      </c>
      <c r="EE151" s="166" t="s">
        <v>392</v>
      </c>
      <c r="EF151" s="166" t="s">
        <v>392</v>
      </c>
      <c r="EG151" s="166" t="s">
        <v>392</v>
      </c>
      <c r="EH151" s="20" t="s">
        <v>392</v>
      </c>
      <c r="EI151" s="166" t="s">
        <v>392</v>
      </c>
      <c r="EJ151" s="166" t="s">
        <v>392</v>
      </c>
      <c r="EK151" s="166" t="s">
        <v>392</v>
      </c>
      <c r="EL151" s="166" t="s">
        <v>392</v>
      </c>
      <c r="EM151" s="166" t="s">
        <v>392</v>
      </c>
      <c r="EN151" s="166" t="s">
        <v>392</v>
      </c>
      <c r="EO151" s="177" t="s">
        <v>392</v>
      </c>
      <c r="EP151" s="177" t="s">
        <v>392</v>
      </c>
      <c r="EQ151" s="177" t="s">
        <v>392</v>
      </c>
      <c r="ER151" s="177" t="s">
        <v>392</v>
      </c>
      <c r="ES151" s="177" t="s">
        <v>392</v>
      </c>
      <c r="ET151" s="177" t="s">
        <v>392</v>
      </c>
      <c r="EU151" s="177">
        <v>52.1</v>
      </c>
      <c r="EV151" s="177">
        <v>450</v>
      </c>
      <c r="EW151" s="177">
        <v>1480</v>
      </c>
      <c r="EX151" s="177">
        <v>1670</v>
      </c>
    </row>
    <row r="152" spans="1:154" x14ac:dyDescent="0.2">
      <c r="A152" s="166" t="s">
        <v>687</v>
      </c>
      <c r="B152" s="167" t="s">
        <v>204</v>
      </c>
      <c r="C152" s="168">
        <v>65</v>
      </c>
      <c r="D152" s="168">
        <v>19.100000000000001</v>
      </c>
      <c r="E152" s="168">
        <v>18.399999999999999</v>
      </c>
      <c r="F152" s="181">
        <v>18.375</v>
      </c>
      <c r="G152" s="166" t="s">
        <v>392</v>
      </c>
      <c r="H152" s="166" t="s">
        <v>392</v>
      </c>
      <c r="I152" s="166" t="s">
        <v>392</v>
      </c>
      <c r="J152" s="170">
        <v>7.59</v>
      </c>
      <c r="K152" s="169">
        <v>7.625</v>
      </c>
      <c r="L152" s="169" t="s">
        <v>392</v>
      </c>
      <c r="M152" s="166" t="s">
        <v>392</v>
      </c>
      <c r="N152" s="166" t="s">
        <v>392</v>
      </c>
      <c r="O152" s="179">
        <v>0.45</v>
      </c>
      <c r="P152" s="169">
        <v>0.4375</v>
      </c>
      <c r="Q152" s="171">
        <v>0.25</v>
      </c>
      <c r="R152" s="179">
        <v>0.75</v>
      </c>
      <c r="S152" s="172">
        <v>0.75</v>
      </c>
      <c r="T152" s="166" t="s">
        <v>392</v>
      </c>
      <c r="U152" s="166" t="s">
        <v>392</v>
      </c>
      <c r="V152" s="166" t="s">
        <v>392</v>
      </c>
      <c r="W152" s="173">
        <v>1.1499999999999999</v>
      </c>
      <c r="X152" s="174">
        <v>1.4375</v>
      </c>
      <c r="Y152" s="175">
        <v>0.875</v>
      </c>
      <c r="Z152" s="166" t="s">
        <v>392</v>
      </c>
      <c r="AA152" s="166" t="s">
        <v>392</v>
      </c>
      <c r="AB152" s="166" t="s">
        <v>392</v>
      </c>
      <c r="AC152" s="166" t="s">
        <v>392</v>
      </c>
      <c r="AD152" s="166" t="s">
        <v>392</v>
      </c>
      <c r="AE152" s="176">
        <v>5.0599999999999996</v>
      </c>
      <c r="AF152" s="166" t="s">
        <v>392</v>
      </c>
      <c r="AG152" s="166" t="s">
        <v>392</v>
      </c>
      <c r="AH152" s="168">
        <v>35.700000000000003</v>
      </c>
      <c r="AI152" s="166" t="s">
        <v>392</v>
      </c>
      <c r="AJ152" s="166" t="s">
        <v>392</v>
      </c>
      <c r="AK152" s="166">
        <v>1070</v>
      </c>
      <c r="AL152" s="166">
        <v>133</v>
      </c>
      <c r="AM152" s="166">
        <v>117</v>
      </c>
      <c r="AN152" s="170">
        <v>7.49</v>
      </c>
      <c r="AO152" s="168">
        <v>54.8</v>
      </c>
      <c r="AP152" s="168">
        <v>22.5</v>
      </c>
      <c r="AQ152" s="168">
        <v>14.4</v>
      </c>
      <c r="AR152" s="170">
        <v>1.69</v>
      </c>
      <c r="AS152" s="166" t="s">
        <v>392</v>
      </c>
      <c r="AT152" s="166" t="s">
        <v>392</v>
      </c>
      <c r="AU152" s="166" t="s">
        <v>392</v>
      </c>
      <c r="AV152" s="170">
        <v>2.73</v>
      </c>
      <c r="AW152" s="166">
        <v>4240</v>
      </c>
      <c r="AX152" s="166" t="s">
        <v>392</v>
      </c>
      <c r="AY152" s="168">
        <v>33.5</v>
      </c>
      <c r="AZ152" s="168">
        <v>47.7</v>
      </c>
      <c r="BA152" s="177" t="s">
        <v>392</v>
      </c>
      <c r="BB152" s="166" t="s">
        <v>392</v>
      </c>
      <c r="BC152" s="168">
        <v>23.6</v>
      </c>
      <c r="BD152" s="168">
        <v>66.3</v>
      </c>
      <c r="BE152" s="166" t="s">
        <v>392</v>
      </c>
      <c r="BF152" s="166" t="s">
        <v>392</v>
      </c>
      <c r="BG152" s="166" t="s">
        <v>392</v>
      </c>
      <c r="BH152" s="166" t="s">
        <v>392</v>
      </c>
      <c r="BI152" s="166" t="s">
        <v>392</v>
      </c>
      <c r="BJ152" s="166" t="s">
        <v>392</v>
      </c>
      <c r="BK152" s="166" t="s">
        <v>392</v>
      </c>
      <c r="BL152" s="166" t="s">
        <v>392</v>
      </c>
      <c r="BM152" s="166" t="s">
        <v>392</v>
      </c>
      <c r="BN152" s="166" t="s">
        <v>392</v>
      </c>
      <c r="BO152" s="166" t="s">
        <v>392</v>
      </c>
      <c r="BP152" s="166" t="s">
        <v>392</v>
      </c>
      <c r="BQ152" s="166" t="s">
        <v>392</v>
      </c>
      <c r="BR152" s="166" t="s">
        <v>392</v>
      </c>
      <c r="BS152" s="166" t="s">
        <v>392</v>
      </c>
      <c r="BT152" s="166" t="s">
        <v>392</v>
      </c>
      <c r="BU152" s="166" t="s">
        <v>392</v>
      </c>
      <c r="BV152" s="166">
        <v>2.0299999999999998</v>
      </c>
      <c r="BW152" s="166">
        <v>17.7</v>
      </c>
      <c r="BX152" s="168">
        <v>58</v>
      </c>
      <c r="BY152" s="177">
        <v>65.599999999999994</v>
      </c>
      <c r="BZ152" s="166" t="s">
        <v>688</v>
      </c>
      <c r="CA152" s="166" t="s">
        <v>688</v>
      </c>
      <c r="CB152" s="168">
        <v>97</v>
      </c>
      <c r="CC152" s="177">
        <v>12300</v>
      </c>
      <c r="CD152" s="166">
        <v>467</v>
      </c>
      <c r="CE152" s="177">
        <v>467</v>
      </c>
      <c r="CF152" s="166" t="s">
        <v>392</v>
      </c>
      <c r="CG152" s="166" t="s">
        <v>392</v>
      </c>
      <c r="CH152" s="166" t="s">
        <v>392</v>
      </c>
      <c r="CI152" s="166">
        <v>193</v>
      </c>
      <c r="CJ152" s="177">
        <v>194</v>
      </c>
      <c r="CK152" s="169" t="s">
        <v>392</v>
      </c>
      <c r="CL152" s="166" t="s">
        <v>392</v>
      </c>
      <c r="CM152" s="166" t="s">
        <v>392</v>
      </c>
      <c r="CN152" s="168">
        <v>11.4</v>
      </c>
      <c r="CO152" s="177">
        <v>11.1</v>
      </c>
      <c r="CP152" s="177">
        <v>6.35</v>
      </c>
      <c r="CQ152" s="168">
        <v>19.100000000000001</v>
      </c>
      <c r="CR152" s="168">
        <v>19</v>
      </c>
      <c r="CS152" s="166" t="s">
        <v>392</v>
      </c>
      <c r="CT152" s="166" t="s">
        <v>392</v>
      </c>
      <c r="CU152" s="166" t="s">
        <v>392</v>
      </c>
      <c r="CV152" s="168">
        <v>29.2</v>
      </c>
      <c r="CW152" s="168">
        <v>36.5</v>
      </c>
      <c r="CX152" s="178">
        <v>22.2</v>
      </c>
      <c r="CY152" s="166" t="s">
        <v>392</v>
      </c>
      <c r="CZ152" s="166" t="s">
        <v>392</v>
      </c>
      <c r="DA152" s="166" t="s">
        <v>392</v>
      </c>
      <c r="DB152" s="166" t="s">
        <v>392</v>
      </c>
      <c r="DC152" s="166" t="s">
        <v>392</v>
      </c>
      <c r="DD152" s="176">
        <v>5.0599999999999996</v>
      </c>
      <c r="DE152" s="177" t="s">
        <v>392</v>
      </c>
      <c r="DF152" s="166" t="s">
        <v>392</v>
      </c>
      <c r="DG152" s="168">
        <v>35.700000000000003</v>
      </c>
      <c r="DH152" s="166" t="s">
        <v>392</v>
      </c>
      <c r="DI152" s="177" t="s">
        <v>392</v>
      </c>
      <c r="DJ152" s="166">
        <v>445</v>
      </c>
      <c r="DK152" s="166">
        <v>2180</v>
      </c>
      <c r="DL152" s="166">
        <v>1920</v>
      </c>
      <c r="DM152" s="166">
        <v>190</v>
      </c>
      <c r="DN152" s="168">
        <v>22.8</v>
      </c>
      <c r="DO152" s="166">
        <v>369</v>
      </c>
      <c r="DP152" s="166">
        <v>236</v>
      </c>
      <c r="DQ152" s="168">
        <v>42.9</v>
      </c>
      <c r="DR152" s="166" t="s">
        <v>392</v>
      </c>
      <c r="DS152" s="166" t="s">
        <v>392</v>
      </c>
      <c r="DT152" s="177" t="s">
        <v>392</v>
      </c>
      <c r="DU152" s="166">
        <v>1140</v>
      </c>
      <c r="DV152" s="166">
        <v>1140</v>
      </c>
      <c r="DW152" s="166" t="s">
        <v>392</v>
      </c>
      <c r="DX152" s="166">
        <v>21600</v>
      </c>
      <c r="DY152" s="20">
        <v>19.899999999999999</v>
      </c>
      <c r="DZ152" s="177" t="s">
        <v>392</v>
      </c>
      <c r="EA152" s="180" t="s">
        <v>392</v>
      </c>
      <c r="EB152" s="166">
        <v>387</v>
      </c>
      <c r="EC152" s="166">
        <v>1090</v>
      </c>
      <c r="ED152" s="166" t="s">
        <v>392</v>
      </c>
      <c r="EE152" s="166" t="s">
        <v>392</v>
      </c>
      <c r="EF152" s="166" t="s">
        <v>392</v>
      </c>
      <c r="EG152" s="166" t="s">
        <v>392</v>
      </c>
      <c r="EH152" s="20" t="s">
        <v>392</v>
      </c>
      <c r="EI152" s="166" t="s">
        <v>392</v>
      </c>
      <c r="EJ152" s="166" t="s">
        <v>392</v>
      </c>
      <c r="EK152" s="166" t="s">
        <v>392</v>
      </c>
      <c r="EL152" s="166" t="s">
        <v>392</v>
      </c>
      <c r="EM152" s="166" t="s">
        <v>392</v>
      </c>
      <c r="EN152" s="166" t="s">
        <v>392</v>
      </c>
      <c r="EO152" s="177" t="s">
        <v>392</v>
      </c>
      <c r="EP152" s="177" t="s">
        <v>392</v>
      </c>
      <c r="EQ152" s="177" t="s">
        <v>392</v>
      </c>
      <c r="ER152" s="177" t="s">
        <v>392</v>
      </c>
      <c r="ES152" s="177" t="s">
        <v>392</v>
      </c>
      <c r="ET152" s="177" t="s">
        <v>392</v>
      </c>
      <c r="EU152" s="177">
        <v>51.6</v>
      </c>
      <c r="EV152" s="177">
        <v>450</v>
      </c>
      <c r="EW152" s="177">
        <v>1470</v>
      </c>
      <c r="EX152" s="177">
        <v>1670</v>
      </c>
    </row>
    <row r="153" spans="1:154" x14ac:dyDescent="0.2">
      <c r="A153" s="166" t="s">
        <v>689</v>
      </c>
      <c r="B153" s="167" t="s">
        <v>204</v>
      </c>
      <c r="C153" s="168">
        <v>60</v>
      </c>
      <c r="D153" s="168">
        <v>17.600000000000001</v>
      </c>
      <c r="E153" s="168">
        <v>18.2</v>
      </c>
      <c r="F153" s="181">
        <v>18.25</v>
      </c>
      <c r="G153" s="166" t="s">
        <v>392</v>
      </c>
      <c r="H153" s="166" t="s">
        <v>392</v>
      </c>
      <c r="I153" s="166" t="s">
        <v>392</v>
      </c>
      <c r="J153" s="170">
        <v>7.56</v>
      </c>
      <c r="K153" s="169">
        <v>7.5</v>
      </c>
      <c r="L153" s="169" t="s">
        <v>392</v>
      </c>
      <c r="M153" s="166" t="s">
        <v>392</v>
      </c>
      <c r="N153" s="166" t="s">
        <v>392</v>
      </c>
      <c r="O153" s="179">
        <v>0.41499999999999998</v>
      </c>
      <c r="P153" s="169">
        <v>0.4375</v>
      </c>
      <c r="Q153" s="171">
        <v>0.25</v>
      </c>
      <c r="R153" s="179">
        <v>0.69499999999999995</v>
      </c>
      <c r="S153" s="172">
        <v>0.6875</v>
      </c>
      <c r="T153" s="166" t="s">
        <v>392</v>
      </c>
      <c r="U153" s="166" t="s">
        <v>392</v>
      </c>
      <c r="V153" s="166" t="s">
        <v>392</v>
      </c>
      <c r="W153" s="173">
        <v>1.1000000000000001</v>
      </c>
      <c r="X153" s="174">
        <v>1.375</v>
      </c>
      <c r="Y153" s="175">
        <v>0.8125</v>
      </c>
      <c r="Z153" s="166" t="s">
        <v>392</v>
      </c>
      <c r="AA153" s="166" t="s">
        <v>392</v>
      </c>
      <c r="AB153" s="166" t="s">
        <v>392</v>
      </c>
      <c r="AC153" s="166" t="s">
        <v>392</v>
      </c>
      <c r="AD153" s="166" t="s">
        <v>392</v>
      </c>
      <c r="AE153" s="176">
        <v>5.44</v>
      </c>
      <c r="AF153" s="166" t="s">
        <v>392</v>
      </c>
      <c r="AG153" s="166" t="s">
        <v>392</v>
      </c>
      <c r="AH153" s="168">
        <v>38.700000000000003</v>
      </c>
      <c r="AI153" s="166" t="s">
        <v>392</v>
      </c>
      <c r="AJ153" s="166" t="s">
        <v>392</v>
      </c>
      <c r="AK153" s="166">
        <v>984</v>
      </c>
      <c r="AL153" s="166">
        <v>123</v>
      </c>
      <c r="AM153" s="166">
        <v>108</v>
      </c>
      <c r="AN153" s="170">
        <v>7.47</v>
      </c>
      <c r="AO153" s="168">
        <v>50.1</v>
      </c>
      <c r="AP153" s="168">
        <v>20.6</v>
      </c>
      <c r="AQ153" s="168">
        <v>13.3</v>
      </c>
      <c r="AR153" s="170">
        <v>1.68</v>
      </c>
      <c r="AS153" s="166" t="s">
        <v>392</v>
      </c>
      <c r="AT153" s="166" t="s">
        <v>392</v>
      </c>
      <c r="AU153" s="166" t="s">
        <v>392</v>
      </c>
      <c r="AV153" s="170">
        <v>2.17</v>
      </c>
      <c r="AW153" s="166">
        <v>3850</v>
      </c>
      <c r="AX153" s="166" t="s">
        <v>392</v>
      </c>
      <c r="AY153" s="168">
        <v>33.1</v>
      </c>
      <c r="AZ153" s="168">
        <v>43.5</v>
      </c>
      <c r="BA153" s="177" t="s">
        <v>392</v>
      </c>
      <c r="BB153" s="166" t="s">
        <v>392</v>
      </c>
      <c r="BC153" s="168">
        <v>21.7</v>
      </c>
      <c r="BD153" s="168">
        <v>60.6</v>
      </c>
      <c r="BE153" s="166" t="s">
        <v>392</v>
      </c>
      <c r="BF153" s="166" t="s">
        <v>392</v>
      </c>
      <c r="BG153" s="166" t="s">
        <v>392</v>
      </c>
      <c r="BH153" s="166" t="s">
        <v>392</v>
      </c>
      <c r="BI153" s="166" t="s">
        <v>392</v>
      </c>
      <c r="BJ153" s="166" t="s">
        <v>392</v>
      </c>
      <c r="BK153" s="166" t="s">
        <v>392</v>
      </c>
      <c r="BL153" s="166" t="s">
        <v>392</v>
      </c>
      <c r="BM153" s="166" t="s">
        <v>392</v>
      </c>
      <c r="BN153" s="166" t="s">
        <v>392</v>
      </c>
      <c r="BO153" s="166" t="s">
        <v>392</v>
      </c>
      <c r="BP153" s="166" t="s">
        <v>392</v>
      </c>
      <c r="BQ153" s="166" t="s">
        <v>392</v>
      </c>
      <c r="BR153" s="166" t="s">
        <v>392</v>
      </c>
      <c r="BS153" s="166" t="s">
        <v>392</v>
      </c>
      <c r="BT153" s="166" t="s">
        <v>392</v>
      </c>
      <c r="BU153" s="166" t="s">
        <v>392</v>
      </c>
      <c r="BV153" s="166">
        <v>2.02</v>
      </c>
      <c r="BW153" s="166">
        <v>17.5</v>
      </c>
      <c r="BX153" s="177">
        <v>57.5</v>
      </c>
      <c r="BY153" s="177">
        <v>65.099999999999994</v>
      </c>
      <c r="BZ153" s="166" t="s">
        <v>690</v>
      </c>
      <c r="CA153" s="166" t="s">
        <v>690</v>
      </c>
      <c r="CB153" s="168">
        <v>89</v>
      </c>
      <c r="CC153" s="177">
        <v>11400</v>
      </c>
      <c r="CD153" s="166">
        <v>462</v>
      </c>
      <c r="CE153" s="177">
        <v>464</v>
      </c>
      <c r="CF153" s="166" t="s">
        <v>392</v>
      </c>
      <c r="CG153" s="166" t="s">
        <v>392</v>
      </c>
      <c r="CH153" s="166" t="s">
        <v>392</v>
      </c>
      <c r="CI153" s="166">
        <v>192</v>
      </c>
      <c r="CJ153" s="177">
        <v>190</v>
      </c>
      <c r="CK153" s="169" t="s">
        <v>392</v>
      </c>
      <c r="CL153" s="166" t="s">
        <v>392</v>
      </c>
      <c r="CM153" s="166" t="s">
        <v>392</v>
      </c>
      <c r="CN153" s="168">
        <v>10.5</v>
      </c>
      <c r="CO153" s="177">
        <v>11.1</v>
      </c>
      <c r="CP153" s="177">
        <v>6.35</v>
      </c>
      <c r="CQ153" s="168">
        <v>17.7</v>
      </c>
      <c r="CR153" s="168">
        <v>17.5</v>
      </c>
      <c r="CS153" s="166" t="s">
        <v>392</v>
      </c>
      <c r="CT153" s="166" t="s">
        <v>392</v>
      </c>
      <c r="CU153" s="166" t="s">
        <v>392</v>
      </c>
      <c r="CV153" s="168">
        <v>27.9</v>
      </c>
      <c r="CW153" s="168">
        <v>34.9</v>
      </c>
      <c r="CX153" s="178">
        <v>20.6</v>
      </c>
      <c r="CY153" s="166" t="s">
        <v>392</v>
      </c>
      <c r="CZ153" s="166" t="s">
        <v>392</v>
      </c>
      <c r="DA153" s="166" t="s">
        <v>392</v>
      </c>
      <c r="DB153" s="166" t="s">
        <v>392</v>
      </c>
      <c r="DC153" s="166" t="s">
        <v>392</v>
      </c>
      <c r="DD153" s="176">
        <v>5.44</v>
      </c>
      <c r="DE153" s="177" t="s">
        <v>392</v>
      </c>
      <c r="DF153" s="166" t="s">
        <v>392</v>
      </c>
      <c r="DG153" s="168">
        <v>38.700000000000003</v>
      </c>
      <c r="DH153" s="166" t="s">
        <v>392</v>
      </c>
      <c r="DI153" s="177" t="s">
        <v>392</v>
      </c>
      <c r="DJ153" s="166">
        <v>410</v>
      </c>
      <c r="DK153" s="166">
        <v>2020</v>
      </c>
      <c r="DL153" s="166">
        <v>1770</v>
      </c>
      <c r="DM153" s="166">
        <v>190</v>
      </c>
      <c r="DN153" s="168">
        <v>20.9</v>
      </c>
      <c r="DO153" s="166">
        <v>338</v>
      </c>
      <c r="DP153" s="166">
        <v>218</v>
      </c>
      <c r="DQ153" s="168">
        <v>42.7</v>
      </c>
      <c r="DR153" s="166" t="s">
        <v>392</v>
      </c>
      <c r="DS153" s="166" t="s">
        <v>392</v>
      </c>
      <c r="DT153" s="177" t="s">
        <v>392</v>
      </c>
      <c r="DU153" s="166">
        <v>903</v>
      </c>
      <c r="DV153" s="166">
        <v>1030</v>
      </c>
      <c r="DW153" s="166" t="s">
        <v>392</v>
      </c>
      <c r="DX153" s="166">
        <v>21400</v>
      </c>
      <c r="DY153" s="20">
        <v>18.100000000000001</v>
      </c>
      <c r="DZ153" s="177" t="s">
        <v>392</v>
      </c>
      <c r="EA153" s="180" t="s">
        <v>392</v>
      </c>
      <c r="EB153" s="166">
        <v>356</v>
      </c>
      <c r="EC153" s="166">
        <v>993</v>
      </c>
      <c r="ED153" s="166" t="s">
        <v>392</v>
      </c>
      <c r="EE153" s="166" t="s">
        <v>392</v>
      </c>
      <c r="EF153" s="166" t="s">
        <v>392</v>
      </c>
      <c r="EG153" s="166" t="s">
        <v>392</v>
      </c>
      <c r="EH153" s="20" t="s">
        <v>392</v>
      </c>
      <c r="EI153" s="166" t="s">
        <v>392</v>
      </c>
      <c r="EJ153" s="166" t="s">
        <v>392</v>
      </c>
      <c r="EK153" s="166" t="s">
        <v>392</v>
      </c>
      <c r="EL153" s="166" t="s">
        <v>392</v>
      </c>
      <c r="EM153" s="166" t="s">
        <v>392</v>
      </c>
      <c r="EN153" s="166" t="s">
        <v>392</v>
      </c>
      <c r="EO153" s="177" t="s">
        <v>392</v>
      </c>
      <c r="EP153" s="177" t="s">
        <v>392</v>
      </c>
      <c r="EQ153" s="177" t="s">
        <v>392</v>
      </c>
      <c r="ER153" s="177" t="s">
        <v>392</v>
      </c>
      <c r="ES153" s="177" t="s">
        <v>392</v>
      </c>
      <c r="ET153" s="177" t="s">
        <v>392</v>
      </c>
      <c r="EU153" s="177">
        <v>51.3</v>
      </c>
      <c r="EV153" s="177">
        <v>444</v>
      </c>
      <c r="EW153" s="177">
        <v>1460</v>
      </c>
      <c r="EX153" s="177">
        <v>1650</v>
      </c>
    </row>
    <row r="154" spans="1:154" x14ac:dyDescent="0.2">
      <c r="A154" s="166" t="s">
        <v>203</v>
      </c>
      <c r="B154" s="167" t="s">
        <v>204</v>
      </c>
      <c r="C154" s="168">
        <v>55</v>
      </c>
      <c r="D154" s="168">
        <v>16.2</v>
      </c>
      <c r="E154" s="168">
        <v>18.100000000000001</v>
      </c>
      <c r="F154" s="181">
        <v>18.125</v>
      </c>
      <c r="G154" s="166" t="s">
        <v>392</v>
      </c>
      <c r="H154" s="166" t="s">
        <v>392</v>
      </c>
      <c r="I154" s="166" t="s">
        <v>392</v>
      </c>
      <c r="J154" s="170">
        <v>7.53</v>
      </c>
      <c r="K154" s="169">
        <v>7.5</v>
      </c>
      <c r="L154" s="169" t="s">
        <v>392</v>
      </c>
      <c r="M154" s="166" t="s">
        <v>392</v>
      </c>
      <c r="N154" s="166" t="s">
        <v>392</v>
      </c>
      <c r="O154" s="179">
        <v>0.39</v>
      </c>
      <c r="P154" s="169">
        <v>0.375</v>
      </c>
      <c r="Q154" s="171">
        <v>0.1875</v>
      </c>
      <c r="R154" s="179">
        <v>0.63</v>
      </c>
      <c r="S154" s="172">
        <v>0.625</v>
      </c>
      <c r="T154" s="166" t="s">
        <v>392</v>
      </c>
      <c r="U154" s="166" t="s">
        <v>392</v>
      </c>
      <c r="V154" s="166" t="s">
        <v>392</v>
      </c>
      <c r="W154" s="173">
        <v>1.03</v>
      </c>
      <c r="X154" s="174">
        <v>1.3125</v>
      </c>
      <c r="Y154" s="175">
        <v>0.8125</v>
      </c>
      <c r="Z154" s="166" t="s">
        <v>392</v>
      </c>
      <c r="AA154" s="166" t="s">
        <v>392</v>
      </c>
      <c r="AB154" s="166" t="s">
        <v>392</v>
      </c>
      <c r="AC154" s="166" t="s">
        <v>392</v>
      </c>
      <c r="AD154" s="166" t="s">
        <v>392</v>
      </c>
      <c r="AE154" s="176">
        <v>5.98</v>
      </c>
      <c r="AF154" s="166" t="s">
        <v>392</v>
      </c>
      <c r="AG154" s="166" t="s">
        <v>392</v>
      </c>
      <c r="AH154" s="168">
        <v>41.1</v>
      </c>
      <c r="AI154" s="166" t="s">
        <v>392</v>
      </c>
      <c r="AJ154" s="166" t="s">
        <v>392</v>
      </c>
      <c r="AK154" s="166">
        <v>890</v>
      </c>
      <c r="AL154" s="166">
        <v>112</v>
      </c>
      <c r="AM154" s="168">
        <v>98.3</v>
      </c>
      <c r="AN154" s="170">
        <v>7.41</v>
      </c>
      <c r="AO154" s="168">
        <v>44.9</v>
      </c>
      <c r="AP154" s="168">
        <v>18.5</v>
      </c>
      <c r="AQ154" s="168">
        <v>11.9</v>
      </c>
      <c r="AR154" s="170">
        <v>1.67</v>
      </c>
      <c r="AS154" s="166" t="s">
        <v>392</v>
      </c>
      <c r="AT154" s="166" t="s">
        <v>392</v>
      </c>
      <c r="AU154" s="166" t="s">
        <v>392</v>
      </c>
      <c r="AV154" s="170">
        <v>1.66</v>
      </c>
      <c r="AW154" s="166">
        <v>3430</v>
      </c>
      <c r="AX154" s="166" t="s">
        <v>392</v>
      </c>
      <c r="AY154" s="168">
        <v>32.9</v>
      </c>
      <c r="AZ154" s="168">
        <v>39</v>
      </c>
      <c r="BA154" s="177" t="s">
        <v>392</v>
      </c>
      <c r="BB154" s="166" t="s">
        <v>392</v>
      </c>
      <c r="BC154" s="168">
        <v>19.600000000000001</v>
      </c>
      <c r="BD154" s="168">
        <v>55.3</v>
      </c>
      <c r="BE154" s="166" t="s">
        <v>392</v>
      </c>
      <c r="BF154" s="166" t="s">
        <v>392</v>
      </c>
      <c r="BG154" s="166" t="s">
        <v>392</v>
      </c>
      <c r="BH154" s="166" t="s">
        <v>392</v>
      </c>
      <c r="BI154" s="166" t="s">
        <v>392</v>
      </c>
      <c r="BJ154" s="166" t="s">
        <v>392</v>
      </c>
      <c r="BK154" s="166" t="s">
        <v>392</v>
      </c>
      <c r="BL154" s="166" t="s">
        <v>392</v>
      </c>
      <c r="BM154" s="166" t="s">
        <v>392</v>
      </c>
      <c r="BN154" s="166" t="s">
        <v>392</v>
      </c>
      <c r="BO154" s="166" t="s">
        <v>392</v>
      </c>
      <c r="BP154" s="166" t="s">
        <v>392</v>
      </c>
      <c r="BQ154" s="166" t="s">
        <v>392</v>
      </c>
      <c r="BR154" s="166" t="s">
        <v>392</v>
      </c>
      <c r="BS154" s="166" t="s">
        <v>392</v>
      </c>
      <c r="BT154" s="166" t="s">
        <v>392</v>
      </c>
      <c r="BU154" s="166" t="s">
        <v>392</v>
      </c>
      <c r="BV154" s="170">
        <v>2</v>
      </c>
      <c r="BW154" s="166">
        <v>17.5</v>
      </c>
      <c r="BX154" s="177">
        <v>57.3</v>
      </c>
      <c r="BY154" s="177">
        <v>64.8</v>
      </c>
      <c r="BZ154" s="166" t="s">
        <v>691</v>
      </c>
      <c r="CA154" s="166" t="s">
        <v>691</v>
      </c>
      <c r="CB154" s="168">
        <v>82</v>
      </c>
      <c r="CC154" s="177">
        <v>10500</v>
      </c>
      <c r="CD154" s="166">
        <v>460</v>
      </c>
      <c r="CE154" s="177">
        <v>460</v>
      </c>
      <c r="CF154" s="166" t="s">
        <v>392</v>
      </c>
      <c r="CG154" s="166" t="s">
        <v>392</v>
      </c>
      <c r="CH154" s="166" t="s">
        <v>392</v>
      </c>
      <c r="CI154" s="166">
        <v>191</v>
      </c>
      <c r="CJ154" s="177">
        <v>190</v>
      </c>
      <c r="CK154" s="169" t="s">
        <v>392</v>
      </c>
      <c r="CL154" s="166" t="s">
        <v>392</v>
      </c>
      <c r="CM154" s="166" t="s">
        <v>392</v>
      </c>
      <c r="CN154" s="170">
        <v>9.91</v>
      </c>
      <c r="CO154" s="177">
        <v>9.52</v>
      </c>
      <c r="CP154" s="177">
        <v>4.76</v>
      </c>
      <c r="CQ154" s="168">
        <v>16</v>
      </c>
      <c r="CR154" s="168">
        <v>15.9</v>
      </c>
      <c r="CS154" s="166" t="s">
        <v>392</v>
      </c>
      <c r="CT154" s="166" t="s">
        <v>392</v>
      </c>
      <c r="CU154" s="166" t="s">
        <v>392</v>
      </c>
      <c r="CV154" s="168">
        <v>26.2</v>
      </c>
      <c r="CW154" s="168">
        <v>33.299999999999997</v>
      </c>
      <c r="CX154" s="178">
        <v>20.6</v>
      </c>
      <c r="CY154" s="166" t="s">
        <v>392</v>
      </c>
      <c r="CZ154" s="166" t="s">
        <v>392</v>
      </c>
      <c r="DA154" s="166" t="s">
        <v>392</v>
      </c>
      <c r="DB154" s="166" t="s">
        <v>392</v>
      </c>
      <c r="DC154" s="166" t="s">
        <v>392</v>
      </c>
      <c r="DD154" s="176">
        <v>5.98</v>
      </c>
      <c r="DE154" s="177" t="s">
        <v>392</v>
      </c>
      <c r="DF154" s="166" t="s">
        <v>392</v>
      </c>
      <c r="DG154" s="168">
        <v>41.1</v>
      </c>
      <c r="DH154" s="166" t="s">
        <v>392</v>
      </c>
      <c r="DI154" s="177" t="s">
        <v>392</v>
      </c>
      <c r="DJ154" s="166">
        <v>370</v>
      </c>
      <c r="DK154" s="166">
        <v>1840</v>
      </c>
      <c r="DL154" s="166">
        <v>1610</v>
      </c>
      <c r="DM154" s="166">
        <v>188</v>
      </c>
      <c r="DN154" s="168">
        <v>18.7</v>
      </c>
      <c r="DO154" s="166">
        <v>303</v>
      </c>
      <c r="DP154" s="166">
        <v>195</v>
      </c>
      <c r="DQ154" s="168">
        <v>42.4</v>
      </c>
      <c r="DR154" s="166" t="s">
        <v>392</v>
      </c>
      <c r="DS154" s="166" t="s">
        <v>392</v>
      </c>
      <c r="DT154" s="177" t="s">
        <v>392</v>
      </c>
      <c r="DU154" s="166">
        <v>691</v>
      </c>
      <c r="DV154" s="166">
        <v>921</v>
      </c>
      <c r="DW154" s="166" t="s">
        <v>392</v>
      </c>
      <c r="DX154" s="166">
        <v>21200</v>
      </c>
      <c r="DY154" s="20">
        <v>16.2</v>
      </c>
      <c r="DZ154" s="177" t="s">
        <v>392</v>
      </c>
      <c r="EA154" s="180" t="s">
        <v>392</v>
      </c>
      <c r="EB154" s="166">
        <v>321</v>
      </c>
      <c r="EC154" s="166">
        <v>906</v>
      </c>
      <c r="ED154" s="166" t="s">
        <v>392</v>
      </c>
      <c r="EE154" s="166" t="s">
        <v>392</v>
      </c>
      <c r="EF154" s="166" t="s">
        <v>392</v>
      </c>
      <c r="EG154" s="166" t="s">
        <v>392</v>
      </c>
      <c r="EH154" s="20" t="s">
        <v>392</v>
      </c>
      <c r="EI154" s="166" t="s">
        <v>392</v>
      </c>
      <c r="EJ154" s="166" t="s">
        <v>392</v>
      </c>
      <c r="EK154" s="166" t="s">
        <v>392</v>
      </c>
      <c r="EL154" s="166" t="s">
        <v>392</v>
      </c>
      <c r="EM154" s="166" t="s">
        <v>392</v>
      </c>
      <c r="EN154" s="166" t="s">
        <v>392</v>
      </c>
      <c r="EO154" s="177" t="s">
        <v>392</v>
      </c>
      <c r="EP154" s="177" t="s">
        <v>392</v>
      </c>
      <c r="EQ154" s="177" t="s">
        <v>392</v>
      </c>
      <c r="ER154" s="177" t="s">
        <v>392</v>
      </c>
      <c r="ES154" s="177" t="s">
        <v>392</v>
      </c>
      <c r="ET154" s="177" t="s">
        <v>392</v>
      </c>
      <c r="EU154" s="177">
        <v>50.8</v>
      </c>
      <c r="EV154" s="177">
        <v>444</v>
      </c>
      <c r="EW154" s="177">
        <v>1460</v>
      </c>
      <c r="EX154" s="177">
        <v>1650</v>
      </c>
    </row>
    <row r="155" spans="1:154" x14ac:dyDescent="0.2">
      <c r="A155" s="166" t="s">
        <v>201</v>
      </c>
      <c r="B155" s="167" t="s">
        <v>204</v>
      </c>
      <c r="C155" s="168">
        <v>50</v>
      </c>
      <c r="D155" s="168">
        <v>14.7</v>
      </c>
      <c r="E155" s="168">
        <v>18</v>
      </c>
      <c r="F155" s="181">
        <v>18</v>
      </c>
      <c r="G155" s="166" t="s">
        <v>392</v>
      </c>
      <c r="H155" s="166" t="s">
        <v>392</v>
      </c>
      <c r="I155" s="166" t="s">
        <v>392</v>
      </c>
      <c r="J155" s="170">
        <v>7.5</v>
      </c>
      <c r="K155" s="169">
        <v>7.5</v>
      </c>
      <c r="L155" s="169" t="s">
        <v>392</v>
      </c>
      <c r="M155" s="166" t="s">
        <v>392</v>
      </c>
      <c r="N155" s="166" t="s">
        <v>392</v>
      </c>
      <c r="O155" s="179">
        <v>0.35499999999999998</v>
      </c>
      <c r="P155" s="169">
        <v>0.375</v>
      </c>
      <c r="Q155" s="171">
        <v>0.1875</v>
      </c>
      <c r="R155" s="179">
        <v>0.56999999999999995</v>
      </c>
      <c r="S155" s="172">
        <v>0.5625</v>
      </c>
      <c r="T155" s="166" t="s">
        <v>392</v>
      </c>
      <c r="U155" s="166" t="s">
        <v>392</v>
      </c>
      <c r="V155" s="166" t="s">
        <v>392</v>
      </c>
      <c r="W155" s="184">
        <v>0.97199999999999998</v>
      </c>
      <c r="X155" s="174">
        <v>1.25</v>
      </c>
      <c r="Y155" s="175">
        <v>0.8125</v>
      </c>
      <c r="Z155" s="166" t="s">
        <v>392</v>
      </c>
      <c r="AA155" s="166" t="s">
        <v>392</v>
      </c>
      <c r="AB155" s="166" t="s">
        <v>392</v>
      </c>
      <c r="AC155" s="166" t="s">
        <v>392</v>
      </c>
      <c r="AD155" s="166" t="s">
        <v>392</v>
      </c>
      <c r="AE155" s="176">
        <v>6.57</v>
      </c>
      <c r="AF155" s="166" t="s">
        <v>392</v>
      </c>
      <c r="AG155" s="166" t="s">
        <v>392</v>
      </c>
      <c r="AH155" s="168">
        <v>45.2</v>
      </c>
      <c r="AI155" s="166" t="s">
        <v>392</v>
      </c>
      <c r="AJ155" s="166" t="s">
        <v>392</v>
      </c>
      <c r="AK155" s="166">
        <v>800</v>
      </c>
      <c r="AL155" s="166">
        <v>101</v>
      </c>
      <c r="AM155" s="168">
        <v>88.9</v>
      </c>
      <c r="AN155" s="170">
        <v>7.38</v>
      </c>
      <c r="AO155" s="168">
        <v>40.1</v>
      </c>
      <c r="AP155" s="168">
        <v>16.600000000000001</v>
      </c>
      <c r="AQ155" s="168">
        <v>10.7</v>
      </c>
      <c r="AR155" s="170">
        <v>1.65</v>
      </c>
      <c r="AS155" s="166" t="s">
        <v>392</v>
      </c>
      <c r="AT155" s="166" t="s">
        <v>392</v>
      </c>
      <c r="AU155" s="166" t="s">
        <v>392</v>
      </c>
      <c r="AV155" s="170">
        <v>1.24</v>
      </c>
      <c r="AW155" s="166">
        <v>3040</v>
      </c>
      <c r="AX155" s="166" t="s">
        <v>392</v>
      </c>
      <c r="AY155" s="168">
        <v>32.700000000000003</v>
      </c>
      <c r="AZ155" s="168">
        <v>34.9</v>
      </c>
      <c r="BA155" s="177" t="s">
        <v>392</v>
      </c>
      <c r="BB155" s="166" t="s">
        <v>392</v>
      </c>
      <c r="BC155" s="168">
        <v>17.7</v>
      </c>
      <c r="BD155" s="168">
        <v>49.9</v>
      </c>
      <c r="BE155" s="166" t="s">
        <v>392</v>
      </c>
      <c r="BF155" s="166" t="s">
        <v>392</v>
      </c>
      <c r="BG155" s="166" t="s">
        <v>392</v>
      </c>
      <c r="BH155" s="166" t="s">
        <v>392</v>
      </c>
      <c r="BI155" s="166" t="s">
        <v>392</v>
      </c>
      <c r="BJ155" s="166" t="s">
        <v>392</v>
      </c>
      <c r="BK155" s="166" t="s">
        <v>392</v>
      </c>
      <c r="BL155" s="166" t="s">
        <v>392</v>
      </c>
      <c r="BM155" s="166" t="s">
        <v>392</v>
      </c>
      <c r="BN155" s="166" t="s">
        <v>392</v>
      </c>
      <c r="BO155" s="166" t="s">
        <v>392</v>
      </c>
      <c r="BP155" s="166" t="s">
        <v>392</v>
      </c>
      <c r="BQ155" s="166" t="s">
        <v>392</v>
      </c>
      <c r="BR155" s="166" t="s">
        <v>392</v>
      </c>
      <c r="BS155" s="166" t="s">
        <v>392</v>
      </c>
      <c r="BT155" s="166" t="s">
        <v>392</v>
      </c>
      <c r="BU155" s="166" t="s">
        <v>392</v>
      </c>
      <c r="BV155" s="166">
        <v>1.98</v>
      </c>
      <c r="BW155" s="166">
        <v>17.399999999999999</v>
      </c>
      <c r="BX155" s="177">
        <v>57.1</v>
      </c>
      <c r="BY155" s="177">
        <v>64.599999999999994</v>
      </c>
      <c r="BZ155" s="166" t="s">
        <v>692</v>
      </c>
      <c r="CA155" s="166" t="s">
        <v>692</v>
      </c>
      <c r="CB155" s="168">
        <v>74</v>
      </c>
      <c r="CC155" s="177">
        <v>9480</v>
      </c>
      <c r="CD155" s="166">
        <v>457</v>
      </c>
      <c r="CE155" s="177">
        <v>457</v>
      </c>
      <c r="CF155" s="166" t="s">
        <v>392</v>
      </c>
      <c r="CG155" s="166" t="s">
        <v>392</v>
      </c>
      <c r="CH155" s="166" t="s">
        <v>392</v>
      </c>
      <c r="CI155" s="166">
        <v>191</v>
      </c>
      <c r="CJ155" s="177">
        <v>190</v>
      </c>
      <c r="CK155" s="169" t="s">
        <v>392</v>
      </c>
      <c r="CL155" s="166" t="s">
        <v>392</v>
      </c>
      <c r="CM155" s="166" t="s">
        <v>392</v>
      </c>
      <c r="CN155" s="170">
        <v>9.02</v>
      </c>
      <c r="CO155" s="177">
        <v>9.52</v>
      </c>
      <c r="CP155" s="177">
        <v>4.76</v>
      </c>
      <c r="CQ155" s="168">
        <v>14.5</v>
      </c>
      <c r="CR155" s="168">
        <v>14.3</v>
      </c>
      <c r="CS155" s="166" t="s">
        <v>392</v>
      </c>
      <c r="CT155" s="166" t="s">
        <v>392</v>
      </c>
      <c r="CU155" s="166" t="s">
        <v>392</v>
      </c>
      <c r="CV155" s="168">
        <v>24.7</v>
      </c>
      <c r="CW155" s="168">
        <v>31.8</v>
      </c>
      <c r="CX155" s="178">
        <v>20.6</v>
      </c>
      <c r="CY155" s="166" t="s">
        <v>392</v>
      </c>
      <c r="CZ155" s="166" t="s">
        <v>392</v>
      </c>
      <c r="DA155" s="166" t="s">
        <v>392</v>
      </c>
      <c r="DB155" s="166" t="s">
        <v>392</v>
      </c>
      <c r="DC155" s="166" t="s">
        <v>392</v>
      </c>
      <c r="DD155" s="176">
        <v>6.57</v>
      </c>
      <c r="DE155" s="177" t="s">
        <v>392</v>
      </c>
      <c r="DF155" s="166" t="s">
        <v>392</v>
      </c>
      <c r="DG155" s="168">
        <v>45.2</v>
      </c>
      <c r="DH155" s="166" t="s">
        <v>392</v>
      </c>
      <c r="DI155" s="177" t="s">
        <v>392</v>
      </c>
      <c r="DJ155" s="166">
        <v>333</v>
      </c>
      <c r="DK155" s="166">
        <v>1660</v>
      </c>
      <c r="DL155" s="166">
        <v>1460</v>
      </c>
      <c r="DM155" s="166">
        <v>187</v>
      </c>
      <c r="DN155" s="168">
        <v>16.7</v>
      </c>
      <c r="DO155" s="166">
        <v>272</v>
      </c>
      <c r="DP155" s="166">
        <v>175</v>
      </c>
      <c r="DQ155" s="168">
        <v>41.9</v>
      </c>
      <c r="DR155" s="166" t="s">
        <v>392</v>
      </c>
      <c r="DS155" s="166" t="s">
        <v>392</v>
      </c>
      <c r="DT155" s="177" t="s">
        <v>392</v>
      </c>
      <c r="DU155" s="166">
        <v>516</v>
      </c>
      <c r="DV155" s="166">
        <v>816</v>
      </c>
      <c r="DW155" s="166" t="s">
        <v>392</v>
      </c>
      <c r="DX155" s="166">
        <v>21100</v>
      </c>
      <c r="DY155" s="20">
        <v>14.5</v>
      </c>
      <c r="DZ155" s="177" t="s">
        <v>392</v>
      </c>
      <c r="EA155" s="180" t="s">
        <v>392</v>
      </c>
      <c r="EB155" s="166">
        <v>290</v>
      </c>
      <c r="EC155" s="166">
        <v>818</v>
      </c>
      <c r="ED155" s="166" t="s">
        <v>392</v>
      </c>
      <c r="EE155" s="166" t="s">
        <v>392</v>
      </c>
      <c r="EF155" s="166" t="s">
        <v>392</v>
      </c>
      <c r="EG155" s="166" t="s">
        <v>392</v>
      </c>
      <c r="EH155" s="20" t="s">
        <v>392</v>
      </c>
      <c r="EI155" s="166" t="s">
        <v>392</v>
      </c>
      <c r="EJ155" s="166" t="s">
        <v>392</v>
      </c>
      <c r="EK155" s="166" t="s">
        <v>392</v>
      </c>
      <c r="EL155" s="166" t="s">
        <v>392</v>
      </c>
      <c r="EM155" s="166" t="s">
        <v>392</v>
      </c>
      <c r="EN155" s="166" t="s">
        <v>392</v>
      </c>
      <c r="EO155" s="177" t="s">
        <v>392</v>
      </c>
      <c r="EP155" s="177" t="s">
        <v>392</v>
      </c>
      <c r="EQ155" s="177" t="s">
        <v>392</v>
      </c>
      <c r="ER155" s="177" t="s">
        <v>392</v>
      </c>
      <c r="ES155" s="177" t="s">
        <v>392</v>
      </c>
      <c r="ET155" s="177" t="s">
        <v>392</v>
      </c>
      <c r="EU155" s="177">
        <v>50.3</v>
      </c>
      <c r="EV155" s="177">
        <v>442</v>
      </c>
      <c r="EW155" s="177">
        <v>1450</v>
      </c>
      <c r="EX155" s="177">
        <v>1640</v>
      </c>
    </row>
    <row r="156" spans="1:154" x14ac:dyDescent="0.2">
      <c r="A156" s="166" t="s">
        <v>693</v>
      </c>
      <c r="B156" s="167" t="s">
        <v>204</v>
      </c>
      <c r="C156" s="168">
        <v>46</v>
      </c>
      <c r="D156" s="168">
        <v>13.5</v>
      </c>
      <c r="E156" s="168">
        <v>18.100000000000001</v>
      </c>
      <c r="F156" s="181">
        <v>18</v>
      </c>
      <c r="G156" s="166" t="s">
        <v>392</v>
      </c>
      <c r="H156" s="166" t="s">
        <v>392</v>
      </c>
      <c r="I156" s="166" t="s">
        <v>392</v>
      </c>
      <c r="J156" s="170">
        <v>6.06</v>
      </c>
      <c r="K156" s="169">
        <v>6</v>
      </c>
      <c r="L156" s="169" t="s">
        <v>392</v>
      </c>
      <c r="M156" s="166" t="s">
        <v>392</v>
      </c>
      <c r="N156" s="166" t="s">
        <v>392</v>
      </c>
      <c r="O156" s="179">
        <v>0.36</v>
      </c>
      <c r="P156" s="169">
        <v>0.375</v>
      </c>
      <c r="Q156" s="171">
        <v>0.1875</v>
      </c>
      <c r="R156" s="179">
        <v>0.60499999999999998</v>
      </c>
      <c r="S156" s="172">
        <v>0.625</v>
      </c>
      <c r="T156" s="166" t="s">
        <v>392</v>
      </c>
      <c r="U156" s="166" t="s">
        <v>392</v>
      </c>
      <c r="V156" s="166" t="s">
        <v>392</v>
      </c>
      <c r="W156" s="173">
        <v>1.01</v>
      </c>
      <c r="X156" s="174">
        <v>1.25</v>
      </c>
      <c r="Y156" s="175">
        <v>0.8125</v>
      </c>
      <c r="Z156" s="166" t="s">
        <v>392</v>
      </c>
      <c r="AA156" s="166" t="s">
        <v>392</v>
      </c>
      <c r="AB156" s="166" t="s">
        <v>392</v>
      </c>
      <c r="AC156" s="166" t="s">
        <v>392</v>
      </c>
      <c r="AD156" s="166" t="s">
        <v>392</v>
      </c>
      <c r="AE156" s="176">
        <v>5.01</v>
      </c>
      <c r="AF156" s="166" t="s">
        <v>392</v>
      </c>
      <c r="AG156" s="166" t="s">
        <v>392</v>
      </c>
      <c r="AH156" s="168">
        <v>44.6</v>
      </c>
      <c r="AI156" s="166" t="s">
        <v>392</v>
      </c>
      <c r="AJ156" s="166" t="s">
        <v>392</v>
      </c>
      <c r="AK156" s="166">
        <v>712</v>
      </c>
      <c r="AL156" s="168">
        <v>90.7</v>
      </c>
      <c r="AM156" s="168">
        <v>78.8</v>
      </c>
      <c r="AN156" s="170">
        <v>7.25</v>
      </c>
      <c r="AO156" s="168">
        <v>22.5</v>
      </c>
      <c r="AP156" s="168">
        <v>11.7</v>
      </c>
      <c r="AQ156" s="170">
        <v>7.43</v>
      </c>
      <c r="AR156" s="170">
        <v>1.29</v>
      </c>
      <c r="AS156" s="166" t="s">
        <v>392</v>
      </c>
      <c r="AT156" s="166" t="s">
        <v>392</v>
      </c>
      <c r="AU156" s="166" t="s">
        <v>392</v>
      </c>
      <c r="AV156" s="170">
        <v>1.22</v>
      </c>
      <c r="AW156" s="166">
        <v>1720</v>
      </c>
      <c r="AX156" s="166" t="s">
        <v>392</v>
      </c>
      <c r="AY156" s="168">
        <v>26.5</v>
      </c>
      <c r="AZ156" s="168">
        <v>24.3</v>
      </c>
      <c r="BA156" s="177" t="s">
        <v>392</v>
      </c>
      <c r="BB156" s="166" t="s">
        <v>392</v>
      </c>
      <c r="BC156" s="168">
        <v>15.1</v>
      </c>
      <c r="BD156" s="168">
        <v>44.9</v>
      </c>
      <c r="BE156" s="166" t="s">
        <v>392</v>
      </c>
      <c r="BF156" s="166" t="s">
        <v>392</v>
      </c>
      <c r="BG156" s="166" t="s">
        <v>392</v>
      </c>
      <c r="BH156" s="166" t="s">
        <v>392</v>
      </c>
      <c r="BI156" s="166" t="s">
        <v>392</v>
      </c>
      <c r="BJ156" s="166" t="s">
        <v>392</v>
      </c>
      <c r="BK156" s="166" t="s">
        <v>392</v>
      </c>
      <c r="BL156" s="166" t="s">
        <v>392</v>
      </c>
      <c r="BM156" s="166" t="s">
        <v>392</v>
      </c>
      <c r="BN156" s="166" t="s">
        <v>392</v>
      </c>
      <c r="BO156" s="166" t="s">
        <v>392</v>
      </c>
      <c r="BP156" s="166" t="s">
        <v>392</v>
      </c>
      <c r="BQ156" s="166" t="s">
        <v>392</v>
      </c>
      <c r="BR156" s="166" t="s">
        <v>392</v>
      </c>
      <c r="BS156" s="166" t="s">
        <v>392</v>
      </c>
      <c r="BT156" s="166" t="s">
        <v>392</v>
      </c>
      <c r="BU156" s="166" t="s">
        <v>392</v>
      </c>
      <c r="BV156" s="166">
        <v>1.58</v>
      </c>
      <c r="BW156" s="166">
        <v>17.5</v>
      </c>
      <c r="BX156" s="177">
        <v>52.9</v>
      </c>
      <c r="BY156" s="168">
        <v>59</v>
      </c>
      <c r="BZ156" s="166" t="s">
        <v>694</v>
      </c>
      <c r="CA156" s="166" t="s">
        <v>694</v>
      </c>
      <c r="CB156" s="168">
        <v>68</v>
      </c>
      <c r="CC156" s="177">
        <v>8710</v>
      </c>
      <c r="CD156" s="166">
        <v>460</v>
      </c>
      <c r="CE156" s="177">
        <v>457</v>
      </c>
      <c r="CF156" s="166" t="s">
        <v>392</v>
      </c>
      <c r="CG156" s="166" t="s">
        <v>392</v>
      </c>
      <c r="CH156" s="166" t="s">
        <v>392</v>
      </c>
      <c r="CI156" s="166">
        <v>154</v>
      </c>
      <c r="CJ156" s="177">
        <v>152</v>
      </c>
      <c r="CK156" s="169" t="s">
        <v>392</v>
      </c>
      <c r="CL156" s="166" t="s">
        <v>392</v>
      </c>
      <c r="CM156" s="166" t="s">
        <v>392</v>
      </c>
      <c r="CN156" s="170">
        <v>9.14</v>
      </c>
      <c r="CO156" s="177">
        <v>9.52</v>
      </c>
      <c r="CP156" s="177">
        <v>4.76</v>
      </c>
      <c r="CQ156" s="168">
        <v>15.4</v>
      </c>
      <c r="CR156" s="168">
        <v>15.9</v>
      </c>
      <c r="CS156" s="166" t="s">
        <v>392</v>
      </c>
      <c r="CT156" s="166" t="s">
        <v>392</v>
      </c>
      <c r="CU156" s="166" t="s">
        <v>392</v>
      </c>
      <c r="CV156" s="168">
        <v>25.7</v>
      </c>
      <c r="CW156" s="168">
        <v>31.8</v>
      </c>
      <c r="CX156" s="178">
        <v>20.6</v>
      </c>
      <c r="CY156" s="166" t="s">
        <v>392</v>
      </c>
      <c r="CZ156" s="166" t="s">
        <v>392</v>
      </c>
      <c r="DA156" s="166" t="s">
        <v>392</v>
      </c>
      <c r="DB156" s="166" t="s">
        <v>392</v>
      </c>
      <c r="DC156" s="166" t="s">
        <v>392</v>
      </c>
      <c r="DD156" s="176">
        <v>5.01</v>
      </c>
      <c r="DE156" s="177" t="s">
        <v>392</v>
      </c>
      <c r="DF156" s="166" t="s">
        <v>392</v>
      </c>
      <c r="DG156" s="168">
        <v>44.6</v>
      </c>
      <c r="DH156" s="166" t="s">
        <v>392</v>
      </c>
      <c r="DI156" s="177" t="s">
        <v>392</v>
      </c>
      <c r="DJ156" s="166">
        <v>296</v>
      </c>
      <c r="DK156" s="166">
        <v>1490</v>
      </c>
      <c r="DL156" s="166">
        <v>1290</v>
      </c>
      <c r="DM156" s="166">
        <v>184</v>
      </c>
      <c r="DN156" s="170">
        <v>9.3699999999999992</v>
      </c>
      <c r="DO156" s="166">
        <v>192</v>
      </c>
      <c r="DP156" s="166">
        <v>122</v>
      </c>
      <c r="DQ156" s="168">
        <v>32.799999999999997</v>
      </c>
      <c r="DR156" s="166" t="s">
        <v>392</v>
      </c>
      <c r="DS156" s="166" t="s">
        <v>392</v>
      </c>
      <c r="DT156" s="177" t="s">
        <v>392</v>
      </c>
      <c r="DU156" s="166">
        <v>508</v>
      </c>
      <c r="DV156" s="166">
        <v>462</v>
      </c>
      <c r="DW156" s="166" t="s">
        <v>392</v>
      </c>
      <c r="DX156" s="166">
        <v>17100</v>
      </c>
      <c r="DY156" s="20">
        <v>10.1</v>
      </c>
      <c r="DZ156" s="177" t="s">
        <v>392</v>
      </c>
      <c r="EA156" s="180" t="s">
        <v>392</v>
      </c>
      <c r="EB156" s="166">
        <v>247</v>
      </c>
      <c r="EC156" s="166">
        <v>736</v>
      </c>
      <c r="ED156" s="166" t="s">
        <v>392</v>
      </c>
      <c r="EE156" s="166" t="s">
        <v>392</v>
      </c>
      <c r="EF156" s="166" t="s">
        <v>392</v>
      </c>
      <c r="EG156" s="166" t="s">
        <v>392</v>
      </c>
      <c r="EH156" s="20" t="s">
        <v>392</v>
      </c>
      <c r="EI156" s="166" t="s">
        <v>392</v>
      </c>
      <c r="EJ156" s="166" t="s">
        <v>392</v>
      </c>
      <c r="EK156" s="166" t="s">
        <v>392</v>
      </c>
      <c r="EL156" s="166" t="s">
        <v>392</v>
      </c>
      <c r="EM156" s="166" t="s">
        <v>392</v>
      </c>
      <c r="EN156" s="166" t="s">
        <v>392</v>
      </c>
      <c r="EO156" s="177" t="s">
        <v>392</v>
      </c>
      <c r="EP156" s="177" t="s">
        <v>392</v>
      </c>
      <c r="EQ156" s="177" t="s">
        <v>392</v>
      </c>
      <c r="ER156" s="177" t="s">
        <v>392</v>
      </c>
      <c r="ES156" s="177" t="s">
        <v>392</v>
      </c>
      <c r="ET156" s="177" t="s">
        <v>392</v>
      </c>
      <c r="EU156" s="177">
        <v>40.1</v>
      </c>
      <c r="EV156" s="177">
        <v>444</v>
      </c>
      <c r="EW156" s="177">
        <v>1340</v>
      </c>
      <c r="EX156" s="177">
        <v>1500</v>
      </c>
    </row>
    <row r="157" spans="1:154" x14ac:dyDescent="0.2">
      <c r="A157" s="166" t="s">
        <v>695</v>
      </c>
      <c r="B157" s="167" t="s">
        <v>204</v>
      </c>
      <c r="C157" s="168">
        <v>40</v>
      </c>
      <c r="D157" s="168">
        <v>11.8</v>
      </c>
      <c r="E157" s="168">
        <v>17.899999999999999</v>
      </c>
      <c r="F157" s="181">
        <v>17.875</v>
      </c>
      <c r="G157" s="166" t="s">
        <v>392</v>
      </c>
      <c r="H157" s="166" t="s">
        <v>392</v>
      </c>
      <c r="I157" s="166" t="s">
        <v>392</v>
      </c>
      <c r="J157" s="170">
        <v>6.02</v>
      </c>
      <c r="K157" s="169">
        <v>6</v>
      </c>
      <c r="L157" s="169" t="s">
        <v>392</v>
      </c>
      <c r="M157" s="166" t="s">
        <v>392</v>
      </c>
      <c r="N157" s="166" t="s">
        <v>392</v>
      </c>
      <c r="O157" s="179">
        <v>0.315</v>
      </c>
      <c r="P157" s="169">
        <v>0.3125</v>
      </c>
      <c r="Q157" s="171">
        <v>0.1875</v>
      </c>
      <c r="R157" s="179">
        <v>0.52500000000000002</v>
      </c>
      <c r="S157" s="172">
        <v>0.5</v>
      </c>
      <c r="T157" s="166" t="s">
        <v>392</v>
      </c>
      <c r="U157" s="166" t="s">
        <v>392</v>
      </c>
      <c r="V157" s="166" t="s">
        <v>392</v>
      </c>
      <c r="W157" s="184">
        <v>0.92700000000000005</v>
      </c>
      <c r="X157" s="174">
        <v>1.1875</v>
      </c>
      <c r="Y157" s="175">
        <v>0.8125</v>
      </c>
      <c r="Z157" s="166" t="s">
        <v>392</v>
      </c>
      <c r="AA157" s="166" t="s">
        <v>392</v>
      </c>
      <c r="AB157" s="166" t="s">
        <v>392</v>
      </c>
      <c r="AC157" s="166" t="s">
        <v>392</v>
      </c>
      <c r="AD157" s="166" t="s">
        <v>392</v>
      </c>
      <c r="AE157" s="176">
        <v>5.73</v>
      </c>
      <c r="AF157" s="166" t="s">
        <v>392</v>
      </c>
      <c r="AG157" s="166" t="s">
        <v>392</v>
      </c>
      <c r="AH157" s="168">
        <v>50.9</v>
      </c>
      <c r="AI157" s="166" t="s">
        <v>392</v>
      </c>
      <c r="AJ157" s="166" t="s">
        <v>392</v>
      </c>
      <c r="AK157" s="166">
        <v>612</v>
      </c>
      <c r="AL157" s="168">
        <v>78.400000000000006</v>
      </c>
      <c r="AM157" s="168">
        <v>68.400000000000006</v>
      </c>
      <c r="AN157" s="170">
        <v>7.21</v>
      </c>
      <c r="AO157" s="168">
        <v>19.100000000000001</v>
      </c>
      <c r="AP157" s="168">
        <v>10</v>
      </c>
      <c r="AQ157" s="170">
        <v>6.35</v>
      </c>
      <c r="AR157" s="170">
        <v>1.27</v>
      </c>
      <c r="AS157" s="166" t="s">
        <v>392</v>
      </c>
      <c r="AT157" s="166" t="s">
        <v>392</v>
      </c>
      <c r="AU157" s="166" t="s">
        <v>392</v>
      </c>
      <c r="AV157" s="179">
        <v>0.81</v>
      </c>
      <c r="AW157" s="166">
        <v>1440</v>
      </c>
      <c r="AX157" s="166" t="s">
        <v>392</v>
      </c>
      <c r="AY157" s="168">
        <v>26.1</v>
      </c>
      <c r="AZ157" s="168">
        <v>20.7</v>
      </c>
      <c r="BA157" s="177" t="s">
        <v>392</v>
      </c>
      <c r="BB157" s="166" t="s">
        <v>392</v>
      </c>
      <c r="BC157" s="168">
        <v>13</v>
      </c>
      <c r="BD157" s="168">
        <v>38.6</v>
      </c>
      <c r="BE157" s="166" t="s">
        <v>392</v>
      </c>
      <c r="BF157" s="166" t="s">
        <v>392</v>
      </c>
      <c r="BG157" s="166" t="s">
        <v>392</v>
      </c>
      <c r="BH157" s="166" t="s">
        <v>392</v>
      </c>
      <c r="BI157" s="166" t="s">
        <v>392</v>
      </c>
      <c r="BJ157" s="166" t="s">
        <v>392</v>
      </c>
      <c r="BK157" s="166" t="s">
        <v>392</v>
      </c>
      <c r="BL157" s="166" t="s">
        <v>392</v>
      </c>
      <c r="BM157" s="166" t="s">
        <v>392</v>
      </c>
      <c r="BN157" s="166" t="s">
        <v>392</v>
      </c>
      <c r="BO157" s="166" t="s">
        <v>392</v>
      </c>
      <c r="BP157" s="166" t="s">
        <v>392</v>
      </c>
      <c r="BQ157" s="166" t="s">
        <v>392</v>
      </c>
      <c r="BR157" s="166" t="s">
        <v>392</v>
      </c>
      <c r="BS157" s="166" t="s">
        <v>392</v>
      </c>
      <c r="BT157" s="166" t="s">
        <v>392</v>
      </c>
      <c r="BU157" s="166" t="s">
        <v>392</v>
      </c>
      <c r="BV157" s="166">
        <v>1.56</v>
      </c>
      <c r="BW157" s="166">
        <v>17.399999999999999</v>
      </c>
      <c r="BX157" s="177">
        <v>52.6</v>
      </c>
      <c r="BY157" s="177">
        <v>58.6</v>
      </c>
      <c r="BZ157" s="166" t="s">
        <v>696</v>
      </c>
      <c r="CA157" s="166" t="s">
        <v>696</v>
      </c>
      <c r="CB157" s="168">
        <v>60</v>
      </c>
      <c r="CC157" s="177">
        <v>7610</v>
      </c>
      <c r="CD157" s="166">
        <v>455</v>
      </c>
      <c r="CE157" s="177">
        <v>454</v>
      </c>
      <c r="CF157" s="166" t="s">
        <v>392</v>
      </c>
      <c r="CG157" s="166" t="s">
        <v>392</v>
      </c>
      <c r="CH157" s="166" t="s">
        <v>392</v>
      </c>
      <c r="CI157" s="166">
        <v>153</v>
      </c>
      <c r="CJ157" s="177">
        <v>152</v>
      </c>
      <c r="CK157" s="169" t="s">
        <v>392</v>
      </c>
      <c r="CL157" s="166" t="s">
        <v>392</v>
      </c>
      <c r="CM157" s="166" t="s">
        <v>392</v>
      </c>
      <c r="CN157" s="170">
        <v>8</v>
      </c>
      <c r="CO157" s="177">
        <v>7.94</v>
      </c>
      <c r="CP157" s="177">
        <v>4.76</v>
      </c>
      <c r="CQ157" s="168">
        <v>13.3</v>
      </c>
      <c r="CR157" s="168">
        <v>12.7</v>
      </c>
      <c r="CS157" s="166" t="s">
        <v>392</v>
      </c>
      <c r="CT157" s="166" t="s">
        <v>392</v>
      </c>
      <c r="CU157" s="166" t="s">
        <v>392</v>
      </c>
      <c r="CV157" s="168">
        <v>23.5</v>
      </c>
      <c r="CW157" s="168">
        <v>30.2</v>
      </c>
      <c r="CX157" s="178">
        <v>20.6</v>
      </c>
      <c r="CY157" s="166" t="s">
        <v>392</v>
      </c>
      <c r="CZ157" s="166" t="s">
        <v>392</v>
      </c>
      <c r="DA157" s="166" t="s">
        <v>392</v>
      </c>
      <c r="DB157" s="166" t="s">
        <v>392</v>
      </c>
      <c r="DC157" s="166" t="s">
        <v>392</v>
      </c>
      <c r="DD157" s="176">
        <v>5.73</v>
      </c>
      <c r="DE157" s="177" t="s">
        <v>392</v>
      </c>
      <c r="DF157" s="166" t="s">
        <v>392</v>
      </c>
      <c r="DG157" s="168">
        <v>50.9</v>
      </c>
      <c r="DH157" s="166" t="s">
        <v>392</v>
      </c>
      <c r="DI157" s="177" t="s">
        <v>392</v>
      </c>
      <c r="DJ157" s="166">
        <v>255</v>
      </c>
      <c r="DK157" s="166">
        <v>1280</v>
      </c>
      <c r="DL157" s="166">
        <v>1120</v>
      </c>
      <c r="DM157" s="166">
        <v>183</v>
      </c>
      <c r="DN157" s="170">
        <v>7.95</v>
      </c>
      <c r="DO157" s="166">
        <v>164</v>
      </c>
      <c r="DP157" s="166">
        <v>104</v>
      </c>
      <c r="DQ157" s="168">
        <v>32.299999999999997</v>
      </c>
      <c r="DR157" s="166" t="s">
        <v>392</v>
      </c>
      <c r="DS157" s="166" t="s">
        <v>392</v>
      </c>
      <c r="DT157" s="177" t="s">
        <v>392</v>
      </c>
      <c r="DU157" s="166">
        <v>337</v>
      </c>
      <c r="DV157" s="166">
        <v>387</v>
      </c>
      <c r="DW157" s="166" t="s">
        <v>392</v>
      </c>
      <c r="DX157" s="166">
        <v>16800</v>
      </c>
      <c r="DY157" s="20">
        <v>8.6199999999999992</v>
      </c>
      <c r="DZ157" s="177" t="s">
        <v>392</v>
      </c>
      <c r="EA157" s="180" t="s">
        <v>392</v>
      </c>
      <c r="EB157" s="166">
        <v>213</v>
      </c>
      <c r="EC157" s="166">
        <v>633</v>
      </c>
      <c r="ED157" s="166" t="s">
        <v>392</v>
      </c>
      <c r="EE157" s="166" t="s">
        <v>392</v>
      </c>
      <c r="EF157" s="166" t="s">
        <v>392</v>
      </c>
      <c r="EG157" s="166" t="s">
        <v>392</v>
      </c>
      <c r="EH157" s="20" t="s">
        <v>392</v>
      </c>
      <c r="EI157" s="166" t="s">
        <v>392</v>
      </c>
      <c r="EJ157" s="166" t="s">
        <v>392</v>
      </c>
      <c r="EK157" s="166" t="s">
        <v>392</v>
      </c>
      <c r="EL157" s="166" t="s">
        <v>392</v>
      </c>
      <c r="EM157" s="166" t="s">
        <v>392</v>
      </c>
      <c r="EN157" s="166" t="s">
        <v>392</v>
      </c>
      <c r="EO157" s="177" t="s">
        <v>392</v>
      </c>
      <c r="EP157" s="177" t="s">
        <v>392</v>
      </c>
      <c r="EQ157" s="177" t="s">
        <v>392</v>
      </c>
      <c r="ER157" s="177" t="s">
        <v>392</v>
      </c>
      <c r="ES157" s="177" t="s">
        <v>392</v>
      </c>
      <c r="ET157" s="177" t="s">
        <v>392</v>
      </c>
      <c r="EU157" s="177">
        <v>39.6</v>
      </c>
      <c r="EV157" s="177">
        <v>442</v>
      </c>
      <c r="EW157" s="177">
        <v>1340</v>
      </c>
      <c r="EX157" s="177">
        <v>1490</v>
      </c>
    </row>
    <row r="158" spans="1:154" x14ac:dyDescent="0.2">
      <c r="A158" s="166" t="s">
        <v>697</v>
      </c>
      <c r="B158" s="167" t="s">
        <v>204</v>
      </c>
      <c r="C158" s="168">
        <v>35</v>
      </c>
      <c r="D158" s="168">
        <v>10.3</v>
      </c>
      <c r="E158" s="168">
        <v>17.7</v>
      </c>
      <c r="F158" s="181">
        <v>17.75</v>
      </c>
      <c r="G158" s="166" t="s">
        <v>392</v>
      </c>
      <c r="H158" s="166" t="s">
        <v>392</v>
      </c>
      <c r="I158" s="166" t="s">
        <v>392</v>
      </c>
      <c r="J158" s="170">
        <v>6</v>
      </c>
      <c r="K158" s="169">
        <v>6</v>
      </c>
      <c r="L158" s="169" t="s">
        <v>392</v>
      </c>
      <c r="M158" s="166" t="s">
        <v>392</v>
      </c>
      <c r="N158" s="166" t="s">
        <v>392</v>
      </c>
      <c r="O158" s="179">
        <v>0.3</v>
      </c>
      <c r="P158" s="169">
        <v>0.3125</v>
      </c>
      <c r="Q158" s="171">
        <v>0.1875</v>
      </c>
      <c r="R158" s="179">
        <v>0.42499999999999999</v>
      </c>
      <c r="S158" s="172">
        <v>0.4375</v>
      </c>
      <c r="T158" s="166" t="s">
        <v>392</v>
      </c>
      <c r="U158" s="166" t="s">
        <v>392</v>
      </c>
      <c r="V158" s="166" t="s">
        <v>392</v>
      </c>
      <c r="W158" s="184">
        <v>0.82699999999999996</v>
      </c>
      <c r="X158" s="174">
        <v>1.125</v>
      </c>
      <c r="Y158" s="175">
        <v>0.75</v>
      </c>
      <c r="Z158" s="166" t="s">
        <v>392</v>
      </c>
      <c r="AA158" s="166" t="s">
        <v>392</v>
      </c>
      <c r="AB158" s="166" t="s">
        <v>392</v>
      </c>
      <c r="AC158" s="166" t="s">
        <v>392</v>
      </c>
      <c r="AD158" s="166" t="s">
        <v>392</v>
      </c>
      <c r="AE158" s="176">
        <v>7.06</v>
      </c>
      <c r="AF158" s="166" t="s">
        <v>392</v>
      </c>
      <c r="AG158" s="166" t="s">
        <v>392</v>
      </c>
      <c r="AH158" s="168">
        <v>53.5</v>
      </c>
      <c r="AI158" s="166" t="s">
        <v>392</v>
      </c>
      <c r="AJ158" s="166" t="s">
        <v>392</v>
      </c>
      <c r="AK158" s="166">
        <v>510</v>
      </c>
      <c r="AL158" s="168">
        <v>66.5</v>
      </c>
      <c r="AM158" s="168">
        <v>57.6</v>
      </c>
      <c r="AN158" s="170">
        <v>7.04</v>
      </c>
      <c r="AO158" s="168">
        <v>15.3</v>
      </c>
      <c r="AP158" s="170">
        <v>8.06</v>
      </c>
      <c r="AQ158" s="170">
        <v>5.12</v>
      </c>
      <c r="AR158" s="170">
        <v>1.22</v>
      </c>
      <c r="AS158" s="166" t="s">
        <v>392</v>
      </c>
      <c r="AT158" s="166" t="s">
        <v>392</v>
      </c>
      <c r="AU158" s="166" t="s">
        <v>392</v>
      </c>
      <c r="AV158" s="179">
        <v>0.50600000000000001</v>
      </c>
      <c r="AW158" s="166">
        <v>1140</v>
      </c>
      <c r="AX158" s="166" t="s">
        <v>392</v>
      </c>
      <c r="AY158" s="168">
        <v>25.9</v>
      </c>
      <c r="AZ158" s="168">
        <v>16.5</v>
      </c>
      <c r="BA158" s="177" t="s">
        <v>392</v>
      </c>
      <c r="BB158" s="166" t="s">
        <v>392</v>
      </c>
      <c r="BC158" s="168">
        <v>10.5</v>
      </c>
      <c r="BD158" s="168">
        <v>32.700000000000003</v>
      </c>
      <c r="BE158" s="166" t="s">
        <v>392</v>
      </c>
      <c r="BF158" s="166" t="s">
        <v>392</v>
      </c>
      <c r="BG158" s="166" t="s">
        <v>392</v>
      </c>
      <c r="BH158" s="166" t="s">
        <v>392</v>
      </c>
      <c r="BI158" s="166" t="s">
        <v>392</v>
      </c>
      <c r="BJ158" s="166" t="s">
        <v>392</v>
      </c>
      <c r="BK158" s="166" t="s">
        <v>392</v>
      </c>
      <c r="BL158" s="166" t="s">
        <v>392</v>
      </c>
      <c r="BM158" s="166" t="s">
        <v>392</v>
      </c>
      <c r="BN158" s="166" t="s">
        <v>392</v>
      </c>
      <c r="BO158" s="166" t="s">
        <v>392</v>
      </c>
      <c r="BP158" s="166" t="s">
        <v>392</v>
      </c>
      <c r="BQ158" s="166" t="s">
        <v>392</v>
      </c>
      <c r="BR158" s="166" t="s">
        <v>392</v>
      </c>
      <c r="BS158" s="166" t="s">
        <v>392</v>
      </c>
      <c r="BT158" s="166" t="s">
        <v>392</v>
      </c>
      <c r="BU158" s="166" t="s">
        <v>392</v>
      </c>
      <c r="BV158" s="166">
        <v>1.51</v>
      </c>
      <c r="BW158" s="166">
        <v>17.3</v>
      </c>
      <c r="BX158" s="177">
        <v>52.1</v>
      </c>
      <c r="BY158" s="177">
        <v>58.1</v>
      </c>
      <c r="BZ158" s="166" t="s">
        <v>698</v>
      </c>
      <c r="CA158" s="166" t="s">
        <v>698</v>
      </c>
      <c r="CB158" s="168">
        <v>52</v>
      </c>
      <c r="CC158" s="177">
        <v>6650</v>
      </c>
      <c r="CD158" s="166">
        <v>450</v>
      </c>
      <c r="CE158" s="177">
        <v>451</v>
      </c>
      <c r="CF158" s="166" t="s">
        <v>392</v>
      </c>
      <c r="CG158" s="166" t="s">
        <v>392</v>
      </c>
      <c r="CH158" s="166" t="s">
        <v>392</v>
      </c>
      <c r="CI158" s="166">
        <v>152</v>
      </c>
      <c r="CJ158" s="177">
        <v>152</v>
      </c>
      <c r="CK158" s="169" t="s">
        <v>392</v>
      </c>
      <c r="CL158" s="166" t="s">
        <v>392</v>
      </c>
      <c r="CM158" s="166" t="s">
        <v>392</v>
      </c>
      <c r="CN158" s="170">
        <v>7.62</v>
      </c>
      <c r="CO158" s="177">
        <v>7.94</v>
      </c>
      <c r="CP158" s="177">
        <v>4.76</v>
      </c>
      <c r="CQ158" s="168">
        <v>10.8</v>
      </c>
      <c r="CR158" s="168">
        <v>11.1</v>
      </c>
      <c r="CS158" s="166" t="s">
        <v>392</v>
      </c>
      <c r="CT158" s="166" t="s">
        <v>392</v>
      </c>
      <c r="CU158" s="166" t="s">
        <v>392</v>
      </c>
      <c r="CV158" s="168">
        <v>21</v>
      </c>
      <c r="CW158" s="168">
        <v>28.6</v>
      </c>
      <c r="CX158" s="178">
        <v>19.100000000000001</v>
      </c>
      <c r="CY158" s="166" t="s">
        <v>392</v>
      </c>
      <c r="CZ158" s="166" t="s">
        <v>392</v>
      </c>
      <c r="DA158" s="166" t="s">
        <v>392</v>
      </c>
      <c r="DB158" s="166" t="s">
        <v>392</v>
      </c>
      <c r="DC158" s="166" t="s">
        <v>392</v>
      </c>
      <c r="DD158" s="176">
        <v>7.06</v>
      </c>
      <c r="DE158" s="177" t="s">
        <v>392</v>
      </c>
      <c r="DF158" s="166" t="s">
        <v>392</v>
      </c>
      <c r="DG158" s="168">
        <v>53.5</v>
      </c>
      <c r="DH158" s="166" t="s">
        <v>392</v>
      </c>
      <c r="DI158" s="177" t="s">
        <v>392</v>
      </c>
      <c r="DJ158" s="166">
        <v>212</v>
      </c>
      <c r="DK158" s="166">
        <v>1090</v>
      </c>
      <c r="DL158" s="166">
        <v>944</v>
      </c>
      <c r="DM158" s="166">
        <v>179</v>
      </c>
      <c r="DN158" s="170">
        <v>6.37</v>
      </c>
      <c r="DO158" s="166">
        <v>132</v>
      </c>
      <c r="DP158" s="168">
        <v>83.9</v>
      </c>
      <c r="DQ158" s="168">
        <v>31</v>
      </c>
      <c r="DR158" s="166" t="s">
        <v>392</v>
      </c>
      <c r="DS158" s="166" t="s">
        <v>392</v>
      </c>
      <c r="DT158" s="177" t="s">
        <v>392</v>
      </c>
      <c r="DU158" s="166">
        <v>211</v>
      </c>
      <c r="DV158" s="166">
        <v>306</v>
      </c>
      <c r="DW158" s="166" t="s">
        <v>392</v>
      </c>
      <c r="DX158" s="166">
        <v>16700</v>
      </c>
      <c r="DY158" s="20">
        <v>6.87</v>
      </c>
      <c r="DZ158" s="177" t="s">
        <v>392</v>
      </c>
      <c r="EA158" s="180" t="s">
        <v>392</v>
      </c>
      <c r="EB158" s="166">
        <v>172</v>
      </c>
      <c r="EC158" s="166">
        <v>536</v>
      </c>
      <c r="ED158" s="166" t="s">
        <v>392</v>
      </c>
      <c r="EE158" s="166" t="s">
        <v>392</v>
      </c>
      <c r="EF158" s="166" t="s">
        <v>392</v>
      </c>
      <c r="EG158" s="166" t="s">
        <v>392</v>
      </c>
      <c r="EH158" s="20" t="s">
        <v>392</v>
      </c>
      <c r="EI158" s="166" t="s">
        <v>392</v>
      </c>
      <c r="EJ158" s="166" t="s">
        <v>392</v>
      </c>
      <c r="EK158" s="166" t="s">
        <v>392</v>
      </c>
      <c r="EL158" s="166" t="s">
        <v>392</v>
      </c>
      <c r="EM158" s="166" t="s">
        <v>392</v>
      </c>
      <c r="EN158" s="166" t="s">
        <v>392</v>
      </c>
      <c r="EO158" s="177" t="s">
        <v>392</v>
      </c>
      <c r="EP158" s="177" t="s">
        <v>392</v>
      </c>
      <c r="EQ158" s="177" t="s">
        <v>392</v>
      </c>
      <c r="ER158" s="177" t="s">
        <v>392</v>
      </c>
      <c r="ES158" s="177" t="s">
        <v>392</v>
      </c>
      <c r="ET158" s="177" t="s">
        <v>392</v>
      </c>
      <c r="EU158" s="177">
        <v>38.4</v>
      </c>
      <c r="EV158" s="177">
        <v>439</v>
      </c>
      <c r="EW158" s="177">
        <v>1320</v>
      </c>
      <c r="EX158" s="177">
        <v>1480</v>
      </c>
    </row>
    <row r="159" spans="1:154" x14ac:dyDescent="0.2">
      <c r="A159" s="166" t="s">
        <v>699</v>
      </c>
      <c r="B159" s="167" t="s">
        <v>204</v>
      </c>
      <c r="C159" s="166">
        <v>100</v>
      </c>
      <c r="D159" s="168">
        <v>29.4</v>
      </c>
      <c r="E159" s="168">
        <v>17</v>
      </c>
      <c r="F159" s="181">
        <v>17</v>
      </c>
      <c r="G159" s="166" t="s">
        <v>392</v>
      </c>
      <c r="H159" s="166" t="s">
        <v>392</v>
      </c>
      <c r="I159" s="166" t="s">
        <v>392</v>
      </c>
      <c r="J159" s="168">
        <v>10.4</v>
      </c>
      <c r="K159" s="169">
        <v>10.375</v>
      </c>
      <c r="L159" s="169" t="s">
        <v>392</v>
      </c>
      <c r="M159" s="166" t="s">
        <v>392</v>
      </c>
      <c r="N159" s="166" t="s">
        <v>392</v>
      </c>
      <c r="O159" s="179">
        <v>0.58499999999999996</v>
      </c>
      <c r="P159" s="169">
        <v>0.5625</v>
      </c>
      <c r="Q159" s="171">
        <v>0.3125</v>
      </c>
      <c r="R159" s="179">
        <v>0.98499999999999999</v>
      </c>
      <c r="S159" s="172">
        <v>1</v>
      </c>
      <c r="T159" s="166" t="s">
        <v>392</v>
      </c>
      <c r="U159" s="166" t="s">
        <v>392</v>
      </c>
      <c r="V159" s="166" t="s">
        <v>392</v>
      </c>
      <c r="W159" s="173">
        <v>1.39</v>
      </c>
      <c r="X159" s="174">
        <v>1.875</v>
      </c>
      <c r="Y159" s="175">
        <v>1.125</v>
      </c>
      <c r="Z159" s="166" t="s">
        <v>392</v>
      </c>
      <c r="AA159" s="166" t="s">
        <v>392</v>
      </c>
      <c r="AB159" s="166" t="s">
        <v>392</v>
      </c>
      <c r="AC159" s="166" t="s">
        <v>392</v>
      </c>
      <c r="AD159" s="166" t="s">
        <v>392</v>
      </c>
      <c r="AE159" s="176">
        <v>5.29</v>
      </c>
      <c r="AF159" s="166" t="s">
        <v>392</v>
      </c>
      <c r="AG159" s="166" t="s">
        <v>392</v>
      </c>
      <c r="AH159" s="168">
        <v>24.3</v>
      </c>
      <c r="AI159" s="166" t="s">
        <v>392</v>
      </c>
      <c r="AJ159" s="166" t="s">
        <v>392</v>
      </c>
      <c r="AK159" s="166">
        <v>1490</v>
      </c>
      <c r="AL159" s="166">
        <v>198</v>
      </c>
      <c r="AM159" s="166">
        <v>175</v>
      </c>
      <c r="AN159" s="170">
        <v>7.1</v>
      </c>
      <c r="AO159" s="166">
        <v>186</v>
      </c>
      <c r="AP159" s="168">
        <v>54.9</v>
      </c>
      <c r="AQ159" s="168">
        <v>35.700000000000003</v>
      </c>
      <c r="AR159" s="170">
        <v>2.5099999999999998</v>
      </c>
      <c r="AS159" s="166" t="s">
        <v>392</v>
      </c>
      <c r="AT159" s="166" t="s">
        <v>392</v>
      </c>
      <c r="AU159" s="166" t="s">
        <v>392</v>
      </c>
      <c r="AV159" s="170">
        <v>7.73</v>
      </c>
      <c r="AW159" s="166">
        <v>11900</v>
      </c>
      <c r="AX159" s="166" t="s">
        <v>392</v>
      </c>
      <c r="AY159" s="168">
        <v>41.6</v>
      </c>
      <c r="AZ159" s="177">
        <v>107</v>
      </c>
      <c r="BA159" s="177" t="s">
        <v>392</v>
      </c>
      <c r="BB159" s="166" t="s">
        <v>392</v>
      </c>
      <c r="BC159" s="168">
        <v>38.700000000000003</v>
      </c>
      <c r="BD159" s="168">
        <v>98.5</v>
      </c>
      <c r="BE159" s="166" t="s">
        <v>392</v>
      </c>
      <c r="BF159" s="166" t="s">
        <v>392</v>
      </c>
      <c r="BG159" s="166" t="s">
        <v>392</v>
      </c>
      <c r="BH159" s="166" t="s">
        <v>392</v>
      </c>
      <c r="BI159" s="166" t="s">
        <v>392</v>
      </c>
      <c r="BJ159" s="166" t="s">
        <v>392</v>
      </c>
      <c r="BK159" s="166" t="s">
        <v>392</v>
      </c>
      <c r="BL159" s="166" t="s">
        <v>392</v>
      </c>
      <c r="BM159" s="166" t="s">
        <v>392</v>
      </c>
      <c r="BN159" s="166" t="s">
        <v>392</v>
      </c>
      <c r="BO159" s="166" t="s">
        <v>392</v>
      </c>
      <c r="BP159" s="166" t="s">
        <v>392</v>
      </c>
      <c r="BQ159" s="166" t="s">
        <v>392</v>
      </c>
      <c r="BR159" s="166" t="s">
        <v>392</v>
      </c>
      <c r="BS159" s="166" t="s">
        <v>392</v>
      </c>
      <c r="BT159" s="166" t="s">
        <v>392</v>
      </c>
      <c r="BU159" s="166" t="s">
        <v>392</v>
      </c>
      <c r="BV159" s="166">
        <v>2.92</v>
      </c>
      <c r="BW159" s="168">
        <v>16</v>
      </c>
      <c r="BX159" s="177">
        <v>63.3</v>
      </c>
      <c r="BY159" s="177">
        <v>73.7</v>
      </c>
      <c r="BZ159" s="166" t="s">
        <v>700</v>
      </c>
      <c r="CA159" s="166" t="s">
        <v>700</v>
      </c>
      <c r="CB159" s="166">
        <v>149</v>
      </c>
      <c r="CC159" s="177">
        <v>19000</v>
      </c>
      <c r="CD159" s="166">
        <v>432</v>
      </c>
      <c r="CE159" s="177">
        <v>432</v>
      </c>
      <c r="CF159" s="166" t="s">
        <v>392</v>
      </c>
      <c r="CG159" s="166" t="s">
        <v>392</v>
      </c>
      <c r="CH159" s="166" t="s">
        <v>392</v>
      </c>
      <c r="CI159" s="166">
        <v>264</v>
      </c>
      <c r="CJ159" s="177">
        <v>264</v>
      </c>
      <c r="CK159" s="169" t="s">
        <v>392</v>
      </c>
      <c r="CL159" s="166" t="s">
        <v>392</v>
      </c>
      <c r="CM159" s="166" t="s">
        <v>392</v>
      </c>
      <c r="CN159" s="168">
        <v>14.9</v>
      </c>
      <c r="CO159" s="177">
        <v>14.3</v>
      </c>
      <c r="CP159" s="177">
        <v>7.94</v>
      </c>
      <c r="CQ159" s="168">
        <v>25</v>
      </c>
      <c r="CR159" s="168">
        <v>25.4</v>
      </c>
      <c r="CS159" s="166" t="s">
        <v>392</v>
      </c>
      <c r="CT159" s="166" t="s">
        <v>392</v>
      </c>
      <c r="CU159" s="166" t="s">
        <v>392</v>
      </c>
      <c r="CV159" s="168">
        <v>35.299999999999997</v>
      </c>
      <c r="CW159" s="168">
        <v>47.6</v>
      </c>
      <c r="CX159" s="178">
        <v>28.6</v>
      </c>
      <c r="CY159" s="166" t="s">
        <v>392</v>
      </c>
      <c r="CZ159" s="166" t="s">
        <v>392</v>
      </c>
      <c r="DA159" s="166" t="s">
        <v>392</v>
      </c>
      <c r="DB159" s="166" t="s">
        <v>392</v>
      </c>
      <c r="DC159" s="166" t="s">
        <v>392</v>
      </c>
      <c r="DD159" s="176">
        <v>5.29</v>
      </c>
      <c r="DE159" s="177" t="s">
        <v>392</v>
      </c>
      <c r="DF159" s="166" t="s">
        <v>392</v>
      </c>
      <c r="DG159" s="168">
        <v>24.3</v>
      </c>
      <c r="DH159" s="166" t="s">
        <v>392</v>
      </c>
      <c r="DI159" s="177" t="s">
        <v>392</v>
      </c>
      <c r="DJ159" s="166">
        <v>620</v>
      </c>
      <c r="DK159" s="166">
        <v>3240</v>
      </c>
      <c r="DL159" s="166">
        <v>2870</v>
      </c>
      <c r="DM159" s="166">
        <v>180</v>
      </c>
      <c r="DN159" s="168">
        <v>77.400000000000006</v>
      </c>
      <c r="DO159" s="166">
        <v>900</v>
      </c>
      <c r="DP159" s="166">
        <v>585</v>
      </c>
      <c r="DQ159" s="168">
        <v>63.8</v>
      </c>
      <c r="DR159" s="166" t="s">
        <v>392</v>
      </c>
      <c r="DS159" s="166" t="s">
        <v>392</v>
      </c>
      <c r="DT159" s="177" t="s">
        <v>392</v>
      </c>
      <c r="DU159" s="166">
        <v>3220</v>
      </c>
      <c r="DV159" s="166">
        <v>3200</v>
      </c>
      <c r="DW159" s="166" t="s">
        <v>392</v>
      </c>
      <c r="DX159" s="166">
        <v>26800</v>
      </c>
      <c r="DY159" s="20">
        <v>44.5</v>
      </c>
      <c r="DZ159" s="177" t="s">
        <v>392</v>
      </c>
      <c r="EA159" s="180" t="s">
        <v>392</v>
      </c>
      <c r="EB159" s="166">
        <v>634</v>
      </c>
      <c r="EC159" s="166">
        <v>1610</v>
      </c>
      <c r="ED159" s="166" t="s">
        <v>392</v>
      </c>
      <c r="EE159" s="166" t="s">
        <v>392</v>
      </c>
      <c r="EF159" s="166" t="s">
        <v>392</v>
      </c>
      <c r="EG159" s="166" t="s">
        <v>392</v>
      </c>
      <c r="EH159" s="20" t="s">
        <v>392</v>
      </c>
      <c r="EI159" s="166" t="s">
        <v>392</v>
      </c>
      <c r="EJ159" s="166" t="s">
        <v>392</v>
      </c>
      <c r="EK159" s="166" t="s">
        <v>392</v>
      </c>
      <c r="EL159" s="166" t="s">
        <v>392</v>
      </c>
      <c r="EM159" s="166" t="s">
        <v>392</v>
      </c>
      <c r="EN159" s="166" t="s">
        <v>392</v>
      </c>
      <c r="EO159" s="177" t="s">
        <v>392</v>
      </c>
      <c r="EP159" s="177" t="s">
        <v>392</v>
      </c>
      <c r="EQ159" s="177" t="s">
        <v>392</v>
      </c>
      <c r="ER159" s="177" t="s">
        <v>392</v>
      </c>
      <c r="ES159" s="177" t="s">
        <v>392</v>
      </c>
      <c r="ET159" s="177" t="s">
        <v>392</v>
      </c>
      <c r="EU159" s="177">
        <v>74.2</v>
      </c>
      <c r="EV159" s="177">
        <v>406</v>
      </c>
      <c r="EW159" s="177">
        <v>1610</v>
      </c>
      <c r="EX159" s="177">
        <v>1870</v>
      </c>
    </row>
    <row r="160" spans="1:154" x14ac:dyDescent="0.2">
      <c r="A160" s="166" t="s">
        <v>701</v>
      </c>
      <c r="B160" s="167" t="s">
        <v>204</v>
      </c>
      <c r="C160" s="168">
        <v>89</v>
      </c>
      <c r="D160" s="168">
        <v>26.2</v>
      </c>
      <c r="E160" s="168">
        <v>16.8</v>
      </c>
      <c r="F160" s="181">
        <v>16.75</v>
      </c>
      <c r="G160" s="166" t="s">
        <v>392</v>
      </c>
      <c r="H160" s="166" t="s">
        <v>392</v>
      </c>
      <c r="I160" s="166" t="s">
        <v>392</v>
      </c>
      <c r="J160" s="168">
        <v>10.4</v>
      </c>
      <c r="K160" s="169">
        <v>10.375</v>
      </c>
      <c r="L160" s="169" t="s">
        <v>392</v>
      </c>
      <c r="M160" s="166" t="s">
        <v>392</v>
      </c>
      <c r="N160" s="166" t="s">
        <v>392</v>
      </c>
      <c r="O160" s="179">
        <v>0.52500000000000002</v>
      </c>
      <c r="P160" s="169">
        <v>0.5</v>
      </c>
      <c r="Q160" s="171">
        <v>0.25</v>
      </c>
      <c r="R160" s="179">
        <v>0.875</v>
      </c>
      <c r="S160" s="172">
        <v>0.875</v>
      </c>
      <c r="T160" s="166" t="s">
        <v>392</v>
      </c>
      <c r="U160" s="166" t="s">
        <v>392</v>
      </c>
      <c r="V160" s="166" t="s">
        <v>392</v>
      </c>
      <c r="W160" s="173">
        <v>1.28</v>
      </c>
      <c r="X160" s="174">
        <v>1.75</v>
      </c>
      <c r="Y160" s="175">
        <v>1.0625</v>
      </c>
      <c r="Z160" s="166" t="s">
        <v>392</v>
      </c>
      <c r="AA160" s="166" t="s">
        <v>392</v>
      </c>
      <c r="AB160" s="166" t="s">
        <v>392</v>
      </c>
      <c r="AC160" s="166" t="s">
        <v>392</v>
      </c>
      <c r="AD160" s="166" t="s">
        <v>392</v>
      </c>
      <c r="AE160" s="176">
        <v>5.92</v>
      </c>
      <c r="AF160" s="166" t="s">
        <v>392</v>
      </c>
      <c r="AG160" s="166" t="s">
        <v>392</v>
      </c>
      <c r="AH160" s="168">
        <v>27</v>
      </c>
      <c r="AI160" s="166" t="s">
        <v>392</v>
      </c>
      <c r="AJ160" s="166" t="s">
        <v>392</v>
      </c>
      <c r="AK160" s="166">
        <v>1300</v>
      </c>
      <c r="AL160" s="166">
        <v>175</v>
      </c>
      <c r="AM160" s="166">
        <v>155</v>
      </c>
      <c r="AN160" s="170">
        <v>7.05</v>
      </c>
      <c r="AO160" s="166">
        <v>163</v>
      </c>
      <c r="AP160" s="168">
        <v>48.1</v>
      </c>
      <c r="AQ160" s="168">
        <v>31.4</v>
      </c>
      <c r="AR160" s="170">
        <v>2.4900000000000002</v>
      </c>
      <c r="AS160" s="166" t="s">
        <v>392</v>
      </c>
      <c r="AT160" s="166" t="s">
        <v>392</v>
      </c>
      <c r="AU160" s="166" t="s">
        <v>392</v>
      </c>
      <c r="AV160" s="170">
        <v>5.45</v>
      </c>
      <c r="AW160" s="166">
        <v>10200</v>
      </c>
      <c r="AX160" s="166" t="s">
        <v>392</v>
      </c>
      <c r="AY160" s="168">
        <v>41.4</v>
      </c>
      <c r="AZ160" s="168">
        <v>94.2</v>
      </c>
      <c r="BA160" s="177" t="s">
        <v>392</v>
      </c>
      <c r="BB160" s="166" t="s">
        <v>392</v>
      </c>
      <c r="BC160" s="168">
        <v>34.4</v>
      </c>
      <c r="BD160" s="168">
        <v>87.3</v>
      </c>
      <c r="BE160" s="166" t="s">
        <v>392</v>
      </c>
      <c r="BF160" s="166" t="s">
        <v>392</v>
      </c>
      <c r="BG160" s="166" t="s">
        <v>392</v>
      </c>
      <c r="BH160" s="166" t="s">
        <v>392</v>
      </c>
      <c r="BI160" s="166" t="s">
        <v>392</v>
      </c>
      <c r="BJ160" s="166" t="s">
        <v>392</v>
      </c>
      <c r="BK160" s="166" t="s">
        <v>392</v>
      </c>
      <c r="BL160" s="166" t="s">
        <v>392</v>
      </c>
      <c r="BM160" s="166" t="s">
        <v>392</v>
      </c>
      <c r="BN160" s="166" t="s">
        <v>392</v>
      </c>
      <c r="BO160" s="166" t="s">
        <v>392</v>
      </c>
      <c r="BP160" s="166" t="s">
        <v>392</v>
      </c>
      <c r="BQ160" s="166" t="s">
        <v>392</v>
      </c>
      <c r="BR160" s="166" t="s">
        <v>392</v>
      </c>
      <c r="BS160" s="166" t="s">
        <v>392</v>
      </c>
      <c r="BT160" s="166" t="s">
        <v>392</v>
      </c>
      <c r="BU160" s="166" t="s">
        <v>392</v>
      </c>
      <c r="BV160" s="166">
        <v>2.88</v>
      </c>
      <c r="BW160" s="166">
        <v>15.9</v>
      </c>
      <c r="BX160" s="177">
        <v>63.1</v>
      </c>
      <c r="BY160" s="177">
        <v>73.5</v>
      </c>
      <c r="BZ160" s="166" t="s">
        <v>702</v>
      </c>
      <c r="CA160" s="166" t="s">
        <v>702</v>
      </c>
      <c r="CB160" s="166">
        <v>132</v>
      </c>
      <c r="CC160" s="177">
        <v>16900</v>
      </c>
      <c r="CD160" s="166">
        <v>427</v>
      </c>
      <c r="CE160" s="177">
        <v>425</v>
      </c>
      <c r="CF160" s="166" t="s">
        <v>392</v>
      </c>
      <c r="CG160" s="166" t="s">
        <v>392</v>
      </c>
      <c r="CH160" s="166" t="s">
        <v>392</v>
      </c>
      <c r="CI160" s="166">
        <v>264</v>
      </c>
      <c r="CJ160" s="177">
        <v>264</v>
      </c>
      <c r="CK160" s="169" t="s">
        <v>392</v>
      </c>
      <c r="CL160" s="166" t="s">
        <v>392</v>
      </c>
      <c r="CM160" s="166" t="s">
        <v>392</v>
      </c>
      <c r="CN160" s="168">
        <v>13.3</v>
      </c>
      <c r="CO160" s="177">
        <v>12.7</v>
      </c>
      <c r="CP160" s="177">
        <v>6.35</v>
      </c>
      <c r="CQ160" s="168">
        <v>22.2</v>
      </c>
      <c r="CR160" s="168">
        <v>22.2</v>
      </c>
      <c r="CS160" s="166" t="s">
        <v>392</v>
      </c>
      <c r="CT160" s="166" t="s">
        <v>392</v>
      </c>
      <c r="CU160" s="166" t="s">
        <v>392</v>
      </c>
      <c r="CV160" s="168">
        <v>32.5</v>
      </c>
      <c r="CW160" s="168">
        <v>44.5</v>
      </c>
      <c r="CX160" s="178">
        <v>27</v>
      </c>
      <c r="CY160" s="166" t="s">
        <v>392</v>
      </c>
      <c r="CZ160" s="166" t="s">
        <v>392</v>
      </c>
      <c r="DA160" s="166" t="s">
        <v>392</v>
      </c>
      <c r="DB160" s="166" t="s">
        <v>392</v>
      </c>
      <c r="DC160" s="166" t="s">
        <v>392</v>
      </c>
      <c r="DD160" s="176">
        <v>5.92</v>
      </c>
      <c r="DE160" s="177" t="s">
        <v>392</v>
      </c>
      <c r="DF160" s="166" t="s">
        <v>392</v>
      </c>
      <c r="DG160" s="168">
        <v>27</v>
      </c>
      <c r="DH160" s="166" t="s">
        <v>392</v>
      </c>
      <c r="DI160" s="177" t="s">
        <v>392</v>
      </c>
      <c r="DJ160" s="166">
        <v>541</v>
      </c>
      <c r="DK160" s="166">
        <v>2870</v>
      </c>
      <c r="DL160" s="166">
        <v>2540</v>
      </c>
      <c r="DM160" s="166">
        <v>179</v>
      </c>
      <c r="DN160" s="168">
        <v>67.8</v>
      </c>
      <c r="DO160" s="166">
        <v>788</v>
      </c>
      <c r="DP160" s="166">
        <v>515</v>
      </c>
      <c r="DQ160" s="168">
        <v>63.2</v>
      </c>
      <c r="DR160" s="166" t="s">
        <v>392</v>
      </c>
      <c r="DS160" s="166" t="s">
        <v>392</v>
      </c>
      <c r="DT160" s="177" t="s">
        <v>392</v>
      </c>
      <c r="DU160" s="166">
        <v>2270</v>
      </c>
      <c r="DV160" s="166">
        <v>2740</v>
      </c>
      <c r="DW160" s="166" t="s">
        <v>392</v>
      </c>
      <c r="DX160" s="166">
        <v>26700</v>
      </c>
      <c r="DY160" s="20">
        <v>39.200000000000003</v>
      </c>
      <c r="DZ160" s="177" t="s">
        <v>392</v>
      </c>
      <c r="EA160" s="180" t="s">
        <v>392</v>
      </c>
      <c r="EB160" s="166">
        <v>564</v>
      </c>
      <c r="EC160" s="166">
        <v>1430</v>
      </c>
      <c r="ED160" s="166" t="s">
        <v>392</v>
      </c>
      <c r="EE160" s="166" t="s">
        <v>392</v>
      </c>
      <c r="EF160" s="166" t="s">
        <v>392</v>
      </c>
      <c r="EG160" s="166" t="s">
        <v>392</v>
      </c>
      <c r="EH160" s="20" t="s">
        <v>392</v>
      </c>
      <c r="EI160" s="166" t="s">
        <v>392</v>
      </c>
      <c r="EJ160" s="166" t="s">
        <v>392</v>
      </c>
      <c r="EK160" s="166" t="s">
        <v>392</v>
      </c>
      <c r="EL160" s="166" t="s">
        <v>392</v>
      </c>
      <c r="EM160" s="166" t="s">
        <v>392</v>
      </c>
      <c r="EN160" s="166" t="s">
        <v>392</v>
      </c>
      <c r="EO160" s="177" t="s">
        <v>392</v>
      </c>
      <c r="EP160" s="177" t="s">
        <v>392</v>
      </c>
      <c r="EQ160" s="177" t="s">
        <v>392</v>
      </c>
      <c r="ER160" s="177" t="s">
        <v>392</v>
      </c>
      <c r="ES160" s="177" t="s">
        <v>392</v>
      </c>
      <c r="ET160" s="177" t="s">
        <v>392</v>
      </c>
      <c r="EU160" s="177">
        <v>73.2</v>
      </c>
      <c r="EV160" s="177">
        <v>404</v>
      </c>
      <c r="EW160" s="177">
        <v>1600</v>
      </c>
      <c r="EX160" s="177">
        <v>1870</v>
      </c>
    </row>
    <row r="161" spans="1:154" x14ac:dyDescent="0.2">
      <c r="A161" s="166" t="s">
        <v>703</v>
      </c>
      <c r="B161" s="167" t="s">
        <v>204</v>
      </c>
      <c r="C161" s="168">
        <v>77</v>
      </c>
      <c r="D161" s="168">
        <v>22.6</v>
      </c>
      <c r="E161" s="168">
        <v>16.5</v>
      </c>
      <c r="F161" s="181">
        <v>16.5</v>
      </c>
      <c r="G161" s="166" t="s">
        <v>392</v>
      </c>
      <c r="H161" s="166" t="s">
        <v>392</v>
      </c>
      <c r="I161" s="166" t="s">
        <v>392</v>
      </c>
      <c r="J161" s="168">
        <v>10.3</v>
      </c>
      <c r="K161" s="169">
        <v>10.25</v>
      </c>
      <c r="L161" s="169" t="s">
        <v>392</v>
      </c>
      <c r="M161" s="166" t="s">
        <v>392</v>
      </c>
      <c r="N161" s="166" t="s">
        <v>392</v>
      </c>
      <c r="O161" s="179">
        <v>0.45500000000000002</v>
      </c>
      <c r="P161" s="169">
        <v>0.4375</v>
      </c>
      <c r="Q161" s="171">
        <v>0.25</v>
      </c>
      <c r="R161" s="179">
        <v>0.76</v>
      </c>
      <c r="S161" s="172">
        <v>0.75</v>
      </c>
      <c r="T161" s="166" t="s">
        <v>392</v>
      </c>
      <c r="U161" s="166" t="s">
        <v>392</v>
      </c>
      <c r="V161" s="166" t="s">
        <v>392</v>
      </c>
      <c r="W161" s="173">
        <v>1.1599999999999999</v>
      </c>
      <c r="X161" s="174">
        <v>1.625</v>
      </c>
      <c r="Y161" s="175">
        <v>1.0625</v>
      </c>
      <c r="Z161" s="166" t="s">
        <v>392</v>
      </c>
      <c r="AA161" s="166" t="s">
        <v>392</v>
      </c>
      <c r="AB161" s="166" t="s">
        <v>392</v>
      </c>
      <c r="AC161" s="166" t="s">
        <v>392</v>
      </c>
      <c r="AD161" s="166" t="s">
        <v>392</v>
      </c>
      <c r="AE161" s="176">
        <v>6.77</v>
      </c>
      <c r="AF161" s="166" t="s">
        <v>392</v>
      </c>
      <c r="AG161" s="166" t="s">
        <v>392</v>
      </c>
      <c r="AH161" s="168">
        <v>31.2</v>
      </c>
      <c r="AI161" s="166" t="s">
        <v>392</v>
      </c>
      <c r="AJ161" s="166" t="s">
        <v>392</v>
      </c>
      <c r="AK161" s="166">
        <v>1110</v>
      </c>
      <c r="AL161" s="166">
        <v>150</v>
      </c>
      <c r="AM161" s="166">
        <v>134</v>
      </c>
      <c r="AN161" s="170">
        <v>7</v>
      </c>
      <c r="AO161" s="166">
        <v>138</v>
      </c>
      <c r="AP161" s="168">
        <v>41.1</v>
      </c>
      <c r="AQ161" s="168">
        <v>26.9</v>
      </c>
      <c r="AR161" s="170">
        <v>2.4700000000000002</v>
      </c>
      <c r="AS161" s="166" t="s">
        <v>392</v>
      </c>
      <c r="AT161" s="166" t="s">
        <v>392</v>
      </c>
      <c r="AU161" s="166" t="s">
        <v>392</v>
      </c>
      <c r="AV161" s="170">
        <v>3.57</v>
      </c>
      <c r="AW161" s="166">
        <v>8590</v>
      </c>
      <c r="AX161" s="166" t="s">
        <v>392</v>
      </c>
      <c r="AY161" s="168">
        <v>40.5</v>
      </c>
      <c r="AZ161" s="168">
        <v>79.3</v>
      </c>
      <c r="BA161" s="177" t="s">
        <v>392</v>
      </c>
      <c r="BB161" s="166" t="s">
        <v>392</v>
      </c>
      <c r="BC161" s="168">
        <v>29.4</v>
      </c>
      <c r="BD161" s="168">
        <v>74.400000000000006</v>
      </c>
      <c r="BE161" s="166" t="s">
        <v>392</v>
      </c>
      <c r="BF161" s="166" t="s">
        <v>392</v>
      </c>
      <c r="BG161" s="166" t="s">
        <v>392</v>
      </c>
      <c r="BH161" s="166" t="s">
        <v>392</v>
      </c>
      <c r="BI161" s="166" t="s">
        <v>392</v>
      </c>
      <c r="BJ161" s="166" t="s">
        <v>392</v>
      </c>
      <c r="BK161" s="166" t="s">
        <v>392</v>
      </c>
      <c r="BL161" s="166" t="s">
        <v>392</v>
      </c>
      <c r="BM161" s="166" t="s">
        <v>392</v>
      </c>
      <c r="BN161" s="166" t="s">
        <v>392</v>
      </c>
      <c r="BO161" s="166" t="s">
        <v>392</v>
      </c>
      <c r="BP161" s="166" t="s">
        <v>392</v>
      </c>
      <c r="BQ161" s="166" t="s">
        <v>392</v>
      </c>
      <c r="BR161" s="166" t="s">
        <v>392</v>
      </c>
      <c r="BS161" s="166" t="s">
        <v>392</v>
      </c>
      <c r="BT161" s="166" t="s">
        <v>392</v>
      </c>
      <c r="BU161" s="166" t="s">
        <v>392</v>
      </c>
      <c r="BV161" s="166">
        <v>2.85</v>
      </c>
      <c r="BW161" s="166">
        <v>15.7</v>
      </c>
      <c r="BX161" s="177">
        <v>62.3</v>
      </c>
      <c r="BY161" s="177">
        <v>72.599999999999994</v>
      </c>
      <c r="BZ161" s="166" t="s">
        <v>704</v>
      </c>
      <c r="CA161" s="166" t="s">
        <v>704</v>
      </c>
      <c r="CB161" s="166">
        <v>114</v>
      </c>
      <c r="CC161" s="177">
        <v>14600</v>
      </c>
      <c r="CD161" s="166">
        <v>419</v>
      </c>
      <c r="CE161" s="177">
        <v>419</v>
      </c>
      <c r="CF161" s="166" t="s">
        <v>392</v>
      </c>
      <c r="CG161" s="166" t="s">
        <v>392</v>
      </c>
      <c r="CH161" s="166" t="s">
        <v>392</v>
      </c>
      <c r="CI161" s="166">
        <v>262</v>
      </c>
      <c r="CJ161" s="177">
        <v>260</v>
      </c>
      <c r="CK161" s="169" t="s">
        <v>392</v>
      </c>
      <c r="CL161" s="166" t="s">
        <v>392</v>
      </c>
      <c r="CM161" s="166" t="s">
        <v>392</v>
      </c>
      <c r="CN161" s="168">
        <v>11.6</v>
      </c>
      <c r="CO161" s="177">
        <v>11.1</v>
      </c>
      <c r="CP161" s="177">
        <v>6.35</v>
      </c>
      <c r="CQ161" s="168">
        <v>19.3</v>
      </c>
      <c r="CR161" s="168">
        <v>19</v>
      </c>
      <c r="CS161" s="166" t="s">
        <v>392</v>
      </c>
      <c r="CT161" s="166" t="s">
        <v>392</v>
      </c>
      <c r="CU161" s="166" t="s">
        <v>392</v>
      </c>
      <c r="CV161" s="168">
        <v>29.5</v>
      </c>
      <c r="CW161" s="168">
        <v>41.3</v>
      </c>
      <c r="CX161" s="178">
        <v>27</v>
      </c>
      <c r="CY161" s="166" t="s">
        <v>392</v>
      </c>
      <c r="CZ161" s="166" t="s">
        <v>392</v>
      </c>
      <c r="DA161" s="166" t="s">
        <v>392</v>
      </c>
      <c r="DB161" s="166" t="s">
        <v>392</v>
      </c>
      <c r="DC161" s="166" t="s">
        <v>392</v>
      </c>
      <c r="DD161" s="176">
        <v>6.77</v>
      </c>
      <c r="DE161" s="177" t="s">
        <v>392</v>
      </c>
      <c r="DF161" s="166" t="s">
        <v>392</v>
      </c>
      <c r="DG161" s="168">
        <v>31.2</v>
      </c>
      <c r="DH161" s="166" t="s">
        <v>392</v>
      </c>
      <c r="DI161" s="177" t="s">
        <v>392</v>
      </c>
      <c r="DJ161" s="166">
        <v>462</v>
      </c>
      <c r="DK161" s="166">
        <v>2460</v>
      </c>
      <c r="DL161" s="166">
        <v>2200</v>
      </c>
      <c r="DM161" s="166">
        <v>178</v>
      </c>
      <c r="DN161" s="168">
        <v>57.4</v>
      </c>
      <c r="DO161" s="166">
        <v>674</v>
      </c>
      <c r="DP161" s="166">
        <v>441</v>
      </c>
      <c r="DQ161" s="168">
        <v>62.7</v>
      </c>
      <c r="DR161" s="166" t="s">
        <v>392</v>
      </c>
      <c r="DS161" s="166" t="s">
        <v>392</v>
      </c>
      <c r="DT161" s="177" t="s">
        <v>392</v>
      </c>
      <c r="DU161" s="166">
        <v>1490</v>
      </c>
      <c r="DV161" s="166">
        <v>2310</v>
      </c>
      <c r="DW161" s="166" t="s">
        <v>392</v>
      </c>
      <c r="DX161" s="166">
        <v>26100</v>
      </c>
      <c r="DY161" s="182">
        <v>33</v>
      </c>
      <c r="DZ161" s="177" t="s">
        <v>392</v>
      </c>
      <c r="EA161" s="180" t="s">
        <v>392</v>
      </c>
      <c r="EB161" s="166">
        <v>482</v>
      </c>
      <c r="EC161" s="166">
        <v>1220</v>
      </c>
      <c r="ED161" s="166" t="s">
        <v>392</v>
      </c>
      <c r="EE161" s="166" t="s">
        <v>392</v>
      </c>
      <c r="EF161" s="166" t="s">
        <v>392</v>
      </c>
      <c r="EG161" s="166" t="s">
        <v>392</v>
      </c>
      <c r="EH161" s="20" t="s">
        <v>392</v>
      </c>
      <c r="EI161" s="166" t="s">
        <v>392</v>
      </c>
      <c r="EJ161" s="166" t="s">
        <v>392</v>
      </c>
      <c r="EK161" s="166" t="s">
        <v>392</v>
      </c>
      <c r="EL161" s="166" t="s">
        <v>392</v>
      </c>
      <c r="EM161" s="166" t="s">
        <v>392</v>
      </c>
      <c r="EN161" s="166" t="s">
        <v>392</v>
      </c>
      <c r="EO161" s="177" t="s">
        <v>392</v>
      </c>
      <c r="EP161" s="177" t="s">
        <v>392</v>
      </c>
      <c r="EQ161" s="177" t="s">
        <v>392</v>
      </c>
      <c r="ER161" s="177" t="s">
        <v>392</v>
      </c>
      <c r="ES161" s="177" t="s">
        <v>392</v>
      </c>
      <c r="ET161" s="177" t="s">
        <v>392</v>
      </c>
      <c r="EU161" s="177">
        <v>72.400000000000006</v>
      </c>
      <c r="EV161" s="177">
        <v>399</v>
      </c>
      <c r="EW161" s="177">
        <v>1580</v>
      </c>
      <c r="EX161" s="177">
        <v>1840</v>
      </c>
    </row>
    <row r="162" spans="1:154" x14ac:dyDescent="0.2">
      <c r="A162" s="166" t="s">
        <v>705</v>
      </c>
      <c r="B162" s="167" t="s">
        <v>204</v>
      </c>
      <c r="C162" s="168">
        <v>67</v>
      </c>
      <c r="D162" s="168">
        <v>19.600000000000001</v>
      </c>
      <c r="E162" s="168">
        <v>16.3</v>
      </c>
      <c r="F162" s="181">
        <v>16.375</v>
      </c>
      <c r="G162" s="166" t="s">
        <v>392</v>
      </c>
      <c r="H162" s="166" t="s">
        <v>392</v>
      </c>
      <c r="I162" s="166" t="s">
        <v>392</v>
      </c>
      <c r="J162" s="168">
        <v>10.199999999999999</v>
      </c>
      <c r="K162" s="169">
        <v>10.25</v>
      </c>
      <c r="L162" s="169" t="s">
        <v>392</v>
      </c>
      <c r="M162" s="166" t="s">
        <v>392</v>
      </c>
      <c r="N162" s="166" t="s">
        <v>392</v>
      </c>
      <c r="O162" s="179">
        <v>0.39500000000000002</v>
      </c>
      <c r="P162" s="169">
        <v>0.375</v>
      </c>
      <c r="Q162" s="171">
        <v>0.1875</v>
      </c>
      <c r="R162" s="179">
        <v>0.66500000000000004</v>
      </c>
      <c r="S162" s="172">
        <v>0.6875</v>
      </c>
      <c r="T162" s="166" t="s">
        <v>392</v>
      </c>
      <c r="U162" s="166" t="s">
        <v>392</v>
      </c>
      <c r="V162" s="166" t="s">
        <v>392</v>
      </c>
      <c r="W162" s="173">
        <v>1.07</v>
      </c>
      <c r="X162" s="174">
        <v>1.5625</v>
      </c>
      <c r="Y162" s="175">
        <v>1</v>
      </c>
      <c r="Z162" s="166" t="s">
        <v>392</v>
      </c>
      <c r="AA162" s="166" t="s">
        <v>392</v>
      </c>
      <c r="AB162" s="166" t="s">
        <v>392</v>
      </c>
      <c r="AC162" s="166" t="s">
        <v>392</v>
      </c>
      <c r="AD162" s="166" t="s">
        <v>392</v>
      </c>
      <c r="AE162" s="176">
        <v>7.7</v>
      </c>
      <c r="AF162" s="166" t="s">
        <v>392</v>
      </c>
      <c r="AG162" s="166" t="s">
        <v>392</v>
      </c>
      <c r="AH162" s="168">
        <v>35.9</v>
      </c>
      <c r="AI162" s="166" t="s">
        <v>392</v>
      </c>
      <c r="AJ162" s="166" t="s">
        <v>392</v>
      </c>
      <c r="AK162" s="166">
        <v>954</v>
      </c>
      <c r="AL162" s="166">
        <v>130</v>
      </c>
      <c r="AM162" s="166">
        <v>117</v>
      </c>
      <c r="AN162" s="170">
        <v>6.96</v>
      </c>
      <c r="AO162" s="166">
        <v>119</v>
      </c>
      <c r="AP162" s="168">
        <v>35.5</v>
      </c>
      <c r="AQ162" s="168">
        <v>23.2</v>
      </c>
      <c r="AR162" s="170">
        <v>2.46</v>
      </c>
      <c r="AS162" s="166" t="s">
        <v>392</v>
      </c>
      <c r="AT162" s="166" t="s">
        <v>392</v>
      </c>
      <c r="AU162" s="166" t="s">
        <v>392</v>
      </c>
      <c r="AV162" s="170">
        <v>2.39</v>
      </c>
      <c r="AW162" s="166">
        <v>7300</v>
      </c>
      <c r="AX162" s="166" t="s">
        <v>392</v>
      </c>
      <c r="AY162" s="168">
        <v>39.9</v>
      </c>
      <c r="AZ162" s="168">
        <v>67.599999999999994</v>
      </c>
      <c r="BA162" s="177" t="s">
        <v>392</v>
      </c>
      <c r="BB162" s="166" t="s">
        <v>392</v>
      </c>
      <c r="BC162" s="168">
        <v>25.5</v>
      </c>
      <c r="BD162" s="168">
        <v>64.099999999999994</v>
      </c>
      <c r="BE162" s="166" t="s">
        <v>392</v>
      </c>
      <c r="BF162" s="166" t="s">
        <v>392</v>
      </c>
      <c r="BG162" s="166" t="s">
        <v>392</v>
      </c>
      <c r="BH162" s="166" t="s">
        <v>392</v>
      </c>
      <c r="BI162" s="166" t="s">
        <v>392</v>
      </c>
      <c r="BJ162" s="166" t="s">
        <v>392</v>
      </c>
      <c r="BK162" s="166" t="s">
        <v>392</v>
      </c>
      <c r="BL162" s="166" t="s">
        <v>392</v>
      </c>
      <c r="BM162" s="166" t="s">
        <v>392</v>
      </c>
      <c r="BN162" s="166" t="s">
        <v>392</v>
      </c>
      <c r="BO162" s="166" t="s">
        <v>392</v>
      </c>
      <c r="BP162" s="166" t="s">
        <v>392</v>
      </c>
      <c r="BQ162" s="166" t="s">
        <v>392</v>
      </c>
      <c r="BR162" s="166" t="s">
        <v>392</v>
      </c>
      <c r="BS162" s="166" t="s">
        <v>392</v>
      </c>
      <c r="BT162" s="166" t="s">
        <v>392</v>
      </c>
      <c r="BU162" s="166" t="s">
        <v>392</v>
      </c>
      <c r="BV162" s="166">
        <v>2.82</v>
      </c>
      <c r="BW162" s="166">
        <v>15.6</v>
      </c>
      <c r="BX162" s="177">
        <v>61.7</v>
      </c>
      <c r="BY162" s="177">
        <v>71.900000000000006</v>
      </c>
      <c r="BZ162" s="166" t="s">
        <v>706</v>
      </c>
      <c r="CA162" s="166" t="s">
        <v>706</v>
      </c>
      <c r="CB162" s="166">
        <v>100</v>
      </c>
      <c r="CC162" s="177">
        <v>12600</v>
      </c>
      <c r="CD162" s="166">
        <v>414</v>
      </c>
      <c r="CE162" s="177">
        <v>416</v>
      </c>
      <c r="CF162" s="166" t="s">
        <v>392</v>
      </c>
      <c r="CG162" s="166" t="s">
        <v>392</v>
      </c>
      <c r="CH162" s="166" t="s">
        <v>392</v>
      </c>
      <c r="CI162" s="166">
        <v>259</v>
      </c>
      <c r="CJ162" s="177">
        <v>260</v>
      </c>
      <c r="CK162" s="169" t="s">
        <v>392</v>
      </c>
      <c r="CL162" s="166" t="s">
        <v>392</v>
      </c>
      <c r="CM162" s="166" t="s">
        <v>392</v>
      </c>
      <c r="CN162" s="168">
        <v>10</v>
      </c>
      <c r="CO162" s="177">
        <v>9.52</v>
      </c>
      <c r="CP162" s="177">
        <v>4.76</v>
      </c>
      <c r="CQ162" s="168">
        <v>16.899999999999999</v>
      </c>
      <c r="CR162" s="168">
        <v>17.5</v>
      </c>
      <c r="CS162" s="166" t="s">
        <v>392</v>
      </c>
      <c r="CT162" s="166" t="s">
        <v>392</v>
      </c>
      <c r="CU162" s="166" t="s">
        <v>392</v>
      </c>
      <c r="CV162" s="168">
        <v>27.2</v>
      </c>
      <c r="CW162" s="168">
        <v>39.700000000000003</v>
      </c>
      <c r="CX162" s="178">
        <v>25.4</v>
      </c>
      <c r="CY162" s="166" t="s">
        <v>392</v>
      </c>
      <c r="CZ162" s="166" t="s">
        <v>392</v>
      </c>
      <c r="DA162" s="166" t="s">
        <v>392</v>
      </c>
      <c r="DB162" s="166" t="s">
        <v>392</v>
      </c>
      <c r="DC162" s="166" t="s">
        <v>392</v>
      </c>
      <c r="DD162" s="176">
        <v>7.7</v>
      </c>
      <c r="DE162" s="177" t="s">
        <v>392</v>
      </c>
      <c r="DF162" s="166" t="s">
        <v>392</v>
      </c>
      <c r="DG162" s="168">
        <v>35.9</v>
      </c>
      <c r="DH162" s="166" t="s">
        <v>392</v>
      </c>
      <c r="DI162" s="177" t="s">
        <v>392</v>
      </c>
      <c r="DJ162" s="166">
        <v>397</v>
      </c>
      <c r="DK162" s="166">
        <v>2130</v>
      </c>
      <c r="DL162" s="166">
        <v>1920</v>
      </c>
      <c r="DM162" s="166">
        <v>177</v>
      </c>
      <c r="DN162" s="168">
        <v>49.5</v>
      </c>
      <c r="DO162" s="166">
        <v>582</v>
      </c>
      <c r="DP162" s="166">
        <v>380</v>
      </c>
      <c r="DQ162" s="168">
        <v>62.5</v>
      </c>
      <c r="DR162" s="166" t="s">
        <v>392</v>
      </c>
      <c r="DS162" s="166" t="s">
        <v>392</v>
      </c>
      <c r="DT162" s="177" t="s">
        <v>392</v>
      </c>
      <c r="DU162" s="166">
        <v>995</v>
      </c>
      <c r="DV162" s="166">
        <v>1960</v>
      </c>
      <c r="DW162" s="166" t="s">
        <v>392</v>
      </c>
      <c r="DX162" s="166">
        <v>25700</v>
      </c>
      <c r="DY162" s="20">
        <v>28.1</v>
      </c>
      <c r="DZ162" s="177" t="s">
        <v>392</v>
      </c>
      <c r="EA162" s="180" t="s">
        <v>392</v>
      </c>
      <c r="EB162" s="166">
        <v>418</v>
      </c>
      <c r="EC162" s="166">
        <v>1050</v>
      </c>
      <c r="ED162" s="166" t="s">
        <v>392</v>
      </c>
      <c r="EE162" s="166" t="s">
        <v>392</v>
      </c>
      <c r="EF162" s="166" t="s">
        <v>392</v>
      </c>
      <c r="EG162" s="166" t="s">
        <v>392</v>
      </c>
      <c r="EH162" s="20" t="s">
        <v>392</v>
      </c>
      <c r="EI162" s="166" t="s">
        <v>392</v>
      </c>
      <c r="EJ162" s="166" t="s">
        <v>392</v>
      </c>
      <c r="EK162" s="166" t="s">
        <v>392</v>
      </c>
      <c r="EL162" s="166" t="s">
        <v>392</v>
      </c>
      <c r="EM162" s="166" t="s">
        <v>392</v>
      </c>
      <c r="EN162" s="166" t="s">
        <v>392</v>
      </c>
      <c r="EO162" s="177" t="s">
        <v>392</v>
      </c>
      <c r="EP162" s="177" t="s">
        <v>392</v>
      </c>
      <c r="EQ162" s="177" t="s">
        <v>392</v>
      </c>
      <c r="ER162" s="177" t="s">
        <v>392</v>
      </c>
      <c r="ES162" s="177" t="s">
        <v>392</v>
      </c>
      <c r="ET162" s="177" t="s">
        <v>392</v>
      </c>
      <c r="EU162" s="177">
        <v>71.599999999999994</v>
      </c>
      <c r="EV162" s="177">
        <v>396</v>
      </c>
      <c r="EW162" s="177">
        <v>1570</v>
      </c>
      <c r="EX162" s="177">
        <v>1830</v>
      </c>
    </row>
    <row r="163" spans="1:154" x14ac:dyDescent="0.2">
      <c r="A163" s="166" t="s">
        <v>707</v>
      </c>
      <c r="B163" s="167" t="s">
        <v>204</v>
      </c>
      <c r="C163" s="168">
        <v>57</v>
      </c>
      <c r="D163" s="168">
        <v>16.8</v>
      </c>
      <c r="E163" s="168">
        <v>16.399999999999999</v>
      </c>
      <c r="F163" s="181">
        <v>16.375</v>
      </c>
      <c r="G163" s="166" t="s">
        <v>392</v>
      </c>
      <c r="H163" s="166" t="s">
        <v>392</v>
      </c>
      <c r="I163" s="166" t="s">
        <v>392</v>
      </c>
      <c r="J163" s="170">
        <v>7.12</v>
      </c>
      <c r="K163" s="169">
        <v>7.125</v>
      </c>
      <c r="L163" s="169" t="s">
        <v>392</v>
      </c>
      <c r="M163" s="166" t="s">
        <v>392</v>
      </c>
      <c r="N163" s="166" t="s">
        <v>392</v>
      </c>
      <c r="O163" s="179">
        <v>0.43</v>
      </c>
      <c r="P163" s="169">
        <v>0.4375</v>
      </c>
      <c r="Q163" s="171">
        <v>0.25</v>
      </c>
      <c r="R163" s="179">
        <v>0.71499999999999997</v>
      </c>
      <c r="S163" s="172">
        <v>0.6875</v>
      </c>
      <c r="T163" s="166" t="s">
        <v>392</v>
      </c>
      <c r="U163" s="166" t="s">
        <v>392</v>
      </c>
      <c r="V163" s="166" t="s">
        <v>392</v>
      </c>
      <c r="W163" s="173">
        <v>1.1200000000000001</v>
      </c>
      <c r="X163" s="174">
        <v>1.375</v>
      </c>
      <c r="Y163" s="175">
        <v>0.875</v>
      </c>
      <c r="Z163" s="166" t="s">
        <v>392</v>
      </c>
      <c r="AA163" s="166" t="s">
        <v>392</v>
      </c>
      <c r="AB163" s="166" t="s">
        <v>392</v>
      </c>
      <c r="AC163" s="166" t="s">
        <v>392</v>
      </c>
      <c r="AD163" s="166" t="s">
        <v>392</v>
      </c>
      <c r="AE163" s="176">
        <v>4.9800000000000004</v>
      </c>
      <c r="AF163" s="166" t="s">
        <v>392</v>
      </c>
      <c r="AG163" s="166" t="s">
        <v>392</v>
      </c>
      <c r="AH163" s="168">
        <v>33</v>
      </c>
      <c r="AI163" s="166" t="s">
        <v>392</v>
      </c>
      <c r="AJ163" s="166" t="s">
        <v>392</v>
      </c>
      <c r="AK163" s="166">
        <v>758</v>
      </c>
      <c r="AL163" s="166">
        <v>105</v>
      </c>
      <c r="AM163" s="168">
        <v>92.2</v>
      </c>
      <c r="AN163" s="170">
        <v>6.72</v>
      </c>
      <c r="AO163" s="168">
        <v>43.1</v>
      </c>
      <c r="AP163" s="168">
        <v>18.899999999999999</v>
      </c>
      <c r="AQ163" s="168">
        <v>12.1</v>
      </c>
      <c r="AR163" s="170">
        <v>1.6</v>
      </c>
      <c r="AS163" s="166" t="s">
        <v>392</v>
      </c>
      <c r="AT163" s="166" t="s">
        <v>392</v>
      </c>
      <c r="AU163" s="166" t="s">
        <v>392</v>
      </c>
      <c r="AV163" s="170">
        <v>2.2200000000000002</v>
      </c>
      <c r="AW163" s="166">
        <v>2660</v>
      </c>
      <c r="AX163" s="166" t="s">
        <v>392</v>
      </c>
      <c r="AY163" s="168">
        <v>27.9</v>
      </c>
      <c r="AZ163" s="168">
        <v>35.5</v>
      </c>
      <c r="BA163" s="177" t="s">
        <v>392</v>
      </c>
      <c r="BB163" s="166" t="s">
        <v>392</v>
      </c>
      <c r="BC163" s="168">
        <v>18.8</v>
      </c>
      <c r="BD163" s="168">
        <v>52</v>
      </c>
      <c r="BE163" s="166" t="s">
        <v>392</v>
      </c>
      <c r="BF163" s="166" t="s">
        <v>392</v>
      </c>
      <c r="BG163" s="166" t="s">
        <v>392</v>
      </c>
      <c r="BH163" s="166" t="s">
        <v>392</v>
      </c>
      <c r="BI163" s="166" t="s">
        <v>392</v>
      </c>
      <c r="BJ163" s="166" t="s">
        <v>392</v>
      </c>
      <c r="BK163" s="166" t="s">
        <v>392</v>
      </c>
      <c r="BL163" s="166" t="s">
        <v>392</v>
      </c>
      <c r="BM163" s="166" t="s">
        <v>392</v>
      </c>
      <c r="BN163" s="166" t="s">
        <v>392</v>
      </c>
      <c r="BO163" s="166" t="s">
        <v>392</v>
      </c>
      <c r="BP163" s="166" t="s">
        <v>392</v>
      </c>
      <c r="BQ163" s="166" t="s">
        <v>392</v>
      </c>
      <c r="BR163" s="166" t="s">
        <v>392</v>
      </c>
      <c r="BS163" s="166" t="s">
        <v>392</v>
      </c>
      <c r="BT163" s="166" t="s">
        <v>392</v>
      </c>
      <c r="BU163" s="166" t="s">
        <v>392</v>
      </c>
      <c r="BV163" s="166">
        <v>1.92</v>
      </c>
      <c r="BW163" s="166">
        <v>15.7</v>
      </c>
      <c r="BX163" s="177">
        <v>52.6</v>
      </c>
      <c r="BY163" s="177">
        <v>59.7</v>
      </c>
      <c r="BZ163" s="166" t="s">
        <v>708</v>
      </c>
      <c r="CA163" s="166" t="s">
        <v>708</v>
      </c>
      <c r="CB163" s="168">
        <v>85</v>
      </c>
      <c r="CC163" s="177">
        <v>10800</v>
      </c>
      <c r="CD163" s="166">
        <v>417</v>
      </c>
      <c r="CE163" s="177">
        <v>416</v>
      </c>
      <c r="CF163" s="166" t="s">
        <v>392</v>
      </c>
      <c r="CG163" s="166" t="s">
        <v>392</v>
      </c>
      <c r="CH163" s="166" t="s">
        <v>392</v>
      </c>
      <c r="CI163" s="166">
        <v>181</v>
      </c>
      <c r="CJ163" s="177">
        <v>181</v>
      </c>
      <c r="CK163" s="169" t="s">
        <v>392</v>
      </c>
      <c r="CL163" s="166" t="s">
        <v>392</v>
      </c>
      <c r="CM163" s="166" t="s">
        <v>392</v>
      </c>
      <c r="CN163" s="168">
        <v>10.9</v>
      </c>
      <c r="CO163" s="177">
        <v>11.1</v>
      </c>
      <c r="CP163" s="177">
        <v>6.35</v>
      </c>
      <c r="CQ163" s="168">
        <v>18.2</v>
      </c>
      <c r="CR163" s="168">
        <v>17.5</v>
      </c>
      <c r="CS163" s="166" t="s">
        <v>392</v>
      </c>
      <c r="CT163" s="166" t="s">
        <v>392</v>
      </c>
      <c r="CU163" s="166" t="s">
        <v>392</v>
      </c>
      <c r="CV163" s="168">
        <v>28.4</v>
      </c>
      <c r="CW163" s="168">
        <v>34.9</v>
      </c>
      <c r="CX163" s="178">
        <v>22.2</v>
      </c>
      <c r="CY163" s="166" t="s">
        <v>392</v>
      </c>
      <c r="CZ163" s="166" t="s">
        <v>392</v>
      </c>
      <c r="DA163" s="166" t="s">
        <v>392</v>
      </c>
      <c r="DB163" s="166" t="s">
        <v>392</v>
      </c>
      <c r="DC163" s="166" t="s">
        <v>392</v>
      </c>
      <c r="DD163" s="176">
        <v>4.9800000000000004</v>
      </c>
      <c r="DE163" s="177" t="s">
        <v>392</v>
      </c>
      <c r="DF163" s="166" t="s">
        <v>392</v>
      </c>
      <c r="DG163" s="168">
        <v>33</v>
      </c>
      <c r="DH163" s="166" t="s">
        <v>392</v>
      </c>
      <c r="DI163" s="177" t="s">
        <v>392</v>
      </c>
      <c r="DJ163" s="166">
        <v>316</v>
      </c>
      <c r="DK163" s="166">
        <v>1720</v>
      </c>
      <c r="DL163" s="166">
        <v>1510</v>
      </c>
      <c r="DM163" s="166">
        <v>171</v>
      </c>
      <c r="DN163" s="168">
        <v>17.899999999999999</v>
      </c>
      <c r="DO163" s="166">
        <v>310</v>
      </c>
      <c r="DP163" s="166">
        <v>198</v>
      </c>
      <c r="DQ163" s="168">
        <v>40.6</v>
      </c>
      <c r="DR163" s="166" t="s">
        <v>392</v>
      </c>
      <c r="DS163" s="166" t="s">
        <v>392</v>
      </c>
      <c r="DT163" s="177" t="s">
        <v>392</v>
      </c>
      <c r="DU163" s="166">
        <v>924</v>
      </c>
      <c r="DV163" s="166">
        <v>714</v>
      </c>
      <c r="DW163" s="166" t="s">
        <v>392</v>
      </c>
      <c r="DX163" s="166">
        <v>18000</v>
      </c>
      <c r="DY163" s="20">
        <v>14.8</v>
      </c>
      <c r="DZ163" s="177" t="s">
        <v>392</v>
      </c>
      <c r="EA163" s="180" t="s">
        <v>392</v>
      </c>
      <c r="EB163" s="166">
        <v>308</v>
      </c>
      <c r="EC163" s="166">
        <v>852</v>
      </c>
      <c r="ED163" s="166" t="s">
        <v>392</v>
      </c>
      <c r="EE163" s="166" t="s">
        <v>392</v>
      </c>
      <c r="EF163" s="166" t="s">
        <v>392</v>
      </c>
      <c r="EG163" s="166" t="s">
        <v>392</v>
      </c>
      <c r="EH163" s="20" t="s">
        <v>392</v>
      </c>
      <c r="EI163" s="166" t="s">
        <v>392</v>
      </c>
      <c r="EJ163" s="166" t="s">
        <v>392</v>
      </c>
      <c r="EK163" s="166" t="s">
        <v>392</v>
      </c>
      <c r="EL163" s="166" t="s">
        <v>392</v>
      </c>
      <c r="EM163" s="166" t="s">
        <v>392</v>
      </c>
      <c r="EN163" s="166" t="s">
        <v>392</v>
      </c>
      <c r="EO163" s="177" t="s">
        <v>392</v>
      </c>
      <c r="EP163" s="177" t="s">
        <v>392</v>
      </c>
      <c r="EQ163" s="177" t="s">
        <v>392</v>
      </c>
      <c r="ER163" s="177" t="s">
        <v>392</v>
      </c>
      <c r="ES163" s="177" t="s">
        <v>392</v>
      </c>
      <c r="ET163" s="177" t="s">
        <v>392</v>
      </c>
      <c r="EU163" s="177">
        <v>48.8</v>
      </c>
      <c r="EV163" s="177">
        <v>399</v>
      </c>
      <c r="EW163" s="177">
        <v>1340</v>
      </c>
      <c r="EX163" s="177">
        <v>1520</v>
      </c>
    </row>
    <row r="164" spans="1:154" x14ac:dyDescent="0.2">
      <c r="A164" s="166" t="s">
        <v>709</v>
      </c>
      <c r="B164" s="167" t="s">
        <v>204</v>
      </c>
      <c r="C164" s="168">
        <v>50</v>
      </c>
      <c r="D164" s="168">
        <v>14.7</v>
      </c>
      <c r="E164" s="168">
        <v>16.3</v>
      </c>
      <c r="F164" s="181">
        <v>16.25</v>
      </c>
      <c r="G164" s="166" t="s">
        <v>392</v>
      </c>
      <c r="H164" s="166" t="s">
        <v>392</v>
      </c>
      <c r="I164" s="166" t="s">
        <v>392</v>
      </c>
      <c r="J164" s="170">
        <v>7.07</v>
      </c>
      <c r="K164" s="169">
        <v>7.125</v>
      </c>
      <c r="L164" s="169" t="s">
        <v>392</v>
      </c>
      <c r="M164" s="166" t="s">
        <v>392</v>
      </c>
      <c r="N164" s="166" t="s">
        <v>392</v>
      </c>
      <c r="O164" s="179">
        <v>0.38</v>
      </c>
      <c r="P164" s="169">
        <v>0.375</v>
      </c>
      <c r="Q164" s="171">
        <v>0.1875</v>
      </c>
      <c r="R164" s="179">
        <v>0.63</v>
      </c>
      <c r="S164" s="172">
        <v>0.625</v>
      </c>
      <c r="T164" s="166" t="s">
        <v>392</v>
      </c>
      <c r="U164" s="166" t="s">
        <v>392</v>
      </c>
      <c r="V164" s="166" t="s">
        <v>392</v>
      </c>
      <c r="W164" s="173">
        <v>1.03</v>
      </c>
      <c r="X164" s="174">
        <v>1.3125</v>
      </c>
      <c r="Y164" s="175">
        <v>0.8125</v>
      </c>
      <c r="Z164" s="166" t="s">
        <v>392</v>
      </c>
      <c r="AA164" s="166" t="s">
        <v>392</v>
      </c>
      <c r="AB164" s="166" t="s">
        <v>392</v>
      </c>
      <c r="AC164" s="166" t="s">
        <v>392</v>
      </c>
      <c r="AD164" s="166" t="s">
        <v>392</v>
      </c>
      <c r="AE164" s="176">
        <v>5.61</v>
      </c>
      <c r="AF164" s="166" t="s">
        <v>392</v>
      </c>
      <c r="AG164" s="166" t="s">
        <v>392</v>
      </c>
      <c r="AH164" s="168">
        <v>37.4</v>
      </c>
      <c r="AI164" s="166" t="s">
        <v>392</v>
      </c>
      <c r="AJ164" s="166" t="s">
        <v>392</v>
      </c>
      <c r="AK164" s="166">
        <v>659</v>
      </c>
      <c r="AL164" s="168">
        <v>92</v>
      </c>
      <c r="AM164" s="168">
        <v>81</v>
      </c>
      <c r="AN164" s="170">
        <v>6.68</v>
      </c>
      <c r="AO164" s="168">
        <v>37.200000000000003</v>
      </c>
      <c r="AP164" s="168">
        <v>16.3</v>
      </c>
      <c r="AQ164" s="168">
        <v>10.5</v>
      </c>
      <c r="AR164" s="170">
        <v>1.59</v>
      </c>
      <c r="AS164" s="166" t="s">
        <v>392</v>
      </c>
      <c r="AT164" s="166" t="s">
        <v>392</v>
      </c>
      <c r="AU164" s="166" t="s">
        <v>392</v>
      </c>
      <c r="AV164" s="170">
        <v>1.52</v>
      </c>
      <c r="AW164" s="166">
        <v>2270</v>
      </c>
      <c r="AX164" s="166" t="s">
        <v>392</v>
      </c>
      <c r="AY164" s="168">
        <v>27.7</v>
      </c>
      <c r="AZ164" s="168">
        <v>30.8</v>
      </c>
      <c r="BA164" s="177" t="s">
        <v>392</v>
      </c>
      <c r="BB164" s="166" t="s">
        <v>392</v>
      </c>
      <c r="BC164" s="168">
        <v>16.5</v>
      </c>
      <c r="BD164" s="168">
        <v>45.6</v>
      </c>
      <c r="BE164" s="166" t="s">
        <v>392</v>
      </c>
      <c r="BF164" s="166" t="s">
        <v>392</v>
      </c>
      <c r="BG164" s="166" t="s">
        <v>392</v>
      </c>
      <c r="BH164" s="166" t="s">
        <v>392</v>
      </c>
      <c r="BI164" s="166" t="s">
        <v>392</v>
      </c>
      <c r="BJ164" s="166" t="s">
        <v>392</v>
      </c>
      <c r="BK164" s="166" t="s">
        <v>392</v>
      </c>
      <c r="BL164" s="166" t="s">
        <v>392</v>
      </c>
      <c r="BM164" s="166" t="s">
        <v>392</v>
      </c>
      <c r="BN164" s="166" t="s">
        <v>392</v>
      </c>
      <c r="BO164" s="166" t="s">
        <v>392</v>
      </c>
      <c r="BP164" s="166" t="s">
        <v>392</v>
      </c>
      <c r="BQ164" s="166" t="s">
        <v>392</v>
      </c>
      <c r="BR164" s="166" t="s">
        <v>392</v>
      </c>
      <c r="BS164" s="166" t="s">
        <v>392</v>
      </c>
      <c r="BT164" s="166" t="s">
        <v>392</v>
      </c>
      <c r="BU164" s="166" t="s">
        <v>392</v>
      </c>
      <c r="BV164" s="166">
        <v>1.89</v>
      </c>
      <c r="BW164" s="166">
        <v>15.7</v>
      </c>
      <c r="BX164" s="177">
        <v>52.3</v>
      </c>
      <c r="BY164" s="177">
        <v>59.4</v>
      </c>
      <c r="BZ164" s="166" t="s">
        <v>710</v>
      </c>
      <c r="CA164" s="166" t="s">
        <v>710</v>
      </c>
      <c r="CB164" s="168">
        <v>75</v>
      </c>
      <c r="CC164" s="177">
        <v>9480</v>
      </c>
      <c r="CD164" s="166">
        <v>414</v>
      </c>
      <c r="CE164" s="177">
        <v>413</v>
      </c>
      <c r="CF164" s="166" t="s">
        <v>392</v>
      </c>
      <c r="CG164" s="166" t="s">
        <v>392</v>
      </c>
      <c r="CH164" s="166" t="s">
        <v>392</v>
      </c>
      <c r="CI164" s="166">
        <v>180</v>
      </c>
      <c r="CJ164" s="177">
        <v>181</v>
      </c>
      <c r="CK164" s="169" t="s">
        <v>392</v>
      </c>
      <c r="CL164" s="166" t="s">
        <v>392</v>
      </c>
      <c r="CM164" s="166" t="s">
        <v>392</v>
      </c>
      <c r="CN164" s="170">
        <v>9.65</v>
      </c>
      <c r="CO164" s="177">
        <v>9.52</v>
      </c>
      <c r="CP164" s="177">
        <v>4.76</v>
      </c>
      <c r="CQ164" s="168">
        <v>16</v>
      </c>
      <c r="CR164" s="168">
        <v>15.9</v>
      </c>
      <c r="CS164" s="166" t="s">
        <v>392</v>
      </c>
      <c r="CT164" s="166" t="s">
        <v>392</v>
      </c>
      <c r="CU164" s="166" t="s">
        <v>392</v>
      </c>
      <c r="CV164" s="168">
        <v>26.2</v>
      </c>
      <c r="CW164" s="168">
        <v>33.299999999999997</v>
      </c>
      <c r="CX164" s="178">
        <v>20.6</v>
      </c>
      <c r="CY164" s="166" t="s">
        <v>392</v>
      </c>
      <c r="CZ164" s="166" t="s">
        <v>392</v>
      </c>
      <c r="DA164" s="166" t="s">
        <v>392</v>
      </c>
      <c r="DB164" s="166" t="s">
        <v>392</v>
      </c>
      <c r="DC164" s="166" t="s">
        <v>392</v>
      </c>
      <c r="DD164" s="176">
        <v>5.61</v>
      </c>
      <c r="DE164" s="177" t="s">
        <v>392</v>
      </c>
      <c r="DF164" s="166" t="s">
        <v>392</v>
      </c>
      <c r="DG164" s="168">
        <v>37.4</v>
      </c>
      <c r="DH164" s="166" t="s">
        <v>392</v>
      </c>
      <c r="DI164" s="177" t="s">
        <v>392</v>
      </c>
      <c r="DJ164" s="166">
        <v>274</v>
      </c>
      <c r="DK164" s="166">
        <v>1510</v>
      </c>
      <c r="DL164" s="166">
        <v>1330</v>
      </c>
      <c r="DM164" s="166">
        <v>170</v>
      </c>
      <c r="DN164" s="168">
        <v>15.5</v>
      </c>
      <c r="DO164" s="166">
        <v>267</v>
      </c>
      <c r="DP164" s="166">
        <v>172</v>
      </c>
      <c r="DQ164" s="168">
        <v>40.4</v>
      </c>
      <c r="DR164" s="166" t="s">
        <v>392</v>
      </c>
      <c r="DS164" s="166" t="s">
        <v>392</v>
      </c>
      <c r="DT164" s="177" t="s">
        <v>392</v>
      </c>
      <c r="DU164" s="166">
        <v>633</v>
      </c>
      <c r="DV164" s="166">
        <v>610</v>
      </c>
      <c r="DW164" s="166" t="s">
        <v>392</v>
      </c>
      <c r="DX164" s="166">
        <v>17900</v>
      </c>
      <c r="DY164" s="20">
        <v>12.8</v>
      </c>
      <c r="DZ164" s="177" t="s">
        <v>392</v>
      </c>
      <c r="EA164" s="180" t="s">
        <v>392</v>
      </c>
      <c r="EB164" s="166">
        <v>270</v>
      </c>
      <c r="EC164" s="166">
        <v>747</v>
      </c>
      <c r="ED164" s="166" t="s">
        <v>392</v>
      </c>
      <c r="EE164" s="166" t="s">
        <v>392</v>
      </c>
      <c r="EF164" s="166" t="s">
        <v>392</v>
      </c>
      <c r="EG164" s="166" t="s">
        <v>392</v>
      </c>
      <c r="EH164" s="20" t="s">
        <v>392</v>
      </c>
      <c r="EI164" s="166" t="s">
        <v>392</v>
      </c>
      <c r="EJ164" s="166" t="s">
        <v>392</v>
      </c>
      <c r="EK164" s="166" t="s">
        <v>392</v>
      </c>
      <c r="EL164" s="166" t="s">
        <v>392</v>
      </c>
      <c r="EM164" s="166" t="s">
        <v>392</v>
      </c>
      <c r="EN164" s="166" t="s">
        <v>392</v>
      </c>
      <c r="EO164" s="177" t="s">
        <v>392</v>
      </c>
      <c r="EP164" s="177" t="s">
        <v>392</v>
      </c>
      <c r="EQ164" s="177" t="s">
        <v>392</v>
      </c>
      <c r="ER164" s="177" t="s">
        <v>392</v>
      </c>
      <c r="ES164" s="177" t="s">
        <v>392</v>
      </c>
      <c r="ET164" s="177" t="s">
        <v>392</v>
      </c>
      <c r="EU164" s="168">
        <v>48</v>
      </c>
      <c r="EV164" s="177">
        <v>399</v>
      </c>
      <c r="EW164" s="177">
        <v>1330</v>
      </c>
      <c r="EX164" s="177">
        <v>1510</v>
      </c>
    </row>
    <row r="165" spans="1:154" x14ac:dyDescent="0.2">
      <c r="A165" s="166" t="s">
        <v>711</v>
      </c>
      <c r="B165" s="167" t="s">
        <v>204</v>
      </c>
      <c r="C165" s="168">
        <v>45</v>
      </c>
      <c r="D165" s="168">
        <v>13.3</v>
      </c>
      <c r="E165" s="168">
        <v>16.100000000000001</v>
      </c>
      <c r="F165" s="181">
        <v>16.125</v>
      </c>
      <c r="G165" s="166" t="s">
        <v>392</v>
      </c>
      <c r="H165" s="166" t="s">
        <v>392</v>
      </c>
      <c r="I165" s="166" t="s">
        <v>392</v>
      </c>
      <c r="J165" s="170">
        <v>7.04</v>
      </c>
      <c r="K165" s="169">
        <v>7</v>
      </c>
      <c r="L165" s="169" t="s">
        <v>392</v>
      </c>
      <c r="M165" s="166" t="s">
        <v>392</v>
      </c>
      <c r="N165" s="166" t="s">
        <v>392</v>
      </c>
      <c r="O165" s="179">
        <v>0.34499999999999997</v>
      </c>
      <c r="P165" s="169">
        <v>0.375</v>
      </c>
      <c r="Q165" s="171">
        <v>0.1875</v>
      </c>
      <c r="R165" s="179">
        <v>0.56499999999999995</v>
      </c>
      <c r="S165" s="172">
        <v>0.5625</v>
      </c>
      <c r="T165" s="166" t="s">
        <v>392</v>
      </c>
      <c r="U165" s="166" t="s">
        <v>392</v>
      </c>
      <c r="V165" s="166" t="s">
        <v>392</v>
      </c>
      <c r="W165" s="184">
        <v>0.96699999999999997</v>
      </c>
      <c r="X165" s="174">
        <v>1.25</v>
      </c>
      <c r="Y165" s="175">
        <v>0.8125</v>
      </c>
      <c r="Z165" s="166" t="s">
        <v>392</v>
      </c>
      <c r="AA165" s="166" t="s">
        <v>392</v>
      </c>
      <c r="AB165" s="166" t="s">
        <v>392</v>
      </c>
      <c r="AC165" s="166" t="s">
        <v>392</v>
      </c>
      <c r="AD165" s="166" t="s">
        <v>392</v>
      </c>
      <c r="AE165" s="176">
        <v>6.23</v>
      </c>
      <c r="AF165" s="166" t="s">
        <v>392</v>
      </c>
      <c r="AG165" s="166" t="s">
        <v>392</v>
      </c>
      <c r="AH165" s="168">
        <v>41.1</v>
      </c>
      <c r="AI165" s="166" t="s">
        <v>392</v>
      </c>
      <c r="AJ165" s="166" t="s">
        <v>392</v>
      </c>
      <c r="AK165" s="166">
        <v>586</v>
      </c>
      <c r="AL165" s="168">
        <v>82.3</v>
      </c>
      <c r="AM165" s="168">
        <v>72.7</v>
      </c>
      <c r="AN165" s="170">
        <v>6.65</v>
      </c>
      <c r="AO165" s="168">
        <v>32.799999999999997</v>
      </c>
      <c r="AP165" s="168">
        <v>14.5</v>
      </c>
      <c r="AQ165" s="170">
        <v>9.34</v>
      </c>
      <c r="AR165" s="170">
        <v>1.57</v>
      </c>
      <c r="AS165" s="166" t="s">
        <v>392</v>
      </c>
      <c r="AT165" s="166" t="s">
        <v>392</v>
      </c>
      <c r="AU165" s="166" t="s">
        <v>392</v>
      </c>
      <c r="AV165" s="170">
        <v>1.1100000000000001</v>
      </c>
      <c r="AW165" s="166">
        <v>1990</v>
      </c>
      <c r="AX165" s="166" t="s">
        <v>392</v>
      </c>
      <c r="AY165" s="168">
        <v>27.3</v>
      </c>
      <c r="AZ165" s="168">
        <v>27.2</v>
      </c>
      <c r="BA165" s="177" t="s">
        <v>392</v>
      </c>
      <c r="BB165" s="166" t="s">
        <v>392</v>
      </c>
      <c r="BC165" s="168">
        <v>14.7</v>
      </c>
      <c r="BD165" s="168">
        <v>40.6</v>
      </c>
      <c r="BE165" s="166" t="s">
        <v>392</v>
      </c>
      <c r="BF165" s="166" t="s">
        <v>392</v>
      </c>
      <c r="BG165" s="166" t="s">
        <v>392</v>
      </c>
      <c r="BH165" s="166" t="s">
        <v>392</v>
      </c>
      <c r="BI165" s="166" t="s">
        <v>392</v>
      </c>
      <c r="BJ165" s="166" t="s">
        <v>392</v>
      </c>
      <c r="BK165" s="166" t="s">
        <v>392</v>
      </c>
      <c r="BL165" s="166" t="s">
        <v>392</v>
      </c>
      <c r="BM165" s="166" t="s">
        <v>392</v>
      </c>
      <c r="BN165" s="166" t="s">
        <v>392</v>
      </c>
      <c r="BO165" s="166" t="s">
        <v>392</v>
      </c>
      <c r="BP165" s="166" t="s">
        <v>392</v>
      </c>
      <c r="BQ165" s="166" t="s">
        <v>392</v>
      </c>
      <c r="BR165" s="166" t="s">
        <v>392</v>
      </c>
      <c r="BS165" s="166" t="s">
        <v>392</v>
      </c>
      <c r="BT165" s="166" t="s">
        <v>392</v>
      </c>
      <c r="BU165" s="166" t="s">
        <v>392</v>
      </c>
      <c r="BV165" s="166">
        <v>1.87</v>
      </c>
      <c r="BW165" s="166">
        <v>15.5</v>
      </c>
      <c r="BX165" s="168">
        <v>52</v>
      </c>
      <c r="BY165" s="168">
        <v>59</v>
      </c>
      <c r="BZ165" s="166" t="s">
        <v>712</v>
      </c>
      <c r="CA165" s="166" t="s">
        <v>712</v>
      </c>
      <c r="CB165" s="168">
        <v>67</v>
      </c>
      <c r="CC165" s="177">
        <v>8580</v>
      </c>
      <c r="CD165" s="166">
        <v>409</v>
      </c>
      <c r="CE165" s="177">
        <v>410</v>
      </c>
      <c r="CF165" s="166" t="s">
        <v>392</v>
      </c>
      <c r="CG165" s="166" t="s">
        <v>392</v>
      </c>
      <c r="CH165" s="166" t="s">
        <v>392</v>
      </c>
      <c r="CI165" s="166">
        <v>179</v>
      </c>
      <c r="CJ165" s="177">
        <v>178</v>
      </c>
      <c r="CK165" s="169" t="s">
        <v>392</v>
      </c>
      <c r="CL165" s="166" t="s">
        <v>392</v>
      </c>
      <c r="CM165" s="166" t="s">
        <v>392</v>
      </c>
      <c r="CN165" s="170">
        <v>8.76</v>
      </c>
      <c r="CO165" s="177">
        <v>9.52</v>
      </c>
      <c r="CP165" s="177">
        <v>4.76</v>
      </c>
      <c r="CQ165" s="168">
        <v>14.4</v>
      </c>
      <c r="CR165" s="168">
        <v>14.3</v>
      </c>
      <c r="CS165" s="166" t="s">
        <v>392</v>
      </c>
      <c r="CT165" s="166" t="s">
        <v>392</v>
      </c>
      <c r="CU165" s="166" t="s">
        <v>392</v>
      </c>
      <c r="CV165" s="168">
        <v>24.6</v>
      </c>
      <c r="CW165" s="168">
        <v>31.8</v>
      </c>
      <c r="CX165" s="178">
        <v>20.6</v>
      </c>
      <c r="CY165" s="166" t="s">
        <v>392</v>
      </c>
      <c r="CZ165" s="166" t="s">
        <v>392</v>
      </c>
      <c r="DA165" s="166" t="s">
        <v>392</v>
      </c>
      <c r="DB165" s="166" t="s">
        <v>392</v>
      </c>
      <c r="DC165" s="166" t="s">
        <v>392</v>
      </c>
      <c r="DD165" s="176">
        <v>6.23</v>
      </c>
      <c r="DE165" s="177" t="s">
        <v>392</v>
      </c>
      <c r="DF165" s="166" t="s">
        <v>392</v>
      </c>
      <c r="DG165" s="168">
        <v>41.1</v>
      </c>
      <c r="DH165" s="166" t="s">
        <v>392</v>
      </c>
      <c r="DI165" s="177" t="s">
        <v>392</v>
      </c>
      <c r="DJ165" s="166">
        <v>244</v>
      </c>
      <c r="DK165" s="166">
        <v>1350</v>
      </c>
      <c r="DL165" s="166">
        <v>1190</v>
      </c>
      <c r="DM165" s="166">
        <v>169</v>
      </c>
      <c r="DN165" s="168">
        <v>13.7</v>
      </c>
      <c r="DO165" s="166">
        <v>238</v>
      </c>
      <c r="DP165" s="166">
        <v>153</v>
      </c>
      <c r="DQ165" s="168">
        <v>39.9</v>
      </c>
      <c r="DR165" s="166" t="s">
        <v>392</v>
      </c>
      <c r="DS165" s="166" t="s">
        <v>392</v>
      </c>
      <c r="DT165" s="177" t="s">
        <v>392</v>
      </c>
      <c r="DU165" s="166">
        <v>462</v>
      </c>
      <c r="DV165" s="166">
        <v>534</v>
      </c>
      <c r="DW165" s="166" t="s">
        <v>392</v>
      </c>
      <c r="DX165" s="166">
        <v>17600</v>
      </c>
      <c r="DY165" s="20">
        <v>11.3</v>
      </c>
      <c r="DZ165" s="177" t="s">
        <v>392</v>
      </c>
      <c r="EA165" s="180" t="s">
        <v>392</v>
      </c>
      <c r="EB165" s="166">
        <v>241</v>
      </c>
      <c r="EC165" s="166">
        <v>665</v>
      </c>
      <c r="ED165" s="166" t="s">
        <v>392</v>
      </c>
      <c r="EE165" s="166" t="s">
        <v>392</v>
      </c>
      <c r="EF165" s="166" t="s">
        <v>392</v>
      </c>
      <c r="EG165" s="166" t="s">
        <v>392</v>
      </c>
      <c r="EH165" s="20" t="s">
        <v>392</v>
      </c>
      <c r="EI165" s="166" t="s">
        <v>392</v>
      </c>
      <c r="EJ165" s="166" t="s">
        <v>392</v>
      </c>
      <c r="EK165" s="166" t="s">
        <v>392</v>
      </c>
      <c r="EL165" s="166" t="s">
        <v>392</v>
      </c>
      <c r="EM165" s="166" t="s">
        <v>392</v>
      </c>
      <c r="EN165" s="166" t="s">
        <v>392</v>
      </c>
      <c r="EO165" s="177" t="s">
        <v>392</v>
      </c>
      <c r="EP165" s="177" t="s">
        <v>392</v>
      </c>
      <c r="EQ165" s="177" t="s">
        <v>392</v>
      </c>
      <c r="ER165" s="177" t="s">
        <v>392</v>
      </c>
      <c r="ES165" s="177" t="s">
        <v>392</v>
      </c>
      <c r="ET165" s="177" t="s">
        <v>392</v>
      </c>
      <c r="EU165" s="177">
        <v>47.5</v>
      </c>
      <c r="EV165" s="177">
        <v>394</v>
      </c>
      <c r="EW165" s="177">
        <v>1320</v>
      </c>
      <c r="EX165" s="177">
        <v>1500</v>
      </c>
    </row>
    <row r="166" spans="1:154" x14ac:dyDescent="0.2">
      <c r="A166" s="166" t="s">
        <v>713</v>
      </c>
      <c r="B166" s="167" t="s">
        <v>204</v>
      </c>
      <c r="C166" s="168">
        <v>40</v>
      </c>
      <c r="D166" s="168">
        <v>11.8</v>
      </c>
      <c r="E166" s="168">
        <v>16</v>
      </c>
      <c r="F166" s="181">
        <v>16</v>
      </c>
      <c r="G166" s="166" t="s">
        <v>392</v>
      </c>
      <c r="H166" s="166" t="s">
        <v>392</v>
      </c>
      <c r="I166" s="166" t="s">
        <v>392</v>
      </c>
      <c r="J166" s="170">
        <v>7</v>
      </c>
      <c r="K166" s="169">
        <v>7</v>
      </c>
      <c r="L166" s="169" t="s">
        <v>392</v>
      </c>
      <c r="M166" s="166" t="s">
        <v>392</v>
      </c>
      <c r="N166" s="166" t="s">
        <v>392</v>
      </c>
      <c r="O166" s="179">
        <v>0.30499999999999999</v>
      </c>
      <c r="P166" s="169">
        <v>0.3125</v>
      </c>
      <c r="Q166" s="171">
        <v>0.1875</v>
      </c>
      <c r="R166" s="179">
        <v>0.505</v>
      </c>
      <c r="S166" s="172">
        <v>0.5</v>
      </c>
      <c r="T166" s="166" t="s">
        <v>392</v>
      </c>
      <c r="U166" s="166" t="s">
        <v>392</v>
      </c>
      <c r="V166" s="166" t="s">
        <v>392</v>
      </c>
      <c r="W166" s="184">
        <v>0.90700000000000003</v>
      </c>
      <c r="X166" s="174">
        <v>1.1875</v>
      </c>
      <c r="Y166" s="175">
        <v>0.8125</v>
      </c>
      <c r="Z166" s="166" t="s">
        <v>392</v>
      </c>
      <c r="AA166" s="166" t="s">
        <v>392</v>
      </c>
      <c r="AB166" s="166" t="s">
        <v>392</v>
      </c>
      <c r="AC166" s="166" t="s">
        <v>392</v>
      </c>
      <c r="AD166" s="166" t="s">
        <v>392</v>
      </c>
      <c r="AE166" s="176">
        <v>6.93</v>
      </c>
      <c r="AF166" s="166" t="s">
        <v>392</v>
      </c>
      <c r="AG166" s="166" t="s">
        <v>392</v>
      </c>
      <c r="AH166" s="168">
        <v>46.5</v>
      </c>
      <c r="AI166" s="166" t="s">
        <v>392</v>
      </c>
      <c r="AJ166" s="166" t="s">
        <v>392</v>
      </c>
      <c r="AK166" s="166">
        <v>518</v>
      </c>
      <c r="AL166" s="168">
        <v>73</v>
      </c>
      <c r="AM166" s="168">
        <v>64.7</v>
      </c>
      <c r="AN166" s="170">
        <v>6.63</v>
      </c>
      <c r="AO166" s="168">
        <v>28.9</v>
      </c>
      <c r="AP166" s="168">
        <v>12.7</v>
      </c>
      <c r="AQ166" s="170">
        <v>8.25</v>
      </c>
      <c r="AR166" s="170">
        <v>1.57</v>
      </c>
      <c r="AS166" s="166" t="s">
        <v>392</v>
      </c>
      <c r="AT166" s="166" t="s">
        <v>392</v>
      </c>
      <c r="AU166" s="166" t="s">
        <v>392</v>
      </c>
      <c r="AV166" s="179">
        <v>0.79400000000000004</v>
      </c>
      <c r="AW166" s="166">
        <v>1730</v>
      </c>
      <c r="AX166" s="166" t="s">
        <v>392</v>
      </c>
      <c r="AY166" s="168">
        <v>27.1</v>
      </c>
      <c r="AZ166" s="168">
        <v>24</v>
      </c>
      <c r="BA166" s="177" t="s">
        <v>392</v>
      </c>
      <c r="BB166" s="166" t="s">
        <v>392</v>
      </c>
      <c r="BC166" s="168">
        <v>13.1</v>
      </c>
      <c r="BD166" s="168">
        <v>36</v>
      </c>
      <c r="BE166" s="166" t="s">
        <v>392</v>
      </c>
      <c r="BF166" s="166" t="s">
        <v>392</v>
      </c>
      <c r="BG166" s="166" t="s">
        <v>392</v>
      </c>
      <c r="BH166" s="166" t="s">
        <v>392</v>
      </c>
      <c r="BI166" s="166" t="s">
        <v>392</v>
      </c>
      <c r="BJ166" s="166" t="s">
        <v>392</v>
      </c>
      <c r="BK166" s="166" t="s">
        <v>392</v>
      </c>
      <c r="BL166" s="166" t="s">
        <v>392</v>
      </c>
      <c r="BM166" s="166" t="s">
        <v>392</v>
      </c>
      <c r="BN166" s="166" t="s">
        <v>392</v>
      </c>
      <c r="BO166" s="166" t="s">
        <v>392</v>
      </c>
      <c r="BP166" s="166" t="s">
        <v>392</v>
      </c>
      <c r="BQ166" s="166" t="s">
        <v>392</v>
      </c>
      <c r="BR166" s="166" t="s">
        <v>392</v>
      </c>
      <c r="BS166" s="166" t="s">
        <v>392</v>
      </c>
      <c r="BT166" s="166" t="s">
        <v>392</v>
      </c>
      <c r="BU166" s="166" t="s">
        <v>392</v>
      </c>
      <c r="BV166" s="166">
        <v>1.86</v>
      </c>
      <c r="BW166" s="166">
        <v>15.5</v>
      </c>
      <c r="BX166" s="177">
        <v>51.7</v>
      </c>
      <c r="BY166" s="177">
        <v>58.7</v>
      </c>
      <c r="BZ166" s="166" t="s">
        <v>714</v>
      </c>
      <c r="CA166" s="166" t="s">
        <v>714</v>
      </c>
      <c r="CB166" s="168">
        <v>60</v>
      </c>
      <c r="CC166" s="177">
        <v>7610</v>
      </c>
      <c r="CD166" s="166">
        <v>406</v>
      </c>
      <c r="CE166" s="177">
        <v>406</v>
      </c>
      <c r="CF166" s="166" t="s">
        <v>392</v>
      </c>
      <c r="CG166" s="166" t="s">
        <v>392</v>
      </c>
      <c r="CH166" s="166" t="s">
        <v>392</v>
      </c>
      <c r="CI166" s="166">
        <v>178</v>
      </c>
      <c r="CJ166" s="177">
        <v>178</v>
      </c>
      <c r="CK166" s="169" t="s">
        <v>392</v>
      </c>
      <c r="CL166" s="166" t="s">
        <v>392</v>
      </c>
      <c r="CM166" s="166" t="s">
        <v>392</v>
      </c>
      <c r="CN166" s="170">
        <v>7.75</v>
      </c>
      <c r="CO166" s="177">
        <v>7.94</v>
      </c>
      <c r="CP166" s="177">
        <v>4.76</v>
      </c>
      <c r="CQ166" s="168">
        <v>12.8</v>
      </c>
      <c r="CR166" s="168">
        <v>12.7</v>
      </c>
      <c r="CS166" s="166" t="s">
        <v>392</v>
      </c>
      <c r="CT166" s="166" t="s">
        <v>392</v>
      </c>
      <c r="CU166" s="166" t="s">
        <v>392</v>
      </c>
      <c r="CV166" s="168">
        <v>23</v>
      </c>
      <c r="CW166" s="168">
        <v>30.2</v>
      </c>
      <c r="CX166" s="178">
        <v>20.6</v>
      </c>
      <c r="CY166" s="166" t="s">
        <v>392</v>
      </c>
      <c r="CZ166" s="166" t="s">
        <v>392</v>
      </c>
      <c r="DA166" s="166" t="s">
        <v>392</v>
      </c>
      <c r="DB166" s="166" t="s">
        <v>392</v>
      </c>
      <c r="DC166" s="166" t="s">
        <v>392</v>
      </c>
      <c r="DD166" s="176">
        <v>6.93</v>
      </c>
      <c r="DE166" s="177" t="s">
        <v>392</v>
      </c>
      <c r="DF166" s="166" t="s">
        <v>392</v>
      </c>
      <c r="DG166" s="168">
        <v>46.5</v>
      </c>
      <c r="DH166" s="166" t="s">
        <v>392</v>
      </c>
      <c r="DI166" s="177" t="s">
        <v>392</v>
      </c>
      <c r="DJ166" s="166">
        <v>216</v>
      </c>
      <c r="DK166" s="166">
        <v>1200</v>
      </c>
      <c r="DL166" s="166">
        <v>1060</v>
      </c>
      <c r="DM166" s="166">
        <v>168</v>
      </c>
      <c r="DN166" s="168">
        <v>12</v>
      </c>
      <c r="DO166" s="166">
        <v>208</v>
      </c>
      <c r="DP166" s="166">
        <v>135</v>
      </c>
      <c r="DQ166" s="168">
        <v>39.9</v>
      </c>
      <c r="DR166" s="166" t="s">
        <v>392</v>
      </c>
      <c r="DS166" s="166" t="s">
        <v>392</v>
      </c>
      <c r="DT166" s="177" t="s">
        <v>392</v>
      </c>
      <c r="DU166" s="166">
        <v>330</v>
      </c>
      <c r="DV166" s="166">
        <v>465</v>
      </c>
      <c r="DW166" s="166" t="s">
        <v>392</v>
      </c>
      <c r="DX166" s="166">
        <v>17500</v>
      </c>
      <c r="DY166" s="20">
        <v>9.99</v>
      </c>
      <c r="DZ166" s="177" t="s">
        <v>392</v>
      </c>
      <c r="EA166" s="180" t="s">
        <v>392</v>
      </c>
      <c r="EB166" s="166">
        <v>215</v>
      </c>
      <c r="EC166" s="166">
        <v>590</v>
      </c>
      <c r="ED166" s="166" t="s">
        <v>392</v>
      </c>
      <c r="EE166" s="166" t="s">
        <v>392</v>
      </c>
      <c r="EF166" s="166" t="s">
        <v>392</v>
      </c>
      <c r="EG166" s="166" t="s">
        <v>392</v>
      </c>
      <c r="EH166" s="20" t="s">
        <v>392</v>
      </c>
      <c r="EI166" s="166" t="s">
        <v>392</v>
      </c>
      <c r="EJ166" s="166" t="s">
        <v>392</v>
      </c>
      <c r="EK166" s="166" t="s">
        <v>392</v>
      </c>
      <c r="EL166" s="166" t="s">
        <v>392</v>
      </c>
      <c r="EM166" s="166" t="s">
        <v>392</v>
      </c>
      <c r="EN166" s="166" t="s">
        <v>392</v>
      </c>
      <c r="EO166" s="177" t="s">
        <v>392</v>
      </c>
      <c r="EP166" s="177" t="s">
        <v>392</v>
      </c>
      <c r="EQ166" s="177" t="s">
        <v>392</v>
      </c>
      <c r="ER166" s="177" t="s">
        <v>392</v>
      </c>
      <c r="ES166" s="177" t="s">
        <v>392</v>
      </c>
      <c r="ET166" s="177" t="s">
        <v>392</v>
      </c>
      <c r="EU166" s="177">
        <v>47.2</v>
      </c>
      <c r="EV166" s="177">
        <v>394</v>
      </c>
      <c r="EW166" s="177">
        <v>1310</v>
      </c>
      <c r="EX166" s="177">
        <v>1490</v>
      </c>
    </row>
    <row r="167" spans="1:154" x14ac:dyDescent="0.2">
      <c r="A167" s="166" t="s">
        <v>715</v>
      </c>
      <c r="B167" s="167" t="s">
        <v>204</v>
      </c>
      <c r="C167" s="168">
        <v>36</v>
      </c>
      <c r="D167" s="168">
        <v>10.6</v>
      </c>
      <c r="E167" s="168">
        <v>15.9</v>
      </c>
      <c r="F167" s="181">
        <v>15.875</v>
      </c>
      <c r="G167" s="166" t="s">
        <v>392</v>
      </c>
      <c r="H167" s="166" t="s">
        <v>392</v>
      </c>
      <c r="I167" s="166" t="s">
        <v>392</v>
      </c>
      <c r="J167" s="170">
        <v>6.99</v>
      </c>
      <c r="K167" s="169">
        <v>7</v>
      </c>
      <c r="L167" s="169" t="s">
        <v>392</v>
      </c>
      <c r="M167" s="166" t="s">
        <v>392</v>
      </c>
      <c r="N167" s="166" t="s">
        <v>392</v>
      </c>
      <c r="O167" s="179">
        <v>0.29499999999999998</v>
      </c>
      <c r="P167" s="169">
        <v>0.3125</v>
      </c>
      <c r="Q167" s="171">
        <v>0.1875</v>
      </c>
      <c r="R167" s="179">
        <v>0.43</v>
      </c>
      <c r="S167" s="172">
        <v>0.4375</v>
      </c>
      <c r="T167" s="166" t="s">
        <v>392</v>
      </c>
      <c r="U167" s="166" t="s">
        <v>392</v>
      </c>
      <c r="V167" s="166" t="s">
        <v>392</v>
      </c>
      <c r="W167" s="184">
        <v>0.83199999999999996</v>
      </c>
      <c r="X167" s="174">
        <v>1.125</v>
      </c>
      <c r="Y167" s="175">
        <v>0.75</v>
      </c>
      <c r="Z167" s="166" t="s">
        <v>392</v>
      </c>
      <c r="AA167" s="166" t="s">
        <v>392</v>
      </c>
      <c r="AB167" s="166" t="s">
        <v>392</v>
      </c>
      <c r="AC167" s="166" t="s">
        <v>392</v>
      </c>
      <c r="AD167" s="166" t="s">
        <v>392</v>
      </c>
      <c r="AE167" s="176">
        <v>8.1199999999999992</v>
      </c>
      <c r="AF167" s="166" t="s">
        <v>392</v>
      </c>
      <c r="AG167" s="166" t="s">
        <v>392</v>
      </c>
      <c r="AH167" s="168">
        <v>48.1</v>
      </c>
      <c r="AI167" s="166" t="s">
        <v>392</v>
      </c>
      <c r="AJ167" s="166" t="s">
        <v>392</v>
      </c>
      <c r="AK167" s="166">
        <v>448</v>
      </c>
      <c r="AL167" s="168">
        <v>64</v>
      </c>
      <c r="AM167" s="168">
        <v>56.5</v>
      </c>
      <c r="AN167" s="170">
        <v>6.51</v>
      </c>
      <c r="AO167" s="168">
        <v>24.5</v>
      </c>
      <c r="AP167" s="168">
        <v>10.8</v>
      </c>
      <c r="AQ167" s="170">
        <v>7</v>
      </c>
      <c r="AR167" s="170">
        <v>1.52</v>
      </c>
      <c r="AS167" s="166" t="s">
        <v>392</v>
      </c>
      <c r="AT167" s="166" t="s">
        <v>392</v>
      </c>
      <c r="AU167" s="166" t="s">
        <v>392</v>
      </c>
      <c r="AV167" s="179">
        <v>0.54500000000000004</v>
      </c>
      <c r="AW167" s="166">
        <v>1460</v>
      </c>
      <c r="AX167" s="166" t="s">
        <v>392</v>
      </c>
      <c r="AY167" s="168">
        <v>27</v>
      </c>
      <c r="AZ167" s="168">
        <v>20.3</v>
      </c>
      <c r="BA167" s="177" t="s">
        <v>392</v>
      </c>
      <c r="BB167" s="166" t="s">
        <v>392</v>
      </c>
      <c r="BC167" s="168">
        <v>11.1</v>
      </c>
      <c r="BD167" s="168">
        <v>31.6</v>
      </c>
      <c r="BE167" s="166" t="s">
        <v>392</v>
      </c>
      <c r="BF167" s="166" t="s">
        <v>392</v>
      </c>
      <c r="BG167" s="166" t="s">
        <v>392</v>
      </c>
      <c r="BH167" s="166" t="s">
        <v>392</v>
      </c>
      <c r="BI167" s="166" t="s">
        <v>392</v>
      </c>
      <c r="BJ167" s="166" t="s">
        <v>392</v>
      </c>
      <c r="BK167" s="166" t="s">
        <v>392</v>
      </c>
      <c r="BL167" s="166" t="s">
        <v>392</v>
      </c>
      <c r="BM167" s="166" t="s">
        <v>392</v>
      </c>
      <c r="BN167" s="166" t="s">
        <v>392</v>
      </c>
      <c r="BO167" s="166" t="s">
        <v>392</v>
      </c>
      <c r="BP167" s="166" t="s">
        <v>392</v>
      </c>
      <c r="BQ167" s="166" t="s">
        <v>392</v>
      </c>
      <c r="BR167" s="166" t="s">
        <v>392</v>
      </c>
      <c r="BS167" s="166" t="s">
        <v>392</v>
      </c>
      <c r="BT167" s="166" t="s">
        <v>392</v>
      </c>
      <c r="BU167" s="166" t="s">
        <v>392</v>
      </c>
      <c r="BV167" s="166">
        <v>1.83</v>
      </c>
      <c r="BW167" s="166">
        <v>15.5</v>
      </c>
      <c r="BX167" s="177">
        <v>51.5</v>
      </c>
      <c r="BY167" s="177">
        <v>58.5</v>
      </c>
      <c r="BZ167" s="166" t="s">
        <v>716</v>
      </c>
      <c r="CA167" s="166" t="s">
        <v>716</v>
      </c>
      <c r="CB167" s="168">
        <v>53</v>
      </c>
      <c r="CC167" s="177">
        <v>6840</v>
      </c>
      <c r="CD167" s="166">
        <v>404</v>
      </c>
      <c r="CE167" s="177">
        <v>403</v>
      </c>
      <c r="CF167" s="166" t="s">
        <v>392</v>
      </c>
      <c r="CG167" s="166" t="s">
        <v>392</v>
      </c>
      <c r="CH167" s="166" t="s">
        <v>392</v>
      </c>
      <c r="CI167" s="166">
        <v>178</v>
      </c>
      <c r="CJ167" s="177">
        <v>178</v>
      </c>
      <c r="CK167" s="169" t="s">
        <v>392</v>
      </c>
      <c r="CL167" s="166" t="s">
        <v>392</v>
      </c>
      <c r="CM167" s="166" t="s">
        <v>392</v>
      </c>
      <c r="CN167" s="170">
        <v>7.49</v>
      </c>
      <c r="CO167" s="177">
        <v>7.94</v>
      </c>
      <c r="CP167" s="177">
        <v>4.76</v>
      </c>
      <c r="CQ167" s="168">
        <v>10.9</v>
      </c>
      <c r="CR167" s="168">
        <v>11.1</v>
      </c>
      <c r="CS167" s="166" t="s">
        <v>392</v>
      </c>
      <c r="CT167" s="166" t="s">
        <v>392</v>
      </c>
      <c r="CU167" s="166" t="s">
        <v>392</v>
      </c>
      <c r="CV167" s="168">
        <v>21.1</v>
      </c>
      <c r="CW167" s="168">
        <v>28.6</v>
      </c>
      <c r="CX167" s="178">
        <v>19.100000000000001</v>
      </c>
      <c r="CY167" s="166" t="s">
        <v>392</v>
      </c>
      <c r="CZ167" s="166" t="s">
        <v>392</v>
      </c>
      <c r="DA167" s="166" t="s">
        <v>392</v>
      </c>
      <c r="DB167" s="166" t="s">
        <v>392</v>
      </c>
      <c r="DC167" s="166" t="s">
        <v>392</v>
      </c>
      <c r="DD167" s="176">
        <v>8.1199999999999992</v>
      </c>
      <c r="DE167" s="177" t="s">
        <v>392</v>
      </c>
      <c r="DF167" s="166" t="s">
        <v>392</v>
      </c>
      <c r="DG167" s="168">
        <v>48.1</v>
      </c>
      <c r="DH167" s="166" t="s">
        <v>392</v>
      </c>
      <c r="DI167" s="177" t="s">
        <v>392</v>
      </c>
      <c r="DJ167" s="166">
        <v>186</v>
      </c>
      <c r="DK167" s="166">
        <v>1050</v>
      </c>
      <c r="DL167" s="166">
        <v>926</v>
      </c>
      <c r="DM167" s="166">
        <v>165</v>
      </c>
      <c r="DN167" s="168">
        <v>10.199999999999999</v>
      </c>
      <c r="DO167" s="166">
        <v>177</v>
      </c>
      <c r="DP167" s="166">
        <v>115</v>
      </c>
      <c r="DQ167" s="168">
        <v>38.6</v>
      </c>
      <c r="DR167" s="166" t="s">
        <v>392</v>
      </c>
      <c r="DS167" s="166" t="s">
        <v>392</v>
      </c>
      <c r="DT167" s="177" t="s">
        <v>392</v>
      </c>
      <c r="DU167" s="166">
        <v>227</v>
      </c>
      <c r="DV167" s="166">
        <v>392</v>
      </c>
      <c r="DW167" s="166" t="s">
        <v>392</v>
      </c>
      <c r="DX167" s="166">
        <v>17400</v>
      </c>
      <c r="DY167" s="20">
        <v>8.4499999999999993</v>
      </c>
      <c r="DZ167" s="177" t="s">
        <v>392</v>
      </c>
      <c r="EA167" s="180" t="s">
        <v>392</v>
      </c>
      <c r="EB167" s="166">
        <v>182</v>
      </c>
      <c r="EC167" s="166">
        <v>518</v>
      </c>
      <c r="ED167" s="166" t="s">
        <v>392</v>
      </c>
      <c r="EE167" s="166" t="s">
        <v>392</v>
      </c>
      <c r="EF167" s="166" t="s">
        <v>392</v>
      </c>
      <c r="EG167" s="166" t="s">
        <v>392</v>
      </c>
      <c r="EH167" s="20" t="s">
        <v>392</v>
      </c>
      <c r="EI167" s="166" t="s">
        <v>392</v>
      </c>
      <c r="EJ167" s="166" t="s">
        <v>392</v>
      </c>
      <c r="EK167" s="166" t="s">
        <v>392</v>
      </c>
      <c r="EL167" s="166" t="s">
        <v>392</v>
      </c>
      <c r="EM167" s="166" t="s">
        <v>392</v>
      </c>
      <c r="EN167" s="166" t="s">
        <v>392</v>
      </c>
      <c r="EO167" s="177" t="s">
        <v>392</v>
      </c>
      <c r="EP167" s="177" t="s">
        <v>392</v>
      </c>
      <c r="EQ167" s="177" t="s">
        <v>392</v>
      </c>
      <c r="ER167" s="177" t="s">
        <v>392</v>
      </c>
      <c r="ES167" s="177" t="s">
        <v>392</v>
      </c>
      <c r="ET167" s="177" t="s">
        <v>392</v>
      </c>
      <c r="EU167" s="177">
        <v>46.5</v>
      </c>
      <c r="EV167" s="177">
        <v>394</v>
      </c>
      <c r="EW167" s="177">
        <v>1310</v>
      </c>
      <c r="EX167" s="177">
        <v>1490</v>
      </c>
    </row>
    <row r="168" spans="1:154" x14ac:dyDescent="0.2">
      <c r="A168" s="166" t="s">
        <v>717</v>
      </c>
      <c r="B168" s="167" t="s">
        <v>204</v>
      </c>
      <c r="C168" s="168">
        <v>31</v>
      </c>
      <c r="D168" s="170">
        <v>9.1300000000000008</v>
      </c>
      <c r="E168" s="168">
        <v>15.9</v>
      </c>
      <c r="F168" s="181">
        <v>15.875</v>
      </c>
      <c r="G168" s="166" t="s">
        <v>392</v>
      </c>
      <c r="H168" s="166" t="s">
        <v>392</v>
      </c>
      <c r="I168" s="166" t="s">
        <v>392</v>
      </c>
      <c r="J168" s="170">
        <v>5.53</v>
      </c>
      <c r="K168" s="169">
        <v>5.5</v>
      </c>
      <c r="L168" s="169" t="s">
        <v>392</v>
      </c>
      <c r="M168" s="166" t="s">
        <v>392</v>
      </c>
      <c r="N168" s="166" t="s">
        <v>392</v>
      </c>
      <c r="O168" s="179">
        <v>0.27500000000000002</v>
      </c>
      <c r="P168" s="169">
        <v>0.25</v>
      </c>
      <c r="Q168" s="171">
        <v>0.125</v>
      </c>
      <c r="R168" s="179">
        <v>0.44</v>
      </c>
      <c r="S168" s="172">
        <v>0.4375</v>
      </c>
      <c r="T168" s="166" t="s">
        <v>392</v>
      </c>
      <c r="U168" s="166" t="s">
        <v>392</v>
      </c>
      <c r="V168" s="166" t="s">
        <v>392</v>
      </c>
      <c r="W168" s="184">
        <v>0.84199999999999997</v>
      </c>
      <c r="X168" s="174">
        <v>1.125</v>
      </c>
      <c r="Y168" s="175">
        <v>0.75</v>
      </c>
      <c r="Z168" s="166" t="s">
        <v>392</v>
      </c>
      <c r="AA168" s="166" t="s">
        <v>392</v>
      </c>
      <c r="AB168" s="166" t="s">
        <v>392</v>
      </c>
      <c r="AC168" s="166" t="s">
        <v>392</v>
      </c>
      <c r="AD168" s="166" t="s">
        <v>392</v>
      </c>
      <c r="AE168" s="176">
        <v>6.28</v>
      </c>
      <c r="AF168" s="166" t="s">
        <v>392</v>
      </c>
      <c r="AG168" s="166" t="s">
        <v>392</v>
      </c>
      <c r="AH168" s="168">
        <v>51.6</v>
      </c>
      <c r="AI168" s="166" t="s">
        <v>392</v>
      </c>
      <c r="AJ168" s="166" t="s">
        <v>392</v>
      </c>
      <c r="AK168" s="166">
        <v>375</v>
      </c>
      <c r="AL168" s="168">
        <v>54</v>
      </c>
      <c r="AM168" s="168">
        <v>47.2</v>
      </c>
      <c r="AN168" s="170">
        <v>6.41</v>
      </c>
      <c r="AO168" s="168">
        <v>12.4</v>
      </c>
      <c r="AP168" s="170">
        <v>7.03</v>
      </c>
      <c r="AQ168" s="170">
        <v>4.49</v>
      </c>
      <c r="AR168" s="170">
        <v>1.17</v>
      </c>
      <c r="AS168" s="166" t="s">
        <v>392</v>
      </c>
      <c r="AT168" s="166" t="s">
        <v>392</v>
      </c>
      <c r="AU168" s="166" t="s">
        <v>392</v>
      </c>
      <c r="AV168" s="179">
        <v>0.46100000000000002</v>
      </c>
      <c r="AW168" s="166">
        <v>739</v>
      </c>
      <c r="AX168" s="166" t="s">
        <v>392</v>
      </c>
      <c r="AY168" s="168">
        <v>21.4</v>
      </c>
      <c r="AZ168" s="168">
        <v>13</v>
      </c>
      <c r="BA168" s="177" t="s">
        <v>392</v>
      </c>
      <c r="BB168" s="166" t="s">
        <v>392</v>
      </c>
      <c r="BC168" s="170">
        <v>8.94</v>
      </c>
      <c r="BD168" s="168">
        <v>26.6</v>
      </c>
      <c r="BE168" s="166" t="s">
        <v>392</v>
      </c>
      <c r="BF168" s="166" t="s">
        <v>392</v>
      </c>
      <c r="BG168" s="166" t="s">
        <v>392</v>
      </c>
      <c r="BH168" s="166" t="s">
        <v>392</v>
      </c>
      <c r="BI168" s="166" t="s">
        <v>392</v>
      </c>
      <c r="BJ168" s="166" t="s">
        <v>392</v>
      </c>
      <c r="BK168" s="166" t="s">
        <v>392</v>
      </c>
      <c r="BL168" s="166" t="s">
        <v>392</v>
      </c>
      <c r="BM168" s="166" t="s">
        <v>392</v>
      </c>
      <c r="BN168" s="166" t="s">
        <v>392</v>
      </c>
      <c r="BO168" s="166" t="s">
        <v>392</v>
      </c>
      <c r="BP168" s="166" t="s">
        <v>392</v>
      </c>
      <c r="BQ168" s="166" t="s">
        <v>392</v>
      </c>
      <c r="BR168" s="166" t="s">
        <v>392</v>
      </c>
      <c r="BS168" s="166" t="s">
        <v>392</v>
      </c>
      <c r="BT168" s="166" t="s">
        <v>392</v>
      </c>
      <c r="BU168" s="166" t="s">
        <v>392</v>
      </c>
      <c r="BV168" s="166">
        <v>1.42</v>
      </c>
      <c r="BW168" s="166">
        <v>15.5</v>
      </c>
      <c r="BX168" s="177">
        <v>47.2</v>
      </c>
      <c r="BY168" s="177">
        <v>52.7</v>
      </c>
      <c r="BZ168" s="166" t="s">
        <v>718</v>
      </c>
      <c r="CA168" s="166" t="s">
        <v>718</v>
      </c>
      <c r="CB168" s="168">
        <v>46.1</v>
      </c>
      <c r="CC168" s="177">
        <v>5890</v>
      </c>
      <c r="CD168" s="166">
        <v>404</v>
      </c>
      <c r="CE168" s="177">
        <v>403</v>
      </c>
      <c r="CF168" s="166" t="s">
        <v>392</v>
      </c>
      <c r="CG168" s="166" t="s">
        <v>392</v>
      </c>
      <c r="CH168" s="166" t="s">
        <v>392</v>
      </c>
      <c r="CI168" s="166">
        <v>140</v>
      </c>
      <c r="CJ168" s="177">
        <v>140</v>
      </c>
      <c r="CK168" s="169" t="s">
        <v>392</v>
      </c>
      <c r="CL168" s="166" t="s">
        <v>392</v>
      </c>
      <c r="CM168" s="166" t="s">
        <v>392</v>
      </c>
      <c r="CN168" s="170">
        <v>6.99</v>
      </c>
      <c r="CO168" s="177">
        <v>6.35</v>
      </c>
      <c r="CP168" s="177">
        <v>3.18</v>
      </c>
      <c r="CQ168" s="168">
        <v>11.2</v>
      </c>
      <c r="CR168" s="168">
        <v>11.1</v>
      </c>
      <c r="CS168" s="166" t="s">
        <v>392</v>
      </c>
      <c r="CT168" s="166" t="s">
        <v>392</v>
      </c>
      <c r="CU168" s="166" t="s">
        <v>392</v>
      </c>
      <c r="CV168" s="168">
        <v>21.4</v>
      </c>
      <c r="CW168" s="168">
        <v>28.6</v>
      </c>
      <c r="CX168" s="178">
        <v>19.100000000000001</v>
      </c>
      <c r="CY168" s="166" t="s">
        <v>392</v>
      </c>
      <c r="CZ168" s="166" t="s">
        <v>392</v>
      </c>
      <c r="DA168" s="166" t="s">
        <v>392</v>
      </c>
      <c r="DB168" s="166" t="s">
        <v>392</v>
      </c>
      <c r="DC168" s="166" t="s">
        <v>392</v>
      </c>
      <c r="DD168" s="176">
        <v>6.28</v>
      </c>
      <c r="DE168" s="177" t="s">
        <v>392</v>
      </c>
      <c r="DF168" s="166" t="s">
        <v>392</v>
      </c>
      <c r="DG168" s="168">
        <v>51.6</v>
      </c>
      <c r="DH168" s="166" t="s">
        <v>392</v>
      </c>
      <c r="DI168" s="177" t="s">
        <v>392</v>
      </c>
      <c r="DJ168" s="166">
        <v>156</v>
      </c>
      <c r="DK168" s="166">
        <v>885</v>
      </c>
      <c r="DL168" s="166">
        <v>773</v>
      </c>
      <c r="DM168" s="166">
        <v>163</v>
      </c>
      <c r="DN168" s="170">
        <v>5.16</v>
      </c>
      <c r="DO168" s="166">
        <v>115</v>
      </c>
      <c r="DP168" s="168">
        <v>73.599999999999994</v>
      </c>
      <c r="DQ168" s="168">
        <v>29.7</v>
      </c>
      <c r="DR168" s="166" t="s">
        <v>392</v>
      </c>
      <c r="DS168" s="166" t="s">
        <v>392</v>
      </c>
      <c r="DT168" s="177" t="s">
        <v>392</v>
      </c>
      <c r="DU168" s="166">
        <v>192</v>
      </c>
      <c r="DV168" s="166">
        <v>198</v>
      </c>
      <c r="DW168" s="166" t="s">
        <v>392</v>
      </c>
      <c r="DX168" s="166">
        <v>13800</v>
      </c>
      <c r="DY168" s="20">
        <v>5.41</v>
      </c>
      <c r="DZ168" s="177" t="s">
        <v>392</v>
      </c>
      <c r="EA168" s="180" t="s">
        <v>392</v>
      </c>
      <c r="EB168" s="166">
        <v>147</v>
      </c>
      <c r="EC168" s="166">
        <v>436</v>
      </c>
      <c r="ED168" s="166" t="s">
        <v>392</v>
      </c>
      <c r="EE168" s="166" t="s">
        <v>392</v>
      </c>
      <c r="EF168" s="166" t="s">
        <v>392</v>
      </c>
      <c r="EG168" s="166" t="s">
        <v>392</v>
      </c>
      <c r="EH168" s="20" t="s">
        <v>392</v>
      </c>
      <c r="EI168" s="166" t="s">
        <v>392</v>
      </c>
      <c r="EJ168" s="166" t="s">
        <v>392</v>
      </c>
      <c r="EK168" s="166" t="s">
        <v>392</v>
      </c>
      <c r="EL168" s="166" t="s">
        <v>392</v>
      </c>
      <c r="EM168" s="166" t="s">
        <v>392</v>
      </c>
      <c r="EN168" s="166" t="s">
        <v>392</v>
      </c>
      <c r="EO168" s="177" t="s">
        <v>392</v>
      </c>
      <c r="EP168" s="177" t="s">
        <v>392</v>
      </c>
      <c r="EQ168" s="177" t="s">
        <v>392</v>
      </c>
      <c r="ER168" s="177" t="s">
        <v>392</v>
      </c>
      <c r="ES168" s="177" t="s">
        <v>392</v>
      </c>
      <c r="ET168" s="177" t="s">
        <v>392</v>
      </c>
      <c r="EU168" s="177">
        <v>36.1</v>
      </c>
      <c r="EV168" s="177">
        <v>394</v>
      </c>
      <c r="EW168" s="177">
        <v>1200</v>
      </c>
      <c r="EX168" s="177">
        <v>1340</v>
      </c>
    </row>
    <row r="169" spans="1:154" x14ac:dyDescent="0.2">
      <c r="A169" s="166" t="s">
        <v>245</v>
      </c>
      <c r="B169" s="167" t="s">
        <v>204</v>
      </c>
      <c r="C169" s="168">
        <v>26</v>
      </c>
      <c r="D169" s="170">
        <v>7.68</v>
      </c>
      <c r="E169" s="168">
        <v>15.7</v>
      </c>
      <c r="F169" s="181">
        <v>15.75</v>
      </c>
      <c r="G169" s="166" t="s">
        <v>392</v>
      </c>
      <c r="H169" s="166" t="s">
        <v>392</v>
      </c>
      <c r="I169" s="166" t="s">
        <v>392</v>
      </c>
      <c r="J169" s="170">
        <v>5.5</v>
      </c>
      <c r="K169" s="169">
        <v>5.5</v>
      </c>
      <c r="L169" s="169" t="s">
        <v>392</v>
      </c>
      <c r="M169" s="166" t="s">
        <v>392</v>
      </c>
      <c r="N169" s="166" t="s">
        <v>392</v>
      </c>
      <c r="O169" s="179">
        <v>0.25</v>
      </c>
      <c r="P169" s="169">
        <v>0.25</v>
      </c>
      <c r="Q169" s="171">
        <v>0.125</v>
      </c>
      <c r="R169" s="179">
        <v>0.34499999999999997</v>
      </c>
      <c r="S169" s="172">
        <v>0.375</v>
      </c>
      <c r="T169" s="166" t="s">
        <v>392</v>
      </c>
      <c r="U169" s="166" t="s">
        <v>392</v>
      </c>
      <c r="V169" s="166" t="s">
        <v>392</v>
      </c>
      <c r="W169" s="184">
        <v>0.747</v>
      </c>
      <c r="X169" s="174">
        <v>1.0625</v>
      </c>
      <c r="Y169" s="175">
        <v>0.75</v>
      </c>
      <c r="Z169" s="166" t="s">
        <v>392</v>
      </c>
      <c r="AA169" s="166" t="s">
        <v>392</v>
      </c>
      <c r="AB169" s="166" t="s">
        <v>392</v>
      </c>
      <c r="AC169" s="166" t="s">
        <v>392</v>
      </c>
      <c r="AD169" s="166" t="s">
        <v>392</v>
      </c>
      <c r="AE169" s="176">
        <v>7.97</v>
      </c>
      <c r="AF169" s="166" t="s">
        <v>392</v>
      </c>
      <c r="AG169" s="166" t="s">
        <v>392</v>
      </c>
      <c r="AH169" s="168">
        <v>56.8</v>
      </c>
      <c r="AI169" s="166" t="s">
        <v>392</v>
      </c>
      <c r="AJ169" s="166" t="s">
        <v>392</v>
      </c>
      <c r="AK169" s="166">
        <v>301</v>
      </c>
      <c r="AL169" s="168">
        <v>44.2</v>
      </c>
      <c r="AM169" s="168">
        <v>38.4</v>
      </c>
      <c r="AN169" s="170">
        <v>6.26</v>
      </c>
      <c r="AO169" s="170">
        <v>9.59</v>
      </c>
      <c r="AP169" s="170">
        <v>5.48</v>
      </c>
      <c r="AQ169" s="170">
        <v>3.49</v>
      </c>
      <c r="AR169" s="170">
        <v>1.1200000000000001</v>
      </c>
      <c r="AS169" s="166" t="s">
        <v>392</v>
      </c>
      <c r="AT169" s="166" t="s">
        <v>392</v>
      </c>
      <c r="AU169" s="166" t="s">
        <v>392</v>
      </c>
      <c r="AV169" s="179">
        <v>0.26200000000000001</v>
      </c>
      <c r="AW169" s="166">
        <v>565</v>
      </c>
      <c r="AX169" s="166" t="s">
        <v>392</v>
      </c>
      <c r="AY169" s="168">
        <v>21.1</v>
      </c>
      <c r="AZ169" s="168">
        <v>10</v>
      </c>
      <c r="BA169" s="177" t="s">
        <v>392</v>
      </c>
      <c r="BB169" s="166" t="s">
        <v>392</v>
      </c>
      <c r="BC169" s="170">
        <v>6.95</v>
      </c>
      <c r="BD169" s="168">
        <v>21.6</v>
      </c>
      <c r="BE169" s="166" t="s">
        <v>392</v>
      </c>
      <c r="BF169" s="166" t="s">
        <v>392</v>
      </c>
      <c r="BG169" s="166" t="s">
        <v>392</v>
      </c>
      <c r="BH169" s="166" t="s">
        <v>392</v>
      </c>
      <c r="BI169" s="166" t="s">
        <v>392</v>
      </c>
      <c r="BJ169" s="166" t="s">
        <v>392</v>
      </c>
      <c r="BK169" s="166" t="s">
        <v>392</v>
      </c>
      <c r="BL169" s="166" t="s">
        <v>392</v>
      </c>
      <c r="BM169" s="166" t="s">
        <v>392</v>
      </c>
      <c r="BN169" s="166" t="s">
        <v>392</v>
      </c>
      <c r="BO169" s="166" t="s">
        <v>392</v>
      </c>
      <c r="BP169" s="166" t="s">
        <v>392</v>
      </c>
      <c r="BQ169" s="166" t="s">
        <v>392</v>
      </c>
      <c r="BR169" s="166" t="s">
        <v>392</v>
      </c>
      <c r="BS169" s="166" t="s">
        <v>392</v>
      </c>
      <c r="BT169" s="166" t="s">
        <v>392</v>
      </c>
      <c r="BU169" s="166" t="s">
        <v>392</v>
      </c>
      <c r="BV169" s="166">
        <v>1.38</v>
      </c>
      <c r="BW169" s="166">
        <v>15.4</v>
      </c>
      <c r="BX169" s="177">
        <v>46.7</v>
      </c>
      <c r="BY169" s="177">
        <v>52.2</v>
      </c>
      <c r="BZ169" s="166" t="s">
        <v>719</v>
      </c>
      <c r="CA169" s="166" t="s">
        <v>719</v>
      </c>
      <c r="CB169" s="168">
        <v>38.799999999999997</v>
      </c>
      <c r="CC169" s="177">
        <v>4950</v>
      </c>
      <c r="CD169" s="166">
        <v>399</v>
      </c>
      <c r="CE169" s="177">
        <v>400</v>
      </c>
      <c r="CF169" s="166" t="s">
        <v>392</v>
      </c>
      <c r="CG169" s="166" t="s">
        <v>392</v>
      </c>
      <c r="CH169" s="166" t="s">
        <v>392</v>
      </c>
      <c r="CI169" s="166">
        <v>140</v>
      </c>
      <c r="CJ169" s="177">
        <v>140</v>
      </c>
      <c r="CK169" s="169" t="s">
        <v>392</v>
      </c>
      <c r="CL169" s="166" t="s">
        <v>392</v>
      </c>
      <c r="CM169" s="166" t="s">
        <v>392</v>
      </c>
      <c r="CN169" s="170">
        <v>6.35</v>
      </c>
      <c r="CO169" s="177">
        <v>6.35</v>
      </c>
      <c r="CP169" s="177">
        <v>3.18</v>
      </c>
      <c r="CQ169" s="170">
        <v>8.76</v>
      </c>
      <c r="CR169" s="170">
        <v>9.52</v>
      </c>
      <c r="CS169" s="166" t="s">
        <v>392</v>
      </c>
      <c r="CT169" s="166" t="s">
        <v>392</v>
      </c>
      <c r="CU169" s="166" t="s">
        <v>392</v>
      </c>
      <c r="CV169" s="168">
        <v>19</v>
      </c>
      <c r="CW169" s="168">
        <v>27</v>
      </c>
      <c r="CX169" s="178">
        <v>19.100000000000001</v>
      </c>
      <c r="CY169" s="166" t="s">
        <v>392</v>
      </c>
      <c r="CZ169" s="166" t="s">
        <v>392</v>
      </c>
      <c r="DA169" s="166" t="s">
        <v>392</v>
      </c>
      <c r="DB169" s="166" t="s">
        <v>392</v>
      </c>
      <c r="DC169" s="166" t="s">
        <v>392</v>
      </c>
      <c r="DD169" s="176">
        <v>7.97</v>
      </c>
      <c r="DE169" s="177" t="s">
        <v>392</v>
      </c>
      <c r="DF169" s="166" t="s">
        <v>392</v>
      </c>
      <c r="DG169" s="168">
        <v>56.8</v>
      </c>
      <c r="DH169" s="166" t="s">
        <v>392</v>
      </c>
      <c r="DI169" s="177" t="s">
        <v>392</v>
      </c>
      <c r="DJ169" s="166">
        <v>125</v>
      </c>
      <c r="DK169" s="166">
        <v>724</v>
      </c>
      <c r="DL169" s="166">
        <v>629</v>
      </c>
      <c r="DM169" s="166">
        <v>159</v>
      </c>
      <c r="DN169" s="170">
        <v>3.99</v>
      </c>
      <c r="DO169" s="168">
        <v>89.8</v>
      </c>
      <c r="DP169" s="168">
        <v>57.2</v>
      </c>
      <c r="DQ169" s="168">
        <v>28.4</v>
      </c>
      <c r="DR169" s="166" t="s">
        <v>392</v>
      </c>
      <c r="DS169" s="166" t="s">
        <v>392</v>
      </c>
      <c r="DT169" s="177" t="s">
        <v>392</v>
      </c>
      <c r="DU169" s="166">
        <v>109</v>
      </c>
      <c r="DV169" s="166">
        <v>152</v>
      </c>
      <c r="DW169" s="166" t="s">
        <v>392</v>
      </c>
      <c r="DX169" s="166">
        <v>13600</v>
      </c>
      <c r="DY169" s="20">
        <v>4.16</v>
      </c>
      <c r="DZ169" s="177" t="s">
        <v>392</v>
      </c>
      <c r="EA169" s="180" t="s">
        <v>392</v>
      </c>
      <c r="EB169" s="166">
        <v>114</v>
      </c>
      <c r="EC169" s="166">
        <v>354</v>
      </c>
      <c r="ED169" s="166" t="s">
        <v>392</v>
      </c>
      <c r="EE169" s="166" t="s">
        <v>392</v>
      </c>
      <c r="EF169" s="166" t="s">
        <v>392</v>
      </c>
      <c r="EG169" s="166" t="s">
        <v>392</v>
      </c>
      <c r="EH169" s="20" t="s">
        <v>392</v>
      </c>
      <c r="EI169" s="166" t="s">
        <v>392</v>
      </c>
      <c r="EJ169" s="166" t="s">
        <v>392</v>
      </c>
      <c r="EK169" s="166" t="s">
        <v>392</v>
      </c>
      <c r="EL169" s="166" t="s">
        <v>392</v>
      </c>
      <c r="EM169" s="166" t="s">
        <v>392</v>
      </c>
      <c r="EN169" s="166" t="s">
        <v>392</v>
      </c>
      <c r="EO169" s="177" t="s">
        <v>392</v>
      </c>
      <c r="EP169" s="177" t="s">
        <v>392</v>
      </c>
      <c r="EQ169" s="177" t="s">
        <v>392</v>
      </c>
      <c r="ER169" s="177" t="s">
        <v>392</v>
      </c>
      <c r="ES169" s="177" t="s">
        <v>392</v>
      </c>
      <c r="ET169" s="177" t="s">
        <v>392</v>
      </c>
      <c r="EU169" s="177">
        <v>35.1</v>
      </c>
      <c r="EV169" s="177">
        <v>391</v>
      </c>
      <c r="EW169" s="177">
        <v>1190</v>
      </c>
      <c r="EX169" s="177">
        <v>1330</v>
      </c>
    </row>
    <row r="170" spans="1:154" x14ac:dyDescent="0.2">
      <c r="A170" s="166" t="s">
        <v>720</v>
      </c>
      <c r="B170" s="167" t="s">
        <v>401</v>
      </c>
      <c r="C170" s="166">
        <v>730</v>
      </c>
      <c r="D170" s="166">
        <v>215</v>
      </c>
      <c r="E170" s="168">
        <v>22.4</v>
      </c>
      <c r="F170" s="181">
        <v>22.375</v>
      </c>
      <c r="G170" s="166" t="s">
        <v>392</v>
      </c>
      <c r="H170" s="166" t="s">
        <v>392</v>
      </c>
      <c r="I170" s="166" t="s">
        <v>392</v>
      </c>
      <c r="J170" s="168">
        <v>17.899999999999999</v>
      </c>
      <c r="K170" s="169">
        <v>17.875</v>
      </c>
      <c r="L170" s="169" t="s">
        <v>392</v>
      </c>
      <c r="M170" s="166" t="s">
        <v>392</v>
      </c>
      <c r="N170" s="166" t="s">
        <v>392</v>
      </c>
      <c r="O170" s="170">
        <v>3.07</v>
      </c>
      <c r="P170" s="169">
        <v>3.0625</v>
      </c>
      <c r="Q170" s="171">
        <v>1.5625</v>
      </c>
      <c r="R170" s="170">
        <v>4.91</v>
      </c>
      <c r="S170" s="172">
        <v>4.9375</v>
      </c>
      <c r="T170" s="166" t="s">
        <v>392</v>
      </c>
      <c r="U170" s="166" t="s">
        <v>392</v>
      </c>
      <c r="V170" s="166" t="s">
        <v>392</v>
      </c>
      <c r="W170" s="173">
        <v>5.51</v>
      </c>
      <c r="X170" s="174">
        <v>6.1875</v>
      </c>
      <c r="Y170" s="175">
        <v>2.75</v>
      </c>
      <c r="Z170" s="166" t="s">
        <v>392</v>
      </c>
      <c r="AA170" s="166" t="s">
        <v>392</v>
      </c>
      <c r="AB170" s="166" t="s">
        <v>392</v>
      </c>
      <c r="AC170" s="166" t="s">
        <v>392</v>
      </c>
      <c r="AD170" s="166" t="s">
        <v>392</v>
      </c>
      <c r="AE170" s="176">
        <v>1.82</v>
      </c>
      <c r="AF170" s="166" t="s">
        <v>392</v>
      </c>
      <c r="AG170" s="166" t="s">
        <v>392</v>
      </c>
      <c r="AH170" s="170">
        <v>3.71</v>
      </c>
      <c r="AI170" s="166" t="s">
        <v>392</v>
      </c>
      <c r="AJ170" s="166" t="s">
        <v>392</v>
      </c>
      <c r="AK170" s="166">
        <v>14300</v>
      </c>
      <c r="AL170" s="166">
        <v>1660</v>
      </c>
      <c r="AM170" s="166">
        <v>1280</v>
      </c>
      <c r="AN170" s="170">
        <v>8.17</v>
      </c>
      <c r="AO170" s="166">
        <v>4720</v>
      </c>
      <c r="AP170" s="166">
        <v>816</v>
      </c>
      <c r="AQ170" s="166">
        <v>527</v>
      </c>
      <c r="AR170" s="170">
        <v>4.6900000000000004</v>
      </c>
      <c r="AS170" s="166" t="s">
        <v>392</v>
      </c>
      <c r="AT170" s="166" t="s">
        <v>392</v>
      </c>
      <c r="AU170" s="166" t="s">
        <v>392</v>
      </c>
      <c r="AV170" s="166">
        <v>1450</v>
      </c>
      <c r="AW170" s="166">
        <v>362000</v>
      </c>
      <c r="AX170" s="166" t="s">
        <v>392</v>
      </c>
      <c r="AY170" s="168">
        <v>78.3</v>
      </c>
      <c r="AZ170" s="177">
        <v>1720</v>
      </c>
      <c r="BA170" s="177" t="s">
        <v>392</v>
      </c>
      <c r="BB170" s="166" t="s">
        <v>392</v>
      </c>
      <c r="BC170" s="166">
        <v>318</v>
      </c>
      <c r="BD170" s="166">
        <v>829</v>
      </c>
      <c r="BE170" s="166" t="s">
        <v>392</v>
      </c>
      <c r="BF170" s="166" t="s">
        <v>392</v>
      </c>
      <c r="BG170" s="166" t="s">
        <v>392</v>
      </c>
      <c r="BH170" s="166" t="s">
        <v>392</v>
      </c>
      <c r="BI170" s="166" t="s">
        <v>392</v>
      </c>
      <c r="BJ170" s="166" t="s">
        <v>392</v>
      </c>
      <c r="BK170" s="166" t="s">
        <v>392</v>
      </c>
      <c r="BL170" s="166" t="s">
        <v>392</v>
      </c>
      <c r="BM170" s="166" t="s">
        <v>392</v>
      </c>
      <c r="BN170" s="166" t="s">
        <v>392</v>
      </c>
      <c r="BO170" s="166" t="s">
        <v>392</v>
      </c>
      <c r="BP170" s="166" t="s">
        <v>392</v>
      </c>
      <c r="BQ170" s="166" t="s">
        <v>392</v>
      </c>
      <c r="BR170" s="166" t="s">
        <v>392</v>
      </c>
      <c r="BS170" s="166" t="s">
        <v>392</v>
      </c>
      <c r="BT170" s="166" t="s">
        <v>392</v>
      </c>
      <c r="BU170" s="166" t="s">
        <v>392</v>
      </c>
      <c r="BV170" s="166">
        <v>5.68</v>
      </c>
      <c r="BW170" s="166">
        <v>17.5</v>
      </c>
      <c r="BX170" s="177">
        <v>91.1</v>
      </c>
      <c r="BY170" s="177">
        <v>109</v>
      </c>
      <c r="BZ170" s="166" t="s">
        <v>721</v>
      </c>
      <c r="CA170" s="166" t="s">
        <v>721</v>
      </c>
      <c r="CB170" s="166">
        <v>1090</v>
      </c>
      <c r="CC170" s="177">
        <v>139000</v>
      </c>
      <c r="CD170" s="166">
        <v>569</v>
      </c>
      <c r="CE170" s="177">
        <v>568</v>
      </c>
      <c r="CF170" s="166" t="s">
        <v>392</v>
      </c>
      <c r="CG170" s="166" t="s">
        <v>392</v>
      </c>
      <c r="CH170" s="166" t="s">
        <v>392</v>
      </c>
      <c r="CI170" s="166">
        <v>455</v>
      </c>
      <c r="CJ170" s="177">
        <v>454</v>
      </c>
      <c r="CK170" s="169" t="s">
        <v>392</v>
      </c>
      <c r="CL170" s="166" t="s">
        <v>392</v>
      </c>
      <c r="CM170" s="166" t="s">
        <v>392</v>
      </c>
      <c r="CN170" s="168">
        <v>78</v>
      </c>
      <c r="CO170" s="177">
        <v>77.8</v>
      </c>
      <c r="CP170" s="177">
        <v>39.700000000000003</v>
      </c>
      <c r="CQ170" s="166">
        <v>125</v>
      </c>
      <c r="CR170" s="166">
        <v>125</v>
      </c>
      <c r="CS170" s="166" t="s">
        <v>392</v>
      </c>
      <c r="CT170" s="166" t="s">
        <v>392</v>
      </c>
      <c r="CU170" s="166" t="s">
        <v>392</v>
      </c>
      <c r="CV170" s="166">
        <v>140</v>
      </c>
      <c r="CW170" s="166">
        <v>157</v>
      </c>
      <c r="CX170" s="178">
        <v>69.900000000000006</v>
      </c>
      <c r="CY170" s="166" t="s">
        <v>392</v>
      </c>
      <c r="CZ170" s="166" t="s">
        <v>392</v>
      </c>
      <c r="DA170" s="166" t="s">
        <v>392</v>
      </c>
      <c r="DB170" s="166" t="s">
        <v>392</v>
      </c>
      <c r="DC170" s="166" t="s">
        <v>392</v>
      </c>
      <c r="DD170" s="176">
        <v>1.82</v>
      </c>
      <c r="DE170" s="177" t="s">
        <v>392</v>
      </c>
      <c r="DF170" s="166" t="s">
        <v>392</v>
      </c>
      <c r="DG170" s="170">
        <v>3.71</v>
      </c>
      <c r="DH170" s="166" t="s">
        <v>392</v>
      </c>
      <c r="DI170" s="177" t="s">
        <v>392</v>
      </c>
      <c r="DJ170" s="166">
        <v>5950</v>
      </c>
      <c r="DK170" s="166">
        <v>27200</v>
      </c>
      <c r="DL170" s="166">
        <v>21000</v>
      </c>
      <c r="DM170" s="166">
        <v>208</v>
      </c>
      <c r="DN170" s="166">
        <v>1960</v>
      </c>
      <c r="DO170" s="166">
        <v>13400</v>
      </c>
      <c r="DP170" s="166">
        <v>8640</v>
      </c>
      <c r="DQ170" s="166">
        <v>119</v>
      </c>
      <c r="DR170" s="166" t="s">
        <v>392</v>
      </c>
      <c r="DS170" s="166" t="s">
        <v>392</v>
      </c>
      <c r="DT170" s="177" t="s">
        <v>392</v>
      </c>
      <c r="DU170" s="166">
        <v>604000</v>
      </c>
      <c r="DV170" s="166">
        <v>97200</v>
      </c>
      <c r="DW170" s="166" t="s">
        <v>392</v>
      </c>
      <c r="DX170" s="166">
        <v>50500</v>
      </c>
      <c r="DY170" s="20">
        <v>716</v>
      </c>
      <c r="DZ170" s="177" t="s">
        <v>392</v>
      </c>
      <c r="EA170" s="180" t="s">
        <v>392</v>
      </c>
      <c r="EB170" s="166">
        <v>5210</v>
      </c>
      <c r="EC170" s="166">
        <v>13600</v>
      </c>
      <c r="ED170" s="166" t="s">
        <v>392</v>
      </c>
      <c r="EE170" s="166" t="s">
        <v>392</v>
      </c>
      <c r="EF170" s="166" t="s">
        <v>392</v>
      </c>
      <c r="EG170" s="166" t="s">
        <v>392</v>
      </c>
      <c r="EH170" s="20" t="s">
        <v>392</v>
      </c>
      <c r="EI170" s="166" t="s">
        <v>392</v>
      </c>
      <c r="EJ170" s="166" t="s">
        <v>392</v>
      </c>
      <c r="EK170" s="166" t="s">
        <v>392</v>
      </c>
      <c r="EL170" s="166" t="s">
        <v>392</v>
      </c>
      <c r="EM170" s="166" t="s">
        <v>392</v>
      </c>
      <c r="EN170" s="166" t="s">
        <v>392</v>
      </c>
      <c r="EO170" s="177" t="s">
        <v>392</v>
      </c>
      <c r="EP170" s="177" t="s">
        <v>392</v>
      </c>
      <c r="EQ170" s="177" t="s">
        <v>392</v>
      </c>
      <c r="ER170" s="177" t="s">
        <v>392</v>
      </c>
      <c r="ES170" s="177" t="s">
        <v>392</v>
      </c>
      <c r="ET170" s="177" t="s">
        <v>392</v>
      </c>
      <c r="EU170" s="177">
        <v>144</v>
      </c>
      <c r="EV170" s="177">
        <v>444</v>
      </c>
      <c r="EW170" s="177">
        <v>2310</v>
      </c>
      <c r="EX170" s="177">
        <v>2770</v>
      </c>
    </row>
    <row r="171" spans="1:154" x14ac:dyDescent="0.2">
      <c r="A171" s="166" t="s">
        <v>722</v>
      </c>
      <c r="B171" s="167" t="s">
        <v>401</v>
      </c>
      <c r="C171" s="166">
        <v>665</v>
      </c>
      <c r="D171" s="166">
        <v>196</v>
      </c>
      <c r="E171" s="168">
        <v>21.6</v>
      </c>
      <c r="F171" s="181">
        <v>21.625</v>
      </c>
      <c r="G171" s="166" t="s">
        <v>392</v>
      </c>
      <c r="H171" s="166" t="s">
        <v>392</v>
      </c>
      <c r="I171" s="166" t="s">
        <v>392</v>
      </c>
      <c r="J171" s="168">
        <v>17.7</v>
      </c>
      <c r="K171" s="169">
        <v>17.625</v>
      </c>
      <c r="L171" s="169" t="s">
        <v>392</v>
      </c>
      <c r="M171" s="166" t="s">
        <v>392</v>
      </c>
      <c r="N171" s="166" t="s">
        <v>392</v>
      </c>
      <c r="O171" s="170">
        <v>2.83</v>
      </c>
      <c r="P171" s="169">
        <v>2.8125</v>
      </c>
      <c r="Q171" s="171">
        <v>1.4375</v>
      </c>
      <c r="R171" s="170">
        <v>4.5199999999999996</v>
      </c>
      <c r="S171" s="172">
        <v>4.5</v>
      </c>
      <c r="T171" s="166" t="s">
        <v>392</v>
      </c>
      <c r="U171" s="166" t="s">
        <v>392</v>
      </c>
      <c r="V171" s="166" t="s">
        <v>392</v>
      </c>
      <c r="W171" s="173">
        <v>5.12</v>
      </c>
      <c r="X171" s="174">
        <v>5.8125</v>
      </c>
      <c r="Y171" s="175">
        <v>2.625</v>
      </c>
      <c r="Z171" s="166" t="s">
        <v>392</v>
      </c>
      <c r="AA171" s="166" t="s">
        <v>392</v>
      </c>
      <c r="AB171" s="166" t="s">
        <v>392</v>
      </c>
      <c r="AC171" s="166" t="s">
        <v>392</v>
      </c>
      <c r="AD171" s="166" t="s">
        <v>392</v>
      </c>
      <c r="AE171" s="176">
        <v>1.95</v>
      </c>
      <c r="AF171" s="166" t="s">
        <v>392</v>
      </c>
      <c r="AG171" s="166" t="s">
        <v>392</v>
      </c>
      <c r="AH171" s="170">
        <v>4.03</v>
      </c>
      <c r="AI171" s="166" t="s">
        <v>392</v>
      </c>
      <c r="AJ171" s="166" t="s">
        <v>392</v>
      </c>
      <c r="AK171" s="166">
        <v>12400</v>
      </c>
      <c r="AL171" s="166">
        <v>1480</v>
      </c>
      <c r="AM171" s="166">
        <v>1150</v>
      </c>
      <c r="AN171" s="170">
        <v>7.98</v>
      </c>
      <c r="AO171" s="166">
        <v>4170</v>
      </c>
      <c r="AP171" s="166">
        <v>730</v>
      </c>
      <c r="AQ171" s="166">
        <v>472</v>
      </c>
      <c r="AR171" s="170">
        <v>4.62</v>
      </c>
      <c r="AS171" s="166" t="s">
        <v>392</v>
      </c>
      <c r="AT171" s="166" t="s">
        <v>392</v>
      </c>
      <c r="AU171" s="166" t="s">
        <v>392</v>
      </c>
      <c r="AV171" s="166">
        <v>1120</v>
      </c>
      <c r="AW171" s="166">
        <v>305000</v>
      </c>
      <c r="AX171" s="166" t="s">
        <v>392</v>
      </c>
      <c r="AY171" s="168">
        <v>75.599999999999994</v>
      </c>
      <c r="AZ171" s="177">
        <v>1510</v>
      </c>
      <c r="BA171" s="177" t="s">
        <v>392</v>
      </c>
      <c r="BB171" s="166" t="s">
        <v>392</v>
      </c>
      <c r="BC171" s="166">
        <v>287</v>
      </c>
      <c r="BD171" s="166">
        <v>739</v>
      </c>
      <c r="BE171" s="166" t="s">
        <v>392</v>
      </c>
      <c r="BF171" s="166" t="s">
        <v>392</v>
      </c>
      <c r="BG171" s="166" t="s">
        <v>392</v>
      </c>
      <c r="BH171" s="166" t="s">
        <v>392</v>
      </c>
      <c r="BI171" s="166" t="s">
        <v>392</v>
      </c>
      <c r="BJ171" s="166" t="s">
        <v>392</v>
      </c>
      <c r="BK171" s="166" t="s">
        <v>392</v>
      </c>
      <c r="BL171" s="166" t="s">
        <v>392</v>
      </c>
      <c r="BM171" s="166" t="s">
        <v>392</v>
      </c>
      <c r="BN171" s="166" t="s">
        <v>392</v>
      </c>
      <c r="BO171" s="166" t="s">
        <v>392</v>
      </c>
      <c r="BP171" s="166" t="s">
        <v>392</v>
      </c>
      <c r="BQ171" s="166" t="s">
        <v>392</v>
      </c>
      <c r="BR171" s="166" t="s">
        <v>392</v>
      </c>
      <c r="BS171" s="166" t="s">
        <v>392</v>
      </c>
      <c r="BT171" s="166" t="s">
        <v>392</v>
      </c>
      <c r="BU171" s="166" t="s">
        <v>392</v>
      </c>
      <c r="BV171" s="166">
        <v>5.57</v>
      </c>
      <c r="BW171" s="166">
        <v>17.100000000000001</v>
      </c>
      <c r="BX171" s="177">
        <v>89.3</v>
      </c>
      <c r="BY171" s="177">
        <v>107</v>
      </c>
      <c r="BZ171" s="166" t="s">
        <v>723</v>
      </c>
      <c r="CA171" s="166" t="s">
        <v>723</v>
      </c>
      <c r="CB171" s="166">
        <v>990</v>
      </c>
      <c r="CC171" s="177">
        <v>126000</v>
      </c>
      <c r="CD171" s="166">
        <v>549</v>
      </c>
      <c r="CE171" s="177">
        <v>549</v>
      </c>
      <c r="CF171" s="166" t="s">
        <v>392</v>
      </c>
      <c r="CG171" s="166" t="s">
        <v>392</v>
      </c>
      <c r="CH171" s="166" t="s">
        <v>392</v>
      </c>
      <c r="CI171" s="166">
        <v>450</v>
      </c>
      <c r="CJ171" s="177">
        <v>448</v>
      </c>
      <c r="CK171" s="169" t="s">
        <v>392</v>
      </c>
      <c r="CL171" s="166" t="s">
        <v>392</v>
      </c>
      <c r="CM171" s="166" t="s">
        <v>392</v>
      </c>
      <c r="CN171" s="168">
        <v>71.900000000000006</v>
      </c>
      <c r="CO171" s="177">
        <v>71.400000000000006</v>
      </c>
      <c r="CP171" s="177">
        <v>36.5</v>
      </c>
      <c r="CQ171" s="166">
        <v>115</v>
      </c>
      <c r="CR171" s="166">
        <v>114</v>
      </c>
      <c r="CS171" s="166" t="s">
        <v>392</v>
      </c>
      <c r="CT171" s="166" t="s">
        <v>392</v>
      </c>
      <c r="CU171" s="166" t="s">
        <v>392</v>
      </c>
      <c r="CV171" s="166">
        <v>130</v>
      </c>
      <c r="CW171" s="166">
        <v>148</v>
      </c>
      <c r="CX171" s="178">
        <v>66.7</v>
      </c>
      <c r="CY171" s="166" t="s">
        <v>392</v>
      </c>
      <c r="CZ171" s="166" t="s">
        <v>392</v>
      </c>
      <c r="DA171" s="166" t="s">
        <v>392</v>
      </c>
      <c r="DB171" s="166" t="s">
        <v>392</v>
      </c>
      <c r="DC171" s="166" t="s">
        <v>392</v>
      </c>
      <c r="DD171" s="176">
        <v>1.95</v>
      </c>
      <c r="DE171" s="177" t="s">
        <v>392</v>
      </c>
      <c r="DF171" s="166" t="s">
        <v>392</v>
      </c>
      <c r="DG171" s="170">
        <v>4.03</v>
      </c>
      <c r="DH171" s="166" t="s">
        <v>392</v>
      </c>
      <c r="DI171" s="177" t="s">
        <v>392</v>
      </c>
      <c r="DJ171" s="166">
        <v>5160</v>
      </c>
      <c r="DK171" s="166">
        <v>24300</v>
      </c>
      <c r="DL171" s="166">
        <v>18800</v>
      </c>
      <c r="DM171" s="166">
        <v>203</v>
      </c>
      <c r="DN171" s="166">
        <v>1740</v>
      </c>
      <c r="DO171" s="166">
        <v>12000</v>
      </c>
      <c r="DP171" s="166">
        <v>7730</v>
      </c>
      <c r="DQ171" s="166">
        <v>117</v>
      </c>
      <c r="DR171" s="166" t="s">
        <v>392</v>
      </c>
      <c r="DS171" s="166" t="s">
        <v>392</v>
      </c>
      <c r="DT171" s="177" t="s">
        <v>392</v>
      </c>
      <c r="DU171" s="166">
        <v>466000</v>
      </c>
      <c r="DV171" s="166">
        <v>81900</v>
      </c>
      <c r="DW171" s="166" t="s">
        <v>392</v>
      </c>
      <c r="DX171" s="166">
        <v>48800</v>
      </c>
      <c r="DY171" s="20">
        <v>629</v>
      </c>
      <c r="DZ171" s="177" t="s">
        <v>392</v>
      </c>
      <c r="EA171" s="180" t="s">
        <v>392</v>
      </c>
      <c r="EB171" s="166">
        <v>4700</v>
      </c>
      <c r="EC171" s="166">
        <v>12100</v>
      </c>
      <c r="ED171" s="166" t="s">
        <v>392</v>
      </c>
      <c r="EE171" s="166" t="s">
        <v>392</v>
      </c>
      <c r="EF171" s="166" t="s">
        <v>392</v>
      </c>
      <c r="EG171" s="166" t="s">
        <v>392</v>
      </c>
      <c r="EH171" s="20" t="s">
        <v>392</v>
      </c>
      <c r="EI171" s="166" t="s">
        <v>392</v>
      </c>
      <c r="EJ171" s="166" t="s">
        <v>392</v>
      </c>
      <c r="EK171" s="166" t="s">
        <v>392</v>
      </c>
      <c r="EL171" s="166" t="s">
        <v>392</v>
      </c>
      <c r="EM171" s="166" t="s">
        <v>392</v>
      </c>
      <c r="EN171" s="166" t="s">
        <v>392</v>
      </c>
      <c r="EO171" s="177" t="s">
        <v>392</v>
      </c>
      <c r="EP171" s="177" t="s">
        <v>392</v>
      </c>
      <c r="EQ171" s="177" t="s">
        <v>392</v>
      </c>
      <c r="ER171" s="177" t="s">
        <v>392</v>
      </c>
      <c r="ES171" s="177" t="s">
        <v>392</v>
      </c>
      <c r="ET171" s="177" t="s">
        <v>392</v>
      </c>
      <c r="EU171" s="177">
        <v>141</v>
      </c>
      <c r="EV171" s="177">
        <v>434</v>
      </c>
      <c r="EW171" s="177">
        <v>2270</v>
      </c>
      <c r="EX171" s="177">
        <v>2720</v>
      </c>
    </row>
    <row r="172" spans="1:154" x14ac:dyDescent="0.2">
      <c r="A172" s="166" t="s">
        <v>724</v>
      </c>
      <c r="B172" s="167" t="s">
        <v>401</v>
      </c>
      <c r="C172" s="166">
        <v>605</v>
      </c>
      <c r="D172" s="166">
        <v>178</v>
      </c>
      <c r="E172" s="168">
        <v>20.9</v>
      </c>
      <c r="F172" s="181">
        <v>20.875</v>
      </c>
      <c r="G172" s="166" t="s">
        <v>392</v>
      </c>
      <c r="H172" s="166" t="s">
        <v>392</v>
      </c>
      <c r="I172" s="166" t="s">
        <v>392</v>
      </c>
      <c r="J172" s="168">
        <v>17.399999999999999</v>
      </c>
      <c r="K172" s="169">
        <v>17.375</v>
      </c>
      <c r="L172" s="169" t="s">
        <v>392</v>
      </c>
      <c r="M172" s="166" t="s">
        <v>392</v>
      </c>
      <c r="N172" s="166" t="s">
        <v>392</v>
      </c>
      <c r="O172" s="170">
        <v>2.6</v>
      </c>
      <c r="P172" s="169">
        <v>2.625</v>
      </c>
      <c r="Q172" s="171">
        <v>1.3125</v>
      </c>
      <c r="R172" s="170">
        <v>4.16</v>
      </c>
      <c r="S172" s="172">
        <v>4.1875</v>
      </c>
      <c r="T172" s="166" t="s">
        <v>392</v>
      </c>
      <c r="U172" s="166" t="s">
        <v>392</v>
      </c>
      <c r="V172" s="166" t="s">
        <v>392</v>
      </c>
      <c r="W172" s="173">
        <v>4.76</v>
      </c>
      <c r="X172" s="174">
        <v>5.4375</v>
      </c>
      <c r="Y172" s="175">
        <v>2.5</v>
      </c>
      <c r="Z172" s="166" t="s">
        <v>392</v>
      </c>
      <c r="AA172" s="166" t="s">
        <v>392</v>
      </c>
      <c r="AB172" s="166" t="s">
        <v>392</v>
      </c>
      <c r="AC172" s="166" t="s">
        <v>392</v>
      </c>
      <c r="AD172" s="166" t="s">
        <v>392</v>
      </c>
      <c r="AE172" s="176">
        <v>2.09</v>
      </c>
      <c r="AF172" s="166" t="s">
        <v>392</v>
      </c>
      <c r="AG172" s="166" t="s">
        <v>392</v>
      </c>
      <c r="AH172" s="170">
        <v>4.3899999999999997</v>
      </c>
      <c r="AI172" s="166" t="s">
        <v>392</v>
      </c>
      <c r="AJ172" s="166" t="s">
        <v>392</v>
      </c>
      <c r="AK172" s="166">
        <v>10800</v>
      </c>
      <c r="AL172" s="166">
        <v>1320</v>
      </c>
      <c r="AM172" s="166">
        <v>1040</v>
      </c>
      <c r="AN172" s="170">
        <v>7.8</v>
      </c>
      <c r="AO172" s="166">
        <v>3680</v>
      </c>
      <c r="AP172" s="166">
        <v>652</v>
      </c>
      <c r="AQ172" s="166">
        <v>423</v>
      </c>
      <c r="AR172" s="170">
        <v>4.55</v>
      </c>
      <c r="AS172" s="166" t="s">
        <v>392</v>
      </c>
      <c r="AT172" s="166" t="s">
        <v>392</v>
      </c>
      <c r="AU172" s="166" t="s">
        <v>392</v>
      </c>
      <c r="AV172" s="166">
        <v>869</v>
      </c>
      <c r="AW172" s="166">
        <v>258000</v>
      </c>
      <c r="AX172" s="166" t="s">
        <v>392</v>
      </c>
      <c r="AY172" s="168">
        <v>72.8</v>
      </c>
      <c r="AZ172" s="177">
        <v>1320</v>
      </c>
      <c r="BA172" s="177" t="s">
        <v>392</v>
      </c>
      <c r="BB172" s="166" t="s">
        <v>392</v>
      </c>
      <c r="BC172" s="166">
        <v>258</v>
      </c>
      <c r="BD172" s="166">
        <v>657</v>
      </c>
      <c r="BE172" s="166" t="s">
        <v>392</v>
      </c>
      <c r="BF172" s="166" t="s">
        <v>392</v>
      </c>
      <c r="BG172" s="166" t="s">
        <v>392</v>
      </c>
      <c r="BH172" s="166" t="s">
        <v>392</v>
      </c>
      <c r="BI172" s="166" t="s">
        <v>392</v>
      </c>
      <c r="BJ172" s="166" t="s">
        <v>392</v>
      </c>
      <c r="BK172" s="166" t="s">
        <v>392</v>
      </c>
      <c r="BL172" s="166" t="s">
        <v>392</v>
      </c>
      <c r="BM172" s="166" t="s">
        <v>392</v>
      </c>
      <c r="BN172" s="166" t="s">
        <v>392</v>
      </c>
      <c r="BO172" s="166" t="s">
        <v>392</v>
      </c>
      <c r="BP172" s="166" t="s">
        <v>392</v>
      </c>
      <c r="BQ172" s="166" t="s">
        <v>392</v>
      </c>
      <c r="BR172" s="166" t="s">
        <v>392</v>
      </c>
      <c r="BS172" s="166" t="s">
        <v>392</v>
      </c>
      <c r="BT172" s="166" t="s">
        <v>392</v>
      </c>
      <c r="BU172" s="166" t="s">
        <v>392</v>
      </c>
      <c r="BV172" s="166">
        <v>5.44</v>
      </c>
      <c r="BW172" s="166">
        <v>16.7</v>
      </c>
      <c r="BX172" s="177">
        <v>87.6</v>
      </c>
      <c r="BY172" s="177">
        <v>105</v>
      </c>
      <c r="BZ172" s="166" t="s">
        <v>725</v>
      </c>
      <c r="CA172" s="166" t="s">
        <v>725</v>
      </c>
      <c r="CB172" s="166">
        <v>900</v>
      </c>
      <c r="CC172" s="177">
        <v>115000</v>
      </c>
      <c r="CD172" s="166">
        <v>531</v>
      </c>
      <c r="CE172" s="177">
        <v>530</v>
      </c>
      <c r="CF172" s="166" t="s">
        <v>392</v>
      </c>
      <c r="CG172" s="166" t="s">
        <v>392</v>
      </c>
      <c r="CH172" s="166" t="s">
        <v>392</v>
      </c>
      <c r="CI172" s="166">
        <v>442</v>
      </c>
      <c r="CJ172" s="177">
        <v>441</v>
      </c>
      <c r="CK172" s="169" t="s">
        <v>392</v>
      </c>
      <c r="CL172" s="166" t="s">
        <v>392</v>
      </c>
      <c r="CM172" s="166" t="s">
        <v>392</v>
      </c>
      <c r="CN172" s="168">
        <v>66</v>
      </c>
      <c r="CO172" s="177">
        <v>66.7</v>
      </c>
      <c r="CP172" s="177">
        <v>33.299999999999997</v>
      </c>
      <c r="CQ172" s="166">
        <v>106</v>
      </c>
      <c r="CR172" s="166">
        <v>106</v>
      </c>
      <c r="CS172" s="166" t="s">
        <v>392</v>
      </c>
      <c r="CT172" s="166" t="s">
        <v>392</v>
      </c>
      <c r="CU172" s="166" t="s">
        <v>392</v>
      </c>
      <c r="CV172" s="166">
        <v>121</v>
      </c>
      <c r="CW172" s="166">
        <v>138</v>
      </c>
      <c r="CX172" s="178">
        <v>63.5</v>
      </c>
      <c r="CY172" s="166" t="s">
        <v>392</v>
      </c>
      <c r="CZ172" s="166" t="s">
        <v>392</v>
      </c>
      <c r="DA172" s="166" t="s">
        <v>392</v>
      </c>
      <c r="DB172" s="166" t="s">
        <v>392</v>
      </c>
      <c r="DC172" s="166" t="s">
        <v>392</v>
      </c>
      <c r="DD172" s="176">
        <v>2.09</v>
      </c>
      <c r="DE172" s="177" t="s">
        <v>392</v>
      </c>
      <c r="DF172" s="166" t="s">
        <v>392</v>
      </c>
      <c r="DG172" s="170">
        <v>4.3899999999999997</v>
      </c>
      <c r="DH172" s="166" t="s">
        <v>392</v>
      </c>
      <c r="DI172" s="177" t="s">
        <v>392</v>
      </c>
      <c r="DJ172" s="166">
        <v>4500</v>
      </c>
      <c r="DK172" s="166">
        <v>21600</v>
      </c>
      <c r="DL172" s="166">
        <v>17000</v>
      </c>
      <c r="DM172" s="166">
        <v>198</v>
      </c>
      <c r="DN172" s="166">
        <v>1530</v>
      </c>
      <c r="DO172" s="166">
        <v>10700</v>
      </c>
      <c r="DP172" s="166">
        <v>6930</v>
      </c>
      <c r="DQ172" s="166">
        <v>116</v>
      </c>
      <c r="DR172" s="166" t="s">
        <v>392</v>
      </c>
      <c r="DS172" s="166" t="s">
        <v>392</v>
      </c>
      <c r="DT172" s="177" t="s">
        <v>392</v>
      </c>
      <c r="DU172" s="166">
        <v>362000</v>
      </c>
      <c r="DV172" s="166">
        <v>69300</v>
      </c>
      <c r="DW172" s="166" t="s">
        <v>392</v>
      </c>
      <c r="DX172" s="166">
        <v>47000</v>
      </c>
      <c r="DY172" s="20">
        <v>549</v>
      </c>
      <c r="DZ172" s="177" t="s">
        <v>392</v>
      </c>
      <c r="EA172" s="180" t="s">
        <v>392</v>
      </c>
      <c r="EB172" s="166">
        <v>4230</v>
      </c>
      <c r="EC172" s="166">
        <v>10800</v>
      </c>
      <c r="ED172" s="166" t="s">
        <v>392</v>
      </c>
      <c r="EE172" s="166" t="s">
        <v>392</v>
      </c>
      <c r="EF172" s="166" t="s">
        <v>392</v>
      </c>
      <c r="EG172" s="166" t="s">
        <v>392</v>
      </c>
      <c r="EH172" s="20" t="s">
        <v>392</v>
      </c>
      <c r="EI172" s="166" t="s">
        <v>392</v>
      </c>
      <c r="EJ172" s="166" t="s">
        <v>392</v>
      </c>
      <c r="EK172" s="166" t="s">
        <v>392</v>
      </c>
      <c r="EL172" s="166" t="s">
        <v>392</v>
      </c>
      <c r="EM172" s="166" t="s">
        <v>392</v>
      </c>
      <c r="EN172" s="166" t="s">
        <v>392</v>
      </c>
      <c r="EO172" s="177" t="s">
        <v>392</v>
      </c>
      <c r="EP172" s="177" t="s">
        <v>392</v>
      </c>
      <c r="EQ172" s="177" t="s">
        <v>392</v>
      </c>
      <c r="ER172" s="177" t="s">
        <v>392</v>
      </c>
      <c r="ES172" s="177" t="s">
        <v>392</v>
      </c>
      <c r="ET172" s="177" t="s">
        <v>392</v>
      </c>
      <c r="EU172" s="177">
        <v>138</v>
      </c>
      <c r="EV172" s="177">
        <v>424</v>
      </c>
      <c r="EW172" s="177">
        <v>2230</v>
      </c>
      <c r="EX172" s="177">
        <v>2670</v>
      </c>
    </row>
    <row r="173" spans="1:154" x14ac:dyDescent="0.2">
      <c r="A173" s="166" t="s">
        <v>726</v>
      </c>
      <c r="B173" s="167" t="s">
        <v>401</v>
      </c>
      <c r="C173" s="166">
        <v>550</v>
      </c>
      <c r="D173" s="166">
        <v>162</v>
      </c>
      <c r="E173" s="168">
        <v>20.2</v>
      </c>
      <c r="F173" s="181">
        <v>20.25</v>
      </c>
      <c r="G173" s="166" t="s">
        <v>392</v>
      </c>
      <c r="H173" s="166" t="s">
        <v>392</v>
      </c>
      <c r="I173" s="166" t="s">
        <v>392</v>
      </c>
      <c r="J173" s="168">
        <v>17.2</v>
      </c>
      <c r="K173" s="169">
        <v>17.25</v>
      </c>
      <c r="L173" s="169" t="s">
        <v>392</v>
      </c>
      <c r="M173" s="166" t="s">
        <v>392</v>
      </c>
      <c r="N173" s="166" t="s">
        <v>392</v>
      </c>
      <c r="O173" s="170">
        <v>2.38</v>
      </c>
      <c r="P173" s="169">
        <v>2.375</v>
      </c>
      <c r="Q173" s="171">
        <v>1.1875</v>
      </c>
      <c r="R173" s="170">
        <v>3.82</v>
      </c>
      <c r="S173" s="172">
        <v>3.8125</v>
      </c>
      <c r="T173" s="166" t="s">
        <v>392</v>
      </c>
      <c r="U173" s="166" t="s">
        <v>392</v>
      </c>
      <c r="V173" s="166" t="s">
        <v>392</v>
      </c>
      <c r="W173" s="173">
        <v>4.42</v>
      </c>
      <c r="X173" s="174">
        <v>5.125</v>
      </c>
      <c r="Y173" s="175">
        <v>2.375</v>
      </c>
      <c r="Z173" s="166" t="s">
        <v>392</v>
      </c>
      <c r="AA173" s="166" t="s">
        <v>392</v>
      </c>
      <c r="AB173" s="166" t="s">
        <v>392</v>
      </c>
      <c r="AC173" s="166" t="s">
        <v>392</v>
      </c>
      <c r="AD173" s="166" t="s">
        <v>392</v>
      </c>
      <c r="AE173" s="176">
        <v>2.25</v>
      </c>
      <c r="AF173" s="166" t="s">
        <v>392</v>
      </c>
      <c r="AG173" s="166" t="s">
        <v>392</v>
      </c>
      <c r="AH173" s="170">
        <v>4.79</v>
      </c>
      <c r="AI173" s="166" t="s">
        <v>392</v>
      </c>
      <c r="AJ173" s="166" t="s">
        <v>392</v>
      </c>
      <c r="AK173" s="166">
        <v>9430</v>
      </c>
      <c r="AL173" s="166">
        <v>1180</v>
      </c>
      <c r="AM173" s="166">
        <v>931</v>
      </c>
      <c r="AN173" s="170">
        <v>7.63</v>
      </c>
      <c r="AO173" s="166">
        <v>3250</v>
      </c>
      <c r="AP173" s="166">
        <v>583</v>
      </c>
      <c r="AQ173" s="166">
        <v>378</v>
      </c>
      <c r="AR173" s="170">
        <v>4.49</v>
      </c>
      <c r="AS173" s="166" t="s">
        <v>392</v>
      </c>
      <c r="AT173" s="166" t="s">
        <v>392</v>
      </c>
      <c r="AU173" s="166" t="s">
        <v>392</v>
      </c>
      <c r="AV173" s="166">
        <v>669</v>
      </c>
      <c r="AW173" s="166">
        <v>219000</v>
      </c>
      <c r="AX173" s="166" t="s">
        <v>392</v>
      </c>
      <c r="AY173" s="168">
        <v>70.400000000000006</v>
      </c>
      <c r="AZ173" s="177">
        <v>1160</v>
      </c>
      <c r="BA173" s="177" t="s">
        <v>392</v>
      </c>
      <c r="BB173" s="166" t="s">
        <v>392</v>
      </c>
      <c r="BC173" s="166">
        <v>232</v>
      </c>
      <c r="BD173" s="166">
        <v>585</v>
      </c>
      <c r="BE173" s="166" t="s">
        <v>392</v>
      </c>
      <c r="BF173" s="166" t="s">
        <v>392</v>
      </c>
      <c r="BG173" s="166" t="s">
        <v>392</v>
      </c>
      <c r="BH173" s="166" t="s">
        <v>392</v>
      </c>
      <c r="BI173" s="166" t="s">
        <v>392</v>
      </c>
      <c r="BJ173" s="166" t="s">
        <v>392</v>
      </c>
      <c r="BK173" s="166" t="s">
        <v>392</v>
      </c>
      <c r="BL173" s="166" t="s">
        <v>392</v>
      </c>
      <c r="BM173" s="166" t="s">
        <v>392</v>
      </c>
      <c r="BN173" s="166" t="s">
        <v>392</v>
      </c>
      <c r="BO173" s="166" t="s">
        <v>392</v>
      </c>
      <c r="BP173" s="166" t="s">
        <v>392</v>
      </c>
      <c r="BQ173" s="166" t="s">
        <v>392</v>
      </c>
      <c r="BR173" s="166" t="s">
        <v>392</v>
      </c>
      <c r="BS173" s="166" t="s">
        <v>392</v>
      </c>
      <c r="BT173" s="166" t="s">
        <v>392</v>
      </c>
      <c r="BU173" s="166" t="s">
        <v>392</v>
      </c>
      <c r="BV173" s="166">
        <v>5.35</v>
      </c>
      <c r="BW173" s="166">
        <v>16.399999999999999</v>
      </c>
      <c r="BX173" s="177">
        <v>85.8</v>
      </c>
      <c r="BY173" s="177">
        <v>103</v>
      </c>
      <c r="BZ173" s="166" t="s">
        <v>727</v>
      </c>
      <c r="CA173" s="166" t="s">
        <v>727</v>
      </c>
      <c r="CB173" s="166">
        <v>818</v>
      </c>
      <c r="CC173" s="177">
        <v>105000</v>
      </c>
      <c r="CD173" s="166">
        <v>513</v>
      </c>
      <c r="CE173" s="177">
        <v>514</v>
      </c>
      <c r="CF173" s="166" t="s">
        <v>392</v>
      </c>
      <c r="CG173" s="166" t="s">
        <v>392</v>
      </c>
      <c r="CH173" s="166" t="s">
        <v>392</v>
      </c>
      <c r="CI173" s="166">
        <v>437</v>
      </c>
      <c r="CJ173" s="177">
        <v>438</v>
      </c>
      <c r="CK173" s="169" t="s">
        <v>392</v>
      </c>
      <c r="CL173" s="166" t="s">
        <v>392</v>
      </c>
      <c r="CM173" s="166" t="s">
        <v>392</v>
      </c>
      <c r="CN173" s="168">
        <v>60.5</v>
      </c>
      <c r="CO173" s="177">
        <v>60.3</v>
      </c>
      <c r="CP173" s="177">
        <v>30.2</v>
      </c>
      <c r="CQ173" s="168">
        <v>97</v>
      </c>
      <c r="CR173" s="168">
        <v>96.8</v>
      </c>
      <c r="CS173" s="166" t="s">
        <v>392</v>
      </c>
      <c r="CT173" s="166" t="s">
        <v>392</v>
      </c>
      <c r="CU173" s="166" t="s">
        <v>392</v>
      </c>
      <c r="CV173" s="166">
        <v>112</v>
      </c>
      <c r="CW173" s="166">
        <v>130</v>
      </c>
      <c r="CX173" s="178">
        <v>60.3</v>
      </c>
      <c r="CY173" s="166" t="s">
        <v>392</v>
      </c>
      <c r="CZ173" s="166" t="s">
        <v>392</v>
      </c>
      <c r="DA173" s="166" t="s">
        <v>392</v>
      </c>
      <c r="DB173" s="166" t="s">
        <v>392</v>
      </c>
      <c r="DC173" s="166" t="s">
        <v>392</v>
      </c>
      <c r="DD173" s="176">
        <v>2.25</v>
      </c>
      <c r="DE173" s="177" t="s">
        <v>392</v>
      </c>
      <c r="DF173" s="166" t="s">
        <v>392</v>
      </c>
      <c r="DG173" s="170">
        <v>4.79</v>
      </c>
      <c r="DH173" s="166" t="s">
        <v>392</v>
      </c>
      <c r="DI173" s="177" t="s">
        <v>392</v>
      </c>
      <c r="DJ173" s="166">
        <v>3930</v>
      </c>
      <c r="DK173" s="166">
        <v>19300</v>
      </c>
      <c r="DL173" s="166">
        <v>15300</v>
      </c>
      <c r="DM173" s="166">
        <v>194</v>
      </c>
      <c r="DN173" s="166">
        <v>1350</v>
      </c>
      <c r="DO173" s="166">
        <v>9550</v>
      </c>
      <c r="DP173" s="166">
        <v>6190</v>
      </c>
      <c r="DQ173" s="166">
        <v>114</v>
      </c>
      <c r="DR173" s="166" t="s">
        <v>392</v>
      </c>
      <c r="DS173" s="166" t="s">
        <v>392</v>
      </c>
      <c r="DT173" s="177" t="s">
        <v>392</v>
      </c>
      <c r="DU173" s="166">
        <v>278000</v>
      </c>
      <c r="DV173" s="166">
        <v>58800</v>
      </c>
      <c r="DW173" s="166" t="s">
        <v>392</v>
      </c>
      <c r="DX173" s="166">
        <v>45400</v>
      </c>
      <c r="DY173" s="20">
        <v>483</v>
      </c>
      <c r="DZ173" s="177" t="s">
        <v>392</v>
      </c>
      <c r="EA173" s="180" t="s">
        <v>392</v>
      </c>
      <c r="EB173" s="166">
        <v>3800</v>
      </c>
      <c r="EC173" s="166">
        <v>9590</v>
      </c>
      <c r="ED173" s="166" t="s">
        <v>392</v>
      </c>
      <c r="EE173" s="166" t="s">
        <v>392</v>
      </c>
      <c r="EF173" s="166" t="s">
        <v>392</v>
      </c>
      <c r="EG173" s="166" t="s">
        <v>392</v>
      </c>
      <c r="EH173" s="20" t="s">
        <v>392</v>
      </c>
      <c r="EI173" s="166" t="s">
        <v>392</v>
      </c>
      <c r="EJ173" s="166" t="s">
        <v>392</v>
      </c>
      <c r="EK173" s="166" t="s">
        <v>392</v>
      </c>
      <c r="EL173" s="166" t="s">
        <v>392</v>
      </c>
      <c r="EM173" s="166" t="s">
        <v>392</v>
      </c>
      <c r="EN173" s="166" t="s">
        <v>392</v>
      </c>
      <c r="EO173" s="177" t="s">
        <v>392</v>
      </c>
      <c r="EP173" s="177" t="s">
        <v>392</v>
      </c>
      <c r="EQ173" s="177" t="s">
        <v>392</v>
      </c>
      <c r="ER173" s="177" t="s">
        <v>392</v>
      </c>
      <c r="ES173" s="177" t="s">
        <v>392</v>
      </c>
      <c r="ET173" s="177" t="s">
        <v>392</v>
      </c>
      <c r="EU173" s="177">
        <v>136</v>
      </c>
      <c r="EV173" s="177">
        <v>417</v>
      </c>
      <c r="EW173" s="177">
        <v>2180</v>
      </c>
      <c r="EX173" s="177">
        <v>2620</v>
      </c>
    </row>
    <row r="174" spans="1:154" x14ac:dyDescent="0.2">
      <c r="A174" s="166" t="s">
        <v>728</v>
      </c>
      <c r="B174" s="167" t="s">
        <v>401</v>
      </c>
      <c r="C174" s="166">
        <v>500</v>
      </c>
      <c r="D174" s="166">
        <v>147</v>
      </c>
      <c r="E174" s="168">
        <v>19.600000000000001</v>
      </c>
      <c r="F174" s="181">
        <v>19.625</v>
      </c>
      <c r="G174" s="166" t="s">
        <v>392</v>
      </c>
      <c r="H174" s="166" t="s">
        <v>392</v>
      </c>
      <c r="I174" s="166" t="s">
        <v>392</v>
      </c>
      <c r="J174" s="168">
        <v>17</v>
      </c>
      <c r="K174" s="169">
        <v>17</v>
      </c>
      <c r="L174" s="169" t="s">
        <v>392</v>
      </c>
      <c r="M174" s="166" t="s">
        <v>392</v>
      </c>
      <c r="N174" s="166" t="s">
        <v>392</v>
      </c>
      <c r="O174" s="170">
        <v>2.19</v>
      </c>
      <c r="P174" s="169">
        <v>2.1875</v>
      </c>
      <c r="Q174" s="171">
        <v>1.125</v>
      </c>
      <c r="R174" s="170">
        <v>3.5</v>
      </c>
      <c r="S174" s="172">
        <v>3.5</v>
      </c>
      <c r="T174" s="166" t="s">
        <v>392</v>
      </c>
      <c r="U174" s="166" t="s">
        <v>392</v>
      </c>
      <c r="V174" s="166" t="s">
        <v>392</v>
      </c>
      <c r="W174" s="173">
        <v>4.0999999999999996</v>
      </c>
      <c r="X174" s="174">
        <v>4.8125</v>
      </c>
      <c r="Y174" s="175">
        <v>2.3125</v>
      </c>
      <c r="Z174" s="166" t="s">
        <v>392</v>
      </c>
      <c r="AA174" s="166" t="s">
        <v>392</v>
      </c>
      <c r="AB174" s="166" t="s">
        <v>392</v>
      </c>
      <c r="AC174" s="166" t="s">
        <v>392</v>
      </c>
      <c r="AD174" s="166" t="s">
        <v>392</v>
      </c>
      <c r="AE174" s="176">
        <v>2.4300000000000002</v>
      </c>
      <c r="AF174" s="166" t="s">
        <v>392</v>
      </c>
      <c r="AG174" s="166" t="s">
        <v>392</v>
      </c>
      <c r="AH174" s="170">
        <v>5.21</v>
      </c>
      <c r="AI174" s="166" t="s">
        <v>392</v>
      </c>
      <c r="AJ174" s="166" t="s">
        <v>392</v>
      </c>
      <c r="AK174" s="166">
        <v>8210</v>
      </c>
      <c r="AL174" s="166">
        <v>1050</v>
      </c>
      <c r="AM174" s="166">
        <v>838</v>
      </c>
      <c r="AN174" s="170">
        <v>7.48</v>
      </c>
      <c r="AO174" s="166">
        <v>2880</v>
      </c>
      <c r="AP174" s="166">
        <v>522</v>
      </c>
      <c r="AQ174" s="166">
        <v>339</v>
      </c>
      <c r="AR174" s="170">
        <v>4.43</v>
      </c>
      <c r="AS174" s="166" t="s">
        <v>392</v>
      </c>
      <c r="AT174" s="166" t="s">
        <v>392</v>
      </c>
      <c r="AU174" s="166" t="s">
        <v>392</v>
      </c>
      <c r="AV174" s="166">
        <v>514</v>
      </c>
      <c r="AW174" s="166">
        <v>187000</v>
      </c>
      <c r="AX174" s="166" t="s">
        <v>392</v>
      </c>
      <c r="AY174" s="168">
        <v>68.400000000000006</v>
      </c>
      <c r="AZ174" s="177">
        <v>1020</v>
      </c>
      <c r="BA174" s="177" t="s">
        <v>392</v>
      </c>
      <c r="BB174" s="166" t="s">
        <v>392</v>
      </c>
      <c r="BC174" s="166">
        <v>209</v>
      </c>
      <c r="BD174" s="166">
        <v>522</v>
      </c>
      <c r="BE174" s="166" t="s">
        <v>392</v>
      </c>
      <c r="BF174" s="166" t="s">
        <v>392</v>
      </c>
      <c r="BG174" s="166" t="s">
        <v>392</v>
      </c>
      <c r="BH174" s="166" t="s">
        <v>392</v>
      </c>
      <c r="BI174" s="166" t="s">
        <v>392</v>
      </c>
      <c r="BJ174" s="166" t="s">
        <v>392</v>
      </c>
      <c r="BK174" s="166" t="s">
        <v>392</v>
      </c>
      <c r="BL174" s="166" t="s">
        <v>392</v>
      </c>
      <c r="BM174" s="166" t="s">
        <v>392</v>
      </c>
      <c r="BN174" s="166" t="s">
        <v>392</v>
      </c>
      <c r="BO174" s="166" t="s">
        <v>392</v>
      </c>
      <c r="BP174" s="166" t="s">
        <v>392</v>
      </c>
      <c r="BQ174" s="166" t="s">
        <v>392</v>
      </c>
      <c r="BR174" s="166" t="s">
        <v>392</v>
      </c>
      <c r="BS174" s="166" t="s">
        <v>392</v>
      </c>
      <c r="BT174" s="166" t="s">
        <v>392</v>
      </c>
      <c r="BU174" s="166" t="s">
        <v>392</v>
      </c>
      <c r="BV174" s="166">
        <v>5.26</v>
      </c>
      <c r="BW174" s="166">
        <v>16.100000000000001</v>
      </c>
      <c r="BX174" s="168">
        <v>85</v>
      </c>
      <c r="BY174" s="177">
        <v>102</v>
      </c>
      <c r="BZ174" s="166" t="s">
        <v>729</v>
      </c>
      <c r="CA174" s="166" t="s">
        <v>729</v>
      </c>
      <c r="CB174" s="166">
        <v>744</v>
      </c>
      <c r="CC174" s="177">
        <v>94800</v>
      </c>
      <c r="CD174" s="166">
        <v>498</v>
      </c>
      <c r="CE174" s="177">
        <v>498</v>
      </c>
      <c r="CF174" s="166" t="s">
        <v>392</v>
      </c>
      <c r="CG174" s="166" t="s">
        <v>392</v>
      </c>
      <c r="CH174" s="166" t="s">
        <v>392</v>
      </c>
      <c r="CI174" s="166">
        <v>432</v>
      </c>
      <c r="CJ174" s="177">
        <v>432</v>
      </c>
      <c r="CK174" s="169" t="s">
        <v>392</v>
      </c>
      <c r="CL174" s="166" t="s">
        <v>392</v>
      </c>
      <c r="CM174" s="166" t="s">
        <v>392</v>
      </c>
      <c r="CN174" s="168">
        <v>55.6</v>
      </c>
      <c r="CO174" s="177">
        <v>55.6</v>
      </c>
      <c r="CP174" s="177">
        <v>28.6</v>
      </c>
      <c r="CQ174" s="168">
        <v>88.9</v>
      </c>
      <c r="CR174" s="168">
        <v>88.9</v>
      </c>
      <c r="CS174" s="166" t="s">
        <v>392</v>
      </c>
      <c r="CT174" s="166" t="s">
        <v>392</v>
      </c>
      <c r="CU174" s="166" t="s">
        <v>392</v>
      </c>
      <c r="CV174" s="166">
        <v>104</v>
      </c>
      <c r="CW174" s="166">
        <v>122</v>
      </c>
      <c r="CX174" s="178">
        <v>58.7</v>
      </c>
      <c r="CY174" s="166" t="s">
        <v>392</v>
      </c>
      <c r="CZ174" s="166" t="s">
        <v>392</v>
      </c>
      <c r="DA174" s="166" t="s">
        <v>392</v>
      </c>
      <c r="DB174" s="166" t="s">
        <v>392</v>
      </c>
      <c r="DC174" s="166" t="s">
        <v>392</v>
      </c>
      <c r="DD174" s="176">
        <v>2.4300000000000002</v>
      </c>
      <c r="DE174" s="177" t="s">
        <v>392</v>
      </c>
      <c r="DF174" s="166" t="s">
        <v>392</v>
      </c>
      <c r="DG174" s="170">
        <v>5.21</v>
      </c>
      <c r="DH174" s="166" t="s">
        <v>392</v>
      </c>
      <c r="DI174" s="177" t="s">
        <v>392</v>
      </c>
      <c r="DJ174" s="166">
        <v>3420</v>
      </c>
      <c r="DK174" s="166">
        <v>17200</v>
      </c>
      <c r="DL174" s="166">
        <v>13700</v>
      </c>
      <c r="DM174" s="166">
        <v>190</v>
      </c>
      <c r="DN174" s="166">
        <v>1200</v>
      </c>
      <c r="DO174" s="166">
        <v>8550</v>
      </c>
      <c r="DP174" s="166">
        <v>5560</v>
      </c>
      <c r="DQ174" s="166">
        <v>113</v>
      </c>
      <c r="DR174" s="166" t="s">
        <v>392</v>
      </c>
      <c r="DS174" s="166" t="s">
        <v>392</v>
      </c>
      <c r="DT174" s="177" t="s">
        <v>392</v>
      </c>
      <c r="DU174" s="166">
        <v>214000</v>
      </c>
      <c r="DV174" s="166">
        <v>50200</v>
      </c>
      <c r="DW174" s="166" t="s">
        <v>392</v>
      </c>
      <c r="DX174" s="166">
        <v>44100</v>
      </c>
      <c r="DY174" s="20">
        <v>425</v>
      </c>
      <c r="DZ174" s="177" t="s">
        <v>392</v>
      </c>
      <c r="EA174" s="180" t="s">
        <v>392</v>
      </c>
      <c r="EB174" s="166">
        <v>3420</v>
      </c>
      <c r="EC174" s="166">
        <v>8550</v>
      </c>
      <c r="ED174" s="166" t="s">
        <v>392</v>
      </c>
      <c r="EE174" s="166" t="s">
        <v>392</v>
      </c>
      <c r="EF174" s="166" t="s">
        <v>392</v>
      </c>
      <c r="EG174" s="166" t="s">
        <v>392</v>
      </c>
      <c r="EH174" s="20" t="s">
        <v>392</v>
      </c>
      <c r="EI174" s="166" t="s">
        <v>392</v>
      </c>
      <c r="EJ174" s="166" t="s">
        <v>392</v>
      </c>
      <c r="EK174" s="166" t="s">
        <v>392</v>
      </c>
      <c r="EL174" s="166" t="s">
        <v>392</v>
      </c>
      <c r="EM174" s="166" t="s">
        <v>392</v>
      </c>
      <c r="EN174" s="166" t="s">
        <v>392</v>
      </c>
      <c r="EO174" s="177" t="s">
        <v>392</v>
      </c>
      <c r="EP174" s="177" t="s">
        <v>392</v>
      </c>
      <c r="EQ174" s="177" t="s">
        <v>392</v>
      </c>
      <c r="ER174" s="177" t="s">
        <v>392</v>
      </c>
      <c r="ES174" s="177" t="s">
        <v>392</v>
      </c>
      <c r="ET174" s="177" t="s">
        <v>392</v>
      </c>
      <c r="EU174" s="177">
        <v>134</v>
      </c>
      <c r="EV174" s="177">
        <v>409</v>
      </c>
      <c r="EW174" s="177">
        <v>2160</v>
      </c>
      <c r="EX174" s="177">
        <v>2590</v>
      </c>
    </row>
    <row r="175" spans="1:154" x14ac:dyDescent="0.2">
      <c r="A175" s="166" t="s">
        <v>730</v>
      </c>
      <c r="B175" s="167" t="s">
        <v>401</v>
      </c>
      <c r="C175" s="166">
        <v>455</v>
      </c>
      <c r="D175" s="166">
        <v>134</v>
      </c>
      <c r="E175" s="168">
        <v>19</v>
      </c>
      <c r="F175" s="181">
        <v>19</v>
      </c>
      <c r="G175" s="166" t="s">
        <v>392</v>
      </c>
      <c r="H175" s="166" t="s">
        <v>392</v>
      </c>
      <c r="I175" s="166" t="s">
        <v>392</v>
      </c>
      <c r="J175" s="168">
        <v>16.8</v>
      </c>
      <c r="K175" s="169">
        <v>16.875</v>
      </c>
      <c r="L175" s="169" t="s">
        <v>392</v>
      </c>
      <c r="M175" s="166" t="s">
        <v>392</v>
      </c>
      <c r="N175" s="166" t="s">
        <v>392</v>
      </c>
      <c r="O175" s="170">
        <v>2.02</v>
      </c>
      <c r="P175" s="169">
        <v>2</v>
      </c>
      <c r="Q175" s="171">
        <v>1</v>
      </c>
      <c r="R175" s="170">
        <v>3.21</v>
      </c>
      <c r="S175" s="172">
        <v>3.1875</v>
      </c>
      <c r="T175" s="166" t="s">
        <v>392</v>
      </c>
      <c r="U175" s="166" t="s">
        <v>392</v>
      </c>
      <c r="V175" s="166" t="s">
        <v>392</v>
      </c>
      <c r="W175" s="173">
        <v>3.81</v>
      </c>
      <c r="X175" s="174">
        <v>4.5</v>
      </c>
      <c r="Y175" s="175">
        <v>2.25</v>
      </c>
      <c r="Z175" s="166" t="s">
        <v>392</v>
      </c>
      <c r="AA175" s="166" t="s">
        <v>392</v>
      </c>
      <c r="AB175" s="166" t="s">
        <v>392</v>
      </c>
      <c r="AC175" s="166" t="s">
        <v>392</v>
      </c>
      <c r="AD175" s="166" t="s">
        <v>392</v>
      </c>
      <c r="AE175" s="176">
        <v>2.62</v>
      </c>
      <c r="AF175" s="166" t="s">
        <v>392</v>
      </c>
      <c r="AG175" s="166" t="s">
        <v>392</v>
      </c>
      <c r="AH175" s="170">
        <v>5.66</v>
      </c>
      <c r="AI175" s="166" t="s">
        <v>392</v>
      </c>
      <c r="AJ175" s="166" t="s">
        <v>392</v>
      </c>
      <c r="AK175" s="166">
        <v>7190</v>
      </c>
      <c r="AL175" s="166">
        <v>936</v>
      </c>
      <c r="AM175" s="166">
        <v>756</v>
      </c>
      <c r="AN175" s="170">
        <v>7.33</v>
      </c>
      <c r="AO175" s="166">
        <v>2560</v>
      </c>
      <c r="AP175" s="166">
        <v>468</v>
      </c>
      <c r="AQ175" s="166">
        <v>304</v>
      </c>
      <c r="AR175" s="170">
        <v>4.38</v>
      </c>
      <c r="AS175" s="166" t="s">
        <v>392</v>
      </c>
      <c r="AT175" s="166" t="s">
        <v>392</v>
      </c>
      <c r="AU175" s="166" t="s">
        <v>392</v>
      </c>
      <c r="AV175" s="166">
        <v>395</v>
      </c>
      <c r="AW175" s="166">
        <v>160000</v>
      </c>
      <c r="AX175" s="166" t="s">
        <v>392</v>
      </c>
      <c r="AY175" s="168">
        <v>66.3</v>
      </c>
      <c r="AZ175" s="177">
        <v>894</v>
      </c>
      <c r="BA175" s="177" t="s">
        <v>392</v>
      </c>
      <c r="BB175" s="166" t="s">
        <v>392</v>
      </c>
      <c r="BC175" s="166">
        <v>187</v>
      </c>
      <c r="BD175" s="166">
        <v>466</v>
      </c>
      <c r="BE175" s="166" t="s">
        <v>392</v>
      </c>
      <c r="BF175" s="166" t="s">
        <v>392</v>
      </c>
      <c r="BG175" s="166" t="s">
        <v>392</v>
      </c>
      <c r="BH175" s="166" t="s">
        <v>392</v>
      </c>
      <c r="BI175" s="166" t="s">
        <v>392</v>
      </c>
      <c r="BJ175" s="166" t="s">
        <v>392</v>
      </c>
      <c r="BK175" s="166" t="s">
        <v>392</v>
      </c>
      <c r="BL175" s="166" t="s">
        <v>392</v>
      </c>
      <c r="BM175" s="166" t="s">
        <v>392</v>
      </c>
      <c r="BN175" s="166" t="s">
        <v>392</v>
      </c>
      <c r="BO175" s="166" t="s">
        <v>392</v>
      </c>
      <c r="BP175" s="166" t="s">
        <v>392</v>
      </c>
      <c r="BQ175" s="166" t="s">
        <v>392</v>
      </c>
      <c r="BR175" s="166" t="s">
        <v>392</v>
      </c>
      <c r="BS175" s="166" t="s">
        <v>392</v>
      </c>
      <c r="BT175" s="166" t="s">
        <v>392</v>
      </c>
      <c r="BU175" s="166" t="s">
        <v>392</v>
      </c>
      <c r="BV175" s="166">
        <v>5.17</v>
      </c>
      <c r="BW175" s="166">
        <v>15.8</v>
      </c>
      <c r="BX175" s="177">
        <v>83.2</v>
      </c>
      <c r="BY175" s="177">
        <v>100</v>
      </c>
      <c r="BZ175" s="166" t="s">
        <v>731</v>
      </c>
      <c r="CA175" s="166" t="s">
        <v>731</v>
      </c>
      <c r="CB175" s="166">
        <v>677</v>
      </c>
      <c r="CC175" s="177">
        <v>86500</v>
      </c>
      <c r="CD175" s="166">
        <v>483</v>
      </c>
      <c r="CE175" s="177">
        <v>483</v>
      </c>
      <c r="CF175" s="166" t="s">
        <v>392</v>
      </c>
      <c r="CG175" s="166" t="s">
        <v>392</v>
      </c>
      <c r="CH175" s="166" t="s">
        <v>392</v>
      </c>
      <c r="CI175" s="166">
        <v>427</v>
      </c>
      <c r="CJ175" s="177">
        <v>429</v>
      </c>
      <c r="CK175" s="169" t="s">
        <v>392</v>
      </c>
      <c r="CL175" s="166" t="s">
        <v>392</v>
      </c>
      <c r="CM175" s="166" t="s">
        <v>392</v>
      </c>
      <c r="CN175" s="168">
        <v>51.3</v>
      </c>
      <c r="CO175" s="177">
        <v>50.8</v>
      </c>
      <c r="CP175" s="177">
        <v>25.4</v>
      </c>
      <c r="CQ175" s="168">
        <v>81.5</v>
      </c>
      <c r="CR175" s="168">
        <v>81</v>
      </c>
      <c r="CS175" s="166" t="s">
        <v>392</v>
      </c>
      <c r="CT175" s="166" t="s">
        <v>392</v>
      </c>
      <c r="CU175" s="166" t="s">
        <v>392</v>
      </c>
      <c r="CV175" s="168">
        <v>96.8</v>
      </c>
      <c r="CW175" s="166">
        <v>114</v>
      </c>
      <c r="CX175" s="178">
        <v>57.2</v>
      </c>
      <c r="CY175" s="166" t="s">
        <v>392</v>
      </c>
      <c r="CZ175" s="166" t="s">
        <v>392</v>
      </c>
      <c r="DA175" s="166" t="s">
        <v>392</v>
      </c>
      <c r="DB175" s="166" t="s">
        <v>392</v>
      </c>
      <c r="DC175" s="166" t="s">
        <v>392</v>
      </c>
      <c r="DD175" s="176">
        <v>2.62</v>
      </c>
      <c r="DE175" s="177" t="s">
        <v>392</v>
      </c>
      <c r="DF175" s="166" t="s">
        <v>392</v>
      </c>
      <c r="DG175" s="170">
        <v>5.66</v>
      </c>
      <c r="DH175" s="166" t="s">
        <v>392</v>
      </c>
      <c r="DI175" s="177" t="s">
        <v>392</v>
      </c>
      <c r="DJ175" s="166">
        <v>2990</v>
      </c>
      <c r="DK175" s="166">
        <v>15300</v>
      </c>
      <c r="DL175" s="166">
        <v>12400</v>
      </c>
      <c r="DM175" s="166">
        <v>186</v>
      </c>
      <c r="DN175" s="166">
        <v>1070</v>
      </c>
      <c r="DO175" s="166">
        <v>7670</v>
      </c>
      <c r="DP175" s="166">
        <v>4980</v>
      </c>
      <c r="DQ175" s="166">
        <v>111</v>
      </c>
      <c r="DR175" s="166" t="s">
        <v>392</v>
      </c>
      <c r="DS175" s="166" t="s">
        <v>392</v>
      </c>
      <c r="DT175" s="177" t="s">
        <v>392</v>
      </c>
      <c r="DU175" s="166">
        <v>164000</v>
      </c>
      <c r="DV175" s="166">
        <v>43000</v>
      </c>
      <c r="DW175" s="166" t="s">
        <v>392</v>
      </c>
      <c r="DX175" s="166">
        <v>42800</v>
      </c>
      <c r="DY175" s="20">
        <v>372</v>
      </c>
      <c r="DZ175" s="177" t="s">
        <v>392</v>
      </c>
      <c r="EA175" s="180" t="s">
        <v>392</v>
      </c>
      <c r="EB175" s="166">
        <v>3060</v>
      </c>
      <c r="EC175" s="166">
        <v>7640</v>
      </c>
      <c r="ED175" s="166" t="s">
        <v>392</v>
      </c>
      <c r="EE175" s="166" t="s">
        <v>392</v>
      </c>
      <c r="EF175" s="166" t="s">
        <v>392</v>
      </c>
      <c r="EG175" s="166" t="s">
        <v>392</v>
      </c>
      <c r="EH175" s="20" t="s">
        <v>392</v>
      </c>
      <c r="EI175" s="166" t="s">
        <v>392</v>
      </c>
      <c r="EJ175" s="166" t="s">
        <v>392</v>
      </c>
      <c r="EK175" s="166" t="s">
        <v>392</v>
      </c>
      <c r="EL175" s="166" t="s">
        <v>392</v>
      </c>
      <c r="EM175" s="166" t="s">
        <v>392</v>
      </c>
      <c r="EN175" s="166" t="s">
        <v>392</v>
      </c>
      <c r="EO175" s="177" t="s">
        <v>392</v>
      </c>
      <c r="EP175" s="177" t="s">
        <v>392</v>
      </c>
      <c r="EQ175" s="177" t="s">
        <v>392</v>
      </c>
      <c r="ER175" s="177" t="s">
        <v>392</v>
      </c>
      <c r="ES175" s="177" t="s">
        <v>392</v>
      </c>
      <c r="ET175" s="177" t="s">
        <v>392</v>
      </c>
      <c r="EU175" s="177">
        <v>131</v>
      </c>
      <c r="EV175" s="177">
        <v>401</v>
      </c>
      <c r="EW175" s="177">
        <v>2110</v>
      </c>
      <c r="EX175" s="177">
        <v>2540</v>
      </c>
    </row>
    <row r="176" spans="1:154" x14ac:dyDescent="0.2">
      <c r="A176" s="166" t="s">
        <v>732</v>
      </c>
      <c r="B176" s="167" t="s">
        <v>401</v>
      </c>
      <c r="C176" s="166">
        <v>426</v>
      </c>
      <c r="D176" s="166">
        <v>125</v>
      </c>
      <c r="E176" s="168">
        <v>18.7</v>
      </c>
      <c r="F176" s="181">
        <v>18.625</v>
      </c>
      <c r="G176" s="166" t="s">
        <v>392</v>
      </c>
      <c r="H176" s="166" t="s">
        <v>392</v>
      </c>
      <c r="I176" s="166" t="s">
        <v>392</v>
      </c>
      <c r="J176" s="168">
        <v>16.7</v>
      </c>
      <c r="K176" s="169">
        <v>16.75</v>
      </c>
      <c r="L176" s="169" t="s">
        <v>392</v>
      </c>
      <c r="M176" s="166" t="s">
        <v>392</v>
      </c>
      <c r="N176" s="166" t="s">
        <v>392</v>
      </c>
      <c r="O176" s="170">
        <v>1.88</v>
      </c>
      <c r="P176" s="169">
        <v>1.875</v>
      </c>
      <c r="Q176" s="171">
        <v>0.9375</v>
      </c>
      <c r="R176" s="170">
        <v>3.04</v>
      </c>
      <c r="S176" s="172">
        <v>3.0625</v>
      </c>
      <c r="T176" s="166" t="s">
        <v>392</v>
      </c>
      <c r="U176" s="166" t="s">
        <v>392</v>
      </c>
      <c r="V176" s="166" t="s">
        <v>392</v>
      </c>
      <c r="W176" s="173">
        <v>3.63</v>
      </c>
      <c r="X176" s="174">
        <v>4.3125</v>
      </c>
      <c r="Y176" s="175">
        <v>2.125</v>
      </c>
      <c r="Z176" s="166" t="s">
        <v>392</v>
      </c>
      <c r="AA176" s="166" t="s">
        <v>392</v>
      </c>
      <c r="AB176" s="166" t="s">
        <v>392</v>
      </c>
      <c r="AC176" s="166" t="s">
        <v>392</v>
      </c>
      <c r="AD176" s="166" t="s">
        <v>392</v>
      </c>
      <c r="AE176" s="176">
        <v>2.75</v>
      </c>
      <c r="AF176" s="166" t="s">
        <v>392</v>
      </c>
      <c r="AG176" s="166" t="s">
        <v>392</v>
      </c>
      <c r="AH176" s="170">
        <v>6.08</v>
      </c>
      <c r="AI176" s="166" t="s">
        <v>392</v>
      </c>
      <c r="AJ176" s="166" t="s">
        <v>392</v>
      </c>
      <c r="AK176" s="166">
        <v>6600</v>
      </c>
      <c r="AL176" s="166">
        <v>869</v>
      </c>
      <c r="AM176" s="166">
        <v>706</v>
      </c>
      <c r="AN176" s="170">
        <v>7.26</v>
      </c>
      <c r="AO176" s="166">
        <v>2360</v>
      </c>
      <c r="AP176" s="166">
        <v>434</v>
      </c>
      <c r="AQ176" s="166">
        <v>283</v>
      </c>
      <c r="AR176" s="170">
        <v>4.34</v>
      </c>
      <c r="AS176" s="166" t="s">
        <v>392</v>
      </c>
      <c r="AT176" s="166" t="s">
        <v>392</v>
      </c>
      <c r="AU176" s="166" t="s">
        <v>392</v>
      </c>
      <c r="AV176" s="166">
        <v>331</v>
      </c>
      <c r="AW176" s="166">
        <v>144000</v>
      </c>
      <c r="AX176" s="166" t="s">
        <v>392</v>
      </c>
      <c r="AY176" s="168">
        <v>65.400000000000006</v>
      </c>
      <c r="AZ176" s="177">
        <v>830</v>
      </c>
      <c r="BA176" s="177" t="s">
        <v>392</v>
      </c>
      <c r="BB176" s="166" t="s">
        <v>392</v>
      </c>
      <c r="BC176" s="166">
        <v>176</v>
      </c>
      <c r="BD176" s="166">
        <v>435</v>
      </c>
      <c r="BE176" s="166" t="s">
        <v>392</v>
      </c>
      <c r="BF176" s="166" t="s">
        <v>392</v>
      </c>
      <c r="BG176" s="166" t="s">
        <v>392</v>
      </c>
      <c r="BH176" s="166" t="s">
        <v>392</v>
      </c>
      <c r="BI176" s="166" t="s">
        <v>392</v>
      </c>
      <c r="BJ176" s="166" t="s">
        <v>392</v>
      </c>
      <c r="BK176" s="166" t="s">
        <v>392</v>
      </c>
      <c r="BL176" s="166" t="s">
        <v>392</v>
      </c>
      <c r="BM176" s="166" t="s">
        <v>392</v>
      </c>
      <c r="BN176" s="166" t="s">
        <v>392</v>
      </c>
      <c r="BO176" s="166" t="s">
        <v>392</v>
      </c>
      <c r="BP176" s="166" t="s">
        <v>392</v>
      </c>
      <c r="BQ176" s="166" t="s">
        <v>392</v>
      </c>
      <c r="BR176" s="166" t="s">
        <v>392</v>
      </c>
      <c r="BS176" s="166" t="s">
        <v>392</v>
      </c>
      <c r="BT176" s="166" t="s">
        <v>392</v>
      </c>
      <c r="BU176" s="166" t="s">
        <v>392</v>
      </c>
      <c r="BV176" s="166">
        <v>5.1100000000000003</v>
      </c>
      <c r="BW176" s="166">
        <v>15.7</v>
      </c>
      <c r="BX176" s="177">
        <v>82.7</v>
      </c>
      <c r="BY176" s="177">
        <v>99.4</v>
      </c>
      <c r="BZ176" s="166" t="s">
        <v>733</v>
      </c>
      <c r="CA176" s="166" t="s">
        <v>733</v>
      </c>
      <c r="CB176" s="166">
        <v>634</v>
      </c>
      <c r="CC176" s="177">
        <v>80600</v>
      </c>
      <c r="CD176" s="166">
        <v>475</v>
      </c>
      <c r="CE176" s="177">
        <v>473</v>
      </c>
      <c r="CF176" s="166" t="s">
        <v>392</v>
      </c>
      <c r="CG176" s="166" t="s">
        <v>392</v>
      </c>
      <c r="CH176" s="166" t="s">
        <v>392</v>
      </c>
      <c r="CI176" s="166">
        <v>424</v>
      </c>
      <c r="CJ176" s="177">
        <v>425</v>
      </c>
      <c r="CK176" s="169" t="s">
        <v>392</v>
      </c>
      <c r="CL176" s="166" t="s">
        <v>392</v>
      </c>
      <c r="CM176" s="166" t="s">
        <v>392</v>
      </c>
      <c r="CN176" s="168">
        <v>47.8</v>
      </c>
      <c r="CO176" s="177">
        <v>47.6</v>
      </c>
      <c r="CP176" s="177">
        <v>23.8</v>
      </c>
      <c r="CQ176" s="168">
        <v>77.2</v>
      </c>
      <c r="CR176" s="168">
        <v>77.8</v>
      </c>
      <c r="CS176" s="166" t="s">
        <v>392</v>
      </c>
      <c r="CT176" s="166" t="s">
        <v>392</v>
      </c>
      <c r="CU176" s="166" t="s">
        <v>392</v>
      </c>
      <c r="CV176" s="168">
        <v>92.2</v>
      </c>
      <c r="CW176" s="166">
        <v>110</v>
      </c>
      <c r="CX176" s="178">
        <v>54</v>
      </c>
      <c r="CY176" s="166" t="s">
        <v>392</v>
      </c>
      <c r="CZ176" s="166" t="s">
        <v>392</v>
      </c>
      <c r="DA176" s="166" t="s">
        <v>392</v>
      </c>
      <c r="DB176" s="166" t="s">
        <v>392</v>
      </c>
      <c r="DC176" s="166" t="s">
        <v>392</v>
      </c>
      <c r="DD176" s="176">
        <v>2.75</v>
      </c>
      <c r="DE176" s="177" t="s">
        <v>392</v>
      </c>
      <c r="DF176" s="166" t="s">
        <v>392</v>
      </c>
      <c r="DG176" s="170">
        <v>6.08</v>
      </c>
      <c r="DH176" s="166" t="s">
        <v>392</v>
      </c>
      <c r="DI176" s="177" t="s">
        <v>392</v>
      </c>
      <c r="DJ176" s="166">
        <v>2750</v>
      </c>
      <c r="DK176" s="166">
        <v>14200</v>
      </c>
      <c r="DL176" s="166">
        <v>11600</v>
      </c>
      <c r="DM176" s="166">
        <v>184</v>
      </c>
      <c r="DN176" s="166">
        <v>982</v>
      </c>
      <c r="DO176" s="166">
        <v>7110</v>
      </c>
      <c r="DP176" s="166">
        <v>4640</v>
      </c>
      <c r="DQ176" s="166">
        <v>110</v>
      </c>
      <c r="DR176" s="166" t="s">
        <v>392</v>
      </c>
      <c r="DS176" s="166" t="s">
        <v>392</v>
      </c>
      <c r="DT176" s="177" t="s">
        <v>392</v>
      </c>
      <c r="DU176" s="166">
        <v>138000</v>
      </c>
      <c r="DV176" s="166">
        <v>38700</v>
      </c>
      <c r="DW176" s="166" t="s">
        <v>392</v>
      </c>
      <c r="DX176" s="166">
        <v>42200</v>
      </c>
      <c r="DY176" s="20">
        <v>345</v>
      </c>
      <c r="DZ176" s="177" t="s">
        <v>392</v>
      </c>
      <c r="EA176" s="180" t="s">
        <v>392</v>
      </c>
      <c r="EB176" s="166">
        <v>2880</v>
      </c>
      <c r="EC176" s="166">
        <v>7130</v>
      </c>
      <c r="ED176" s="166" t="s">
        <v>392</v>
      </c>
      <c r="EE176" s="166" t="s">
        <v>392</v>
      </c>
      <c r="EF176" s="166" t="s">
        <v>392</v>
      </c>
      <c r="EG176" s="166" t="s">
        <v>392</v>
      </c>
      <c r="EH176" s="20" t="s">
        <v>392</v>
      </c>
      <c r="EI176" s="166" t="s">
        <v>392</v>
      </c>
      <c r="EJ176" s="166" t="s">
        <v>392</v>
      </c>
      <c r="EK176" s="166" t="s">
        <v>392</v>
      </c>
      <c r="EL176" s="166" t="s">
        <v>392</v>
      </c>
      <c r="EM176" s="166" t="s">
        <v>392</v>
      </c>
      <c r="EN176" s="166" t="s">
        <v>392</v>
      </c>
      <c r="EO176" s="177" t="s">
        <v>392</v>
      </c>
      <c r="EP176" s="177" t="s">
        <v>392</v>
      </c>
      <c r="EQ176" s="177" t="s">
        <v>392</v>
      </c>
      <c r="ER176" s="177" t="s">
        <v>392</v>
      </c>
      <c r="ES176" s="177" t="s">
        <v>392</v>
      </c>
      <c r="ET176" s="177" t="s">
        <v>392</v>
      </c>
      <c r="EU176" s="177">
        <v>130</v>
      </c>
      <c r="EV176" s="177">
        <v>399</v>
      </c>
      <c r="EW176" s="177">
        <v>2100</v>
      </c>
      <c r="EX176" s="177">
        <v>2520</v>
      </c>
    </row>
    <row r="177" spans="1:154" x14ac:dyDescent="0.2">
      <c r="A177" s="166" t="s">
        <v>734</v>
      </c>
      <c r="B177" s="167" t="s">
        <v>401</v>
      </c>
      <c r="C177" s="166">
        <v>398</v>
      </c>
      <c r="D177" s="166">
        <v>117</v>
      </c>
      <c r="E177" s="168">
        <v>18.3</v>
      </c>
      <c r="F177" s="181">
        <v>18.25</v>
      </c>
      <c r="G177" s="166" t="s">
        <v>392</v>
      </c>
      <c r="H177" s="166" t="s">
        <v>392</v>
      </c>
      <c r="I177" s="166" t="s">
        <v>392</v>
      </c>
      <c r="J177" s="168">
        <v>16.600000000000001</v>
      </c>
      <c r="K177" s="169">
        <v>16.625</v>
      </c>
      <c r="L177" s="169" t="s">
        <v>392</v>
      </c>
      <c r="M177" s="166" t="s">
        <v>392</v>
      </c>
      <c r="N177" s="166" t="s">
        <v>392</v>
      </c>
      <c r="O177" s="170">
        <v>1.77</v>
      </c>
      <c r="P177" s="169">
        <v>1.75</v>
      </c>
      <c r="Q177" s="171">
        <v>0.875</v>
      </c>
      <c r="R177" s="170">
        <v>2.85</v>
      </c>
      <c r="S177" s="172">
        <v>2.875</v>
      </c>
      <c r="T177" s="166" t="s">
        <v>392</v>
      </c>
      <c r="U177" s="166" t="s">
        <v>392</v>
      </c>
      <c r="V177" s="166" t="s">
        <v>392</v>
      </c>
      <c r="W177" s="173">
        <v>3.44</v>
      </c>
      <c r="X177" s="174">
        <v>4.125</v>
      </c>
      <c r="Y177" s="175">
        <v>2.125</v>
      </c>
      <c r="Z177" s="166" t="s">
        <v>392</v>
      </c>
      <c r="AA177" s="166" t="s">
        <v>392</v>
      </c>
      <c r="AB177" s="166" t="s">
        <v>392</v>
      </c>
      <c r="AC177" s="166" t="s">
        <v>392</v>
      </c>
      <c r="AD177" s="166" t="s">
        <v>392</v>
      </c>
      <c r="AE177" s="176">
        <v>2.92</v>
      </c>
      <c r="AF177" s="166" t="s">
        <v>392</v>
      </c>
      <c r="AG177" s="166" t="s">
        <v>392</v>
      </c>
      <c r="AH177" s="170">
        <v>6.44</v>
      </c>
      <c r="AI177" s="166" t="s">
        <v>392</v>
      </c>
      <c r="AJ177" s="166" t="s">
        <v>392</v>
      </c>
      <c r="AK177" s="166">
        <v>6000</v>
      </c>
      <c r="AL177" s="166">
        <v>801</v>
      </c>
      <c r="AM177" s="166">
        <v>656</v>
      </c>
      <c r="AN177" s="170">
        <v>7.16</v>
      </c>
      <c r="AO177" s="166">
        <v>2170</v>
      </c>
      <c r="AP177" s="166">
        <v>402</v>
      </c>
      <c r="AQ177" s="166">
        <v>262</v>
      </c>
      <c r="AR177" s="170">
        <v>4.3099999999999996</v>
      </c>
      <c r="AS177" s="166" t="s">
        <v>392</v>
      </c>
      <c r="AT177" s="166" t="s">
        <v>392</v>
      </c>
      <c r="AU177" s="166" t="s">
        <v>392</v>
      </c>
      <c r="AV177" s="166">
        <v>273</v>
      </c>
      <c r="AW177" s="166">
        <v>129000</v>
      </c>
      <c r="AX177" s="166" t="s">
        <v>392</v>
      </c>
      <c r="AY177" s="168">
        <v>64.099999999999994</v>
      </c>
      <c r="AZ177" s="177">
        <v>758</v>
      </c>
      <c r="BA177" s="177" t="s">
        <v>392</v>
      </c>
      <c r="BB177" s="166" t="s">
        <v>392</v>
      </c>
      <c r="BC177" s="166">
        <v>163</v>
      </c>
      <c r="BD177" s="166">
        <v>401</v>
      </c>
      <c r="BE177" s="166" t="s">
        <v>392</v>
      </c>
      <c r="BF177" s="166" t="s">
        <v>392</v>
      </c>
      <c r="BG177" s="166" t="s">
        <v>392</v>
      </c>
      <c r="BH177" s="166" t="s">
        <v>392</v>
      </c>
      <c r="BI177" s="166" t="s">
        <v>392</v>
      </c>
      <c r="BJ177" s="166" t="s">
        <v>392</v>
      </c>
      <c r="BK177" s="166" t="s">
        <v>392</v>
      </c>
      <c r="BL177" s="166" t="s">
        <v>392</v>
      </c>
      <c r="BM177" s="166" t="s">
        <v>392</v>
      </c>
      <c r="BN177" s="166" t="s">
        <v>392</v>
      </c>
      <c r="BO177" s="166" t="s">
        <v>392</v>
      </c>
      <c r="BP177" s="166" t="s">
        <v>392</v>
      </c>
      <c r="BQ177" s="166" t="s">
        <v>392</v>
      </c>
      <c r="BR177" s="166" t="s">
        <v>392</v>
      </c>
      <c r="BS177" s="166" t="s">
        <v>392</v>
      </c>
      <c r="BT177" s="166" t="s">
        <v>392</v>
      </c>
      <c r="BU177" s="166" t="s">
        <v>392</v>
      </c>
      <c r="BV177" s="166">
        <v>5.05</v>
      </c>
      <c r="BW177" s="166">
        <v>15.5</v>
      </c>
      <c r="BX177" s="177">
        <v>81.8</v>
      </c>
      <c r="BY177" s="177">
        <v>98.4</v>
      </c>
      <c r="BZ177" s="166" t="s">
        <v>735</v>
      </c>
      <c r="CA177" s="166" t="s">
        <v>735</v>
      </c>
      <c r="CB177" s="166">
        <v>592</v>
      </c>
      <c r="CC177" s="177">
        <v>75500</v>
      </c>
      <c r="CD177" s="166">
        <v>465</v>
      </c>
      <c r="CE177" s="177">
        <v>464</v>
      </c>
      <c r="CF177" s="166" t="s">
        <v>392</v>
      </c>
      <c r="CG177" s="166" t="s">
        <v>392</v>
      </c>
      <c r="CH177" s="166" t="s">
        <v>392</v>
      </c>
      <c r="CI177" s="166">
        <v>422</v>
      </c>
      <c r="CJ177" s="177">
        <v>422</v>
      </c>
      <c r="CK177" s="169" t="s">
        <v>392</v>
      </c>
      <c r="CL177" s="166" t="s">
        <v>392</v>
      </c>
      <c r="CM177" s="166" t="s">
        <v>392</v>
      </c>
      <c r="CN177" s="168">
        <v>45</v>
      </c>
      <c r="CO177" s="177">
        <v>44.4</v>
      </c>
      <c r="CP177" s="177">
        <v>22.2</v>
      </c>
      <c r="CQ177" s="168">
        <v>72.400000000000006</v>
      </c>
      <c r="CR177" s="168">
        <v>73</v>
      </c>
      <c r="CS177" s="166" t="s">
        <v>392</v>
      </c>
      <c r="CT177" s="166" t="s">
        <v>392</v>
      </c>
      <c r="CU177" s="166" t="s">
        <v>392</v>
      </c>
      <c r="CV177" s="168">
        <v>87.4</v>
      </c>
      <c r="CW177" s="166">
        <v>105</v>
      </c>
      <c r="CX177" s="178">
        <v>54</v>
      </c>
      <c r="CY177" s="166" t="s">
        <v>392</v>
      </c>
      <c r="CZ177" s="166" t="s">
        <v>392</v>
      </c>
      <c r="DA177" s="166" t="s">
        <v>392</v>
      </c>
      <c r="DB177" s="166" t="s">
        <v>392</v>
      </c>
      <c r="DC177" s="166" t="s">
        <v>392</v>
      </c>
      <c r="DD177" s="176">
        <v>2.92</v>
      </c>
      <c r="DE177" s="177" t="s">
        <v>392</v>
      </c>
      <c r="DF177" s="166" t="s">
        <v>392</v>
      </c>
      <c r="DG177" s="170">
        <v>6.44</v>
      </c>
      <c r="DH177" s="166" t="s">
        <v>392</v>
      </c>
      <c r="DI177" s="177" t="s">
        <v>392</v>
      </c>
      <c r="DJ177" s="166">
        <v>2500</v>
      </c>
      <c r="DK177" s="166">
        <v>13100</v>
      </c>
      <c r="DL177" s="166">
        <v>10700</v>
      </c>
      <c r="DM177" s="166">
        <v>182</v>
      </c>
      <c r="DN177" s="166">
        <v>903</v>
      </c>
      <c r="DO177" s="166">
        <v>6590</v>
      </c>
      <c r="DP177" s="166">
        <v>4290</v>
      </c>
      <c r="DQ177" s="166">
        <v>109</v>
      </c>
      <c r="DR177" s="166" t="s">
        <v>392</v>
      </c>
      <c r="DS177" s="166" t="s">
        <v>392</v>
      </c>
      <c r="DT177" s="177" t="s">
        <v>392</v>
      </c>
      <c r="DU177" s="166">
        <v>114000</v>
      </c>
      <c r="DV177" s="166">
        <v>34600</v>
      </c>
      <c r="DW177" s="166" t="s">
        <v>392</v>
      </c>
      <c r="DX177" s="166">
        <v>41400</v>
      </c>
      <c r="DY177" s="20">
        <v>316</v>
      </c>
      <c r="DZ177" s="177" t="s">
        <v>392</v>
      </c>
      <c r="EA177" s="180" t="s">
        <v>392</v>
      </c>
      <c r="EB177" s="166">
        <v>2670</v>
      </c>
      <c r="EC177" s="166">
        <v>6570</v>
      </c>
      <c r="ED177" s="166" t="s">
        <v>392</v>
      </c>
      <c r="EE177" s="166" t="s">
        <v>392</v>
      </c>
      <c r="EF177" s="166" t="s">
        <v>392</v>
      </c>
      <c r="EG177" s="166" t="s">
        <v>392</v>
      </c>
      <c r="EH177" s="20" t="s">
        <v>392</v>
      </c>
      <c r="EI177" s="166" t="s">
        <v>392</v>
      </c>
      <c r="EJ177" s="166" t="s">
        <v>392</v>
      </c>
      <c r="EK177" s="166" t="s">
        <v>392</v>
      </c>
      <c r="EL177" s="166" t="s">
        <v>392</v>
      </c>
      <c r="EM177" s="166" t="s">
        <v>392</v>
      </c>
      <c r="EN177" s="166" t="s">
        <v>392</v>
      </c>
      <c r="EO177" s="177" t="s">
        <v>392</v>
      </c>
      <c r="EP177" s="177" t="s">
        <v>392</v>
      </c>
      <c r="EQ177" s="177" t="s">
        <v>392</v>
      </c>
      <c r="ER177" s="177" t="s">
        <v>392</v>
      </c>
      <c r="ES177" s="177" t="s">
        <v>392</v>
      </c>
      <c r="ET177" s="177" t="s">
        <v>392</v>
      </c>
      <c r="EU177" s="177">
        <v>128</v>
      </c>
      <c r="EV177" s="177">
        <v>394</v>
      </c>
      <c r="EW177" s="177">
        <v>2080</v>
      </c>
      <c r="EX177" s="177">
        <v>2500</v>
      </c>
    </row>
    <row r="178" spans="1:154" x14ac:dyDescent="0.2">
      <c r="A178" s="166" t="s">
        <v>736</v>
      </c>
      <c r="B178" s="167" t="s">
        <v>401</v>
      </c>
      <c r="C178" s="166">
        <v>370</v>
      </c>
      <c r="D178" s="166">
        <v>109</v>
      </c>
      <c r="E178" s="168">
        <v>17.899999999999999</v>
      </c>
      <c r="F178" s="181">
        <v>17.875</v>
      </c>
      <c r="G178" s="166" t="s">
        <v>392</v>
      </c>
      <c r="H178" s="166" t="s">
        <v>392</v>
      </c>
      <c r="I178" s="166" t="s">
        <v>392</v>
      </c>
      <c r="J178" s="168">
        <v>16.5</v>
      </c>
      <c r="K178" s="169">
        <v>16.5</v>
      </c>
      <c r="L178" s="169" t="s">
        <v>392</v>
      </c>
      <c r="M178" s="166" t="s">
        <v>392</v>
      </c>
      <c r="N178" s="166" t="s">
        <v>392</v>
      </c>
      <c r="O178" s="170">
        <v>1.66</v>
      </c>
      <c r="P178" s="169">
        <v>1.6875</v>
      </c>
      <c r="Q178" s="171">
        <v>0.8125</v>
      </c>
      <c r="R178" s="170">
        <v>2.66</v>
      </c>
      <c r="S178" s="172">
        <v>2.6875</v>
      </c>
      <c r="T178" s="166" t="s">
        <v>392</v>
      </c>
      <c r="U178" s="166" t="s">
        <v>392</v>
      </c>
      <c r="V178" s="166" t="s">
        <v>392</v>
      </c>
      <c r="W178" s="173">
        <v>3.26</v>
      </c>
      <c r="X178" s="174">
        <v>3.9375</v>
      </c>
      <c r="Y178" s="175">
        <v>2.0625</v>
      </c>
      <c r="Z178" s="166" t="s">
        <v>392</v>
      </c>
      <c r="AA178" s="166" t="s">
        <v>392</v>
      </c>
      <c r="AB178" s="166" t="s">
        <v>392</v>
      </c>
      <c r="AC178" s="166" t="s">
        <v>392</v>
      </c>
      <c r="AD178" s="166" t="s">
        <v>392</v>
      </c>
      <c r="AE178" s="176">
        <v>3.1</v>
      </c>
      <c r="AF178" s="166" t="s">
        <v>392</v>
      </c>
      <c r="AG178" s="166" t="s">
        <v>392</v>
      </c>
      <c r="AH178" s="170">
        <v>6.89</v>
      </c>
      <c r="AI178" s="166" t="s">
        <v>392</v>
      </c>
      <c r="AJ178" s="166" t="s">
        <v>392</v>
      </c>
      <c r="AK178" s="166">
        <v>5440</v>
      </c>
      <c r="AL178" s="166">
        <v>736</v>
      </c>
      <c r="AM178" s="166">
        <v>607</v>
      </c>
      <c r="AN178" s="170">
        <v>7.07</v>
      </c>
      <c r="AO178" s="166">
        <v>1990</v>
      </c>
      <c r="AP178" s="166">
        <v>370</v>
      </c>
      <c r="AQ178" s="166">
        <v>241</v>
      </c>
      <c r="AR178" s="170">
        <v>4.2699999999999996</v>
      </c>
      <c r="AS178" s="166" t="s">
        <v>392</v>
      </c>
      <c r="AT178" s="166" t="s">
        <v>392</v>
      </c>
      <c r="AU178" s="166" t="s">
        <v>392</v>
      </c>
      <c r="AV178" s="166">
        <v>222</v>
      </c>
      <c r="AW178" s="166">
        <v>116000</v>
      </c>
      <c r="AX178" s="166" t="s">
        <v>392</v>
      </c>
      <c r="AY178" s="168">
        <v>62.9</v>
      </c>
      <c r="AZ178" s="177">
        <v>690</v>
      </c>
      <c r="BA178" s="177" t="s">
        <v>392</v>
      </c>
      <c r="BB178" s="166" t="s">
        <v>392</v>
      </c>
      <c r="BC178" s="166">
        <v>150</v>
      </c>
      <c r="BD178" s="166">
        <v>367</v>
      </c>
      <c r="BE178" s="166" t="s">
        <v>392</v>
      </c>
      <c r="BF178" s="166" t="s">
        <v>392</v>
      </c>
      <c r="BG178" s="166" t="s">
        <v>392</v>
      </c>
      <c r="BH178" s="166" t="s">
        <v>392</v>
      </c>
      <c r="BI178" s="166" t="s">
        <v>392</v>
      </c>
      <c r="BJ178" s="166" t="s">
        <v>392</v>
      </c>
      <c r="BK178" s="166" t="s">
        <v>392</v>
      </c>
      <c r="BL178" s="166" t="s">
        <v>392</v>
      </c>
      <c r="BM178" s="166" t="s">
        <v>392</v>
      </c>
      <c r="BN178" s="166" t="s">
        <v>392</v>
      </c>
      <c r="BO178" s="166" t="s">
        <v>392</v>
      </c>
      <c r="BP178" s="166" t="s">
        <v>392</v>
      </c>
      <c r="BQ178" s="166" t="s">
        <v>392</v>
      </c>
      <c r="BR178" s="166" t="s">
        <v>392</v>
      </c>
      <c r="BS178" s="166" t="s">
        <v>392</v>
      </c>
      <c r="BT178" s="166" t="s">
        <v>392</v>
      </c>
      <c r="BU178" s="166" t="s">
        <v>392</v>
      </c>
      <c r="BV178" s="170">
        <v>5</v>
      </c>
      <c r="BW178" s="166">
        <v>15.2</v>
      </c>
      <c r="BX178" s="168">
        <v>81</v>
      </c>
      <c r="BY178" s="177">
        <v>97.5</v>
      </c>
      <c r="BZ178" s="166" t="s">
        <v>737</v>
      </c>
      <c r="CA178" s="166" t="s">
        <v>737</v>
      </c>
      <c r="CB178" s="166">
        <v>551</v>
      </c>
      <c r="CC178" s="177">
        <v>70300</v>
      </c>
      <c r="CD178" s="166">
        <v>455</v>
      </c>
      <c r="CE178" s="177">
        <v>454</v>
      </c>
      <c r="CF178" s="166" t="s">
        <v>392</v>
      </c>
      <c r="CG178" s="166" t="s">
        <v>392</v>
      </c>
      <c r="CH178" s="166" t="s">
        <v>392</v>
      </c>
      <c r="CI178" s="166">
        <v>419</v>
      </c>
      <c r="CJ178" s="177">
        <v>419</v>
      </c>
      <c r="CK178" s="169" t="s">
        <v>392</v>
      </c>
      <c r="CL178" s="166" t="s">
        <v>392</v>
      </c>
      <c r="CM178" s="166" t="s">
        <v>392</v>
      </c>
      <c r="CN178" s="168">
        <v>42.2</v>
      </c>
      <c r="CO178" s="177">
        <v>42.9</v>
      </c>
      <c r="CP178" s="177">
        <v>20.6</v>
      </c>
      <c r="CQ178" s="168">
        <v>67.599999999999994</v>
      </c>
      <c r="CR178" s="168">
        <v>68.3</v>
      </c>
      <c r="CS178" s="166" t="s">
        <v>392</v>
      </c>
      <c r="CT178" s="166" t="s">
        <v>392</v>
      </c>
      <c r="CU178" s="166" t="s">
        <v>392</v>
      </c>
      <c r="CV178" s="168">
        <v>82.8</v>
      </c>
      <c r="CW178" s="166">
        <v>100</v>
      </c>
      <c r="CX178" s="178">
        <v>52.4</v>
      </c>
      <c r="CY178" s="166" t="s">
        <v>392</v>
      </c>
      <c r="CZ178" s="166" t="s">
        <v>392</v>
      </c>
      <c r="DA178" s="166" t="s">
        <v>392</v>
      </c>
      <c r="DB178" s="166" t="s">
        <v>392</v>
      </c>
      <c r="DC178" s="166" t="s">
        <v>392</v>
      </c>
      <c r="DD178" s="176">
        <v>3.1</v>
      </c>
      <c r="DE178" s="177" t="s">
        <v>392</v>
      </c>
      <c r="DF178" s="166" t="s">
        <v>392</v>
      </c>
      <c r="DG178" s="170">
        <v>6.89</v>
      </c>
      <c r="DH178" s="166" t="s">
        <v>392</v>
      </c>
      <c r="DI178" s="177" t="s">
        <v>392</v>
      </c>
      <c r="DJ178" s="166">
        <v>2260</v>
      </c>
      <c r="DK178" s="166">
        <v>12100</v>
      </c>
      <c r="DL178" s="166">
        <v>9950</v>
      </c>
      <c r="DM178" s="166">
        <v>180</v>
      </c>
      <c r="DN178" s="166">
        <v>828</v>
      </c>
      <c r="DO178" s="166">
        <v>6060</v>
      </c>
      <c r="DP178" s="166">
        <v>3950</v>
      </c>
      <c r="DQ178" s="166">
        <v>108</v>
      </c>
      <c r="DR178" s="166" t="s">
        <v>392</v>
      </c>
      <c r="DS178" s="166" t="s">
        <v>392</v>
      </c>
      <c r="DT178" s="177" t="s">
        <v>392</v>
      </c>
      <c r="DU178" s="166">
        <v>92400</v>
      </c>
      <c r="DV178" s="166">
        <v>31200</v>
      </c>
      <c r="DW178" s="166" t="s">
        <v>392</v>
      </c>
      <c r="DX178" s="166">
        <v>40600</v>
      </c>
      <c r="DY178" s="20">
        <v>287</v>
      </c>
      <c r="DZ178" s="177" t="s">
        <v>392</v>
      </c>
      <c r="EA178" s="180" t="s">
        <v>392</v>
      </c>
      <c r="EB178" s="166">
        <v>2460</v>
      </c>
      <c r="EC178" s="166">
        <v>6010</v>
      </c>
      <c r="ED178" s="166" t="s">
        <v>392</v>
      </c>
      <c r="EE178" s="166" t="s">
        <v>392</v>
      </c>
      <c r="EF178" s="166" t="s">
        <v>392</v>
      </c>
      <c r="EG178" s="166" t="s">
        <v>392</v>
      </c>
      <c r="EH178" s="20" t="s">
        <v>392</v>
      </c>
      <c r="EI178" s="166" t="s">
        <v>392</v>
      </c>
      <c r="EJ178" s="166" t="s">
        <v>392</v>
      </c>
      <c r="EK178" s="166" t="s">
        <v>392</v>
      </c>
      <c r="EL178" s="166" t="s">
        <v>392</v>
      </c>
      <c r="EM178" s="166" t="s">
        <v>392</v>
      </c>
      <c r="EN178" s="166" t="s">
        <v>392</v>
      </c>
      <c r="EO178" s="177" t="s">
        <v>392</v>
      </c>
      <c r="EP178" s="177" t="s">
        <v>392</v>
      </c>
      <c r="EQ178" s="177" t="s">
        <v>392</v>
      </c>
      <c r="ER178" s="177" t="s">
        <v>392</v>
      </c>
      <c r="ES178" s="177" t="s">
        <v>392</v>
      </c>
      <c r="ET178" s="177" t="s">
        <v>392</v>
      </c>
      <c r="EU178" s="177">
        <v>127</v>
      </c>
      <c r="EV178" s="177">
        <v>386</v>
      </c>
      <c r="EW178" s="177">
        <v>2060</v>
      </c>
      <c r="EX178" s="177">
        <v>2480</v>
      </c>
    </row>
    <row r="179" spans="1:154" x14ac:dyDescent="0.2">
      <c r="A179" s="166" t="s">
        <v>738</v>
      </c>
      <c r="B179" s="167" t="s">
        <v>401</v>
      </c>
      <c r="C179" s="166">
        <v>342</v>
      </c>
      <c r="D179" s="166">
        <v>101</v>
      </c>
      <c r="E179" s="168">
        <v>17.5</v>
      </c>
      <c r="F179" s="181">
        <v>17.5</v>
      </c>
      <c r="G179" s="166" t="s">
        <v>392</v>
      </c>
      <c r="H179" s="166" t="s">
        <v>392</v>
      </c>
      <c r="I179" s="166" t="s">
        <v>392</v>
      </c>
      <c r="J179" s="168">
        <v>16.399999999999999</v>
      </c>
      <c r="K179" s="169">
        <v>16.375</v>
      </c>
      <c r="L179" s="169" t="s">
        <v>392</v>
      </c>
      <c r="M179" s="166" t="s">
        <v>392</v>
      </c>
      <c r="N179" s="166" t="s">
        <v>392</v>
      </c>
      <c r="O179" s="170">
        <v>1.54</v>
      </c>
      <c r="P179" s="169">
        <v>1.5625</v>
      </c>
      <c r="Q179" s="171">
        <v>0.8125</v>
      </c>
      <c r="R179" s="170">
        <v>2.4700000000000002</v>
      </c>
      <c r="S179" s="172">
        <v>2.5</v>
      </c>
      <c r="T179" s="166" t="s">
        <v>392</v>
      </c>
      <c r="U179" s="166" t="s">
        <v>392</v>
      </c>
      <c r="V179" s="166" t="s">
        <v>392</v>
      </c>
      <c r="W179" s="173">
        <v>3.07</v>
      </c>
      <c r="X179" s="174">
        <v>3.75</v>
      </c>
      <c r="Y179" s="175">
        <v>2</v>
      </c>
      <c r="Z179" s="166" t="s">
        <v>392</v>
      </c>
      <c r="AA179" s="166" t="s">
        <v>392</v>
      </c>
      <c r="AB179" s="166" t="s">
        <v>392</v>
      </c>
      <c r="AC179" s="166" t="s">
        <v>392</v>
      </c>
      <c r="AD179" s="166" t="s">
        <v>392</v>
      </c>
      <c r="AE179" s="176">
        <v>3.31</v>
      </c>
      <c r="AF179" s="166" t="s">
        <v>392</v>
      </c>
      <c r="AG179" s="166" t="s">
        <v>392</v>
      </c>
      <c r="AH179" s="170">
        <v>7.41</v>
      </c>
      <c r="AI179" s="166" t="s">
        <v>392</v>
      </c>
      <c r="AJ179" s="166" t="s">
        <v>392</v>
      </c>
      <c r="AK179" s="166">
        <v>4900</v>
      </c>
      <c r="AL179" s="166">
        <v>672</v>
      </c>
      <c r="AM179" s="166">
        <v>558</v>
      </c>
      <c r="AN179" s="170">
        <v>6.98</v>
      </c>
      <c r="AO179" s="166">
        <v>1810</v>
      </c>
      <c r="AP179" s="166">
        <v>338</v>
      </c>
      <c r="AQ179" s="166">
        <v>221</v>
      </c>
      <c r="AR179" s="170">
        <v>4.24</v>
      </c>
      <c r="AS179" s="166" t="s">
        <v>392</v>
      </c>
      <c r="AT179" s="166" t="s">
        <v>392</v>
      </c>
      <c r="AU179" s="166" t="s">
        <v>392</v>
      </c>
      <c r="AV179" s="166">
        <v>178</v>
      </c>
      <c r="AW179" s="166">
        <v>103000</v>
      </c>
      <c r="AX179" s="166" t="s">
        <v>392</v>
      </c>
      <c r="AY179" s="168">
        <v>61.6</v>
      </c>
      <c r="AZ179" s="177">
        <v>624</v>
      </c>
      <c r="BA179" s="177" t="s">
        <v>392</v>
      </c>
      <c r="BB179" s="166" t="s">
        <v>392</v>
      </c>
      <c r="BC179" s="166">
        <v>138</v>
      </c>
      <c r="BD179" s="166">
        <v>335</v>
      </c>
      <c r="BE179" s="166" t="s">
        <v>392</v>
      </c>
      <c r="BF179" s="166" t="s">
        <v>392</v>
      </c>
      <c r="BG179" s="166" t="s">
        <v>392</v>
      </c>
      <c r="BH179" s="166" t="s">
        <v>392</v>
      </c>
      <c r="BI179" s="166" t="s">
        <v>392</v>
      </c>
      <c r="BJ179" s="166" t="s">
        <v>392</v>
      </c>
      <c r="BK179" s="166" t="s">
        <v>392</v>
      </c>
      <c r="BL179" s="166" t="s">
        <v>392</v>
      </c>
      <c r="BM179" s="166" t="s">
        <v>392</v>
      </c>
      <c r="BN179" s="166" t="s">
        <v>392</v>
      </c>
      <c r="BO179" s="166" t="s">
        <v>392</v>
      </c>
      <c r="BP179" s="166" t="s">
        <v>392</v>
      </c>
      <c r="BQ179" s="166" t="s">
        <v>392</v>
      </c>
      <c r="BR179" s="166" t="s">
        <v>392</v>
      </c>
      <c r="BS179" s="166" t="s">
        <v>392</v>
      </c>
      <c r="BT179" s="166" t="s">
        <v>392</v>
      </c>
      <c r="BU179" s="166" t="s">
        <v>392</v>
      </c>
      <c r="BV179" s="166">
        <v>4.95</v>
      </c>
      <c r="BW179" s="168">
        <v>15</v>
      </c>
      <c r="BX179" s="177">
        <v>80.099999999999994</v>
      </c>
      <c r="BY179" s="177">
        <v>96.5</v>
      </c>
      <c r="BZ179" s="166" t="s">
        <v>739</v>
      </c>
      <c r="CA179" s="166" t="s">
        <v>739</v>
      </c>
      <c r="CB179" s="166">
        <v>509</v>
      </c>
      <c r="CC179" s="177">
        <v>65200</v>
      </c>
      <c r="CD179" s="166">
        <v>445</v>
      </c>
      <c r="CE179" s="177">
        <v>444</v>
      </c>
      <c r="CF179" s="166" t="s">
        <v>392</v>
      </c>
      <c r="CG179" s="166" t="s">
        <v>392</v>
      </c>
      <c r="CH179" s="166" t="s">
        <v>392</v>
      </c>
      <c r="CI179" s="166">
        <v>417</v>
      </c>
      <c r="CJ179" s="177">
        <v>416</v>
      </c>
      <c r="CK179" s="169" t="s">
        <v>392</v>
      </c>
      <c r="CL179" s="166" t="s">
        <v>392</v>
      </c>
      <c r="CM179" s="166" t="s">
        <v>392</v>
      </c>
      <c r="CN179" s="168">
        <v>39.1</v>
      </c>
      <c r="CO179" s="177">
        <v>39.700000000000003</v>
      </c>
      <c r="CP179" s="177">
        <v>20.6</v>
      </c>
      <c r="CQ179" s="168">
        <v>62.7</v>
      </c>
      <c r="CR179" s="168">
        <v>63.5</v>
      </c>
      <c r="CS179" s="166" t="s">
        <v>392</v>
      </c>
      <c r="CT179" s="166" t="s">
        <v>392</v>
      </c>
      <c r="CU179" s="166" t="s">
        <v>392</v>
      </c>
      <c r="CV179" s="168">
        <v>78</v>
      </c>
      <c r="CW179" s="168">
        <v>95.3</v>
      </c>
      <c r="CX179" s="178">
        <v>50.8</v>
      </c>
      <c r="CY179" s="166" t="s">
        <v>392</v>
      </c>
      <c r="CZ179" s="166" t="s">
        <v>392</v>
      </c>
      <c r="DA179" s="166" t="s">
        <v>392</v>
      </c>
      <c r="DB179" s="166" t="s">
        <v>392</v>
      </c>
      <c r="DC179" s="166" t="s">
        <v>392</v>
      </c>
      <c r="DD179" s="176">
        <v>3.31</v>
      </c>
      <c r="DE179" s="177" t="s">
        <v>392</v>
      </c>
      <c r="DF179" s="166" t="s">
        <v>392</v>
      </c>
      <c r="DG179" s="170">
        <v>7.41</v>
      </c>
      <c r="DH179" s="166" t="s">
        <v>392</v>
      </c>
      <c r="DI179" s="177" t="s">
        <v>392</v>
      </c>
      <c r="DJ179" s="166">
        <v>2040</v>
      </c>
      <c r="DK179" s="166">
        <v>11000</v>
      </c>
      <c r="DL179" s="166">
        <v>9140</v>
      </c>
      <c r="DM179" s="166">
        <v>177</v>
      </c>
      <c r="DN179" s="166">
        <v>753</v>
      </c>
      <c r="DO179" s="166">
        <v>5540</v>
      </c>
      <c r="DP179" s="166">
        <v>3620</v>
      </c>
      <c r="DQ179" s="166">
        <v>108</v>
      </c>
      <c r="DR179" s="166" t="s">
        <v>392</v>
      </c>
      <c r="DS179" s="166" t="s">
        <v>392</v>
      </c>
      <c r="DT179" s="177" t="s">
        <v>392</v>
      </c>
      <c r="DU179" s="166">
        <v>74100</v>
      </c>
      <c r="DV179" s="166">
        <v>27700</v>
      </c>
      <c r="DW179" s="166" t="s">
        <v>392</v>
      </c>
      <c r="DX179" s="166">
        <v>39700</v>
      </c>
      <c r="DY179" s="20">
        <v>260</v>
      </c>
      <c r="DZ179" s="177" t="s">
        <v>392</v>
      </c>
      <c r="EA179" s="180" t="s">
        <v>392</v>
      </c>
      <c r="EB179" s="166">
        <v>2260</v>
      </c>
      <c r="EC179" s="166">
        <v>5490</v>
      </c>
      <c r="ED179" s="166" t="s">
        <v>392</v>
      </c>
      <c r="EE179" s="166" t="s">
        <v>392</v>
      </c>
      <c r="EF179" s="166" t="s">
        <v>392</v>
      </c>
      <c r="EG179" s="166" t="s">
        <v>392</v>
      </c>
      <c r="EH179" s="20" t="s">
        <v>392</v>
      </c>
      <c r="EI179" s="166" t="s">
        <v>392</v>
      </c>
      <c r="EJ179" s="166" t="s">
        <v>392</v>
      </c>
      <c r="EK179" s="166" t="s">
        <v>392</v>
      </c>
      <c r="EL179" s="166" t="s">
        <v>392</v>
      </c>
      <c r="EM179" s="166" t="s">
        <v>392</v>
      </c>
      <c r="EN179" s="166" t="s">
        <v>392</v>
      </c>
      <c r="EO179" s="177" t="s">
        <v>392</v>
      </c>
      <c r="EP179" s="177" t="s">
        <v>392</v>
      </c>
      <c r="EQ179" s="177" t="s">
        <v>392</v>
      </c>
      <c r="ER179" s="177" t="s">
        <v>392</v>
      </c>
      <c r="ES179" s="177" t="s">
        <v>392</v>
      </c>
      <c r="ET179" s="177" t="s">
        <v>392</v>
      </c>
      <c r="EU179" s="177">
        <v>126</v>
      </c>
      <c r="EV179" s="177">
        <v>381</v>
      </c>
      <c r="EW179" s="177">
        <v>2030</v>
      </c>
      <c r="EX179" s="177">
        <v>2450</v>
      </c>
    </row>
    <row r="180" spans="1:154" x14ac:dyDescent="0.2">
      <c r="A180" s="166" t="s">
        <v>740</v>
      </c>
      <c r="B180" s="167" t="s">
        <v>401</v>
      </c>
      <c r="C180" s="166">
        <v>311</v>
      </c>
      <c r="D180" s="168">
        <v>91.4</v>
      </c>
      <c r="E180" s="168">
        <v>17.100000000000001</v>
      </c>
      <c r="F180" s="181">
        <v>17.125</v>
      </c>
      <c r="G180" s="166" t="s">
        <v>392</v>
      </c>
      <c r="H180" s="166" t="s">
        <v>392</v>
      </c>
      <c r="I180" s="166" t="s">
        <v>392</v>
      </c>
      <c r="J180" s="168">
        <v>16.2</v>
      </c>
      <c r="K180" s="169">
        <v>16.25</v>
      </c>
      <c r="L180" s="169" t="s">
        <v>392</v>
      </c>
      <c r="M180" s="166" t="s">
        <v>392</v>
      </c>
      <c r="N180" s="166" t="s">
        <v>392</v>
      </c>
      <c r="O180" s="170">
        <v>1.41</v>
      </c>
      <c r="P180" s="169">
        <v>1.4375</v>
      </c>
      <c r="Q180" s="171">
        <v>0.75</v>
      </c>
      <c r="R180" s="170">
        <v>2.2599999999999998</v>
      </c>
      <c r="S180" s="172">
        <v>2.25</v>
      </c>
      <c r="T180" s="166" t="s">
        <v>392</v>
      </c>
      <c r="U180" s="166" t="s">
        <v>392</v>
      </c>
      <c r="V180" s="166" t="s">
        <v>392</v>
      </c>
      <c r="W180" s="173">
        <v>2.86</v>
      </c>
      <c r="X180" s="174">
        <v>3.5625</v>
      </c>
      <c r="Y180" s="175">
        <v>1.9375</v>
      </c>
      <c r="Z180" s="166" t="s">
        <v>392</v>
      </c>
      <c r="AA180" s="166" t="s">
        <v>392</v>
      </c>
      <c r="AB180" s="166" t="s">
        <v>392</v>
      </c>
      <c r="AC180" s="166" t="s">
        <v>392</v>
      </c>
      <c r="AD180" s="166" t="s">
        <v>392</v>
      </c>
      <c r="AE180" s="176">
        <v>3.59</v>
      </c>
      <c r="AF180" s="166" t="s">
        <v>392</v>
      </c>
      <c r="AG180" s="166" t="s">
        <v>392</v>
      </c>
      <c r="AH180" s="170">
        <v>8.09</v>
      </c>
      <c r="AI180" s="166" t="s">
        <v>392</v>
      </c>
      <c r="AJ180" s="166" t="s">
        <v>392</v>
      </c>
      <c r="AK180" s="166">
        <v>4330</v>
      </c>
      <c r="AL180" s="166">
        <v>603</v>
      </c>
      <c r="AM180" s="166">
        <v>506</v>
      </c>
      <c r="AN180" s="170">
        <v>6.88</v>
      </c>
      <c r="AO180" s="166">
        <v>1610</v>
      </c>
      <c r="AP180" s="166">
        <v>304</v>
      </c>
      <c r="AQ180" s="166">
        <v>199</v>
      </c>
      <c r="AR180" s="170">
        <v>4.2</v>
      </c>
      <c r="AS180" s="166" t="s">
        <v>392</v>
      </c>
      <c r="AT180" s="166" t="s">
        <v>392</v>
      </c>
      <c r="AU180" s="166" t="s">
        <v>392</v>
      </c>
      <c r="AV180" s="166">
        <v>136</v>
      </c>
      <c r="AW180" s="166">
        <v>89100</v>
      </c>
      <c r="AX180" s="166" t="s">
        <v>392</v>
      </c>
      <c r="AY180" s="168">
        <v>60.1</v>
      </c>
      <c r="AZ180" s="177">
        <v>550</v>
      </c>
      <c r="BA180" s="177" t="s">
        <v>392</v>
      </c>
      <c r="BB180" s="166" t="s">
        <v>392</v>
      </c>
      <c r="BC180" s="166">
        <v>124</v>
      </c>
      <c r="BD180" s="166">
        <v>300</v>
      </c>
      <c r="BE180" s="166" t="s">
        <v>392</v>
      </c>
      <c r="BF180" s="166" t="s">
        <v>392</v>
      </c>
      <c r="BG180" s="166" t="s">
        <v>392</v>
      </c>
      <c r="BH180" s="166" t="s">
        <v>392</v>
      </c>
      <c r="BI180" s="166" t="s">
        <v>392</v>
      </c>
      <c r="BJ180" s="166" t="s">
        <v>392</v>
      </c>
      <c r="BK180" s="166" t="s">
        <v>392</v>
      </c>
      <c r="BL180" s="166" t="s">
        <v>392</v>
      </c>
      <c r="BM180" s="166" t="s">
        <v>392</v>
      </c>
      <c r="BN180" s="166" t="s">
        <v>392</v>
      </c>
      <c r="BO180" s="166" t="s">
        <v>392</v>
      </c>
      <c r="BP180" s="166" t="s">
        <v>392</v>
      </c>
      <c r="BQ180" s="166" t="s">
        <v>392</v>
      </c>
      <c r="BR180" s="166" t="s">
        <v>392</v>
      </c>
      <c r="BS180" s="166" t="s">
        <v>392</v>
      </c>
      <c r="BT180" s="166" t="s">
        <v>392</v>
      </c>
      <c r="BU180" s="166" t="s">
        <v>392</v>
      </c>
      <c r="BV180" s="166">
        <v>4.87</v>
      </c>
      <c r="BW180" s="166">
        <v>14.8</v>
      </c>
      <c r="BX180" s="168">
        <v>79</v>
      </c>
      <c r="BY180" s="177">
        <v>95.2</v>
      </c>
      <c r="BZ180" s="166" t="s">
        <v>741</v>
      </c>
      <c r="CA180" s="166" t="s">
        <v>741</v>
      </c>
      <c r="CB180" s="166">
        <v>463</v>
      </c>
      <c r="CC180" s="177">
        <v>59000</v>
      </c>
      <c r="CD180" s="166">
        <v>434</v>
      </c>
      <c r="CE180" s="177">
        <v>435</v>
      </c>
      <c r="CF180" s="166" t="s">
        <v>392</v>
      </c>
      <c r="CG180" s="166" t="s">
        <v>392</v>
      </c>
      <c r="CH180" s="166" t="s">
        <v>392</v>
      </c>
      <c r="CI180" s="166">
        <v>411</v>
      </c>
      <c r="CJ180" s="177">
        <v>413</v>
      </c>
      <c r="CK180" s="169" t="s">
        <v>392</v>
      </c>
      <c r="CL180" s="166" t="s">
        <v>392</v>
      </c>
      <c r="CM180" s="166" t="s">
        <v>392</v>
      </c>
      <c r="CN180" s="168">
        <v>35.799999999999997</v>
      </c>
      <c r="CO180" s="177">
        <v>36.5</v>
      </c>
      <c r="CP180" s="168">
        <v>19</v>
      </c>
      <c r="CQ180" s="168">
        <v>57.4</v>
      </c>
      <c r="CR180" s="168">
        <v>57.2</v>
      </c>
      <c r="CS180" s="166" t="s">
        <v>392</v>
      </c>
      <c r="CT180" s="166" t="s">
        <v>392</v>
      </c>
      <c r="CU180" s="166" t="s">
        <v>392</v>
      </c>
      <c r="CV180" s="168">
        <v>72.599999999999994</v>
      </c>
      <c r="CW180" s="168">
        <v>90.5</v>
      </c>
      <c r="CX180" s="178">
        <v>49.2</v>
      </c>
      <c r="CY180" s="166" t="s">
        <v>392</v>
      </c>
      <c r="CZ180" s="166" t="s">
        <v>392</v>
      </c>
      <c r="DA180" s="166" t="s">
        <v>392</v>
      </c>
      <c r="DB180" s="166" t="s">
        <v>392</v>
      </c>
      <c r="DC180" s="166" t="s">
        <v>392</v>
      </c>
      <c r="DD180" s="176">
        <v>3.59</v>
      </c>
      <c r="DE180" s="177" t="s">
        <v>392</v>
      </c>
      <c r="DF180" s="166" t="s">
        <v>392</v>
      </c>
      <c r="DG180" s="170">
        <v>8.09</v>
      </c>
      <c r="DH180" s="166" t="s">
        <v>392</v>
      </c>
      <c r="DI180" s="177" t="s">
        <v>392</v>
      </c>
      <c r="DJ180" s="166">
        <v>1800</v>
      </c>
      <c r="DK180" s="166">
        <v>9880</v>
      </c>
      <c r="DL180" s="166">
        <v>8290</v>
      </c>
      <c r="DM180" s="166">
        <v>175</v>
      </c>
      <c r="DN180" s="166">
        <v>670</v>
      </c>
      <c r="DO180" s="166">
        <v>4980</v>
      </c>
      <c r="DP180" s="166">
        <v>3260</v>
      </c>
      <c r="DQ180" s="166">
        <v>107</v>
      </c>
      <c r="DR180" s="166" t="s">
        <v>392</v>
      </c>
      <c r="DS180" s="166" t="s">
        <v>392</v>
      </c>
      <c r="DT180" s="177" t="s">
        <v>392</v>
      </c>
      <c r="DU180" s="166">
        <v>56600</v>
      </c>
      <c r="DV180" s="166">
        <v>23900</v>
      </c>
      <c r="DW180" s="166" t="s">
        <v>392</v>
      </c>
      <c r="DX180" s="166">
        <v>38800</v>
      </c>
      <c r="DY180" s="20">
        <v>229</v>
      </c>
      <c r="DZ180" s="177" t="s">
        <v>392</v>
      </c>
      <c r="EA180" s="180" t="s">
        <v>392</v>
      </c>
      <c r="EB180" s="166">
        <v>2030</v>
      </c>
      <c r="EC180" s="166">
        <v>4920</v>
      </c>
      <c r="ED180" s="166" t="s">
        <v>392</v>
      </c>
      <c r="EE180" s="166" t="s">
        <v>392</v>
      </c>
      <c r="EF180" s="166" t="s">
        <v>392</v>
      </c>
      <c r="EG180" s="166" t="s">
        <v>392</v>
      </c>
      <c r="EH180" s="20" t="s">
        <v>392</v>
      </c>
      <c r="EI180" s="166" t="s">
        <v>392</v>
      </c>
      <c r="EJ180" s="166" t="s">
        <v>392</v>
      </c>
      <c r="EK180" s="166" t="s">
        <v>392</v>
      </c>
      <c r="EL180" s="166" t="s">
        <v>392</v>
      </c>
      <c r="EM180" s="166" t="s">
        <v>392</v>
      </c>
      <c r="EN180" s="166" t="s">
        <v>392</v>
      </c>
      <c r="EO180" s="177" t="s">
        <v>392</v>
      </c>
      <c r="EP180" s="177" t="s">
        <v>392</v>
      </c>
      <c r="EQ180" s="177" t="s">
        <v>392</v>
      </c>
      <c r="ER180" s="177" t="s">
        <v>392</v>
      </c>
      <c r="ES180" s="177" t="s">
        <v>392</v>
      </c>
      <c r="ET180" s="177" t="s">
        <v>392</v>
      </c>
      <c r="EU180" s="177">
        <v>124</v>
      </c>
      <c r="EV180" s="177">
        <v>376</v>
      </c>
      <c r="EW180" s="177">
        <v>2010</v>
      </c>
      <c r="EX180" s="177">
        <v>2420</v>
      </c>
    </row>
    <row r="181" spans="1:154" x14ac:dyDescent="0.2">
      <c r="A181" s="166" t="s">
        <v>742</v>
      </c>
      <c r="B181" s="167" t="s">
        <v>401</v>
      </c>
      <c r="C181" s="166">
        <v>283</v>
      </c>
      <c r="D181" s="168">
        <v>83.3</v>
      </c>
      <c r="E181" s="168">
        <v>16.7</v>
      </c>
      <c r="F181" s="181">
        <v>16.75</v>
      </c>
      <c r="G181" s="166" t="s">
        <v>392</v>
      </c>
      <c r="H181" s="166" t="s">
        <v>392</v>
      </c>
      <c r="I181" s="166" t="s">
        <v>392</v>
      </c>
      <c r="J181" s="168">
        <v>16.100000000000001</v>
      </c>
      <c r="K181" s="169">
        <v>16.125</v>
      </c>
      <c r="L181" s="169" t="s">
        <v>392</v>
      </c>
      <c r="M181" s="166" t="s">
        <v>392</v>
      </c>
      <c r="N181" s="166" t="s">
        <v>392</v>
      </c>
      <c r="O181" s="170">
        <v>1.29</v>
      </c>
      <c r="P181" s="169">
        <v>1.3125</v>
      </c>
      <c r="Q181" s="171">
        <v>0.6875</v>
      </c>
      <c r="R181" s="170">
        <v>2.0699999999999998</v>
      </c>
      <c r="S181" s="172">
        <v>2.0625</v>
      </c>
      <c r="T181" s="166" t="s">
        <v>392</v>
      </c>
      <c r="U181" s="166" t="s">
        <v>392</v>
      </c>
      <c r="V181" s="166" t="s">
        <v>392</v>
      </c>
      <c r="W181" s="173">
        <v>2.67</v>
      </c>
      <c r="X181" s="174">
        <v>3.375</v>
      </c>
      <c r="Y181" s="175">
        <v>1.875</v>
      </c>
      <c r="Z181" s="166" t="s">
        <v>392</v>
      </c>
      <c r="AA181" s="166" t="s">
        <v>392</v>
      </c>
      <c r="AB181" s="166" t="s">
        <v>392</v>
      </c>
      <c r="AC181" s="166" t="s">
        <v>392</v>
      </c>
      <c r="AD181" s="166" t="s">
        <v>392</v>
      </c>
      <c r="AE181" s="176">
        <v>3.89</v>
      </c>
      <c r="AF181" s="166" t="s">
        <v>392</v>
      </c>
      <c r="AG181" s="166" t="s">
        <v>392</v>
      </c>
      <c r="AH181" s="170">
        <v>8.84</v>
      </c>
      <c r="AI181" s="166" t="s">
        <v>392</v>
      </c>
      <c r="AJ181" s="166" t="s">
        <v>392</v>
      </c>
      <c r="AK181" s="166">
        <v>3840</v>
      </c>
      <c r="AL181" s="166">
        <v>542</v>
      </c>
      <c r="AM181" s="166">
        <v>459</v>
      </c>
      <c r="AN181" s="170">
        <v>6.79</v>
      </c>
      <c r="AO181" s="166">
        <v>1440</v>
      </c>
      <c r="AP181" s="166">
        <v>274</v>
      </c>
      <c r="AQ181" s="166">
        <v>179</v>
      </c>
      <c r="AR181" s="170">
        <v>4.17</v>
      </c>
      <c r="AS181" s="166" t="s">
        <v>392</v>
      </c>
      <c r="AT181" s="166" t="s">
        <v>392</v>
      </c>
      <c r="AU181" s="166" t="s">
        <v>392</v>
      </c>
      <c r="AV181" s="166">
        <v>104</v>
      </c>
      <c r="AW181" s="166">
        <v>77700</v>
      </c>
      <c r="AX181" s="166" t="s">
        <v>392</v>
      </c>
      <c r="AY181" s="168">
        <v>58.9</v>
      </c>
      <c r="AZ181" s="177">
        <v>491</v>
      </c>
      <c r="BA181" s="177" t="s">
        <v>392</v>
      </c>
      <c r="BB181" s="166" t="s">
        <v>392</v>
      </c>
      <c r="BC181" s="166">
        <v>112</v>
      </c>
      <c r="BD181" s="166">
        <v>269</v>
      </c>
      <c r="BE181" s="166" t="s">
        <v>392</v>
      </c>
      <c r="BF181" s="166" t="s">
        <v>392</v>
      </c>
      <c r="BG181" s="166" t="s">
        <v>392</v>
      </c>
      <c r="BH181" s="166" t="s">
        <v>392</v>
      </c>
      <c r="BI181" s="166" t="s">
        <v>392</v>
      </c>
      <c r="BJ181" s="166" t="s">
        <v>392</v>
      </c>
      <c r="BK181" s="166" t="s">
        <v>392</v>
      </c>
      <c r="BL181" s="166" t="s">
        <v>392</v>
      </c>
      <c r="BM181" s="166" t="s">
        <v>392</v>
      </c>
      <c r="BN181" s="166" t="s">
        <v>392</v>
      </c>
      <c r="BO181" s="166" t="s">
        <v>392</v>
      </c>
      <c r="BP181" s="166" t="s">
        <v>392</v>
      </c>
      <c r="BQ181" s="166" t="s">
        <v>392</v>
      </c>
      <c r="BR181" s="166" t="s">
        <v>392</v>
      </c>
      <c r="BS181" s="166" t="s">
        <v>392</v>
      </c>
      <c r="BT181" s="166" t="s">
        <v>392</v>
      </c>
      <c r="BU181" s="166" t="s">
        <v>392</v>
      </c>
      <c r="BV181" s="170">
        <v>4.8</v>
      </c>
      <c r="BW181" s="166">
        <v>14.6</v>
      </c>
      <c r="BX181" s="177">
        <v>78.099999999999994</v>
      </c>
      <c r="BY181" s="177">
        <v>94.2</v>
      </c>
      <c r="BZ181" s="166" t="s">
        <v>743</v>
      </c>
      <c r="CA181" s="166" t="s">
        <v>743</v>
      </c>
      <c r="CB181" s="166">
        <v>421</v>
      </c>
      <c r="CC181" s="177">
        <v>53700</v>
      </c>
      <c r="CD181" s="166">
        <v>424</v>
      </c>
      <c r="CE181" s="177">
        <v>425</v>
      </c>
      <c r="CF181" s="166" t="s">
        <v>392</v>
      </c>
      <c r="CG181" s="166" t="s">
        <v>392</v>
      </c>
      <c r="CH181" s="166" t="s">
        <v>392</v>
      </c>
      <c r="CI181" s="166">
        <v>409</v>
      </c>
      <c r="CJ181" s="177">
        <v>410</v>
      </c>
      <c r="CK181" s="169" t="s">
        <v>392</v>
      </c>
      <c r="CL181" s="166" t="s">
        <v>392</v>
      </c>
      <c r="CM181" s="166" t="s">
        <v>392</v>
      </c>
      <c r="CN181" s="168">
        <v>32.799999999999997</v>
      </c>
      <c r="CO181" s="177">
        <v>33.299999999999997</v>
      </c>
      <c r="CP181" s="177">
        <v>17.5</v>
      </c>
      <c r="CQ181" s="168">
        <v>52.6</v>
      </c>
      <c r="CR181" s="168">
        <v>52.4</v>
      </c>
      <c r="CS181" s="166" t="s">
        <v>392</v>
      </c>
      <c r="CT181" s="166" t="s">
        <v>392</v>
      </c>
      <c r="CU181" s="166" t="s">
        <v>392</v>
      </c>
      <c r="CV181" s="168">
        <v>67.8</v>
      </c>
      <c r="CW181" s="168">
        <v>85.7</v>
      </c>
      <c r="CX181" s="178">
        <v>47.6</v>
      </c>
      <c r="CY181" s="166" t="s">
        <v>392</v>
      </c>
      <c r="CZ181" s="166" t="s">
        <v>392</v>
      </c>
      <c r="DA181" s="166" t="s">
        <v>392</v>
      </c>
      <c r="DB181" s="166" t="s">
        <v>392</v>
      </c>
      <c r="DC181" s="166" t="s">
        <v>392</v>
      </c>
      <c r="DD181" s="176">
        <v>3.89</v>
      </c>
      <c r="DE181" s="177" t="s">
        <v>392</v>
      </c>
      <c r="DF181" s="166" t="s">
        <v>392</v>
      </c>
      <c r="DG181" s="170">
        <v>8.84</v>
      </c>
      <c r="DH181" s="166" t="s">
        <v>392</v>
      </c>
      <c r="DI181" s="177" t="s">
        <v>392</v>
      </c>
      <c r="DJ181" s="166">
        <v>1600</v>
      </c>
      <c r="DK181" s="166">
        <v>8880</v>
      </c>
      <c r="DL181" s="166">
        <v>7520</v>
      </c>
      <c r="DM181" s="166">
        <v>172</v>
      </c>
      <c r="DN181" s="166">
        <v>599</v>
      </c>
      <c r="DO181" s="166">
        <v>4490</v>
      </c>
      <c r="DP181" s="166">
        <v>2930</v>
      </c>
      <c r="DQ181" s="166">
        <v>106</v>
      </c>
      <c r="DR181" s="166" t="s">
        <v>392</v>
      </c>
      <c r="DS181" s="166" t="s">
        <v>392</v>
      </c>
      <c r="DT181" s="177" t="s">
        <v>392</v>
      </c>
      <c r="DU181" s="166">
        <v>43300</v>
      </c>
      <c r="DV181" s="166">
        <v>20900</v>
      </c>
      <c r="DW181" s="166" t="s">
        <v>392</v>
      </c>
      <c r="DX181" s="166">
        <v>38000</v>
      </c>
      <c r="DY181" s="20">
        <v>204</v>
      </c>
      <c r="DZ181" s="177" t="s">
        <v>392</v>
      </c>
      <c r="EA181" s="180" t="s">
        <v>392</v>
      </c>
      <c r="EB181" s="166">
        <v>1840</v>
      </c>
      <c r="EC181" s="166">
        <v>4410</v>
      </c>
      <c r="ED181" s="166" t="s">
        <v>392</v>
      </c>
      <c r="EE181" s="166" t="s">
        <v>392</v>
      </c>
      <c r="EF181" s="166" t="s">
        <v>392</v>
      </c>
      <c r="EG181" s="166" t="s">
        <v>392</v>
      </c>
      <c r="EH181" s="20" t="s">
        <v>392</v>
      </c>
      <c r="EI181" s="166" t="s">
        <v>392</v>
      </c>
      <c r="EJ181" s="166" t="s">
        <v>392</v>
      </c>
      <c r="EK181" s="166" t="s">
        <v>392</v>
      </c>
      <c r="EL181" s="166" t="s">
        <v>392</v>
      </c>
      <c r="EM181" s="166" t="s">
        <v>392</v>
      </c>
      <c r="EN181" s="166" t="s">
        <v>392</v>
      </c>
      <c r="EO181" s="177" t="s">
        <v>392</v>
      </c>
      <c r="EP181" s="177" t="s">
        <v>392</v>
      </c>
      <c r="EQ181" s="177" t="s">
        <v>392</v>
      </c>
      <c r="ER181" s="177" t="s">
        <v>392</v>
      </c>
      <c r="ES181" s="177" t="s">
        <v>392</v>
      </c>
      <c r="ET181" s="177" t="s">
        <v>392</v>
      </c>
      <c r="EU181" s="177">
        <v>122</v>
      </c>
      <c r="EV181" s="177">
        <v>371</v>
      </c>
      <c r="EW181" s="177">
        <v>1980</v>
      </c>
      <c r="EX181" s="177">
        <v>2390</v>
      </c>
    </row>
    <row r="182" spans="1:154" x14ac:dyDescent="0.2">
      <c r="A182" s="166" t="s">
        <v>744</v>
      </c>
      <c r="B182" s="167" t="s">
        <v>204</v>
      </c>
      <c r="C182" s="166">
        <v>257</v>
      </c>
      <c r="D182" s="168">
        <v>75.599999999999994</v>
      </c>
      <c r="E182" s="168">
        <v>16.399999999999999</v>
      </c>
      <c r="F182" s="181">
        <v>16.375</v>
      </c>
      <c r="G182" s="166" t="s">
        <v>392</v>
      </c>
      <c r="H182" s="166" t="s">
        <v>392</v>
      </c>
      <c r="I182" s="166" t="s">
        <v>392</v>
      </c>
      <c r="J182" s="168">
        <v>16</v>
      </c>
      <c r="K182" s="169">
        <v>16</v>
      </c>
      <c r="L182" s="169" t="s">
        <v>392</v>
      </c>
      <c r="M182" s="166" t="s">
        <v>392</v>
      </c>
      <c r="N182" s="166" t="s">
        <v>392</v>
      </c>
      <c r="O182" s="170">
        <v>1.18</v>
      </c>
      <c r="P182" s="169">
        <v>1.1875</v>
      </c>
      <c r="Q182" s="171">
        <v>0.625</v>
      </c>
      <c r="R182" s="170">
        <v>1.89</v>
      </c>
      <c r="S182" s="172">
        <v>1.875</v>
      </c>
      <c r="T182" s="166" t="s">
        <v>392</v>
      </c>
      <c r="U182" s="166" t="s">
        <v>392</v>
      </c>
      <c r="V182" s="166" t="s">
        <v>392</v>
      </c>
      <c r="W182" s="173">
        <v>2.4900000000000002</v>
      </c>
      <c r="X182" s="174">
        <v>3.1875</v>
      </c>
      <c r="Y182" s="175">
        <v>1.8125</v>
      </c>
      <c r="Z182" s="166" t="s">
        <v>392</v>
      </c>
      <c r="AA182" s="166" t="s">
        <v>392</v>
      </c>
      <c r="AB182" s="166" t="s">
        <v>392</v>
      </c>
      <c r="AC182" s="166" t="s">
        <v>392</v>
      </c>
      <c r="AD182" s="166" t="s">
        <v>392</v>
      </c>
      <c r="AE182" s="176">
        <v>4.2300000000000004</v>
      </c>
      <c r="AF182" s="166" t="s">
        <v>392</v>
      </c>
      <c r="AG182" s="166" t="s">
        <v>392</v>
      </c>
      <c r="AH182" s="170">
        <v>9.7100000000000009</v>
      </c>
      <c r="AI182" s="166" t="s">
        <v>392</v>
      </c>
      <c r="AJ182" s="166" t="s">
        <v>392</v>
      </c>
      <c r="AK182" s="166">
        <v>3400</v>
      </c>
      <c r="AL182" s="166">
        <v>487</v>
      </c>
      <c r="AM182" s="166">
        <v>415</v>
      </c>
      <c r="AN182" s="170">
        <v>6.71</v>
      </c>
      <c r="AO182" s="166">
        <v>1290</v>
      </c>
      <c r="AP182" s="166">
        <v>246</v>
      </c>
      <c r="AQ182" s="166">
        <v>161</v>
      </c>
      <c r="AR182" s="170">
        <v>4.13</v>
      </c>
      <c r="AS182" s="166" t="s">
        <v>392</v>
      </c>
      <c r="AT182" s="166" t="s">
        <v>392</v>
      </c>
      <c r="AU182" s="166" t="s">
        <v>392</v>
      </c>
      <c r="AV182" s="168">
        <v>79.099999999999994</v>
      </c>
      <c r="AW182" s="166">
        <v>67800</v>
      </c>
      <c r="AX182" s="166" t="s">
        <v>392</v>
      </c>
      <c r="AY182" s="168">
        <v>58</v>
      </c>
      <c r="AZ182" s="177">
        <v>439</v>
      </c>
      <c r="BA182" s="177" t="s">
        <v>392</v>
      </c>
      <c r="BB182" s="166" t="s">
        <v>392</v>
      </c>
      <c r="BC182" s="166">
        <v>102</v>
      </c>
      <c r="BD182" s="166">
        <v>243</v>
      </c>
      <c r="BE182" s="166" t="s">
        <v>392</v>
      </c>
      <c r="BF182" s="166" t="s">
        <v>392</v>
      </c>
      <c r="BG182" s="166" t="s">
        <v>392</v>
      </c>
      <c r="BH182" s="166" t="s">
        <v>392</v>
      </c>
      <c r="BI182" s="166" t="s">
        <v>392</v>
      </c>
      <c r="BJ182" s="166" t="s">
        <v>392</v>
      </c>
      <c r="BK182" s="166" t="s">
        <v>392</v>
      </c>
      <c r="BL182" s="166" t="s">
        <v>392</v>
      </c>
      <c r="BM182" s="166" t="s">
        <v>392</v>
      </c>
      <c r="BN182" s="166" t="s">
        <v>392</v>
      </c>
      <c r="BO182" s="166" t="s">
        <v>392</v>
      </c>
      <c r="BP182" s="166" t="s">
        <v>392</v>
      </c>
      <c r="BQ182" s="166" t="s">
        <v>392</v>
      </c>
      <c r="BR182" s="166" t="s">
        <v>392</v>
      </c>
      <c r="BS182" s="166" t="s">
        <v>392</v>
      </c>
      <c r="BT182" s="166" t="s">
        <v>392</v>
      </c>
      <c r="BU182" s="166" t="s">
        <v>392</v>
      </c>
      <c r="BV182" s="166">
        <v>4.75</v>
      </c>
      <c r="BW182" s="166">
        <v>14.5</v>
      </c>
      <c r="BX182" s="177">
        <v>77.400000000000006</v>
      </c>
      <c r="BY182" s="177">
        <v>93.4</v>
      </c>
      <c r="BZ182" s="166" t="s">
        <v>745</v>
      </c>
      <c r="CA182" s="166" t="s">
        <v>745</v>
      </c>
      <c r="CB182" s="166">
        <v>382</v>
      </c>
      <c r="CC182" s="177">
        <v>48800</v>
      </c>
      <c r="CD182" s="166">
        <v>417</v>
      </c>
      <c r="CE182" s="177">
        <v>416</v>
      </c>
      <c r="CF182" s="166" t="s">
        <v>392</v>
      </c>
      <c r="CG182" s="166" t="s">
        <v>392</v>
      </c>
      <c r="CH182" s="166" t="s">
        <v>392</v>
      </c>
      <c r="CI182" s="166">
        <v>406</v>
      </c>
      <c r="CJ182" s="177">
        <v>406</v>
      </c>
      <c r="CK182" s="169" t="s">
        <v>392</v>
      </c>
      <c r="CL182" s="166" t="s">
        <v>392</v>
      </c>
      <c r="CM182" s="166" t="s">
        <v>392</v>
      </c>
      <c r="CN182" s="168">
        <v>30</v>
      </c>
      <c r="CO182" s="177">
        <v>30.2</v>
      </c>
      <c r="CP182" s="177">
        <v>15.9</v>
      </c>
      <c r="CQ182" s="168">
        <v>48</v>
      </c>
      <c r="CR182" s="168">
        <v>47.6</v>
      </c>
      <c r="CS182" s="166" t="s">
        <v>392</v>
      </c>
      <c r="CT182" s="166" t="s">
        <v>392</v>
      </c>
      <c r="CU182" s="166" t="s">
        <v>392</v>
      </c>
      <c r="CV182" s="168">
        <v>63.2</v>
      </c>
      <c r="CW182" s="168">
        <v>81</v>
      </c>
      <c r="CX182" s="178">
        <v>46</v>
      </c>
      <c r="CY182" s="166" t="s">
        <v>392</v>
      </c>
      <c r="CZ182" s="166" t="s">
        <v>392</v>
      </c>
      <c r="DA182" s="166" t="s">
        <v>392</v>
      </c>
      <c r="DB182" s="166" t="s">
        <v>392</v>
      </c>
      <c r="DC182" s="166" t="s">
        <v>392</v>
      </c>
      <c r="DD182" s="176">
        <v>4.2300000000000004</v>
      </c>
      <c r="DE182" s="177" t="s">
        <v>392</v>
      </c>
      <c r="DF182" s="166" t="s">
        <v>392</v>
      </c>
      <c r="DG182" s="170">
        <v>9.7100000000000009</v>
      </c>
      <c r="DH182" s="166" t="s">
        <v>392</v>
      </c>
      <c r="DI182" s="177" t="s">
        <v>392</v>
      </c>
      <c r="DJ182" s="166">
        <v>1420</v>
      </c>
      <c r="DK182" s="166">
        <v>7980</v>
      </c>
      <c r="DL182" s="166">
        <v>6800</v>
      </c>
      <c r="DM182" s="166">
        <v>170</v>
      </c>
      <c r="DN182" s="166">
        <v>537</v>
      </c>
      <c r="DO182" s="166">
        <v>4030</v>
      </c>
      <c r="DP182" s="166">
        <v>2640</v>
      </c>
      <c r="DQ182" s="166">
        <v>105</v>
      </c>
      <c r="DR182" s="166" t="s">
        <v>392</v>
      </c>
      <c r="DS182" s="166" t="s">
        <v>392</v>
      </c>
      <c r="DT182" s="177" t="s">
        <v>392</v>
      </c>
      <c r="DU182" s="166">
        <v>32900</v>
      </c>
      <c r="DV182" s="166">
        <v>18200</v>
      </c>
      <c r="DW182" s="166" t="s">
        <v>392</v>
      </c>
      <c r="DX182" s="166">
        <v>37400</v>
      </c>
      <c r="DY182" s="20">
        <v>183</v>
      </c>
      <c r="DZ182" s="177" t="s">
        <v>392</v>
      </c>
      <c r="EA182" s="180" t="s">
        <v>392</v>
      </c>
      <c r="EB182" s="166">
        <v>1670</v>
      </c>
      <c r="EC182" s="166">
        <v>3980</v>
      </c>
      <c r="ED182" s="166" t="s">
        <v>392</v>
      </c>
      <c r="EE182" s="166" t="s">
        <v>392</v>
      </c>
      <c r="EF182" s="166" t="s">
        <v>392</v>
      </c>
      <c r="EG182" s="166" t="s">
        <v>392</v>
      </c>
      <c r="EH182" s="20" t="s">
        <v>392</v>
      </c>
      <c r="EI182" s="166" t="s">
        <v>392</v>
      </c>
      <c r="EJ182" s="166" t="s">
        <v>392</v>
      </c>
      <c r="EK182" s="166" t="s">
        <v>392</v>
      </c>
      <c r="EL182" s="166" t="s">
        <v>392</v>
      </c>
      <c r="EM182" s="166" t="s">
        <v>392</v>
      </c>
      <c r="EN182" s="166" t="s">
        <v>392</v>
      </c>
      <c r="EO182" s="177" t="s">
        <v>392</v>
      </c>
      <c r="EP182" s="177" t="s">
        <v>392</v>
      </c>
      <c r="EQ182" s="177" t="s">
        <v>392</v>
      </c>
      <c r="ER182" s="177" t="s">
        <v>392</v>
      </c>
      <c r="ES182" s="177" t="s">
        <v>392</v>
      </c>
      <c r="ET182" s="177" t="s">
        <v>392</v>
      </c>
      <c r="EU182" s="177">
        <v>121</v>
      </c>
      <c r="EV182" s="177">
        <v>368</v>
      </c>
      <c r="EW182" s="177">
        <v>1970</v>
      </c>
      <c r="EX182" s="177">
        <v>2370</v>
      </c>
    </row>
    <row r="183" spans="1:154" x14ac:dyDescent="0.2">
      <c r="A183" s="166" t="s">
        <v>746</v>
      </c>
      <c r="B183" s="167" t="s">
        <v>204</v>
      </c>
      <c r="C183" s="166">
        <v>233</v>
      </c>
      <c r="D183" s="168">
        <v>68.5</v>
      </c>
      <c r="E183" s="168">
        <v>16</v>
      </c>
      <c r="F183" s="181">
        <v>16</v>
      </c>
      <c r="G183" s="166" t="s">
        <v>392</v>
      </c>
      <c r="H183" s="166" t="s">
        <v>392</v>
      </c>
      <c r="I183" s="166" t="s">
        <v>392</v>
      </c>
      <c r="J183" s="168">
        <v>15.9</v>
      </c>
      <c r="K183" s="169">
        <v>15.875</v>
      </c>
      <c r="L183" s="169" t="s">
        <v>392</v>
      </c>
      <c r="M183" s="166" t="s">
        <v>392</v>
      </c>
      <c r="N183" s="166" t="s">
        <v>392</v>
      </c>
      <c r="O183" s="170">
        <v>1.07</v>
      </c>
      <c r="P183" s="169">
        <v>1.0625</v>
      </c>
      <c r="Q183" s="171">
        <v>0.5625</v>
      </c>
      <c r="R183" s="170">
        <v>1.72</v>
      </c>
      <c r="S183" s="172">
        <v>1.75</v>
      </c>
      <c r="T183" s="166" t="s">
        <v>392</v>
      </c>
      <c r="U183" s="166" t="s">
        <v>392</v>
      </c>
      <c r="V183" s="166" t="s">
        <v>392</v>
      </c>
      <c r="W183" s="173">
        <v>2.3199999999999998</v>
      </c>
      <c r="X183" s="174">
        <v>3</v>
      </c>
      <c r="Y183" s="175">
        <v>1.75</v>
      </c>
      <c r="Z183" s="166" t="s">
        <v>392</v>
      </c>
      <c r="AA183" s="166" t="s">
        <v>392</v>
      </c>
      <c r="AB183" s="166" t="s">
        <v>392</v>
      </c>
      <c r="AC183" s="166" t="s">
        <v>392</v>
      </c>
      <c r="AD183" s="166" t="s">
        <v>392</v>
      </c>
      <c r="AE183" s="176">
        <v>4.62</v>
      </c>
      <c r="AF183" s="166" t="s">
        <v>392</v>
      </c>
      <c r="AG183" s="166" t="s">
        <v>392</v>
      </c>
      <c r="AH183" s="168">
        <v>10.7</v>
      </c>
      <c r="AI183" s="166" t="s">
        <v>392</v>
      </c>
      <c r="AJ183" s="166" t="s">
        <v>392</v>
      </c>
      <c r="AK183" s="166">
        <v>3010</v>
      </c>
      <c r="AL183" s="166">
        <v>436</v>
      </c>
      <c r="AM183" s="166">
        <v>375</v>
      </c>
      <c r="AN183" s="170">
        <v>6.63</v>
      </c>
      <c r="AO183" s="166">
        <v>1150</v>
      </c>
      <c r="AP183" s="166">
        <v>221</v>
      </c>
      <c r="AQ183" s="166">
        <v>145</v>
      </c>
      <c r="AR183" s="170">
        <v>4.0999999999999996</v>
      </c>
      <c r="AS183" s="166" t="s">
        <v>392</v>
      </c>
      <c r="AT183" s="166" t="s">
        <v>392</v>
      </c>
      <c r="AU183" s="166" t="s">
        <v>392</v>
      </c>
      <c r="AV183" s="168">
        <v>59.5</v>
      </c>
      <c r="AW183" s="166">
        <v>59000</v>
      </c>
      <c r="AX183" s="166" t="s">
        <v>392</v>
      </c>
      <c r="AY183" s="168">
        <v>56.8</v>
      </c>
      <c r="AZ183" s="177">
        <v>388</v>
      </c>
      <c r="BA183" s="177" t="s">
        <v>392</v>
      </c>
      <c r="BB183" s="166" t="s">
        <v>392</v>
      </c>
      <c r="BC183" s="168">
        <v>91.1</v>
      </c>
      <c r="BD183" s="166">
        <v>216</v>
      </c>
      <c r="BE183" s="166" t="s">
        <v>392</v>
      </c>
      <c r="BF183" s="166" t="s">
        <v>392</v>
      </c>
      <c r="BG183" s="166" t="s">
        <v>392</v>
      </c>
      <c r="BH183" s="166" t="s">
        <v>392</v>
      </c>
      <c r="BI183" s="166" t="s">
        <v>392</v>
      </c>
      <c r="BJ183" s="166" t="s">
        <v>392</v>
      </c>
      <c r="BK183" s="166" t="s">
        <v>392</v>
      </c>
      <c r="BL183" s="166" t="s">
        <v>392</v>
      </c>
      <c r="BM183" s="166" t="s">
        <v>392</v>
      </c>
      <c r="BN183" s="166" t="s">
        <v>392</v>
      </c>
      <c r="BO183" s="166" t="s">
        <v>392</v>
      </c>
      <c r="BP183" s="166" t="s">
        <v>392</v>
      </c>
      <c r="BQ183" s="166" t="s">
        <v>392</v>
      </c>
      <c r="BR183" s="166" t="s">
        <v>392</v>
      </c>
      <c r="BS183" s="166" t="s">
        <v>392</v>
      </c>
      <c r="BT183" s="166" t="s">
        <v>392</v>
      </c>
      <c r="BU183" s="166" t="s">
        <v>392</v>
      </c>
      <c r="BV183" s="166">
        <v>4.6900000000000004</v>
      </c>
      <c r="BW183" s="166">
        <v>14.3</v>
      </c>
      <c r="BX183" s="177">
        <v>76.5</v>
      </c>
      <c r="BY183" s="177">
        <v>92.4</v>
      </c>
      <c r="BZ183" s="166" t="s">
        <v>747</v>
      </c>
      <c r="CA183" s="166" t="s">
        <v>747</v>
      </c>
      <c r="CB183" s="167">
        <v>347</v>
      </c>
      <c r="CC183" s="177">
        <v>44200</v>
      </c>
      <c r="CD183" s="166">
        <v>406</v>
      </c>
      <c r="CE183" s="177">
        <v>406</v>
      </c>
      <c r="CF183" s="166" t="s">
        <v>392</v>
      </c>
      <c r="CG183" s="166" t="s">
        <v>392</v>
      </c>
      <c r="CH183" s="166" t="s">
        <v>392</v>
      </c>
      <c r="CI183" s="166">
        <v>404</v>
      </c>
      <c r="CJ183" s="177">
        <v>403</v>
      </c>
      <c r="CK183" s="169" t="s">
        <v>392</v>
      </c>
      <c r="CL183" s="166" t="s">
        <v>392</v>
      </c>
      <c r="CM183" s="166" t="s">
        <v>392</v>
      </c>
      <c r="CN183" s="168">
        <v>27.2</v>
      </c>
      <c r="CO183" s="168">
        <v>27</v>
      </c>
      <c r="CP183" s="177">
        <v>14.3</v>
      </c>
      <c r="CQ183" s="168">
        <v>43.7</v>
      </c>
      <c r="CR183" s="168">
        <v>44.4</v>
      </c>
      <c r="CS183" s="166" t="s">
        <v>392</v>
      </c>
      <c r="CT183" s="166" t="s">
        <v>392</v>
      </c>
      <c r="CU183" s="166" t="s">
        <v>392</v>
      </c>
      <c r="CV183" s="168">
        <v>58.9</v>
      </c>
      <c r="CW183" s="168">
        <v>76.2</v>
      </c>
      <c r="CX183" s="178">
        <v>44.5</v>
      </c>
      <c r="CY183" s="166" t="s">
        <v>392</v>
      </c>
      <c r="CZ183" s="166" t="s">
        <v>392</v>
      </c>
      <c r="DA183" s="166" t="s">
        <v>392</v>
      </c>
      <c r="DB183" s="166" t="s">
        <v>392</v>
      </c>
      <c r="DC183" s="166" t="s">
        <v>392</v>
      </c>
      <c r="DD183" s="176">
        <v>4.62</v>
      </c>
      <c r="DE183" s="177" t="s">
        <v>392</v>
      </c>
      <c r="DF183" s="166" t="s">
        <v>392</v>
      </c>
      <c r="DG183" s="168">
        <v>10.7</v>
      </c>
      <c r="DH183" s="166" t="s">
        <v>392</v>
      </c>
      <c r="DI183" s="177" t="s">
        <v>392</v>
      </c>
      <c r="DJ183" s="166">
        <v>1250</v>
      </c>
      <c r="DK183" s="166">
        <v>7140</v>
      </c>
      <c r="DL183" s="166">
        <v>6150</v>
      </c>
      <c r="DM183" s="166">
        <v>168</v>
      </c>
      <c r="DN183" s="166">
        <v>479</v>
      </c>
      <c r="DO183" s="166">
        <v>3620</v>
      </c>
      <c r="DP183" s="166">
        <v>2380</v>
      </c>
      <c r="DQ183" s="166">
        <v>104</v>
      </c>
      <c r="DR183" s="166" t="s">
        <v>392</v>
      </c>
      <c r="DS183" s="166" t="s">
        <v>392</v>
      </c>
      <c r="DT183" s="177" t="s">
        <v>392</v>
      </c>
      <c r="DU183" s="166">
        <v>24800</v>
      </c>
      <c r="DV183" s="166">
        <v>15800</v>
      </c>
      <c r="DW183" s="166" t="s">
        <v>392</v>
      </c>
      <c r="DX183" s="166">
        <v>36600</v>
      </c>
      <c r="DY183" s="20">
        <v>161</v>
      </c>
      <c r="DZ183" s="177" t="s">
        <v>392</v>
      </c>
      <c r="EA183" s="180" t="s">
        <v>392</v>
      </c>
      <c r="EB183" s="166">
        <v>1490</v>
      </c>
      <c r="EC183" s="166">
        <v>3540</v>
      </c>
      <c r="ED183" s="166" t="s">
        <v>392</v>
      </c>
      <c r="EE183" s="166" t="s">
        <v>392</v>
      </c>
      <c r="EF183" s="166" t="s">
        <v>392</v>
      </c>
      <c r="EG183" s="166" t="s">
        <v>392</v>
      </c>
      <c r="EH183" s="20" t="s">
        <v>392</v>
      </c>
      <c r="EI183" s="166" t="s">
        <v>392</v>
      </c>
      <c r="EJ183" s="166" t="s">
        <v>392</v>
      </c>
      <c r="EK183" s="166" t="s">
        <v>392</v>
      </c>
      <c r="EL183" s="166" t="s">
        <v>392</v>
      </c>
      <c r="EM183" s="166" t="s">
        <v>392</v>
      </c>
      <c r="EN183" s="166" t="s">
        <v>392</v>
      </c>
      <c r="EO183" s="177" t="s">
        <v>392</v>
      </c>
      <c r="EP183" s="177" t="s">
        <v>392</v>
      </c>
      <c r="EQ183" s="177" t="s">
        <v>392</v>
      </c>
      <c r="ER183" s="177" t="s">
        <v>392</v>
      </c>
      <c r="ES183" s="177" t="s">
        <v>392</v>
      </c>
      <c r="ET183" s="177" t="s">
        <v>392</v>
      </c>
      <c r="EU183" s="177">
        <v>119</v>
      </c>
      <c r="EV183" s="177">
        <v>363</v>
      </c>
      <c r="EW183" s="177">
        <v>1940</v>
      </c>
      <c r="EX183" s="177">
        <v>2350</v>
      </c>
    </row>
    <row r="184" spans="1:154" x14ac:dyDescent="0.2">
      <c r="A184" s="166" t="s">
        <v>748</v>
      </c>
      <c r="B184" s="167" t="s">
        <v>204</v>
      </c>
      <c r="C184" s="166">
        <v>211</v>
      </c>
      <c r="D184" s="168">
        <v>62</v>
      </c>
      <c r="E184" s="168">
        <v>15.7</v>
      </c>
      <c r="F184" s="181">
        <v>15.75</v>
      </c>
      <c r="G184" s="166" t="s">
        <v>392</v>
      </c>
      <c r="H184" s="166" t="s">
        <v>392</v>
      </c>
      <c r="I184" s="166" t="s">
        <v>392</v>
      </c>
      <c r="J184" s="168">
        <v>15.8</v>
      </c>
      <c r="K184" s="169">
        <v>15.75</v>
      </c>
      <c r="L184" s="169" t="s">
        <v>392</v>
      </c>
      <c r="M184" s="166" t="s">
        <v>392</v>
      </c>
      <c r="N184" s="166" t="s">
        <v>392</v>
      </c>
      <c r="O184" s="179">
        <v>0.98</v>
      </c>
      <c r="P184" s="169">
        <v>1</v>
      </c>
      <c r="Q184" s="171">
        <v>0.5</v>
      </c>
      <c r="R184" s="170">
        <v>1.56</v>
      </c>
      <c r="S184" s="172">
        <v>1.5625</v>
      </c>
      <c r="T184" s="166" t="s">
        <v>392</v>
      </c>
      <c r="U184" s="166" t="s">
        <v>392</v>
      </c>
      <c r="V184" s="166" t="s">
        <v>392</v>
      </c>
      <c r="W184" s="173">
        <v>2.16</v>
      </c>
      <c r="X184" s="174">
        <v>2.875</v>
      </c>
      <c r="Y184" s="175">
        <v>1.6875</v>
      </c>
      <c r="Z184" s="166" t="s">
        <v>392</v>
      </c>
      <c r="AA184" s="166" t="s">
        <v>392</v>
      </c>
      <c r="AB184" s="166" t="s">
        <v>392</v>
      </c>
      <c r="AC184" s="166" t="s">
        <v>392</v>
      </c>
      <c r="AD184" s="166" t="s">
        <v>392</v>
      </c>
      <c r="AE184" s="176">
        <v>5.0599999999999996</v>
      </c>
      <c r="AF184" s="166" t="s">
        <v>392</v>
      </c>
      <c r="AG184" s="166" t="s">
        <v>392</v>
      </c>
      <c r="AH184" s="168">
        <v>11.6</v>
      </c>
      <c r="AI184" s="166" t="s">
        <v>392</v>
      </c>
      <c r="AJ184" s="166" t="s">
        <v>392</v>
      </c>
      <c r="AK184" s="166">
        <v>2660</v>
      </c>
      <c r="AL184" s="166">
        <v>390</v>
      </c>
      <c r="AM184" s="166">
        <v>338</v>
      </c>
      <c r="AN184" s="170">
        <v>6.55</v>
      </c>
      <c r="AO184" s="166">
        <v>1030</v>
      </c>
      <c r="AP184" s="166">
        <v>198</v>
      </c>
      <c r="AQ184" s="166">
        <v>130</v>
      </c>
      <c r="AR184" s="170">
        <v>4.07</v>
      </c>
      <c r="AS184" s="166" t="s">
        <v>392</v>
      </c>
      <c r="AT184" s="166" t="s">
        <v>392</v>
      </c>
      <c r="AU184" s="166" t="s">
        <v>392</v>
      </c>
      <c r="AV184" s="168">
        <v>44.6</v>
      </c>
      <c r="AW184" s="166">
        <v>51500</v>
      </c>
      <c r="AX184" s="166" t="s">
        <v>392</v>
      </c>
      <c r="AY184" s="168">
        <v>55.9</v>
      </c>
      <c r="AZ184" s="177">
        <v>344</v>
      </c>
      <c r="BA184" s="177" t="s">
        <v>392</v>
      </c>
      <c r="BB184" s="166" t="s">
        <v>392</v>
      </c>
      <c r="BC184" s="168">
        <v>81.7</v>
      </c>
      <c r="BD184" s="166">
        <v>194</v>
      </c>
      <c r="BE184" s="166" t="s">
        <v>392</v>
      </c>
      <c r="BF184" s="166" t="s">
        <v>392</v>
      </c>
      <c r="BG184" s="166" t="s">
        <v>392</v>
      </c>
      <c r="BH184" s="166" t="s">
        <v>392</v>
      </c>
      <c r="BI184" s="166" t="s">
        <v>392</v>
      </c>
      <c r="BJ184" s="166" t="s">
        <v>392</v>
      </c>
      <c r="BK184" s="166" t="s">
        <v>392</v>
      </c>
      <c r="BL184" s="166" t="s">
        <v>392</v>
      </c>
      <c r="BM184" s="166" t="s">
        <v>392</v>
      </c>
      <c r="BN184" s="166" t="s">
        <v>392</v>
      </c>
      <c r="BO184" s="166" t="s">
        <v>392</v>
      </c>
      <c r="BP184" s="166" t="s">
        <v>392</v>
      </c>
      <c r="BQ184" s="166" t="s">
        <v>392</v>
      </c>
      <c r="BR184" s="166" t="s">
        <v>392</v>
      </c>
      <c r="BS184" s="166" t="s">
        <v>392</v>
      </c>
      <c r="BT184" s="166" t="s">
        <v>392</v>
      </c>
      <c r="BU184" s="166" t="s">
        <v>392</v>
      </c>
      <c r="BV184" s="166">
        <v>4.6399999999999997</v>
      </c>
      <c r="BW184" s="166">
        <v>14.1</v>
      </c>
      <c r="BX184" s="177">
        <v>75.8</v>
      </c>
      <c r="BY184" s="177">
        <v>91.6</v>
      </c>
      <c r="BZ184" s="166" t="s">
        <v>749</v>
      </c>
      <c r="CA184" s="166" t="s">
        <v>749</v>
      </c>
      <c r="CB184" s="166">
        <v>314</v>
      </c>
      <c r="CC184" s="177">
        <v>40000</v>
      </c>
      <c r="CD184" s="166">
        <v>399</v>
      </c>
      <c r="CE184" s="177">
        <v>400</v>
      </c>
      <c r="CF184" s="166" t="s">
        <v>392</v>
      </c>
      <c r="CG184" s="166" t="s">
        <v>392</v>
      </c>
      <c r="CH184" s="166" t="s">
        <v>392</v>
      </c>
      <c r="CI184" s="166">
        <v>401</v>
      </c>
      <c r="CJ184" s="177">
        <v>400</v>
      </c>
      <c r="CK184" s="169" t="s">
        <v>392</v>
      </c>
      <c r="CL184" s="166" t="s">
        <v>392</v>
      </c>
      <c r="CM184" s="166" t="s">
        <v>392</v>
      </c>
      <c r="CN184" s="168">
        <v>24.9</v>
      </c>
      <c r="CO184" s="177">
        <v>25.4</v>
      </c>
      <c r="CP184" s="177">
        <v>12.7</v>
      </c>
      <c r="CQ184" s="168">
        <v>39.6</v>
      </c>
      <c r="CR184" s="168">
        <v>39.700000000000003</v>
      </c>
      <c r="CS184" s="166" t="s">
        <v>392</v>
      </c>
      <c r="CT184" s="166" t="s">
        <v>392</v>
      </c>
      <c r="CU184" s="166" t="s">
        <v>392</v>
      </c>
      <c r="CV184" s="168">
        <v>54.9</v>
      </c>
      <c r="CW184" s="168">
        <v>73</v>
      </c>
      <c r="CX184" s="178">
        <v>42.9</v>
      </c>
      <c r="CY184" s="166" t="s">
        <v>392</v>
      </c>
      <c r="CZ184" s="166" t="s">
        <v>392</v>
      </c>
      <c r="DA184" s="166" t="s">
        <v>392</v>
      </c>
      <c r="DB184" s="166" t="s">
        <v>392</v>
      </c>
      <c r="DC184" s="166" t="s">
        <v>392</v>
      </c>
      <c r="DD184" s="176">
        <v>5.0599999999999996</v>
      </c>
      <c r="DE184" s="177" t="s">
        <v>392</v>
      </c>
      <c r="DF184" s="166" t="s">
        <v>392</v>
      </c>
      <c r="DG184" s="168">
        <v>11.6</v>
      </c>
      <c r="DH184" s="166" t="s">
        <v>392</v>
      </c>
      <c r="DI184" s="177" t="s">
        <v>392</v>
      </c>
      <c r="DJ184" s="166">
        <v>1110</v>
      </c>
      <c r="DK184" s="166">
        <v>6390</v>
      </c>
      <c r="DL184" s="166">
        <v>5540</v>
      </c>
      <c r="DM184" s="166">
        <v>166</v>
      </c>
      <c r="DN184" s="166">
        <v>429</v>
      </c>
      <c r="DO184" s="166">
        <v>3240</v>
      </c>
      <c r="DP184" s="166">
        <v>2130</v>
      </c>
      <c r="DQ184" s="166">
        <v>103</v>
      </c>
      <c r="DR184" s="166" t="s">
        <v>392</v>
      </c>
      <c r="DS184" s="166" t="s">
        <v>392</v>
      </c>
      <c r="DT184" s="177" t="s">
        <v>392</v>
      </c>
      <c r="DU184" s="166">
        <v>18600</v>
      </c>
      <c r="DV184" s="166">
        <v>13800</v>
      </c>
      <c r="DW184" s="166" t="s">
        <v>392</v>
      </c>
      <c r="DX184" s="166">
        <v>36100</v>
      </c>
      <c r="DY184" s="20">
        <v>143</v>
      </c>
      <c r="DZ184" s="177" t="s">
        <v>392</v>
      </c>
      <c r="EA184" s="180" t="s">
        <v>392</v>
      </c>
      <c r="EB184" s="166">
        <v>1340</v>
      </c>
      <c r="EC184" s="166">
        <v>3180</v>
      </c>
      <c r="ED184" s="166" t="s">
        <v>392</v>
      </c>
      <c r="EE184" s="166" t="s">
        <v>392</v>
      </c>
      <c r="EF184" s="166" t="s">
        <v>392</v>
      </c>
      <c r="EG184" s="166" t="s">
        <v>392</v>
      </c>
      <c r="EH184" s="20" t="s">
        <v>392</v>
      </c>
      <c r="EI184" s="166" t="s">
        <v>392</v>
      </c>
      <c r="EJ184" s="166" t="s">
        <v>392</v>
      </c>
      <c r="EK184" s="166" t="s">
        <v>392</v>
      </c>
      <c r="EL184" s="166" t="s">
        <v>392</v>
      </c>
      <c r="EM184" s="166" t="s">
        <v>392</v>
      </c>
      <c r="EN184" s="166" t="s">
        <v>392</v>
      </c>
      <c r="EO184" s="177" t="s">
        <v>392</v>
      </c>
      <c r="EP184" s="177" t="s">
        <v>392</v>
      </c>
      <c r="EQ184" s="177" t="s">
        <v>392</v>
      </c>
      <c r="ER184" s="177" t="s">
        <v>392</v>
      </c>
      <c r="ES184" s="177" t="s">
        <v>392</v>
      </c>
      <c r="ET184" s="177" t="s">
        <v>392</v>
      </c>
      <c r="EU184" s="177">
        <v>118</v>
      </c>
      <c r="EV184" s="177">
        <v>358</v>
      </c>
      <c r="EW184" s="177">
        <v>1930</v>
      </c>
      <c r="EX184" s="177">
        <v>2330</v>
      </c>
    </row>
    <row r="185" spans="1:154" x14ac:dyDescent="0.2">
      <c r="A185" s="166" t="s">
        <v>196</v>
      </c>
      <c r="B185" s="167" t="s">
        <v>204</v>
      </c>
      <c r="C185" s="166">
        <v>193</v>
      </c>
      <c r="D185" s="168">
        <v>56.8</v>
      </c>
      <c r="E185" s="168">
        <v>15.5</v>
      </c>
      <c r="F185" s="181">
        <v>15.5</v>
      </c>
      <c r="G185" s="166" t="s">
        <v>392</v>
      </c>
      <c r="H185" s="166" t="s">
        <v>392</v>
      </c>
      <c r="I185" s="166" t="s">
        <v>392</v>
      </c>
      <c r="J185" s="168">
        <v>15.7</v>
      </c>
      <c r="K185" s="169">
        <v>15.75</v>
      </c>
      <c r="L185" s="169" t="s">
        <v>392</v>
      </c>
      <c r="M185" s="166" t="s">
        <v>392</v>
      </c>
      <c r="N185" s="166" t="s">
        <v>392</v>
      </c>
      <c r="O185" s="179">
        <v>0.89</v>
      </c>
      <c r="P185" s="169">
        <v>0.875</v>
      </c>
      <c r="Q185" s="171">
        <v>0.4375</v>
      </c>
      <c r="R185" s="170">
        <v>1.44</v>
      </c>
      <c r="S185" s="172">
        <v>1.4375</v>
      </c>
      <c r="T185" s="166" t="s">
        <v>392</v>
      </c>
      <c r="U185" s="166" t="s">
        <v>392</v>
      </c>
      <c r="V185" s="166" t="s">
        <v>392</v>
      </c>
      <c r="W185" s="173">
        <v>2.04</v>
      </c>
      <c r="X185" s="174">
        <v>2.75</v>
      </c>
      <c r="Y185" s="175">
        <v>1.6875</v>
      </c>
      <c r="Z185" s="166" t="s">
        <v>392</v>
      </c>
      <c r="AA185" s="166" t="s">
        <v>392</v>
      </c>
      <c r="AB185" s="166" t="s">
        <v>392</v>
      </c>
      <c r="AC185" s="166" t="s">
        <v>392</v>
      </c>
      <c r="AD185" s="166" t="s">
        <v>392</v>
      </c>
      <c r="AE185" s="176">
        <v>5.45</v>
      </c>
      <c r="AF185" s="166" t="s">
        <v>392</v>
      </c>
      <c r="AG185" s="166" t="s">
        <v>392</v>
      </c>
      <c r="AH185" s="168">
        <v>12.8</v>
      </c>
      <c r="AI185" s="166" t="s">
        <v>392</v>
      </c>
      <c r="AJ185" s="166" t="s">
        <v>392</v>
      </c>
      <c r="AK185" s="166">
        <v>2400</v>
      </c>
      <c r="AL185" s="166">
        <v>355</v>
      </c>
      <c r="AM185" s="166">
        <v>310</v>
      </c>
      <c r="AN185" s="170">
        <v>6.5</v>
      </c>
      <c r="AO185" s="166">
        <v>931</v>
      </c>
      <c r="AP185" s="166">
        <v>180</v>
      </c>
      <c r="AQ185" s="166">
        <v>119</v>
      </c>
      <c r="AR185" s="170">
        <v>4.05</v>
      </c>
      <c r="AS185" s="166" t="s">
        <v>392</v>
      </c>
      <c r="AT185" s="166" t="s">
        <v>392</v>
      </c>
      <c r="AU185" s="166" t="s">
        <v>392</v>
      </c>
      <c r="AV185" s="168">
        <v>34.799999999999997</v>
      </c>
      <c r="AW185" s="166">
        <v>45900</v>
      </c>
      <c r="AX185" s="166" t="s">
        <v>392</v>
      </c>
      <c r="AY185" s="168">
        <v>55.2</v>
      </c>
      <c r="AZ185" s="177">
        <v>312</v>
      </c>
      <c r="BA185" s="177" t="s">
        <v>392</v>
      </c>
      <c r="BB185" s="166" t="s">
        <v>392</v>
      </c>
      <c r="BC185" s="168">
        <v>75</v>
      </c>
      <c r="BD185" s="166">
        <v>177</v>
      </c>
      <c r="BE185" s="166" t="s">
        <v>392</v>
      </c>
      <c r="BF185" s="166" t="s">
        <v>392</v>
      </c>
      <c r="BG185" s="166" t="s">
        <v>392</v>
      </c>
      <c r="BH185" s="166" t="s">
        <v>392</v>
      </c>
      <c r="BI185" s="166" t="s">
        <v>392</v>
      </c>
      <c r="BJ185" s="166" t="s">
        <v>392</v>
      </c>
      <c r="BK185" s="166" t="s">
        <v>392</v>
      </c>
      <c r="BL185" s="166" t="s">
        <v>392</v>
      </c>
      <c r="BM185" s="166" t="s">
        <v>392</v>
      </c>
      <c r="BN185" s="166" t="s">
        <v>392</v>
      </c>
      <c r="BO185" s="166" t="s">
        <v>392</v>
      </c>
      <c r="BP185" s="166" t="s">
        <v>392</v>
      </c>
      <c r="BQ185" s="166" t="s">
        <v>392</v>
      </c>
      <c r="BR185" s="166" t="s">
        <v>392</v>
      </c>
      <c r="BS185" s="166" t="s">
        <v>392</v>
      </c>
      <c r="BT185" s="166" t="s">
        <v>392</v>
      </c>
      <c r="BU185" s="166" t="s">
        <v>392</v>
      </c>
      <c r="BV185" s="166">
        <v>4.59</v>
      </c>
      <c r="BW185" s="166">
        <v>14.1</v>
      </c>
      <c r="BX185" s="177">
        <v>75.3</v>
      </c>
      <c r="BY185" s="168">
        <v>91</v>
      </c>
      <c r="BZ185" s="166" t="s">
        <v>750</v>
      </c>
      <c r="CA185" s="166" t="s">
        <v>750</v>
      </c>
      <c r="CB185" s="166">
        <v>287</v>
      </c>
      <c r="CC185" s="177">
        <v>36600</v>
      </c>
      <c r="CD185" s="166">
        <v>394</v>
      </c>
      <c r="CE185" s="177">
        <v>394</v>
      </c>
      <c r="CF185" s="166" t="s">
        <v>392</v>
      </c>
      <c r="CG185" s="166" t="s">
        <v>392</v>
      </c>
      <c r="CH185" s="166" t="s">
        <v>392</v>
      </c>
      <c r="CI185" s="166">
        <v>399</v>
      </c>
      <c r="CJ185" s="177">
        <v>400</v>
      </c>
      <c r="CK185" s="169" t="s">
        <v>392</v>
      </c>
      <c r="CL185" s="166" t="s">
        <v>392</v>
      </c>
      <c r="CM185" s="166" t="s">
        <v>392</v>
      </c>
      <c r="CN185" s="168">
        <v>22.6</v>
      </c>
      <c r="CO185" s="177">
        <v>22.2</v>
      </c>
      <c r="CP185" s="177">
        <v>11.1</v>
      </c>
      <c r="CQ185" s="168">
        <v>36.6</v>
      </c>
      <c r="CR185" s="168">
        <v>36.5</v>
      </c>
      <c r="CS185" s="166" t="s">
        <v>392</v>
      </c>
      <c r="CT185" s="166" t="s">
        <v>392</v>
      </c>
      <c r="CU185" s="166" t="s">
        <v>392</v>
      </c>
      <c r="CV185" s="168">
        <v>51.8</v>
      </c>
      <c r="CW185" s="168">
        <v>69.900000000000006</v>
      </c>
      <c r="CX185" s="178">
        <v>42.9</v>
      </c>
      <c r="CY185" s="166" t="s">
        <v>392</v>
      </c>
      <c r="CZ185" s="166" t="s">
        <v>392</v>
      </c>
      <c r="DA185" s="166" t="s">
        <v>392</v>
      </c>
      <c r="DB185" s="166" t="s">
        <v>392</v>
      </c>
      <c r="DC185" s="166" t="s">
        <v>392</v>
      </c>
      <c r="DD185" s="176">
        <v>5.45</v>
      </c>
      <c r="DE185" s="177" t="s">
        <v>392</v>
      </c>
      <c r="DF185" s="166" t="s">
        <v>392</v>
      </c>
      <c r="DG185" s="168">
        <v>12.8</v>
      </c>
      <c r="DH185" s="166" t="s">
        <v>392</v>
      </c>
      <c r="DI185" s="177" t="s">
        <v>392</v>
      </c>
      <c r="DJ185" s="166">
        <v>999</v>
      </c>
      <c r="DK185" s="166">
        <v>5820</v>
      </c>
      <c r="DL185" s="166">
        <v>5080</v>
      </c>
      <c r="DM185" s="166">
        <v>165</v>
      </c>
      <c r="DN185" s="166">
        <v>388</v>
      </c>
      <c r="DO185" s="166">
        <v>2950</v>
      </c>
      <c r="DP185" s="166">
        <v>1950</v>
      </c>
      <c r="DQ185" s="166">
        <v>103</v>
      </c>
      <c r="DR185" s="166" t="s">
        <v>392</v>
      </c>
      <c r="DS185" s="166" t="s">
        <v>392</v>
      </c>
      <c r="DT185" s="177" t="s">
        <v>392</v>
      </c>
      <c r="DU185" s="166">
        <v>14500</v>
      </c>
      <c r="DV185" s="166">
        <v>12300</v>
      </c>
      <c r="DW185" s="166" t="s">
        <v>392</v>
      </c>
      <c r="DX185" s="166">
        <v>35600</v>
      </c>
      <c r="DY185" s="20">
        <v>130</v>
      </c>
      <c r="DZ185" s="177" t="s">
        <v>392</v>
      </c>
      <c r="EA185" s="180" t="s">
        <v>392</v>
      </c>
      <c r="EB185" s="166">
        <v>1230</v>
      </c>
      <c r="EC185" s="166">
        <v>2900</v>
      </c>
      <c r="ED185" s="166" t="s">
        <v>392</v>
      </c>
      <c r="EE185" s="166" t="s">
        <v>392</v>
      </c>
      <c r="EF185" s="166" t="s">
        <v>392</v>
      </c>
      <c r="EG185" s="166" t="s">
        <v>392</v>
      </c>
      <c r="EH185" s="20" t="s">
        <v>392</v>
      </c>
      <c r="EI185" s="166" t="s">
        <v>392</v>
      </c>
      <c r="EJ185" s="166" t="s">
        <v>392</v>
      </c>
      <c r="EK185" s="166" t="s">
        <v>392</v>
      </c>
      <c r="EL185" s="166" t="s">
        <v>392</v>
      </c>
      <c r="EM185" s="166" t="s">
        <v>392</v>
      </c>
      <c r="EN185" s="166" t="s">
        <v>392</v>
      </c>
      <c r="EO185" s="177" t="s">
        <v>392</v>
      </c>
      <c r="EP185" s="177" t="s">
        <v>392</v>
      </c>
      <c r="EQ185" s="177" t="s">
        <v>392</v>
      </c>
      <c r="ER185" s="177" t="s">
        <v>392</v>
      </c>
      <c r="ES185" s="177" t="s">
        <v>392</v>
      </c>
      <c r="ET185" s="177" t="s">
        <v>392</v>
      </c>
      <c r="EU185" s="177">
        <v>117</v>
      </c>
      <c r="EV185" s="177">
        <v>358</v>
      </c>
      <c r="EW185" s="177">
        <v>1910</v>
      </c>
      <c r="EX185" s="177">
        <v>2310</v>
      </c>
    </row>
    <row r="186" spans="1:154" x14ac:dyDescent="0.2">
      <c r="A186" s="166" t="s">
        <v>195</v>
      </c>
      <c r="B186" s="167" t="s">
        <v>204</v>
      </c>
      <c r="C186" s="166">
        <v>176</v>
      </c>
      <c r="D186" s="168">
        <v>51.8</v>
      </c>
      <c r="E186" s="168">
        <v>15.2</v>
      </c>
      <c r="F186" s="181">
        <v>15.25</v>
      </c>
      <c r="G186" s="166" t="s">
        <v>392</v>
      </c>
      <c r="H186" s="166" t="s">
        <v>392</v>
      </c>
      <c r="I186" s="166" t="s">
        <v>392</v>
      </c>
      <c r="J186" s="168">
        <v>15.7</v>
      </c>
      <c r="K186" s="169">
        <v>15.625</v>
      </c>
      <c r="L186" s="169" t="s">
        <v>392</v>
      </c>
      <c r="M186" s="166" t="s">
        <v>392</v>
      </c>
      <c r="N186" s="166" t="s">
        <v>392</v>
      </c>
      <c r="O186" s="179">
        <v>0.83</v>
      </c>
      <c r="P186" s="169">
        <v>0.8125</v>
      </c>
      <c r="Q186" s="171">
        <v>0.4375</v>
      </c>
      <c r="R186" s="170">
        <v>1.31</v>
      </c>
      <c r="S186" s="172">
        <v>1.3125</v>
      </c>
      <c r="T186" s="166" t="s">
        <v>392</v>
      </c>
      <c r="U186" s="166" t="s">
        <v>392</v>
      </c>
      <c r="V186" s="166" t="s">
        <v>392</v>
      </c>
      <c r="W186" s="173">
        <v>1.91</v>
      </c>
      <c r="X186" s="174">
        <v>2.625</v>
      </c>
      <c r="Y186" s="175">
        <v>1.625</v>
      </c>
      <c r="Z186" s="166" t="s">
        <v>392</v>
      </c>
      <c r="AA186" s="166" t="s">
        <v>392</v>
      </c>
      <c r="AB186" s="166" t="s">
        <v>392</v>
      </c>
      <c r="AC186" s="166" t="s">
        <v>392</v>
      </c>
      <c r="AD186" s="166" t="s">
        <v>392</v>
      </c>
      <c r="AE186" s="176">
        <v>5.97</v>
      </c>
      <c r="AF186" s="166" t="s">
        <v>392</v>
      </c>
      <c r="AG186" s="166" t="s">
        <v>392</v>
      </c>
      <c r="AH186" s="168">
        <v>13.7</v>
      </c>
      <c r="AI186" s="166" t="s">
        <v>392</v>
      </c>
      <c r="AJ186" s="166" t="s">
        <v>392</v>
      </c>
      <c r="AK186" s="166">
        <v>2140</v>
      </c>
      <c r="AL186" s="166">
        <v>320</v>
      </c>
      <c r="AM186" s="166">
        <v>281</v>
      </c>
      <c r="AN186" s="170">
        <v>6.43</v>
      </c>
      <c r="AO186" s="166">
        <v>838</v>
      </c>
      <c r="AP186" s="166">
        <v>163</v>
      </c>
      <c r="AQ186" s="166">
        <v>107</v>
      </c>
      <c r="AR186" s="170">
        <v>4.0199999999999996</v>
      </c>
      <c r="AS186" s="166" t="s">
        <v>392</v>
      </c>
      <c r="AT186" s="166" t="s">
        <v>392</v>
      </c>
      <c r="AU186" s="166" t="s">
        <v>392</v>
      </c>
      <c r="AV186" s="168">
        <v>26.5</v>
      </c>
      <c r="AW186" s="166">
        <v>40500</v>
      </c>
      <c r="AX186" s="166" t="s">
        <v>392</v>
      </c>
      <c r="AY186" s="168">
        <v>54.5</v>
      </c>
      <c r="AZ186" s="177">
        <v>280</v>
      </c>
      <c r="BA186" s="177" t="s">
        <v>392</v>
      </c>
      <c r="BB186" s="166" t="s">
        <v>392</v>
      </c>
      <c r="BC186" s="168">
        <v>67.599999999999994</v>
      </c>
      <c r="BD186" s="166">
        <v>159</v>
      </c>
      <c r="BE186" s="166" t="s">
        <v>392</v>
      </c>
      <c r="BF186" s="166" t="s">
        <v>392</v>
      </c>
      <c r="BG186" s="166" t="s">
        <v>392</v>
      </c>
      <c r="BH186" s="166" t="s">
        <v>392</v>
      </c>
      <c r="BI186" s="166" t="s">
        <v>392</v>
      </c>
      <c r="BJ186" s="166" t="s">
        <v>392</v>
      </c>
      <c r="BK186" s="166" t="s">
        <v>392</v>
      </c>
      <c r="BL186" s="166" t="s">
        <v>392</v>
      </c>
      <c r="BM186" s="166" t="s">
        <v>392</v>
      </c>
      <c r="BN186" s="166" t="s">
        <v>392</v>
      </c>
      <c r="BO186" s="166" t="s">
        <v>392</v>
      </c>
      <c r="BP186" s="166" t="s">
        <v>392</v>
      </c>
      <c r="BQ186" s="166" t="s">
        <v>392</v>
      </c>
      <c r="BR186" s="166" t="s">
        <v>392</v>
      </c>
      <c r="BS186" s="166" t="s">
        <v>392</v>
      </c>
      <c r="BT186" s="166" t="s">
        <v>392</v>
      </c>
      <c r="BU186" s="166" t="s">
        <v>392</v>
      </c>
      <c r="BV186" s="166">
        <v>4.55</v>
      </c>
      <c r="BW186" s="166">
        <v>13.9</v>
      </c>
      <c r="BX186" s="177">
        <v>74.8</v>
      </c>
      <c r="BY186" s="177">
        <v>90.5</v>
      </c>
      <c r="BZ186" s="166" t="s">
        <v>751</v>
      </c>
      <c r="CA186" s="166" t="s">
        <v>751</v>
      </c>
      <c r="CB186" s="166">
        <v>262</v>
      </c>
      <c r="CC186" s="177">
        <v>33400</v>
      </c>
      <c r="CD186" s="166">
        <v>386</v>
      </c>
      <c r="CE186" s="177">
        <v>387</v>
      </c>
      <c r="CF186" s="166" t="s">
        <v>392</v>
      </c>
      <c r="CG186" s="166" t="s">
        <v>392</v>
      </c>
      <c r="CH186" s="166" t="s">
        <v>392</v>
      </c>
      <c r="CI186" s="166">
        <v>399</v>
      </c>
      <c r="CJ186" s="177">
        <v>397</v>
      </c>
      <c r="CK186" s="169" t="s">
        <v>392</v>
      </c>
      <c r="CL186" s="166" t="s">
        <v>392</v>
      </c>
      <c r="CM186" s="166" t="s">
        <v>392</v>
      </c>
      <c r="CN186" s="168">
        <v>21.1</v>
      </c>
      <c r="CO186" s="177">
        <v>20.6</v>
      </c>
      <c r="CP186" s="177">
        <v>11.1</v>
      </c>
      <c r="CQ186" s="168">
        <v>33.299999999999997</v>
      </c>
      <c r="CR186" s="168">
        <v>33.299999999999997</v>
      </c>
      <c r="CS186" s="166" t="s">
        <v>392</v>
      </c>
      <c r="CT186" s="166" t="s">
        <v>392</v>
      </c>
      <c r="CU186" s="166" t="s">
        <v>392</v>
      </c>
      <c r="CV186" s="168">
        <v>48.5</v>
      </c>
      <c r="CW186" s="168">
        <v>66.7</v>
      </c>
      <c r="CX186" s="178">
        <v>41.3</v>
      </c>
      <c r="CY186" s="166" t="s">
        <v>392</v>
      </c>
      <c r="CZ186" s="166" t="s">
        <v>392</v>
      </c>
      <c r="DA186" s="166" t="s">
        <v>392</v>
      </c>
      <c r="DB186" s="166" t="s">
        <v>392</v>
      </c>
      <c r="DC186" s="166" t="s">
        <v>392</v>
      </c>
      <c r="DD186" s="176">
        <v>5.97</v>
      </c>
      <c r="DE186" s="177" t="s">
        <v>392</v>
      </c>
      <c r="DF186" s="166" t="s">
        <v>392</v>
      </c>
      <c r="DG186" s="168">
        <v>13.7</v>
      </c>
      <c r="DH186" s="166" t="s">
        <v>392</v>
      </c>
      <c r="DI186" s="177" t="s">
        <v>392</v>
      </c>
      <c r="DJ186" s="166">
        <v>891</v>
      </c>
      <c r="DK186" s="166">
        <v>5240</v>
      </c>
      <c r="DL186" s="166">
        <v>4600</v>
      </c>
      <c r="DM186" s="166">
        <v>163</v>
      </c>
      <c r="DN186" s="166">
        <v>349</v>
      </c>
      <c r="DO186" s="166">
        <v>2670</v>
      </c>
      <c r="DP186" s="166">
        <v>1750</v>
      </c>
      <c r="DQ186" s="166">
        <v>102</v>
      </c>
      <c r="DR186" s="166" t="s">
        <v>392</v>
      </c>
      <c r="DS186" s="166" t="s">
        <v>392</v>
      </c>
      <c r="DT186" s="177" t="s">
        <v>392</v>
      </c>
      <c r="DU186" s="166">
        <v>11000</v>
      </c>
      <c r="DV186" s="166">
        <v>10900</v>
      </c>
      <c r="DW186" s="166" t="s">
        <v>392</v>
      </c>
      <c r="DX186" s="166">
        <v>35200</v>
      </c>
      <c r="DY186" s="20">
        <v>117</v>
      </c>
      <c r="DZ186" s="177" t="s">
        <v>392</v>
      </c>
      <c r="EA186" s="180" t="s">
        <v>392</v>
      </c>
      <c r="EB186" s="166">
        <v>1110</v>
      </c>
      <c r="EC186" s="166">
        <v>2610</v>
      </c>
      <c r="ED186" s="166" t="s">
        <v>392</v>
      </c>
      <c r="EE186" s="166" t="s">
        <v>392</v>
      </c>
      <c r="EF186" s="166" t="s">
        <v>392</v>
      </c>
      <c r="EG186" s="166" t="s">
        <v>392</v>
      </c>
      <c r="EH186" s="20" t="s">
        <v>392</v>
      </c>
      <c r="EI186" s="166" t="s">
        <v>392</v>
      </c>
      <c r="EJ186" s="166" t="s">
        <v>392</v>
      </c>
      <c r="EK186" s="166" t="s">
        <v>392</v>
      </c>
      <c r="EL186" s="166" t="s">
        <v>392</v>
      </c>
      <c r="EM186" s="166" t="s">
        <v>392</v>
      </c>
      <c r="EN186" s="166" t="s">
        <v>392</v>
      </c>
      <c r="EO186" s="177" t="s">
        <v>392</v>
      </c>
      <c r="EP186" s="177" t="s">
        <v>392</v>
      </c>
      <c r="EQ186" s="177" t="s">
        <v>392</v>
      </c>
      <c r="ER186" s="177" t="s">
        <v>392</v>
      </c>
      <c r="ES186" s="177" t="s">
        <v>392</v>
      </c>
      <c r="ET186" s="177" t="s">
        <v>392</v>
      </c>
      <c r="EU186" s="177">
        <v>116</v>
      </c>
      <c r="EV186" s="177">
        <v>353</v>
      </c>
      <c r="EW186" s="177">
        <v>1900</v>
      </c>
      <c r="EX186" s="177">
        <v>2300</v>
      </c>
    </row>
    <row r="187" spans="1:154" x14ac:dyDescent="0.2">
      <c r="A187" s="166" t="s">
        <v>752</v>
      </c>
      <c r="B187" s="167" t="s">
        <v>204</v>
      </c>
      <c r="C187" s="166">
        <v>159</v>
      </c>
      <c r="D187" s="168">
        <v>46.7</v>
      </c>
      <c r="E187" s="168">
        <v>15</v>
      </c>
      <c r="F187" s="181">
        <v>15</v>
      </c>
      <c r="G187" s="166" t="s">
        <v>392</v>
      </c>
      <c r="H187" s="166" t="s">
        <v>392</v>
      </c>
      <c r="I187" s="166" t="s">
        <v>392</v>
      </c>
      <c r="J187" s="168">
        <v>15.6</v>
      </c>
      <c r="K187" s="169">
        <v>15.625</v>
      </c>
      <c r="L187" s="169" t="s">
        <v>392</v>
      </c>
      <c r="M187" s="166" t="s">
        <v>392</v>
      </c>
      <c r="N187" s="166" t="s">
        <v>392</v>
      </c>
      <c r="O187" s="179">
        <v>0.745</v>
      </c>
      <c r="P187" s="169">
        <v>0.75</v>
      </c>
      <c r="Q187" s="171">
        <v>0.375</v>
      </c>
      <c r="R187" s="170">
        <v>1.19</v>
      </c>
      <c r="S187" s="172">
        <v>1.1875</v>
      </c>
      <c r="T187" s="166" t="s">
        <v>392</v>
      </c>
      <c r="U187" s="166" t="s">
        <v>392</v>
      </c>
      <c r="V187" s="166" t="s">
        <v>392</v>
      </c>
      <c r="W187" s="173">
        <v>1.79</v>
      </c>
      <c r="X187" s="174">
        <v>2.5</v>
      </c>
      <c r="Y187" s="175">
        <v>1.5625</v>
      </c>
      <c r="Z187" s="166" t="s">
        <v>392</v>
      </c>
      <c r="AA187" s="166" t="s">
        <v>392</v>
      </c>
      <c r="AB187" s="166" t="s">
        <v>392</v>
      </c>
      <c r="AC187" s="166" t="s">
        <v>392</v>
      </c>
      <c r="AD187" s="166" t="s">
        <v>392</v>
      </c>
      <c r="AE187" s="176">
        <v>6.54</v>
      </c>
      <c r="AF187" s="166" t="s">
        <v>392</v>
      </c>
      <c r="AG187" s="166" t="s">
        <v>392</v>
      </c>
      <c r="AH187" s="168">
        <v>15.3</v>
      </c>
      <c r="AI187" s="166" t="s">
        <v>392</v>
      </c>
      <c r="AJ187" s="166" t="s">
        <v>392</v>
      </c>
      <c r="AK187" s="166">
        <v>1900</v>
      </c>
      <c r="AL187" s="166">
        <v>287</v>
      </c>
      <c r="AM187" s="166">
        <v>254</v>
      </c>
      <c r="AN187" s="170">
        <v>6.38</v>
      </c>
      <c r="AO187" s="166">
        <v>748</v>
      </c>
      <c r="AP187" s="166">
        <v>146</v>
      </c>
      <c r="AQ187" s="168">
        <v>96.2</v>
      </c>
      <c r="AR187" s="170">
        <v>4</v>
      </c>
      <c r="AS187" s="166" t="s">
        <v>392</v>
      </c>
      <c r="AT187" s="166" t="s">
        <v>392</v>
      </c>
      <c r="AU187" s="166" t="s">
        <v>392</v>
      </c>
      <c r="AV187" s="168">
        <v>19.7</v>
      </c>
      <c r="AW187" s="166">
        <v>35600</v>
      </c>
      <c r="AX187" s="166" t="s">
        <v>392</v>
      </c>
      <c r="AY187" s="168">
        <v>53.9</v>
      </c>
      <c r="AZ187" s="177">
        <v>250</v>
      </c>
      <c r="BA187" s="177" t="s">
        <v>392</v>
      </c>
      <c r="BB187" s="166" t="s">
        <v>392</v>
      </c>
      <c r="BC187" s="168">
        <v>61</v>
      </c>
      <c r="BD187" s="166">
        <v>143</v>
      </c>
      <c r="BE187" s="166" t="s">
        <v>392</v>
      </c>
      <c r="BF187" s="166" t="s">
        <v>392</v>
      </c>
      <c r="BG187" s="166" t="s">
        <v>392</v>
      </c>
      <c r="BH187" s="166" t="s">
        <v>392</v>
      </c>
      <c r="BI187" s="166" t="s">
        <v>392</v>
      </c>
      <c r="BJ187" s="166" t="s">
        <v>392</v>
      </c>
      <c r="BK187" s="166" t="s">
        <v>392</v>
      </c>
      <c r="BL187" s="166" t="s">
        <v>392</v>
      </c>
      <c r="BM187" s="166" t="s">
        <v>392</v>
      </c>
      <c r="BN187" s="166" t="s">
        <v>392</v>
      </c>
      <c r="BO187" s="166" t="s">
        <v>392</v>
      </c>
      <c r="BP187" s="166" t="s">
        <v>392</v>
      </c>
      <c r="BQ187" s="166" t="s">
        <v>392</v>
      </c>
      <c r="BR187" s="166" t="s">
        <v>392</v>
      </c>
      <c r="BS187" s="166" t="s">
        <v>392</v>
      </c>
      <c r="BT187" s="166" t="s">
        <v>392</v>
      </c>
      <c r="BU187" s="166" t="s">
        <v>392</v>
      </c>
      <c r="BV187" s="166">
        <v>4.51</v>
      </c>
      <c r="BW187" s="166">
        <v>13.8</v>
      </c>
      <c r="BX187" s="177">
        <v>74.3</v>
      </c>
      <c r="BY187" s="177">
        <v>89.9</v>
      </c>
      <c r="BZ187" s="166" t="s">
        <v>753</v>
      </c>
      <c r="CA187" s="166" t="s">
        <v>753</v>
      </c>
      <c r="CB187" s="166">
        <v>237</v>
      </c>
      <c r="CC187" s="177">
        <v>30100</v>
      </c>
      <c r="CD187" s="166">
        <v>381</v>
      </c>
      <c r="CE187" s="177">
        <v>381</v>
      </c>
      <c r="CF187" s="166" t="s">
        <v>392</v>
      </c>
      <c r="CG187" s="166" t="s">
        <v>392</v>
      </c>
      <c r="CH187" s="166" t="s">
        <v>392</v>
      </c>
      <c r="CI187" s="166">
        <v>396</v>
      </c>
      <c r="CJ187" s="177">
        <v>397</v>
      </c>
      <c r="CK187" s="169" t="s">
        <v>392</v>
      </c>
      <c r="CL187" s="166" t="s">
        <v>392</v>
      </c>
      <c r="CM187" s="166" t="s">
        <v>392</v>
      </c>
      <c r="CN187" s="168">
        <v>18.899999999999999</v>
      </c>
      <c r="CO187" s="168">
        <v>19</v>
      </c>
      <c r="CP187" s="177">
        <v>9.52</v>
      </c>
      <c r="CQ187" s="168">
        <v>30.2</v>
      </c>
      <c r="CR187" s="168">
        <v>30.2</v>
      </c>
      <c r="CS187" s="166" t="s">
        <v>392</v>
      </c>
      <c r="CT187" s="166" t="s">
        <v>392</v>
      </c>
      <c r="CU187" s="166" t="s">
        <v>392</v>
      </c>
      <c r="CV187" s="168">
        <v>45.5</v>
      </c>
      <c r="CW187" s="168">
        <v>63.5</v>
      </c>
      <c r="CX187" s="178">
        <v>39.700000000000003</v>
      </c>
      <c r="CY187" s="166" t="s">
        <v>392</v>
      </c>
      <c r="CZ187" s="166" t="s">
        <v>392</v>
      </c>
      <c r="DA187" s="166" t="s">
        <v>392</v>
      </c>
      <c r="DB187" s="166" t="s">
        <v>392</v>
      </c>
      <c r="DC187" s="166" t="s">
        <v>392</v>
      </c>
      <c r="DD187" s="176">
        <v>6.54</v>
      </c>
      <c r="DE187" s="177" t="s">
        <v>392</v>
      </c>
      <c r="DF187" s="166" t="s">
        <v>392</v>
      </c>
      <c r="DG187" s="168">
        <v>15.3</v>
      </c>
      <c r="DH187" s="166" t="s">
        <v>392</v>
      </c>
      <c r="DI187" s="177" t="s">
        <v>392</v>
      </c>
      <c r="DJ187" s="166">
        <v>791</v>
      </c>
      <c r="DK187" s="166">
        <v>4700</v>
      </c>
      <c r="DL187" s="166">
        <v>4160</v>
      </c>
      <c r="DM187" s="166">
        <v>162</v>
      </c>
      <c r="DN187" s="166">
        <v>311</v>
      </c>
      <c r="DO187" s="166">
        <v>2390</v>
      </c>
      <c r="DP187" s="166">
        <v>1580</v>
      </c>
      <c r="DQ187" s="166">
        <v>102</v>
      </c>
      <c r="DR187" s="166" t="s">
        <v>392</v>
      </c>
      <c r="DS187" s="166" t="s">
        <v>392</v>
      </c>
      <c r="DT187" s="177" t="s">
        <v>392</v>
      </c>
      <c r="DU187" s="166">
        <v>8200</v>
      </c>
      <c r="DV187" s="166">
        <v>9560</v>
      </c>
      <c r="DW187" s="166" t="s">
        <v>392</v>
      </c>
      <c r="DX187" s="166">
        <v>34800</v>
      </c>
      <c r="DY187" s="20">
        <v>104</v>
      </c>
      <c r="DZ187" s="177" t="s">
        <v>392</v>
      </c>
      <c r="EA187" s="180" t="s">
        <v>392</v>
      </c>
      <c r="EB187" s="166">
        <v>1000</v>
      </c>
      <c r="EC187" s="166">
        <v>2340</v>
      </c>
      <c r="ED187" s="166" t="s">
        <v>392</v>
      </c>
      <c r="EE187" s="166" t="s">
        <v>392</v>
      </c>
      <c r="EF187" s="166" t="s">
        <v>392</v>
      </c>
      <c r="EG187" s="166" t="s">
        <v>392</v>
      </c>
      <c r="EH187" s="20" t="s">
        <v>392</v>
      </c>
      <c r="EI187" s="166" t="s">
        <v>392</v>
      </c>
      <c r="EJ187" s="166" t="s">
        <v>392</v>
      </c>
      <c r="EK187" s="166" t="s">
        <v>392</v>
      </c>
      <c r="EL187" s="166" t="s">
        <v>392</v>
      </c>
      <c r="EM187" s="166" t="s">
        <v>392</v>
      </c>
      <c r="EN187" s="166" t="s">
        <v>392</v>
      </c>
      <c r="EO187" s="177" t="s">
        <v>392</v>
      </c>
      <c r="EP187" s="177" t="s">
        <v>392</v>
      </c>
      <c r="EQ187" s="177" t="s">
        <v>392</v>
      </c>
      <c r="ER187" s="177" t="s">
        <v>392</v>
      </c>
      <c r="ES187" s="177" t="s">
        <v>392</v>
      </c>
      <c r="ET187" s="177" t="s">
        <v>392</v>
      </c>
      <c r="EU187" s="177">
        <v>115</v>
      </c>
      <c r="EV187" s="177">
        <v>351</v>
      </c>
      <c r="EW187" s="177">
        <v>1890</v>
      </c>
      <c r="EX187" s="177">
        <v>2280</v>
      </c>
    </row>
    <row r="188" spans="1:154" x14ac:dyDescent="0.2">
      <c r="A188" s="166" t="s">
        <v>754</v>
      </c>
      <c r="B188" s="167" t="s">
        <v>204</v>
      </c>
      <c r="C188" s="166">
        <v>145</v>
      </c>
      <c r="D188" s="168">
        <v>42.7</v>
      </c>
      <c r="E188" s="168">
        <v>14.8</v>
      </c>
      <c r="F188" s="181">
        <v>14.75</v>
      </c>
      <c r="G188" s="166" t="s">
        <v>392</v>
      </c>
      <c r="H188" s="166" t="s">
        <v>392</v>
      </c>
      <c r="I188" s="166" t="s">
        <v>392</v>
      </c>
      <c r="J188" s="168">
        <v>15.5</v>
      </c>
      <c r="K188" s="169">
        <v>15.5</v>
      </c>
      <c r="L188" s="169" t="s">
        <v>392</v>
      </c>
      <c r="M188" s="166" t="s">
        <v>392</v>
      </c>
      <c r="N188" s="166" t="s">
        <v>392</v>
      </c>
      <c r="O188" s="179">
        <v>0.68</v>
      </c>
      <c r="P188" s="169">
        <v>0.6875</v>
      </c>
      <c r="Q188" s="171">
        <v>0.375</v>
      </c>
      <c r="R188" s="170">
        <v>1.0900000000000001</v>
      </c>
      <c r="S188" s="172">
        <v>1.0625</v>
      </c>
      <c r="T188" s="166" t="s">
        <v>392</v>
      </c>
      <c r="U188" s="166" t="s">
        <v>392</v>
      </c>
      <c r="V188" s="166" t="s">
        <v>392</v>
      </c>
      <c r="W188" s="173">
        <v>1.69</v>
      </c>
      <c r="X188" s="174">
        <v>2.375</v>
      </c>
      <c r="Y188" s="175">
        <v>1.5625</v>
      </c>
      <c r="Z188" s="166" t="s">
        <v>392</v>
      </c>
      <c r="AA188" s="166" t="s">
        <v>392</v>
      </c>
      <c r="AB188" s="166" t="s">
        <v>392</v>
      </c>
      <c r="AC188" s="166" t="s">
        <v>392</v>
      </c>
      <c r="AD188" s="166" t="s">
        <v>392</v>
      </c>
      <c r="AE188" s="176">
        <v>7.11</v>
      </c>
      <c r="AF188" s="166" t="s">
        <v>392</v>
      </c>
      <c r="AG188" s="166" t="s">
        <v>392</v>
      </c>
      <c r="AH188" s="168">
        <v>16.8</v>
      </c>
      <c r="AI188" s="166" t="s">
        <v>392</v>
      </c>
      <c r="AJ188" s="166" t="s">
        <v>392</v>
      </c>
      <c r="AK188" s="166">
        <v>1710</v>
      </c>
      <c r="AL188" s="166">
        <v>260</v>
      </c>
      <c r="AM188" s="166">
        <v>232</v>
      </c>
      <c r="AN188" s="170">
        <v>6.33</v>
      </c>
      <c r="AO188" s="166">
        <v>677</v>
      </c>
      <c r="AP188" s="166">
        <v>133</v>
      </c>
      <c r="AQ188" s="168">
        <v>87.3</v>
      </c>
      <c r="AR188" s="170">
        <v>3.98</v>
      </c>
      <c r="AS188" s="166" t="s">
        <v>392</v>
      </c>
      <c r="AT188" s="166" t="s">
        <v>392</v>
      </c>
      <c r="AU188" s="166" t="s">
        <v>392</v>
      </c>
      <c r="AV188" s="168">
        <v>15.2</v>
      </c>
      <c r="AW188" s="166">
        <v>31700</v>
      </c>
      <c r="AX188" s="166" t="s">
        <v>392</v>
      </c>
      <c r="AY188" s="168">
        <v>53.1</v>
      </c>
      <c r="AZ188" s="177">
        <v>224</v>
      </c>
      <c r="BA188" s="177" t="s">
        <v>392</v>
      </c>
      <c r="BB188" s="166" t="s">
        <v>392</v>
      </c>
      <c r="BC188" s="168">
        <v>55.4</v>
      </c>
      <c r="BD188" s="166">
        <v>129</v>
      </c>
      <c r="BE188" s="166" t="s">
        <v>392</v>
      </c>
      <c r="BF188" s="166" t="s">
        <v>392</v>
      </c>
      <c r="BG188" s="166" t="s">
        <v>392</v>
      </c>
      <c r="BH188" s="166" t="s">
        <v>392</v>
      </c>
      <c r="BI188" s="166" t="s">
        <v>392</v>
      </c>
      <c r="BJ188" s="166" t="s">
        <v>392</v>
      </c>
      <c r="BK188" s="166" t="s">
        <v>392</v>
      </c>
      <c r="BL188" s="166" t="s">
        <v>392</v>
      </c>
      <c r="BM188" s="166" t="s">
        <v>392</v>
      </c>
      <c r="BN188" s="166" t="s">
        <v>392</v>
      </c>
      <c r="BO188" s="166" t="s">
        <v>392</v>
      </c>
      <c r="BP188" s="166" t="s">
        <v>392</v>
      </c>
      <c r="BQ188" s="166" t="s">
        <v>392</v>
      </c>
      <c r="BR188" s="166" t="s">
        <v>392</v>
      </c>
      <c r="BS188" s="166" t="s">
        <v>392</v>
      </c>
      <c r="BT188" s="166" t="s">
        <v>392</v>
      </c>
      <c r="BU188" s="166" t="s">
        <v>392</v>
      </c>
      <c r="BV188" s="166">
        <v>4.47</v>
      </c>
      <c r="BW188" s="166">
        <v>13.7</v>
      </c>
      <c r="BX188" s="177">
        <v>73.7</v>
      </c>
      <c r="BY188" s="177">
        <v>89.2</v>
      </c>
      <c r="BZ188" s="166" t="s">
        <v>755</v>
      </c>
      <c r="CA188" s="166" t="s">
        <v>755</v>
      </c>
      <c r="CB188" s="166">
        <v>216</v>
      </c>
      <c r="CC188" s="177">
        <v>27500</v>
      </c>
      <c r="CD188" s="166">
        <v>376</v>
      </c>
      <c r="CE188" s="177">
        <v>375</v>
      </c>
      <c r="CF188" s="166" t="s">
        <v>392</v>
      </c>
      <c r="CG188" s="166" t="s">
        <v>392</v>
      </c>
      <c r="CH188" s="166" t="s">
        <v>392</v>
      </c>
      <c r="CI188" s="166">
        <v>394</v>
      </c>
      <c r="CJ188" s="177">
        <v>394</v>
      </c>
      <c r="CK188" s="169" t="s">
        <v>392</v>
      </c>
      <c r="CL188" s="166" t="s">
        <v>392</v>
      </c>
      <c r="CM188" s="166" t="s">
        <v>392</v>
      </c>
      <c r="CN188" s="168">
        <v>17.3</v>
      </c>
      <c r="CO188" s="177">
        <v>17.5</v>
      </c>
      <c r="CP188" s="177">
        <v>9.52</v>
      </c>
      <c r="CQ188" s="168">
        <v>27.7</v>
      </c>
      <c r="CR188" s="168">
        <v>27</v>
      </c>
      <c r="CS188" s="166" t="s">
        <v>392</v>
      </c>
      <c r="CT188" s="166" t="s">
        <v>392</v>
      </c>
      <c r="CU188" s="166" t="s">
        <v>392</v>
      </c>
      <c r="CV188" s="168">
        <v>42.9</v>
      </c>
      <c r="CW188" s="168">
        <v>60.3</v>
      </c>
      <c r="CX188" s="178">
        <v>39.700000000000003</v>
      </c>
      <c r="CY188" s="166" t="s">
        <v>392</v>
      </c>
      <c r="CZ188" s="166" t="s">
        <v>392</v>
      </c>
      <c r="DA188" s="166" t="s">
        <v>392</v>
      </c>
      <c r="DB188" s="166" t="s">
        <v>392</v>
      </c>
      <c r="DC188" s="166" t="s">
        <v>392</v>
      </c>
      <c r="DD188" s="176">
        <v>7.11</v>
      </c>
      <c r="DE188" s="177" t="s">
        <v>392</v>
      </c>
      <c r="DF188" s="166" t="s">
        <v>392</v>
      </c>
      <c r="DG188" s="168">
        <v>16.8</v>
      </c>
      <c r="DH188" s="166" t="s">
        <v>392</v>
      </c>
      <c r="DI188" s="177" t="s">
        <v>392</v>
      </c>
      <c r="DJ188" s="166">
        <v>712</v>
      </c>
      <c r="DK188" s="166">
        <v>4260</v>
      </c>
      <c r="DL188" s="166">
        <v>3800</v>
      </c>
      <c r="DM188" s="166">
        <v>161</v>
      </c>
      <c r="DN188" s="166">
        <v>282</v>
      </c>
      <c r="DO188" s="166">
        <v>2180</v>
      </c>
      <c r="DP188" s="166">
        <v>1430</v>
      </c>
      <c r="DQ188" s="166">
        <v>101</v>
      </c>
      <c r="DR188" s="166" t="s">
        <v>392</v>
      </c>
      <c r="DS188" s="166" t="s">
        <v>392</v>
      </c>
      <c r="DT188" s="177" t="s">
        <v>392</v>
      </c>
      <c r="DU188" s="166">
        <v>6330</v>
      </c>
      <c r="DV188" s="166">
        <v>8510</v>
      </c>
      <c r="DW188" s="166" t="s">
        <v>392</v>
      </c>
      <c r="DX188" s="166">
        <v>34300</v>
      </c>
      <c r="DY188" s="20">
        <v>93.2</v>
      </c>
      <c r="DZ188" s="177" t="s">
        <v>392</v>
      </c>
      <c r="EA188" s="180" t="s">
        <v>392</v>
      </c>
      <c r="EB188" s="166">
        <v>908</v>
      </c>
      <c r="EC188" s="166">
        <v>2110</v>
      </c>
      <c r="ED188" s="166" t="s">
        <v>392</v>
      </c>
      <c r="EE188" s="166" t="s">
        <v>392</v>
      </c>
      <c r="EF188" s="166" t="s">
        <v>392</v>
      </c>
      <c r="EG188" s="166" t="s">
        <v>392</v>
      </c>
      <c r="EH188" s="20" t="s">
        <v>392</v>
      </c>
      <c r="EI188" s="166" t="s">
        <v>392</v>
      </c>
      <c r="EJ188" s="166" t="s">
        <v>392</v>
      </c>
      <c r="EK188" s="166" t="s">
        <v>392</v>
      </c>
      <c r="EL188" s="166" t="s">
        <v>392</v>
      </c>
      <c r="EM188" s="166" t="s">
        <v>392</v>
      </c>
      <c r="EN188" s="166" t="s">
        <v>392</v>
      </c>
      <c r="EO188" s="177" t="s">
        <v>392</v>
      </c>
      <c r="EP188" s="177" t="s">
        <v>392</v>
      </c>
      <c r="EQ188" s="177" t="s">
        <v>392</v>
      </c>
      <c r="ER188" s="177" t="s">
        <v>392</v>
      </c>
      <c r="ES188" s="177" t="s">
        <v>392</v>
      </c>
      <c r="ET188" s="177" t="s">
        <v>392</v>
      </c>
      <c r="EU188" s="177">
        <v>114</v>
      </c>
      <c r="EV188" s="177">
        <v>348</v>
      </c>
      <c r="EW188" s="177">
        <v>1870</v>
      </c>
      <c r="EX188" s="177">
        <v>2270</v>
      </c>
    </row>
    <row r="189" spans="1:154" x14ac:dyDescent="0.2">
      <c r="A189" s="166" t="s">
        <v>756</v>
      </c>
      <c r="B189" s="167" t="s">
        <v>204</v>
      </c>
      <c r="C189" s="166">
        <v>132</v>
      </c>
      <c r="D189" s="168">
        <v>38.799999999999997</v>
      </c>
      <c r="E189" s="168">
        <v>14.7</v>
      </c>
      <c r="F189" s="181">
        <v>14.625</v>
      </c>
      <c r="G189" s="166" t="s">
        <v>392</v>
      </c>
      <c r="H189" s="166" t="s">
        <v>392</v>
      </c>
      <c r="I189" s="166" t="s">
        <v>392</v>
      </c>
      <c r="J189" s="168">
        <v>14.7</v>
      </c>
      <c r="K189" s="169">
        <v>14.75</v>
      </c>
      <c r="L189" s="169" t="s">
        <v>392</v>
      </c>
      <c r="M189" s="166" t="s">
        <v>392</v>
      </c>
      <c r="N189" s="166" t="s">
        <v>392</v>
      </c>
      <c r="O189" s="179">
        <v>0.64500000000000002</v>
      </c>
      <c r="P189" s="169">
        <v>0.625</v>
      </c>
      <c r="Q189" s="171">
        <v>0.3125</v>
      </c>
      <c r="R189" s="170">
        <v>1.03</v>
      </c>
      <c r="S189" s="172">
        <v>1</v>
      </c>
      <c r="T189" s="166" t="s">
        <v>392</v>
      </c>
      <c r="U189" s="166" t="s">
        <v>392</v>
      </c>
      <c r="V189" s="166" t="s">
        <v>392</v>
      </c>
      <c r="W189" s="173">
        <v>1.63</v>
      </c>
      <c r="X189" s="174">
        <v>2.3125</v>
      </c>
      <c r="Y189" s="175">
        <v>1.5625</v>
      </c>
      <c r="Z189" s="166" t="s">
        <v>392</v>
      </c>
      <c r="AA189" s="166" t="s">
        <v>392</v>
      </c>
      <c r="AB189" s="166" t="s">
        <v>392</v>
      </c>
      <c r="AC189" s="166" t="s">
        <v>392</v>
      </c>
      <c r="AD189" s="166" t="s">
        <v>392</v>
      </c>
      <c r="AE189" s="176">
        <v>7.15</v>
      </c>
      <c r="AF189" s="166" t="s">
        <v>392</v>
      </c>
      <c r="AG189" s="166" t="s">
        <v>392</v>
      </c>
      <c r="AH189" s="168">
        <v>17.7</v>
      </c>
      <c r="AI189" s="166" t="s">
        <v>392</v>
      </c>
      <c r="AJ189" s="166" t="s">
        <v>392</v>
      </c>
      <c r="AK189" s="166">
        <v>1530</v>
      </c>
      <c r="AL189" s="166">
        <v>234</v>
      </c>
      <c r="AM189" s="166">
        <v>209</v>
      </c>
      <c r="AN189" s="170">
        <v>6.28</v>
      </c>
      <c r="AO189" s="166">
        <v>548</v>
      </c>
      <c r="AP189" s="166">
        <v>113</v>
      </c>
      <c r="AQ189" s="168">
        <v>74.5</v>
      </c>
      <c r="AR189" s="170">
        <v>3.76</v>
      </c>
      <c r="AS189" s="166" t="s">
        <v>392</v>
      </c>
      <c r="AT189" s="166" t="s">
        <v>392</v>
      </c>
      <c r="AU189" s="166" t="s">
        <v>392</v>
      </c>
      <c r="AV189" s="168">
        <v>12.3</v>
      </c>
      <c r="AW189" s="166">
        <v>25500</v>
      </c>
      <c r="AX189" s="166" t="s">
        <v>392</v>
      </c>
      <c r="AY189" s="168">
        <v>50.2</v>
      </c>
      <c r="AZ189" s="177">
        <v>190</v>
      </c>
      <c r="BA189" s="177" t="s">
        <v>392</v>
      </c>
      <c r="BB189" s="166" t="s">
        <v>392</v>
      </c>
      <c r="BC189" s="168">
        <v>49.5</v>
      </c>
      <c r="BD189" s="166">
        <v>116</v>
      </c>
      <c r="BE189" s="166" t="s">
        <v>392</v>
      </c>
      <c r="BF189" s="166" t="s">
        <v>392</v>
      </c>
      <c r="BG189" s="166" t="s">
        <v>392</v>
      </c>
      <c r="BH189" s="166" t="s">
        <v>392</v>
      </c>
      <c r="BI189" s="166" t="s">
        <v>392</v>
      </c>
      <c r="BJ189" s="166" t="s">
        <v>392</v>
      </c>
      <c r="BK189" s="166" t="s">
        <v>392</v>
      </c>
      <c r="BL189" s="166" t="s">
        <v>392</v>
      </c>
      <c r="BM189" s="166" t="s">
        <v>392</v>
      </c>
      <c r="BN189" s="166" t="s">
        <v>392</v>
      </c>
      <c r="BO189" s="166" t="s">
        <v>392</v>
      </c>
      <c r="BP189" s="166" t="s">
        <v>392</v>
      </c>
      <c r="BQ189" s="166" t="s">
        <v>392</v>
      </c>
      <c r="BR189" s="166" t="s">
        <v>392</v>
      </c>
      <c r="BS189" s="166" t="s">
        <v>392</v>
      </c>
      <c r="BT189" s="166" t="s">
        <v>392</v>
      </c>
      <c r="BU189" s="166" t="s">
        <v>392</v>
      </c>
      <c r="BV189" s="166">
        <v>4.2300000000000004</v>
      </c>
      <c r="BW189" s="166">
        <v>13.7</v>
      </c>
      <c r="BX189" s="177">
        <v>71.2</v>
      </c>
      <c r="BY189" s="177">
        <v>85.9</v>
      </c>
      <c r="BZ189" s="166" t="s">
        <v>757</v>
      </c>
      <c r="CA189" s="166" t="s">
        <v>757</v>
      </c>
      <c r="CB189" s="166">
        <v>196</v>
      </c>
      <c r="CC189" s="177">
        <v>25000</v>
      </c>
      <c r="CD189" s="166">
        <v>373</v>
      </c>
      <c r="CE189" s="177">
        <v>371</v>
      </c>
      <c r="CF189" s="166" t="s">
        <v>392</v>
      </c>
      <c r="CG189" s="166" t="s">
        <v>392</v>
      </c>
      <c r="CH189" s="166" t="s">
        <v>392</v>
      </c>
      <c r="CI189" s="166">
        <v>373</v>
      </c>
      <c r="CJ189" s="177">
        <v>375</v>
      </c>
      <c r="CK189" s="169" t="s">
        <v>392</v>
      </c>
      <c r="CL189" s="166" t="s">
        <v>392</v>
      </c>
      <c r="CM189" s="166" t="s">
        <v>392</v>
      </c>
      <c r="CN189" s="168">
        <v>16.399999999999999</v>
      </c>
      <c r="CO189" s="177">
        <v>15.9</v>
      </c>
      <c r="CP189" s="177">
        <v>7.94</v>
      </c>
      <c r="CQ189" s="168">
        <v>26.2</v>
      </c>
      <c r="CR189" s="168">
        <v>25.4</v>
      </c>
      <c r="CS189" s="166" t="s">
        <v>392</v>
      </c>
      <c r="CT189" s="166" t="s">
        <v>392</v>
      </c>
      <c r="CU189" s="166" t="s">
        <v>392</v>
      </c>
      <c r="CV189" s="168">
        <v>41.4</v>
      </c>
      <c r="CW189" s="168">
        <v>58.7</v>
      </c>
      <c r="CX189" s="178">
        <v>39.700000000000003</v>
      </c>
      <c r="CY189" s="166" t="s">
        <v>392</v>
      </c>
      <c r="CZ189" s="166" t="s">
        <v>392</v>
      </c>
      <c r="DA189" s="166" t="s">
        <v>392</v>
      </c>
      <c r="DB189" s="166" t="s">
        <v>392</v>
      </c>
      <c r="DC189" s="166" t="s">
        <v>392</v>
      </c>
      <c r="DD189" s="176">
        <v>7.15</v>
      </c>
      <c r="DE189" s="177" t="s">
        <v>392</v>
      </c>
      <c r="DF189" s="166" t="s">
        <v>392</v>
      </c>
      <c r="DG189" s="168">
        <v>17.7</v>
      </c>
      <c r="DH189" s="166" t="s">
        <v>392</v>
      </c>
      <c r="DI189" s="177" t="s">
        <v>392</v>
      </c>
      <c r="DJ189" s="166">
        <v>637</v>
      </c>
      <c r="DK189" s="166">
        <v>3830</v>
      </c>
      <c r="DL189" s="166">
        <v>3420</v>
      </c>
      <c r="DM189" s="166">
        <v>160</v>
      </c>
      <c r="DN189" s="166">
        <v>228</v>
      </c>
      <c r="DO189" s="166">
        <v>1850</v>
      </c>
      <c r="DP189" s="166">
        <v>1220</v>
      </c>
      <c r="DQ189" s="168">
        <v>95.5</v>
      </c>
      <c r="DR189" s="166" t="s">
        <v>392</v>
      </c>
      <c r="DS189" s="166" t="s">
        <v>392</v>
      </c>
      <c r="DT189" s="177" t="s">
        <v>392</v>
      </c>
      <c r="DU189" s="166">
        <v>5120</v>
      </c>
      <c r="DV189" s="166">
        <v>6850</v>
      </c>
      <c r="DW189" s="166" t="s">
        <v>392</v>
      </c>
      <c r="DX189" s="166">
        <v>32400</v>
      </c>
      <c r="DY189" s="20">
        <v>79.099999999999994</v>
      </c>
      <c r="DZ189" s="177" t="s">
        <v>392</v>
      </c>
      <c r="EA189" s="180" t="s">
        <v>392</v>
      </c>
      <c r="EB189" s="166">
        <v>811</v>
      </c>
      <c r="EC189" s="166">
        <v>1900</v>
      </c>
      <c r="ED189" s="166" t="s">
        <v>392</v>
      </c>
      <c r="EE189" s="166" t="s">
        <v>392</v>
      </c>
      <c r="EF189" s="166" t="s">
        <v>392</v>
      </c>
      <c r="EG189" s="166" t="s">
        <v>392</v>
      </c>
      <c r="EH189" s="20" t="s">
        <v>392</v>
      </c>
      <c r="EI189" s="166" t="s">
        <v>392</v>
      </c>
      <c r="EJ189" s="166" t="s">
        <v>392</v>
      </c>
      <c r="EK189" s="166" t="s">
        <v>392</v>
      </c>
      <c r="EL189" s="166" t="s">
        <v>392</v>
      </c>
      <c r="EM189" s="166" t="s">
        <v>392</v>
      </c>
      <c r="EN189" s="166" t="s">
        <v>392</v>
      </c>
      <c r="EO189" s="177" t="s">
        <v>392</v>
      </c>
      <c r="EP189" s="177" t="s">
        <v>392</v>
      </c>
      <c r="EQ189" s="177" t="s">
        <v>392</v>
      </c>
      <c r="ER189" s="177" t="s">
        <v>392</v>
      </c>
      <c r="ES189" s="177" t="s">
        <v>392</v>
      </c>
      <c r="ET189" s="177" t="s">
        <v>392</v>
      </c>
      <c r="EU189" s="177">
        <v>107</v>
      </c>
      <c r="EV189" s="177">
        <v>348</v>
      </c>
      <c r="EW189" s="177">
        <v>1810</v>
      </c>
      <c r="EX189" s="177">
        <v>2180</v>
      </c>
    </row>
    <row r="190" spans="1:154" x14ac:dyDescent="0.2">
      <c r="A190" s="166" t="s">
        <v>758</v>
      </c>
      <c r="B190" s="167" t="s">
        <v>204</v>
      </c>
      <c r="C190" s="166">
        <v>120</v>
      </c>
      <c r="D190" s="168">
        <v>35.299999999999997</v>
      </c>
      <c r="E190" s="168">
        <v>14.5</v>
      </c>
      <c r="F190" s="181">
        <v>14.5</v>
      </c>
      <c r="G190" s="166" t="s">
        <v>392</v>
      </c>
      <c r="H190" s="166" t="s">
        <v>392</v>
      </c>
      <c r="I190" s="166" t="s">
        <v>392</v>
      </c>
      <c r="J190" s="168">
        <v>14.7</v>
      </c>
      <c r="K190" s="169">
        <v>14.625</v>
      </c>
      <c r="L190" s="169" t="s">
        <v>392</v>
      </c>
      <c r="M190" s="166" t="s">
        <v>392</v>
      </c>
      <c r="N190" s="166" t="s">
        <v>392</v>
      </c>
      <c r="O190" s="179">
        <v>0.59</v>
      </c>
      <c r="P190" s="169">
        <v>0.5625</v>
      </c>
      <c r="Q190" s="171">
        <v>0.3125</v>
      </c>
      <c r="R190" s="179">
        <v>0.94</v>
      </c>
      <c r="S190" s="172">
        <v>0.9375</v>
      </c>
      <c r="T190" s="166" t="s">
        <v>392</v>
      </c>
      <c r="U190" s="166" t="s">
        <v>392</v>
      </c>
      <c r="V190" s="166" t="s">
        <v>392</v>
      </c>
      <c r="W190" s="173">
        <v>1.54</v>
      </c>
      <c r="X190" s="174">
        <v>2.25</v>
      </c>
      <c r="Y190" s="175">
        <v>1.5</v>
      </c>
      <c r="Z190" s="166" t="s">
        <v>392</v>
      </c>
      <c r="AA190" s="166" t="s">
        <v>392</v>
      </c>
      <c r="AB190" s="166" t="s">
        <v>392</v>
      </c>
      <c r="AC190" s="166" t="s">
        <v>392</v>
      </c>
      <c r="AD190" s="166" t="s">
        <v>392</v>
      </c>
      <c r="AE190" s="176">
        <v>7.8</v>
      </c>
      <c r="AF190" s="166" t="s">
        <v>392</v>
      </c>
      <c r="AG190" s="166" t="s">
        <v>392</v>
      </c>
      <c r="AH190" s="168">
        <v>19.3</v>
      </c>
      <c r="AI190" s="166" t="s">
        <v>392</v>
      </c>
      <c r="AJ190" s="166" t="s">
        <v>392</v>
      </c>
      <c r="AK190" s="166">
        <v>1380</v>
      </c>
      <c r="AL190" s="166">
        <v>212</v>
      </c>
      <c r="AM190" s="166">
        <v>190</v>
      </c>
      <c r="AN190" s="170">
        <v>6.24</v>
      </c>
      <c r="AO190" s="166">
        <v>495</v>
      </c>
      <c r="AP190" s="166">
        <v>102</v>
      </c>
      <c r="AQ190" s="168">
        <v>67.5</v>
      </c>
      <c r="AR190" s="170">
        <v>3.74</v>
      </c>
      <c r="AS190" s="166" t="s">
        <v>392</v>
      </c>
      <c r="AT190" s="166" t="s">
        <v>392</v>
      </c>
      <c r="AU190" s="166" t="s">
        <v>392</v>
      </c>
      <c r="AV190" s="170">
        <v>9.3699999999999992</v>
      </c>
      <c r="AW190" s="166">
        <v>22700</v>
      </c>
      <c r="AX190" s="166" t="s">
        <v>392</v>
      </c>
      <c r="AY190" s="168">
        <v>49.8</v>
      </c>
      <c r="AZ190" s="177">
        <v>172</v>
      </c>
      <c r="BA190" s="177" t="s">
        <v>392</v>
      </c>
      <c r="BB190" s="166" t="s">
        <v>392</v>
      </c>
      <c r="BC190" s="168">
        <v>45</v>
      </c>
      <c r="BD190" s="166">
        <v>105</v>
      </c>
      <c r="BE190" s="166" t="s">
        <v>392</v>
      </c>
      <c r="BF190" s="166" t="s">
        <v>392</v>
      </c>
      <c r="BG190" s="166" t="s">
        <v>392</v>
      </c>
      <c r="BH190" s="166" t="s">
        <v>392</v>
      </c>
      <c r="BI190" s="166" t="s">
        <v>392</v>
      </c>
      <c r="BJ190" s="166" t="s">
        <v>392</v>
      </c>
      <c r="BK190" s="166" t="s">
        <v>392</v>
      </c>
      <c r="BL190" s="166" t="s">
        <v>392</v>
      </c>
      <c r="BM190" s="166" t="s">
        <v>392</v>
      </c>
      <c r="BN190" s="166" t="s">
        <v>392</v>
      </c>
      <c r="BO190" s="166" t="s">
        <v>392</v>
      </c>
      <c r="BP190" s="166" t="s">
        <v>392</v>
      </c>
      <c r="BQ190" s="166" t="s">
        <v>392</v>
      </c>
      <c r="BR190" s="166" t="s">
        <v>392</v>
      </c>
      <c r="BS190" s="166" t="s">
        <v>392</v>
      </c>
      <c r="BT190" s="166" t="s">
        <v>392</v>
      </c>
      <c r="BU190" s="166" t="s">
        <v>392</v>
      </c>
      <c r="BV190" s="170">
        <v>4.2</v>
      </c>
      <c r="BW190" s="166">
        <v>13.6</v>
      </c>
      <c r="BX190" s="177">
        <v>70.900000000000006</v>
      </c>
      <c r="BY190" s="177">
        <v>85.6</v>
      </c>
      <c r="BZ190" s="166" t="s">
        <v>759</v>
      </c>
      <c r="CA190" s="166" t="s">
        <v>759</v>
      </c>
      <c r="CB190" s="166">
        <v>179</v>
      </c>
      <c r="CC190" s="177">
        <v>22800</v>
      </c>
      <c r="CD190" s="166">
        <v>368</v>
      </c>
      <c r="CE190" s="177">
        <v>368</v>
      </c>
      <c r="CF190" s="166" t="s">
        <v>392</v>
      </c>
      <c r="CG190" s="166" t="s">
        <v>392</v>
      </c>
      <c r="CH190" s="166" t="s">
        <v>392</v>
      </c>
      <c r="CI190" s="166">
        <v>373</v>
      </c>
      <c r="CJ190" s="177">
        <v>371</v>
      </c>
      <c r="CK190" s="169" t="s">
        <v>392</v>
      </c>
      <c r="CL190" s="166" t="s">
        <v>392</v>
      </c>
      <c r="CM190" s="166" t="s">
        <v>392</v>
      </c>
      <c r="CN190" s="168">
        <v>15</v>
      </c>
      <c r="CO190" s="177">
        <v>14.3</v>
      </c>
      <c r="CP190" s="177">
        <v>7.94</v>
      </c>
      <c r="CQ190" s="168">
        <v>23.9</v>
      </c>
      <c r="CR190" s="168">
        <v>23.8</v>
      </c>
      <c r="CS190" s="166" t="s">
        <v>392</v>
      </c>
      <c r="CT190" s="166" t="s">
        <v>392</v>
      </c>
      <c r="CU190" s="166" t="s">
        <v>392</v>
      </c>
      <c r="CV190" s="168">
        <v>39.1</v>
      </c>
      <c r="CW190" s="168">
        <v>57.2</v>
      </c>
      <c r="CX190" s="178">
        <v>38.1</v>
      </c>
      <c r="CY190" s="166" t="s">
        <v>392</v>
      </c>
      <c r="CZ190" s="166" t="s">
        <v>392</v>
      </c>
      <c r="DA190" s="166" t="s">
        <v>392</v>
      </c>
      <c r="DB190" s="166" t="s">
        <v>392</v>
      </c>
      <c r="DC190" s="166" t="s">
        <v>392</v>
      </c>
      <c r="DD190" s="176">
        <v>7.8</v>
      </c>
      <c r="DE190" s="177" t="s">
        <v>392</v>
      </c>
      <c r="DF190" s="166" t="s">
        <v>392</v>
      </c>
      <c r="DG190" s="168">
        <v>19.3</v>
      </c>
      <c r="DH190" s="166" t="s">
        <v>392</v>
      </c>
      <c r="DI190" s="177" t="s">
        <v>392</v>
      </c>
      <c r="DJ190" s="166">
        <v>574</v>
      </c>
      <c r="DK190" s="166">
        <v>3470</v>
      </c>
      <c r="DL190" s="166">
        <v>3110</v>
      </c>
      <c r="DM190" s="166">
        <v>158</v>
      </c>
      <c r="DN190" s="166">
        <v>206</v>
      </c>
      <c r="DO190" s="166">
        <v>1670</v>
      </c>
      <c r="DP190" s="166">
        <v>1110</v>
      </c>
      <c r="DQ190" s="168">
        <v>95</v>
      </c>
      <c r="DR190" s="166" t="s">
        <v>392</v>
      </c>
      <c r="DS190" s="166" t="s">
        <v>392</v>
      </c>
      <c r="DT190" s="177" t="s">
        <v>392</v>
      </c>
      <c r="DU190" s="166">
        <v>3900</v>
      </c>
      <c r="DV190" s="166">
        <v>6100</v>
      </c>
      <c r="DW190" s="166" t="s">
        <v>392</v>
      </c>
      <c r="DX190" s="166">
        <v>32100</v>
      </c>
      <c r="DY190" s="20">
        <v>71.599999999999994</v>
      </c>
      <c r="DZ190" s="177" t="s">
        <v>392</v>
      </c>
      <c r="EA190" s="180" t="s">
        <v>392</v>
      </c>
      <c r="EB190" s="166">
        <v>737</v>
      </c>
      <c r="EC190" s="166">
        <v>1720</v>
      </c>
      <c r="ED190" s="166" t="s">
        <v>392</v>
      </c>
      <c r="EE190" s="166" t="s">
        <v>392</v>
      </c>
      <c r="EF190" s="166" t="s">
        <v>392</v>
      </c>
      <c r="EG190" s="166" t="s">
        <v>392</v>
      </c>
      <c r="EH190" s="20" t="s">
        <v>392</v>
      </c>
      <c r="EI190" s="166" t="s">
        <v>392</v>
      </c>
      <c r="EJ190" s="166" t="s">
        <v>392</v>
      </c>
      <c r="EK190" s="166" t="s">
        <v>392</v>
      </c>
      <c r="EL190" s="166" t="s">
        <v>392</v>
      </c>
      <c r="EM190" s="166" t="s">
        <v>392</v>
      </c>
      <c r="EN190" s="166" t="s">
        <v>392</v>
      </c>
      <c r="EO190" s="177" t="s">
        <v>392</v>
      </c>
      <c r="EP190" s="177" t="s">
        <v>392</v>
      </c>
      <c r="EQ190" s="177" t="s">
        <v>392</v>
      </c>
      <c r="ER190" s="177" t="s">
        <v>392</v>
      </c>
      <c r="ES190" s="177" t="s">
        <v>392</v>
      </c>
      <c r="ET190" s="177" t="s">
        <v>392</v>
      </c>
      <c r="EU190" s="177">
        <v>107</v>
      </c>
      <c r="EV190" s="177">
        <v>345</v>
      </c>
      <c r="EW190" s="177">
        <v>1800</v>
      </c>
      <c r="EX190" s="177">
        <v>2170</v>
      </c>
    </row>
    <row r="191" spans="1:154" x14ac:dyDescent="0.2">
      <c r="A191" s="166" t="s">
        <v>199</v>
      </c>
      <c r="B191" s="167" t="s">
        <v>204</v>
      </c>
      <c r="C191" s="166">
        <v>109</v>
      </c>
      <c r="D191" s="168">
        <v>32</v>
      </c>
      <c r="E191" s="168">
        <v>14.3</v>
      </c>
      <c r="F191" s="181">
        <v>14.375</v>
      </c>
      <c r="G191" s="166" t="s">
        <v>392</v>
      </c>
      <c r="H191" s="166" t="s">
        <v>392</v>
      </c>
      <c r="I191" s="166" t="s">
        <v>392</v>
      </c>
      <c r="J191" s="168">
        <v>14.6</v>
      </c>
      <c r="K191" s="169">
        <v>14.625</v>
      </c>
      <c r="L191" s="169" t="s">
        <v>392</v>
      </c>
      <c r="M191" s="166" t="s">
        <v>392</v>
      </c>
      <c r="N191" s="166" t="s">
        <v>392</v>
      </c>
      <c r="O191" s="179">
        <v>0.52500000000000002</v>
      </c>
      <c r="P191" s="169">
        <v>0.5</v>
      </c>
      <c r="Q191" s="171">
        <v>0.25</v>
      </c>
      <c r="R191" s="179">
        <v>0.86</v>
      </c>
      <c r="S191" s="172">
        <v>0.875</v>
      </c>
      <c r="T191" s="166" t="s">
        <v>392</v>
      </c>
      <c r="U191" s="166" t="s">
        <v>392</v>
      </c>
      <c r="V191" s="166" t="s">
        <v>392</v>
      </c>
      <c r="W191" s="173">
        <v>1.46</v>
      </c>
      <c r="X191" s="174">
        <v>2.1875</v>
      </c>
      <c r="Y191" s="175">
        <v>1.5</v>
      </c>
      <c r="Z191" s="166" t="s">
        <v>392</v>
      </c>
      <c r="AA191" s="166" t="s">
        <v>392</v>
      </c>
      <c r="AB191" s="166" t="s">
        <v>392</v>
      </c>
      <c r="AC191" s="166" t="s">
        <v>392</v>
      </c>
      <c r="AD191" s="166" t="s">
        <v>392</v>
      </c>
      <c r="AE191" s="176">
        <v>8.49</v>
      </c>
      <c r="AF191" s="166" t="s">
        <v>392</v>
      </c>
      <c r="AG191" s="166" t="s">
        <v>392</v>
      </c>
      <c r="AH191" s="168">
        <v>21.7</v>
      </c>
      <c r="AI191" s="166" t="s">
        <v>392</v>
      </c>
      <c r="AJ191" s="166" t="s">
        <v>392</v>
      </c>
      <c r="AK191" s="166">
        <v>1240</v>
      </c>
      <c r="AL191" s="166">
        <v>192</v>
      </c>
      <c r="AM191" s="166">
        <v>173</v>
      </c>
      <c r="AN191" s="170">
        <v>6.22</v>
      </c>
      <c r="AO191" s="166">
        <v>447</v>
      </c>
      <c r="AP191" s="168">
        <v>92.7</v>
      </c>
      <c r="AQ191" s="168">
        <v>61.2</v>
      </c>
      <c r="AR191" s="170">
        <v>3.73</v>
      </c>
      <c r="AS191" s="166" t="s">
        <v>392</v>
      </c>
      <c r="AT191" s="166" t="s">
        <v>392</v>
      </c>
      <c r="AU191" s="166" t="s">
        <v>392</v>
      </c>
      <c r="AV191" s="170">
        <v>7.12</v>
      </c>
      <c r="AW191" s="166">
        <v>20200</v>
      </c>
      <c r="AX191" s="166" t="s">
        <v>392</v>
      </c>
      <c r="AY191" s="168">
        <v>49.1</v>
      </c>
      <c r="AZ191" s="177">
        <v>154</v>
      </c>
      <c r="BA191" s="177" t="s">
        <v>392</v>
      </c>
      <c r="BB191" s="166" t="s">
        <v>392</v>
      </c>
      <c r="BC191" s="168">
        <v>40.700000000000003</v>
      </c>
      <c r="BD191" s="168">
        <v>94.8</v>
      </c>
      <c r="BE191" s="166" t="s">
        <v>392</v>
      </c>
      <c r="BF191" s="166" t="s">
        <v>392</v>
      </c>
      <c r="BG191" s="166" t="s">
        <v>392</v>
      </c>
      <c r="BH191" s="166" t="s">
        <v>392</v>
      </c>
      <c r="BI191" s="166" t="s">
        <v>392</v>
      </c>
      <c r="BJ191" s="166" t="s">
        <v>392</v>
      </c>
      <c r="BK191" s="166" t="s">
        <v>392</v>
      </c>
      <c r="BL191" s="166" t="s">
        <v>392</v>
      </c>
      <c r="BM191" s="166" t="s">
        <v>392</v>
      </c>
      <c r="BN191" s="166" t="s">
        <v>392</v>
      </c>
      <c r="BO191" s="166" t="s">
        <v>392</v>
      </c>
      <c r="BP191" s="166" t="s">
        <v>392</v>
      </c>
      <c r="BQ191" s="166" t="s">
        <v>392</v>
      </c>
      <c r="BR191" s="166" t="s">
        <v>392</v>
      </c>
      <c r="BS191" s="166" t="s">
        <v>392</v>
      </c>
      <c r="BT191" s="166" t="s">
        <v>392</v>
      </c>
      <c r="BU191" s="166" t="s">
        <v>392</v>
      </c>
      <c r="BV191" s="166">
        <v>4.17</v>
      </c>
      <c r="BW191" s="166">
        <v>13.4</v>
      </c>
      <c r="BX191" s="177">
        <v>70.3</v>
      </c>
      <c r="BY191" s="177">
        <v>84.9</v>
      </c>
      <c r="BZ191" s="166" t="s">
        <v>760</v>
      </c>
      <c r="CA191" s="166" t="s">
        <v>760</v>
      </c>
      <c r="CB191" s="166">
        <v>162</v>
      </c>
      <c r="CC191" s="177">
        <v>20600</v>
      </c>
      <c r="CD191" s="166">
        <v>363</v>
      </c>
      <c r="CE191" s="177">
        <v>365</v>
      </c>
      <c r="CF191" s="166" t="s">
        <v>392</v>
      </c>
      <c r="CG191" s="166" t="s">
        <v>392</v>
      </c>
      <c r="CH191" s="166" t="s">
        <v>392</v>
      </c>
      <c r="CI191" s="166">
        <v>371</v>
      </c>
      <c r="CJ191" s="177">
        <v>371</v>
      </c>
      <c r="CK191" s="169" t="s">
        <v>392</v>
      </c>
      <c r="CL191" s="166" t="s">
        <v>392</v>
      </c>
      <c r="CM191" s="166" t="s">
        <v>392</v>
      </c>
      <c r="CN191" s="168">
        <v>13.3</v>
      </c>
      <c r="CO191" s="177">
        <v>12.7</v>
      </c>
      <c r="CP191" s="177">
        <v>6.35</v>
      </c>
      <c r="CQ191" s="168">
        <v>21.8</v>
      </c>
      <c r="CR191" s="168">
        <v>22.2</v>
      </c>
      <c r="CS191" s="166" t="s">
        <v>392</v>
      </c>
      <c r="CT191" s="166" t="s">
        <v>392</v>
      </c>
      <c r="CU191" s="166" t="s">
        <v>392</v>
      </c>
      <c r="CV191" s="168">
        <v>37.1</v>
      </c>
      <c r="CW191" s="168">
        <v>55.6</v>
      </c>
      <c r="CX191" s="178">
        <v>38.1</v>
      </c>
      <c r="CY191" s="166" t="s">
        <v>392</v>
      </c>
      <c r="CZ191" s="166" t="s">
        <v>392</v>
      </c>
      <c r="DA191" s="166" t="s">
        <v>392</v>
      </c>
      <c r="DB191" s="166" t="s">
        <v>392</v>
      </c>
      <c r="DC191" s="166" t="s">
        <v>392</v>
      </c>
      <c r="DD191" s="176">
        <v>8.49</v>
      </c>
      <c r="DE191" s="177" t="s">
        <v>392</v>
      </c>
      <c r="DF191" s="166" t="s">
        <v>392</v>
      </c>
      <c r="DG191" s="168">
        <v>21.7</v>
      </c>
      <c r="DH191" s="166" t="s">
        <v>392</v>
      </c>
      <c r="DI191" s="177" t="s">
        <v>392</v>
      </c>
      <c r="DJ191" s="166">
        <v>516</v>
      </c>
      <c r="DK191" s="166">
        <v>3150</v>
      </c>
      <c r="DL191" s="166">
        <v>2830</v>
      </c>
      <c r="DM191" s="166">
        <v>158</v>
      </c>
      <c r="DN191" s="166">
        <v>186</v>
      </c>
      <c r="DO191" s="166">
        <v>1520</v>
      </c>
      <c r="DP191" s="166">
        <v>1000</v>
      </c>
      <c r="DQ191" s="168">
        <v>94.7</v>
      </c>
      <c r="DR191" s="166" t="s">
        <v>392</v>
      </c>
      <c r="DS191" s="166" t="s">
        <v>392</v>
      </c>
      <c r="DT191" s="177" t="s">
        <v>392</v>
      </c>
      <c r="DU191" s="166">
        <v>2960</v>
      </c>
      <c r="DV191" s="166">
        <v>5420</v>
      </c>
      <c r="DW191" s="166" t="s">
        <v>392</v>
      </c>
      <c r="DX191" s="166">
        <v>31700</v>
      </c>
      <c r="DY191" s="20">
        <v>64.099999999999994</v>
      </c>
      <c r="DZ191" s="177" t="s">
        <v>392</v>
      </c>
      <c r="EA191" s="180" t="s">
        <v>392</v>
      </c>
      <c r="EB191" s="166">
        <v>667</v>
      </c>
      <c r="EC191" s="166">
        <v>1550</v>
      </c>
      <c r="ED191" s="166" t="s">
        <v>392</v>
      </c>
      <c r="EE191" s="166" t="s">
        <v>392</v>
      </c>
      <c r="EF191" s="166" t="s">
        <v>392</v>
      </c>
      <c r="EG191" s="166" t="s">
        <v>392</v>
      </c>
      <c r="EH191" s="20" t="s">
        <v>392</v>
      </c>
      <c r="EI191" s="166" t="s">
        <v>392</v>
      </c>
      <c r="EJ191" s="166" t="s">
        <v>392</v>
      </c>
      <c r="EK191" s="166" t="s">
        <v>392</v>
      </c>
      <c r="EL191" s="166" t="s">
        <v>392</v>
      </c>
      <c r="EM191" s="166" t="s">
        <v>392</v>
      </c>
      <c r="EN191" s="166" t="s">
        <v>392</v>
      </c>
      <c r="EO191" s="177" t="s">
        <v>392</v>
      </c>
      <c r="EP191" s="177" t="s">
        <v>392</v>
      </c>
      <c r="EQ191" s="177" t="s">
        <v>392</v>
      </c>
      <c r="ER191" s="177" t="s">
        <v>392</v>
      </c>
      <c r="ES191" s="177" t="s">
        <v>392</v>
      </c>
      <c r="ET191" s="177" t="s">
        <v>392</v>
      </c>
      <c r="EU191" s="177">
        <v>106</v>
      </c>
      <c r="EV191" s="177">
        <v>340</v>
      </c>
      <c r="EW191" s="177">
        <v>1790</v>
      </c>
      <c r="EX191" s="177">
        <v>2160</v>
      </c>
    </row>
    <row r="192" spans="1:154" x14ac:dyDescent="0.2">
      <c r="A192" s="166" t="s">
        <v>188</v>
      </c>
      <c r="B192" s="167" t="s">
        <v>204</v>
      </c>
      <c r="C192" s="168">
        <v>99</v>
      </c>
      <c r="D192" s="168">
        <v>29.1</v>
      </c>
      <c r="E192" s="168">
        <v>14.2</v>
      </c>
      <c r="F192" s="181">
        <v>14.125</v>
      </c>
      <c r="G192" s="166" t="s">
        <v>392</v>
      </c>
      <c r="H192" s="166" t="s">
        <v>392</v>
      </c>
      <c r="I192" s="166" t="s">
        <v>392</v>
      </c>
      <c r="J192" s="168">
        <v>14.6</v>
      </c>
      <c r="K192" s="169">
        <v>14.625</v>
      </c>
      <c r="L192" s="169" t="s">
        <v>392</v>
      </c>
      <c r="M192" s="166" t="s">
        <v>392</v>
      </c>
      <c r="N192" s="166" t="s">
        <v>392</v>
      </c>
      <c r="O192" s="179">
        <v>0.48499999999999999</v>
      </c>
      <c r="P192" s="169">
        <v>0.5</v>
      </c>
      <c r="Q192" s="171">
        <v>0.25</v>
      </c>
      <c r="R192" s="179">
        <v>0.78</v>
      </c>
      <c r="S192" s="172">
        <v>0.75</v>
      </c>
      <c r="T192" s="166" t="s">
        <v>392</v>
      </c>
      <c r="U192" s="166" t="s">
        <v>392</v>
      </c>
      <c r="V192" s="166" t="s">
        <v>392</v>
      </c>
      <c r="W192" s="173">
        <v>1.38</v>
      </c>
      <c r="X192" s="174">
        <v>2.0625</v>
      </c>
      <c r="Y192" s="175">
        <v>1.4375</v>
      </c>
      <c r="Z192" s="166" t="s">
        <v>392</v>
      </c>
      <c r="AA192" s="166" t="s">
        <v>392</v>
      </c>
      <c r="AB192" s="166" t="s">
        <v>392</v>
      </c>
      <c r="AC192" s="166" t="s">
        <v>392</v>
      </c>
      <c r="AD192" s="166" t="s">
        <v>392</v>
      </c>
      <c r="AE192" s="176">
        <v>9.34</v>
      </c>
      <c r="AF192" s="166" t="s">
        <v>392</v>
      </c>
      <c r="AG192" s="166" t="s">
        <v>392</v>
      </c>
      <c r="AH192" s="168">
        <v>23.5</v>
      </c>
      <c r="AI192" s="166" t="s">
        <v>392</v>
      </c>
      <c r="AJ192" s="166" t="s">
        <v>392</v>
      </c>
      <c r="AK192" s="166">
        <v>1110</v>
      </c>
      <c r="AL192" s="166">
        <v>173</v>
      </c>
      <c r="AM192" s="166">
        <v>157</v>
      </c>
      <c r="AN192" s="170">
        <v>6.17</v>
      </c>
      <c r="AO192" s="166">
        <v>402</v>
      </c>
      <c r="AP192" s="168">
        <v>83.6</v>
      </c>
      <c r="AQ192" s="168">
        <v>55.2</v>
      </c>
      <c r="AR192" s="170">
        <v>3.71</v>
      </c>
      <c r="AS192" s="166" t="s">
        <v>392</v>
      </c>
      <c r="AT192" s="166" t="s">
        <v>392</v>
      </c>
      <c r="AU192" s="166" t="s">
        <v>392</v>
      </c>
      <c r="AV192" s="170">
        <v>5.37</v>
      </c>
      <c r="AW192" s="166">
        <v>18000</v>
      </c>
      <c r="AX192" s="166" t="s">
        <v>392</v>
      </c>
      <c r="AY192" s="168">
        <v>49</v>
      </c>
      <c r="AZ192" s="177">
        <v>139</v>
      </c>
      <c r="BA192" s="177" t="s">
        <v>392</v>
      </c>
      <c r="BB192" s="166" t="s">
        <v>392</v>
      </c>
      <c r="BC192" s="168">
        <v>36.9</v>
      </c>
      <c r="BD192" s="168">
        <v>86.1</v>
      </c>
      <c r="BE192" s="166" t="s">
        <v>392</v>
      </c>
      <c r="BF192" s="166" t="s">
        <v>392</v>
      </c>
      <c r="BG192" s="166" t="s">
        <v>392</v>
      </c>
      <c r="BH192" s="166" t="s">
        <v>392</v>
      </c>
      <c r="BI192" s="166" t="s">
        <v>392</v>
      </c>
      <c r="BJ192" s="166" t="s">
        <v>392</v>
      </c>
      <c r="BK192" s="166" t="s">
        <v>392</v>
      </c>
      <c r="BL192" s="166" t="s">
        <v>392</v>
      </c>
      <c r="BM192" s="166" t="s">
        <v>392</v>
      </c>
      <c r="BN192" s="166" t="s">
        <v>392</v>
      </c>
      <c r="BO192" s="166" t="s">
        <v>392</v>
      </c>
      <c r="BP192" s="166" t="s">
        <v>392</v>
      </c>
      <c r="BQ192" s="166" t="s">
        <v>392</v>
      </c>
      <c r="BR192" s="166" t="s">
        <v>392</v>
      </c>
      <c r="BS192" s="166" t="s">
        <v>392</v>
      </c>
      <c r="BT192" s="166" t="s">
        <v>392</v>
      </c>
      <c r="BU192" s="166" t="s">
        <v>392</v>
      </c>
      <c r="BV192" s="166">
        <v>4.1399999999999997</v>
      </c>
      <c r="BW192" s="166">
        <v>13.4</v>
      </c>
      <c r="BX192" s="177">
        <v>70.2</v>
      </c>
      <c r="BY192" s="177">
        <v>84.8</v>
      </c>
      <c r="BZ192" s="166" t="s">
        <v>761</v>
      </c>
      <c r="CA192" s="166" t="s">
        <v>761</v>
      </c>
      <c r="CB192" s="166">
        <v>147</v>
      </c>
      <c r="CC192" s="177">
        <v>18800</v>
      </c>
      <c r="CD192" s="166">
        <v>361</v>
      </c>
      <c r="CE192" s="177">
        <v>359</v>
      </c>
      <c r="CF192" s="166" t="s">
        <v>392</v>
      </c>
      <c r="CG192" s="166" t="s">
        <v>392</v>
      </c>
      <c r="CH192" s="166" t="s">
        <v>392</v>
      </c>
      <c r="CI192" s="166">
        <v>371</v>
      </c>
      <c r="CJ192" s="177">
        <v>371</v>
      </c>
      <c r="CK192" s="169" t="s">
        <v>392</v>
      </c>
      <c r="CL192" s="166" t="s">
        <v>392</v>
      </c>
      <c r="CM192" s="166" t="s">
        <v>392</v>
      </c>
      <c r="CN192" s="168">
        <v>12.3</v>
      </c>
      <c r="CO192" s="177">
        <v>12.7</v>
      </c>
      <c r="CP192" s="177">
        <v>6.35</v>
      </c>
      <c r="CQ192" s="168">
        <v>19.8</v>
      </c>
      <c r="CR192" s="168">
        <v>19</v>
      </c>
      <c r="CS192" s="166" t="s">
        <v>392</v>
      </c>
      <c r="CT192" s="166" t="s">
        <v>392</v>
      </c>
      <c r="CU192" s="166" t="s">
        <v>392</v>
      </c>
      <c r="CV192" s="168">
        <v>35.1</v>
      </c>
      <c r="CW192" s="168">
        <v>52.4</v>
      </c>
      <c r="CX192" s="178">
        <v>36.5</v>
      </c>
      <c r="CY192" s="166" t="s">
        <v>392</v>
      </c>
      <c r="CZ192" s="166" t="s">
        <v>392</v>
      </c>
      <c r="DA192" s="166" t="s">
        <v>392</v>
      </c>
      <c r="DB192" s="166" t="s">
        <v>392</v>
      </c>
      <c r="DC192" s="166" t="s">
        <v>392</v>
      </c>
      <c r="DD192" s="176">
        <v>9.34</v>
      </c>
      <c r="DE192" s="177" t="s">
        <v>392</v>
      </c>
      <c r="DF192" s="166" t="s">
        <v>392</v>
      </c>
      <c r="DG192" s="168">
        <v>23.5</v>
      </c>
      <c r="DH192" s="166" t="s">
        <v>392</v>
      </c>
      <c r="DI192" s="177" t="s">
        <v>392</v>
      </c>
      <c r="DJ192" s="166">
        <v>462</v>
      </c>
      <c r="DK192" s="166">
        <v>2830</v>
      </c>
      <c r="DL192" s="166">
        <v>2570</v>
      </c>
      <c r="DM192" s="166">
        <v>157</v>
      </c>
      <c r="DN192" s="166">
        <v>167</v>
      </c>
      <c r="DO192" s="166">
        <v>1370</v>
      </c>
      <c r="DP192" s="166">
        <v>905</v>
      </c>
      <c r="DQ192" s="168">
        <v>94.2</v>
      </c>
      <c r="DR192" s="166" t="s">
        <v>392</v>
      </c>
      <c r="DS192" s="166" t="s">
        <v>392</v>
      </c>
      <c r="DT192" s="177" t="s">
        <v>392</v>
      </c>
      <c r="DU192" s="166">
        <v>2240</v>
      </c>
      <c r="DV192" s="166">
        <v>4830</v>
      </c>
      <c r="DW192" s="166" t="s">
        <v>392</v>
      </c>
      <c r="DX192" s="166">
        <v>31600</v>
      </c>
      <c r="DY192" s="20">
        <v>57.9</v>
      </c>
      <c r="DZ192" s="177" t="s">
        <v>392</v>
      </c>
      <c r="EA192" s="180" t="s">
        <v>392</v>
      </c>
      <c r="EB192" s="166">
        <v>605</v>
      </c>
      <c r="EC192" s="166">
        <v>1410</v>
      </c>
      <c r="ED192" s="166" t="s">
        <v>392</v>
      </c>
      <c r="EE192" s="166" t="s">
        <v>392</v>
      </c>
      <c r="EF192" s="166" t="s">
        <v>392</v>
      </c>
      <c r="EG192" s="166" t="s">
        <v>392</v>
      </c>
      <c r="EH192" s="20" t="s">
        <v>392</v>
      </c>
      <c r="EI192" s="166" t="s">
        <v>392</v>
      </c>
      <c r="EJ192" s="166" t="s">
        <v>392</v>
      </c>
      <c r="EK192" s="166" t="s">
        <v>392</v>
      </c>
      <c r="EL192" s="166" t="s">
        <v>392</v>
      </c>
      <c r="EM192" s="166" t="s">
        <v>392</v>
      </c>
      <c r="EN192" s="166" t="s">
        <v>392</v>
      </c>
      <c r="EO192" s="177" t="s">
        <v>392</v>
      </c>
      <c r="EP192" s="177" t="s">
        <v>392</v>
      </c>
      <c r="EQ192" s="177" t="s">
        <v>392</v>
      </c>
      <c r="ER192" s="177" t="s">
        <v>392</v>
      </c>
      <c r="ES192" s="177" t="s">
        <v>392</v>
      </c>
      <c r="ET192" s="177" t="s">
        <v>392</v>
      </c>
      <c r="EU192" s="177">
        <v>105</v>
      </c>
      <c r="EV192" s="177">
        <v>340</v>
      </c>
      <c r="EW192" s="177">
        <v>1780</v>
      </c>
      <c r="EX192" s="177">
        <v>2150</v>
      </c>
    </row>
    <row r="193" spans="1:154" x14ac:dyDescent="0.2">
      <c r="A193" s="166" t="s">
        <v>200</v>
      </c>
      <c r="B193" s="167" t="s">
        <v>204</v>
      </c>
      <c r="C193" s="168">
        <v>90</v>
      </c>
      <c r="D193" s="168">
        <v>26.5</v>
      </c>
      <c r="E193" s="168">
        <v>14</v>
      </c>
      <c r="F193" s="181">
        <v>14</v>
      </c>
      <c r="G193" s="166" t="s">
        <v>392</v>
      </c>
      <c r="H193" s="166" t="s">
        <v>392</v>
      </c>
      <c r="I193" s="166" t="s">
        <v>392</v>
      </c>
      <c r="J193" s="168">
        <v>14.5</v>
      </c>
      <c r="K193" s="169">
        <v>14.5</v>
      </c>
      <c r="L193" s="169" t="s">
        <v>392</v>
      </c>
      <c r="M193" s="166" t="s">
        <v>392</v>
      </c>
      <c r="N193" s="166" t="s">
        <v>392</v>
      </c>
      <c r="O193" s="179">
        <v>0.44</v>
      </c>
      <c r="P193" s="169">
        <v>0.4375</v>
      </c>
      <c r="Q193" s="171">
        <v>0.25</v>
      </c>
      <c r="R193" s="179">
        <v>0.71</v>
      </c>
      <c r="S193" s="172">
        <v>0.6875</v>
      </c>
      <c r="T193" s="166" t="s">
        <v>392</v>
      </c>
      <c r="U193" s="166" t="s">
        <v>392</v>
      </c>
      <c r="V193" s="166" t="s">
        <v>392</v>
      </c>
      <c r="W193" s="173">
        <v>1.31</v>
      </c>
      <c r="X193" s="174">
        <v>2</v>
      </c>
      <c r="Y193" s="175">
        <v>1.4375</v>
      </c>
      <c r="Z193" s="166" t="s">
        <v>392</v>
      </c>
      <c r="AA193" s="166" t="s">
        <v>392</v>
      </c>
      <c r="AB193" s="166" t="s">
        <v>392</v>
      </c>
      <c r="AC193" s="166" t="s">
        <v>392</v>
      </c>
      <c r="AD193" s="166" t="s">
        <v>392</v>
      </c>
      <c r="AE193" s="178">
        <v>10.199999999999999</v>
      </c>
      <c r="AF193" s="166" t="s">
        <v>392</v>
      </c>
      <c r="AG193" s="166" t="s">
        <v>392</v>
      </c>
      <c r="AH193" s="168">
        <v>25.9</v>
      </c>
      <c r="AI193" s="166" t="s">
        <v>392</v>
      </c>
      <c r="AJ193" s="166" t="s">
        <v>392</v>
      </c>
      <c r="AK193" s="166">
        <v>999</v>
      </c>
      <c r="AL193" s="166">
        <v>157</v>
      </c>
      <c r="AM193" s="166">
        <v>143</v>
      </c>
      <c r="AN193" s="170">
        <v>6.14</v>
      </c>
      <c r="AO193" s="166">
        <v>362</v>
      </c>
      <c r="AP193" s="168">
        <v>75.599999999999994</v>
      </c>
      <c r="AQ193" s="168">
        <v>49.9</v>
      </c>
      <c r="AR193" s="170">
        <v>3.7</v>
      </c>
      <c r="AS193" s="166" t="s">
        <v>392</v>
      </c>
      <c r="AT193" s="166" t="s">
        <v>392</v>
      </c>
      <c r="AU193" s="166" t="s">
        <v>392</v>
      </c>
      <c r="AV193" s="170">
        <v>4.0599999999999996</v>
      </c>
      <c r="AW193" s="166">
        <v>16000</v>
      </c>
      <c r="AX193" s="166" t="s">
        <v>392</v>
      </c>
      <c r="AY193" s="168">
        <v>48.2</v>
      </c>
      <c r="AZ193" s="177">
        <v>124</v>
      </c>
      <c r="BA193" s="177" t="s">
        <v>392</v>
      </c>
      <c r="BB193" s="166" t="s">
        <v>392</v>
      </c>
      <c r="BC193" s="168">
        <v>33.200000000000003</v>
      </c>
      <c r="BD193" s="168">
        <v>77.099999999999994</v>
      </c>
      <c r="BE193" s="166" t="s">
        <v>392</v>
      </c>
      <c r="BF193" s="166" t="s">
        <v>392</v>
      </c>
      <c r="BG193" s="166" t="s">
        <v>392</v>
      </c>
      <c r="BH193" s="166" t="s">
        <v>392</v>
      </c>
      <c r="BI193" s="166" t="s">
        <v>392</v>
      </c>
      <c r="BJ193" s="166" t="s">
        <v>392</v>
      </c>
      <c r="BK193" s="166" t="s">
        <v>392</v>
      </c>
      <c r="BL193" s="166" t="s">
        <v>392</v>
      </c>
      <c r="BM193" s="166" t="s">
        <v>392</v>
      </c>
      <c r="BN193" s="166" t="s">
        <v>392</v>
      </c>
      <c r="BO193" s="166" t="s">
        <v>392</v>
      </c>
      <c r="BP193" s="166" t="s">
        <v>392</v>
      </c>
      <c r="BQ193" s="166" t="s">
        <v>392</v>
      </c>
      <c r="BR193" s="166" t="s">
        <v>392</v>
      </c>
      <c r="BS193" s="166" t="s">
        <v>392</v>
      </c>
      <c r="BT193" s="166" t="s">
        <v>392</v>
      </c>
      <c r="BU193" s="166" t="s">
        <v>392</v>
      </c>
      <c r="BV193" s="170">
        <v>4.0999999999999996</v>
      </c>
      <c r="BW193" s="166">
        <v>13.3</v>
      </c>
      <c r="BX193" s="177">
        <v>69.599999999999994</v>
      </c>
      <c r="BY193" s="177">
        <v>84.1</v>
      </c>
      <c r="BZ193" s="166" t="s">
        <v>762</v>
      </c>
      <c r="CA193" s="166" t="s">
        <v>762</v>
      </c>
      <c r="CB193" s="166">
        <v>134</v>
      </c>
      <c r="CC193" s="177">
        <v>17100</v>
      </c>
      <c r="CD193" s="166">
        <v>356</v>
      </c>
      <c r="CE193" s="177">
        <v>356</v>
      </c>
      <c r="CF193" s="166" t="s">
        <v>392</v>
      </c>
      <c r="CG193" s="166" t="s">
        <v>392</v>
      </c>
      <c r="CH193" s="166" t="s">
        <v>392</v>
      </c>
      <c r="CI193" s="166">
        <v>368</v>
      </c>
      <c r="CJ193" s="177">
        <v>368</v>
      </c>
      <c r="CK193" s="169" t="s">
        <v>392</v>
      </c>
      <c r="CL193" s="166" t="s">
        <v>392</v>
      </c>
      <c r="CM193" s="166" t="s">
        <v>392</v>
      </c>
      <c r="CN193" s="168">
        <v>11.2</v>
      </c>
      <c r="CO193" s="177">
        <v>11.1</v>
      </c>
      <c r="CP193" s="177">
        <v>6.35</v>
      </c>
      <c r="CQ193" s="168">
        <v>18</v>
      </c>
      <c r="CR193" s="168">
        <v>17.5</v>
      </c>
      <c r="CS193" s="166" t="s">
        <v>392</v>
      </c>
      <c r="CT193" s="166" t="s">
        <v>392</v>
      </c>
      <c r="CU193" s="166" t="s">
        <v>392</v>
      </c>
      <c r="CV193" s="168">
        <v>33.299999999999997</v>
      </c>
      <c r="CW193" s="168">
        <v>50.8</v>
      </c>
      <c r="CX193" s="178">
        <v>36.5</v>
      </c>
      <c r="CY193" s="166" t="s">
        <v>392</v>
      </c>
      <c r="CZ193" s="166" t="s">
        <v>392</v>
      </c>
      <c r="DA193" s="166" t="s">
        <v>392</v>
      </c>
      <c r="DB193" s="166" t="s">
        <v>392</v>
      </c>
      <c r="DC193" s="166" t="s">
        <v>392</v>
      </c>
      <c r="DD193" s="178">
        <v>10.199999999999999</v>
      </c>
      <c r="DE193" s="177" t="s">
        <v>392</v>
      </c>
      <c r="DF193" s="166" t="s">
        <v>392</v>
      </c>
      <c r="DG193" s="168">
        <v>25.9</v>
      </c>
      <c r="DH193" s="166" t="s">
        <v>392</v>
      </c>
      <c r="DI193" s="177" t="s">
        <v>392</v>
      </c>
      <c r="DJ193" s="166">
        <v>416</v>
      </c>
      <c r="DK193" s="166">
        <v>2570</v>
      </c>
      <c r="DL193" s="166">
        <v>2340</v>
      </c>
      <c r="DM193" s="166">
        <v>156</v>
      </c>
      <c r="DN193" s="166">
        <v>151</v>
      </c>
      <c r="DO193" s="166">
        <v>1240</v>
      </c>
      <c r="DP193" s="166">
        <v>818</v>
      </c>
      <c r="DQ193" s="168">
        <v>94</v>
      </c>
      <c r="DR193" s="166" t="s">
        <v>392</v>
      </c>
      <c r="DS193" s="166" t="s">
        <v>392</v>
      </c>
      <c r="DT193" s="177" t="s">
        <v>392</v>
      </c>
      <c r="DU193" s="166">
        <v>1690</v>
      </c>
      <c r="DV193" s="166">
        <v>4300</v>
      </c>
      <c r="DW193" s="166" t="s">
        <v>392</v>
      </c>
      <c r="DX193" s="166">
        <v>31100</v>
      </c>
      <c r="DY193" s="20">
        <v>51.6</v>
      </c>
      <c r="DZ193" s="177" t="s">
        <v>392</v>
      </c>
      <c r="EA193" s="180" t="s">
        <v>392</v>
      </c>
      <c r="EB193" s="166">
        <v>544</v>
      </c>
      <c r="EC193" s="166">
        <v>1260</v>
      </c>
      <c r="ED193" s="166" t="s">
        <v>392</v>
      </c>
      <c r="EE193" s="166" t="s">
        <v>392</v>
      </c>
      <c r="EF193" s="166" t="s">
        <v>392</v>
      </c>
      <c r="EG193" s="166" t="s">
        <v>392</v>
      </c>
      <c r="EH193" s="20" t="s">
        <v>392</v>
      </c>
      <c r="EI193" s="166" t="s">
        <v>392</v>
      </c>
      <c r="EJ193" s="166" t="s">
        <v>392</v>
      </c>
      <c r="EK193" s="166" t="s">
        <v>392</v>
      </c>
      <c r="EL193" s="166" t="s">
        <v>392</v>
      </c>
      <c r="EM193" s="166" t="s">
        <v>392</v>
      </c>
      <c r="EN193" s="166" t="s">
        <v>392</v>
      </c>
      <c r="EO193" s="177" t="s">
        <v>392</v>
      </c>
      <c r="EP193" s="177" t="s">
        <v>392</v>
      </c>
      <c r="EQ193" s="177" t="s">
        <v>392</v>
      </c>
      <c r="ER193" s="177" t="s">
        <v>392</v>
      </c>
      <c r="ES193" s="177" t="s">
        <v>392</v>
      </c>
      <c r="ET193" s="177" t="s">
        <v>392</v>
      </c>
      <c r="EU193" s="177">
        <v>104</v>
      </c>
      <c r="EV193" s="177">
        <v>338</v>
      </c>
      <c r="EW193" s="177">
        <v>1770</v>
      </c>
      <c r="EX193" s="177">
        <v>2140</v>
      </c>
    </row>
    <row r="194" spans="1:154" x14ac:dyDescent="0.2">
      <c r="A194" s="166" t="s">
        <v>763</v>
      </c>
      <c r="B194" s="167" t="s">
        <v>204</v>
      </c>
      <c r="C194" s="168">
        <v>82</v>
      </c>
      <c r="D194" s="168">
        <v>24</v>
      </c>
      <c r="E194" s="168">
        <v>14.3</v>
      </c>
      <c r="F194" s="181">
        <v>14.25</v>
      </c>
      <c r="G194" s="166" t="s">
        <v>392</v>
      </c>
      <c r="H194" s="166" t="s">
        <v>392</v>
      </c>
      <c r="I194" s="166" t="s">
        <v>392</v>
      </c>
      <c r="J194" s="168">
        <v>10.1</v>
      </c>
      <c r="K194" s="169">
        <v>10.125</v>
      </c>
      <c r="L194" s="169" t="s">
        <v>392</v>
      </c>
      <c r="M194" s="166" t="s">
        <v>392</v>
      </c>
      <c r="N194" s="166" t="s">
        <v>392</v>
      </c>
      <c r="O194" s="179">
        <v>0.51</v>
      </c>
      <c r="P194" s="169">
        <v>0.5</v>
      </c>
      <c r="Q194" s="171">
        <v>0.25</v>
      </c>
      <c r="R194" s="179">
        <v>0.85499999999999998</v>
      </c>
      <c r="S194" s="172">
        <v>0.875</v>
      </c>
      <c r="T194" s="166" t="s">
        <v>392</v>
      </c>
      <c r="U194" s="166" t="s">
        <v>392</v>
      </c>
      <c r="V194" s="166" t="s">
        <v>392</v>
      </c>
      <c r="W194" s="173">
        <v>1.45</v>
      </c>
      <c r="X194" s="174">
        <v>1.6875</v>
      </c>
      <c r="Y194" s="175">
        <v>1.0625</v>
      </c>
      <c r="Z194" s="166" t="s">
        <v>392</v>
      </c>
      <c r="AA194" s="166" t="s">
        <v>392</v>
      </c>
      <c r="AB194" s="166" t="s">
        <v>392</v>
      </c>
      <c r="AC194" s="166" t="s">
        <v>392</v>
      </c>
      <c r="AD194" s="166" t="s">
        <v>392</v>
      </c>
      <c r="AE194" s="176">
        <v>5.92</v>
      </c>
      <c r="AF194" s="166" t="s">
        <v>392</v>
      </c>
      <c r="AG194" s="166" t="s">
        <v>392</v>
      </c>
      <c r="AH194" s="168">
        <v>22.4</v>
      </c>
      <c r="AI194" s="166" t="s">
        <v>392</v>
      </c>
      <c r="AJ194" s="166" t="s">
        <v>392</v>
      </c>
      <c r="AK194" s="166">
        <v>881</v>
      </c>
      <c r="AL194" s="166">
        <v>139</v>
      </c>
      <c r="AM194" s="166">
        <v>123</v>
      </c>
      <c r="AN194" s="170">
        <v>6.05</v>
      </c>
      <c r="AO194" s="166">
        <v>148</v>
      </c>
      <c r="AP194" s="168">
        <v>44.8</v>
      </c>
      <c r="AQ194" s="168">
        <v>29.3</v>
      </c>
      <c r="AR194" s="170">
        <v>2.48</v>
      </c>
      <c r="AS194" s="166" t="s">
        <v>392</v>
      </c>
      <c r="AT194" s="166" t="s">
        <v>392</v>
      </c>
      <c r="AU194" s="166" t="s">
        <v>392</v>
      </c>
      <c r="AV194" s="170">
        <v>5.07</v>
      </c>
      <c r="AW194" s="166">
        <v>6710</v>
      </c>
      <c r="AX194" s="166" t="s">
        <v>392</v>
      </c>
      <c r="AY194" s="168">
        <v>33.9</v>
      </c>
      <c r="AZ194" s="168">
        <v>73.3</v>
      </c>
      <c r="BA194" s="177" t="s">
        <v>392</v>
      </c>
      <c r="BB194" s="166" t="s">
        <v>392</v>
      </c>
      <c r="BC194" s="168">
        <v>27.6</v>
      </c>
      <c r="BD194" s="168">
        <v>68.2</v>
      </c>
      <c r="BE194" s="166" t="s">
        <v>392</v>
      </c>
      <c r="BF194" s="166" t="s">
        <v>392</v>
      </c>
      <c r="BG194" s="166" t="s">
        <v>392</v>
      </c>
      <c r="BH194" s="166" t="s">
        <v>392</v>
      </c>
      <c r="BI194" s="166" t="s">
        <v>392</v>
      </c>
      <c r="BJ194" s="166" t="s">
        <v>392</v>
      </c>
      <c r="BK194" s="166" t="s">
        <v>392</v>
      </c>
      <c r="BL194" s="166" t="s">
        <v>392</v>
      </c>
      <c r="BM194" s="166" t="s">
        <v>392</v>
      </c>
      <c r="BN194" s="166" t="s">
        <v>392</v>
      </c>
      <c r="BO194" s="166" t="s">
        <v>392</v>
      </c>
      <c r="BP194" s="166" t="s">
        <v>392</v>
      </c>
      <c r="BQ194" s="166" t="s">
        <v>392</v>
      </c>
      <c r="BR194" s="166" t="s">
        <v>392</v>
      </c>
      <c r="BS194" s="166" t="s">
        <v>392</v>
      </c>
      <c r="BT194" s="166" t="s">
        <v>392</v>
      </c>
      <c r="BU194" s="166" t="s">
        <v>392</v>
      </c>
      <c r="BV194" s="166">
        <v>2.85</v>
      </c>
      <c r="BW194" s="166">
        <v>13.4</v>
      </c>
      <c r="BX194" s="177">
        <v>56.9</v>
      </c>
      <c r="BY194" s="168">
        <v>67</v>
      </c>
      <c r="BZ194" s="166" t="s">
        <v>764</v>
      </c>
      <c r="CA194" s="166" t="s">
        <v>764</v>
      </c>
      <c r="CB194" s="166">
        <v>122</v>
      </c>
      <c r="CC194" s="177">
        <v>15500</v>
      </c>
      <c r="CD194" s="166">
        <v>363</v>
      </c>
      <c r="CE194" s="177">
        <v>362</v>
      </c>
      <c r="CF194" s="166" t="s">
        <v>392</v>
      </c>
      <c r="CG194" s="166" t="s">
        <v>392</v>
      </c>
      <c r="CH194" s="166" t="s">
        <v>392</v>
      </c>
      <c r="CI194" s="166">
        <v>257</v>
      </c>
      <c r="CJ194" s="177">
        <v>257</v>
      </c>
      <c r="CK194" s="169" t="s">
        <v>392</v>
      </c>
      <c r="CL194" s="166" t="s">
        <v>392</v>
      </c>
      <c r="CM194" s="166" t="s">
        <v>392</v>
      </c>
      <c r="CN194" s="168">
        <v>13</v>
      </c>
      <c r="CO194" s="177">
        <v>12.7</v>
      </c>
      <c r="CP194" s="177">
        <v>6.35</v>
      </c>
      <c r="CQ194" s="168">
        <v>21.7</v>
      </c>
      <c r="CR194" s="168">
        <v>22.2</v>
      </c>
      <c r="CS194" s="166" t="s">
        <v>392</v>
      </c>
      <c r="CT194" s="166" t="s">
        <v>392</v>
      </c>
      <c r="CU194" s="166" t="s">
        <v>392</v>
      </c>
      <c r="CV194" s="168">
        <v>36.799999999999997</v>
      </c>
      <c r="CW194" s="168">
        <v>42.9</v>
      </c>
      <c r="CX194" s="178">
        <v>27</v>
      </c>
      <c r="CY194" s="166" t="s">
        <v>392</v>
      </c>
      <c r="CZ194" s="166" t="s">
        <v>392</v>
      </c>
      <c r="DA194" s="166" t="s">
        <v>392</v>
      </c>
      <c r="DB194" s="166" t="s">
        <v>392</v>
      </c>
      <c r="DC194" s="166" t="s">
        <v>392</v>
      </c>
      <c r="DD194" s="176">
        <v>5.92</v>
      </c>
      <c r="DE194" s="177" t="s">
        <v>392</v>
      </c>
      <c r="DF194" s="166" t="s">
        <v>392</v>
      </c>
      <c r="DG194" s="168">
        <v>22.4</v>
      </c>
      <c r="DH194" s="166" t="s">
        <v>392</v>
      </c>
      <c r="DI194" s="177" t="s">
        <v>392</v>
      </c>
      <c r="DJ194" s="166">
        <v>367</v>
      </c>
      <c r="DK194" s="166">
        <v>2280</v>
      </c>
      <c r="DL194" s="166">
        <v>2020</v>
      </c>
      <c r="DM194" s="166">
        <v>154</v>
      </c>
      <c r="DN194" s="168">
        <v>61.6</v>
      </c>
      <c r="DO194" s="166">
        <v>734</v>
      </c>
      <c r="DP194" s="166">
        <v>480</v>
      </c>
      <c r="DQ194" s="168">
        <v>63</v>
      </c>
      <c r="DR194" s="166" t="s">
        <v>392</v>
      </c>
      <c r="DS194" s="166" t="s">
        <v>392</v>
      </c>
      <c r="DT194" s="177" t="s">
        <v>392</v>
      </c>
      <c r="DU194" s="166">
        <v>2110</v>
      </c>
      <c r="DV194" s="166">
        <v>1800</v>
      </c>
      <c r="DW194" s="166" t="s">
        <v>392</v>
      </c>
      <c r="DX194" s="166">
        <v>21900</v>
      </c>
      <c r="DY194" s="20">
        <v>30.5</v>
      </c>
      <c r="DZ194" s="177" t="s">
        <v>392</v>
      </c>
      <c r="EA194" s="180" t="s">
        <v>392</v>
      </c>
      <c r="EB194" s="166">
        <v>452</v>
      </c>
      <c r="EC194" s="166">
        <v>1120</v>
      </c>
      <c r="ED194" s="166" t="s">
        <v>392</v>
      </c>
      <c r="EE194" s="166" t="s">
        <v>392</v>
      </c>
      <c r="EF194" s="166" t="s">
        <v>392</v>
      </c>
      <c r="EG194" s="166" t="s">
        <v>392</v>
      </c>
      <c r="EH194" s="20" t="s">
        <v>392</v>
      </c>
      <c r="EI194" s="166" t="s">
        <v>392</v>
      </c>
      <c r="EJ194" s="166" t="s">
        <v>392</v>
      </c>
      <c r="EK194" s="166" t="s">
        <v>392</v>
      </c>
      <c r="EL194" s="166" t="s">
        <v>392</v>
      </c>
      <c r="EM194" s="166" t="s">
        <v>392</v>
      </c>
      <c r="EN194" s="166" t="s">
        <v>392</v>
      </c>
      <c r="EO194" s="177" t="s">
        <v>392</v>
      </c>
      <c r="EP194" s="177" t="s">
        <v>392</v>
      </c>
      <c r="EQ194" s="177" t="s">
        <v>392</v>
      </c>
      <c r="ER194" s="177" t="s">
        <v>392</v>
      </c>
      <c r="ES194" s="177" t="s">
        <v>392</v>
      </c>
      <c r="ET194" s="177" t="s">
        <v>392</v>
      </c>
      <c r="EU194" s="177">
        <v>72.400000000000006</v>
      </c>
      <c r="EV194" s="177">
        <v>340</v>
      </c>
      <c r="EW194" s="177">
        <v>1450</v>
      </c>
      <c r="EX194" s="177">
        <v>1700</v>
      </c>
    </row>
    <row r="195" spans="1:154" x14ac:dyDescent="0.2">
      <c r="A195" s="166" t="s">
        <v>765</v>
      </c>
      <c r="B195" s="167" t="s">
        <v>204</v>
      </c>
      <c r="C195" s="168">
        <v>74</v>
      </c>
      <c r="D195" s="168">
        <v>21.8</v>
      </c>
      <c r="E195" s="168">
        <v>14.2</v>
      </c>
      <c r="F195" s="181">
        <v>14.125</v>
      </c>
      <c r="G195" s="166" t="s">
        <v>392</v>
      </c>
      <c r="H195" s="166" t="s">
        <v>392</v>
      </c>
      <c r="I195" s="166" t="s">
        <v>392</v>
      </c>
      <c r="J195" s="168">
        <v>10.1</v>
      </c>
      <c r="K195" s="169">
        <v>10.125</v>
      </c>
      <c r="L195" s="169" t="s">
        <v>392</v>
      </c>
      <c r="M195" s="166" t="s">
        <v>392</v>
      </c>
      <c r="N195" s="166" t="s">
        <v>392</v>
      </c>
      <c r="O195" s="179">
        <v>0.45</v>
      </c>
      <c r="P195" s="169">
        <v>0.4375</v>
      </c>
      <c r="Q195" s="171">
        <v>0.25</v>
      </c>
      <c r="R195" s="179">
        <v>0.78500000000000003</v>
      </c>
      <c r="S195" s="172">
        <v>0.8125</v>
      </c>
      <c r="T195" s="166" t="s">
        <v>392</v>
      </c>
      <c r="U195" s="166" t="s">
        <v>392</v>
      </c>
      <c r="V195" s="166" t="s">
        <v>392</v>
      </c>
      <c r="W195" s="173">
        <v>1.38</v>
      </c>
      <c r="X195" s="174">
        <v>1.625</v>
      </c>
      <c r="Y195" s="175">
        <v>1.0625</v>
      </c>
      <c r="Z195" s="166" t="s">
        <v>392</v>
      </c>
      <c r="AA195" s="166" t="s">
        <v>392</v>
      </c>
      <c r="AB195" s="166" t="s">
        <v>392</v>
      </c>
      <c r="AC195" s="166" t="s">
        <v>392</v>
      </c>
      <c r="AD195" s="166" t="s">
        <v>392</v>
      </c>
      <c r="AE195" s="176">
        <v>6.41</v>
      </c>
      <c r="AF195" s="166" t="s">
        <v>392</v>
      </c>
      <c r="AG195" s="166" t="s">
        <v>392</v>
      </c>
      <c r="AH195" s="168">
        <v>25.4</v>
      </c>
      <c r="AI195" s="166" t="s">
        <v>392</v>
      </c>
      <c r="AJ195" s="166" t="s">
        <v>392</v>
      </c>
      <c r="AK195" s="166">
        <v>795</v>
      </c>
      <c r="AL195" s="166">
        <v>126</v>
      </c>
      <c r="AM195" s="166">
        <v>112</v>
      </c>
      <c r="AN195" s="170">
        <v>6.04</v>
      </c>
      <c r="AO195" s="166">
        <v>134</v>
      </c>
      <c r="AP195" s="168">
        <v>40.5</v>
      </c>
      <c r="AQ195" s="168">
        <v>26.6</v>
      </c>
      <c r="AR195" s="170">
        <v>2.48</v>
      </c>
      <c r="AS195" s="166" t="s">
        <v>392</v>
      </c>
      <c r="AT195" s="166" t="s">
        <v>392</v>
      </c>
      <c r="AU195" s="166" t="s">
        <v>392</v>
      </c>
      <c r="AV195" s="170">
        <v>3.87</v>
      </c>
      <c r="AW195" s="166">
        <v>5990</v>
      </c>
      <c r="AX195" s="166" t="s">
        <v>392</v>
      </c>
      <c r="AY195" s="168">
        <v>33.9</v>
      </c>
      <c r="AZ195" s="168">
        <v>67.099999999999994</v>
      </c>
      <c r="BA195" s="177" t="s">
        <v>392</v>
      </c>
      <c r="BB195" s="166" t="s">
        <v>392</v>
      </c>
      <c r="BC195" s="168">
        <v>25.4</v>
      </c>
      <c r="BD195" s="168">
        <v>62.2</v>
      </c>
      <c r="BE195" s="166" t="s">
        <v>392</v>
      </c>
      <c r="BF195" s="166" t="s">
        <v>392</v>
      </c>
      <c r="BG195" s="166" t="s">
        <v>392</v>
      </c>
      <c r="BH195" s="166" t="s">
        <v>392</v>
      </c>
      <c r="BI195" s="166" t="s">
        <v>392</v>
      </c>
      <c r="BJ195" s="166" t="s">
        <v>392</v>
      </c>
      <c r="BK195" s="166" t="s">
        <v>392</v>
      </c>
      <c r="BL195" s="166" t="s">
        <v>392</v>
      </c>
      <c r="BM195" s="166" t="s">
        <v>392</v>
      </c>
      <c r="BN195" s="166" t="s">
        <v>392</v>
      </c>
      <c r="BO195" s="166" t="s">
        <v>392</v>
      </c>
      <c r="BP195" s="166" t="s">
        <v>392</v>
      </c>
      <c r="BQ195" s="166" t="s">
        <v>392</v>
      </c>
      <c r="BR195" s="166" t="s">
        <v>392</v>
      </c>
      <c r="BS195" s="166" t="s">
        <v>392</v>
      </c>
      <c r="BT195" s="166" t="s">
        <v>392</v>
      </c>
      <c r="BU195" s="166" t="s">
        <v>392</v>
      </c>
      <c r="BV195" s="166">
        <v>2.83</v>
      </c>
      <c r="BW195" s="166">
        <v>13.4</v>
      </c>
      <c r="BX195" s="177">
        <v>56.8</v>
      </c>
      <c r="BY195" s="177">
        <v>66.900000000000006</v>
      </c>
      <c r="BZ195" s="166" t="s">
        <v>766</v>
      </c>
      <c r="CA195" s="166" t="s">
        <v>766</v>
      </c>
      <c r="CB195" s="166">
        <v>110</v>
      </c>
      <c r="CC195" s="177">
        <v>14100</v>
      </c>
      <c r="CD195" s="166">
        <v>361</v>
      </c>
      <c r="CE195" s="177">
        <v>359</v>
      </c>
      <c r="CF195" s="166" t="s">
        <v>392</v>
      </c>
      <c r="CG195" s="166" t="s">
        <v>392</v>
      </c>
      <c r="CH195" s="166" t="s">
        <v>392</v>
      </c>
      <c r="CI195" s="166">
        <v>257</v>
      </c>
      <c r="CJ195" s="177">
        <v>257</v>
      </c>
      <c r="CK195" s="169" t="s">
        <v>392</v>
      </c>
      <c r="CL195" s="166" t="s">
        <v>392</v>
      </c>
      <c r="CM195" s="166" t="s">
        <v>392</v>
      </c>
      <c r="CN195" s="168">
        <v>11.4</v>
      </c>
      <c r="CO195" s="177">
        <v>11.1</v>
      </c>
      <c r="CP195" s="177">
        <v>6.35</v>
      </c>
      <c r="CQ195" s="168">
        <v>19.899999999999999</v>
      </c>
      <c r="CR195" s="168">
        <v>20.6</v>
      </c>
      <c r="CS195" s="166" t="s">
        <v>392</v>
      </c>
      <c r="CT195" s="166" t="s">
        <v>392</v>
      </c>
      <c r="CU195" s="166" t="s">
        <v>392</v>
      </c>
      <c r="CV195" s="168">
        <v>35.1</v>
      </c>
      <c r="CW195" s="168">
        <v>41.3</v>
      </c>
      <c r="CX195" s="178">
        <v>27</v>
      </c>
      <c r="CY195" s="166" t="s">
        <v>392</v>
      </c>
      <c r="CZ195" s="166" t="s">
        <v>392</v>
      </c>
      <c r="DA195" s="166" t="s">
        <v>392</v>
      </c>
      <c r="DB195" s="166" t="s">
        <v>392</v>
      </c>
      <c r="DC195" s="166" t="s">
        <v>392</v>
      </c>
      <c r="DD195" s="176">
        <v>6.41</v>
      </c>
      <c r="DE195" s="177" t="s">
        <v>392</v>
      </c>
      <c r="DF195" s="166" t="s">
        <v>392</v>
      </c>
      <c r="DG195" s="168">
        <v>25.4</v>
      </c>
      <c r="DH195" s="166" t="s">
        <v>392</v>
      </c>
      <c r="DI195" s="177" t="s">
        <v>392</v>
      </c>
      <c r="DJ195" s="166">
        <v>331</v>
      </c>
      <c r="DK195" s="166">
        <v>2060</v>
      </c>
      <c r="DL195" s="166">
        <v>1840</v>
      </c>
      <c r="DM195" s="166">
        <v>153</v>
      </c>
      <c r="DN195" s="168">
        <v>55.8</v>
      </c>
      <c r="DO195" s="166">
        <v>664</v>
      </c>
      <c r="DP195" s="166">
        <v>436</v>
      </c>
      <c r="DQ195" s="168">
        <v>63</v>
      </c>
      <c r="DR195" s="166" t="s">
        <v>392</v>
      </c>
      <c r="DS195" s="166" t="s">
        <v>392</v>
      </c>
      <c r="DT195" s="177" t="s">
        <v>392</v>
      </c>
      <c r="DU195" s="166">
        <v>1610</v>
      </c>
      <c r="DV195" s="166">
        <v>1610</v>
      </c>
      <c r="DW195" s="166" t="s">
        <v>392</v>
      </c>
      <c r="DX195" s="166">
        <v>21900</v>
      </c>
      <c r="DY195" s="20">
        <v>27.9</v>
      </c>
      <c r="DZ195" s="177" t="s">
        <v>392</v>
      </c>
      <c r="EA195" s="180" t="s">
        <v>392</v>
      </c>
      <c r="EB195" s="166">
        <v>416</v>
      </c>
      <c r="EC195" s="166">
        <v>1020</v>
      </c>
      <c r="ED195" s="166" t="s">
        <v>392</v>
      </c>
      <c r="EE195" s="166" t="s">
        <v>392</v>
      </c>
      <c r="EF195" s="166" t="s">
        <v>392</v>
      </c>
      <c r="EG195" s="166" t="s">
        <v>392</v>
      </c>
      <c r="EH195" s="20" t="s">
        <v>392</v>
      </c>
      <c r="EI195" s="166" t="s">
        <v>392</v>
      </c>
      <c r="EJ195" s="166" t="s">
        <v>392</v>
      </c>
      <c r="EK195" s="166" t="s">
        <v>392</v>
      </c>
      <c r="EL195" s="166" t="s">
        <v>392</v>
      </c>
      <c r="EM195" s="166" t="s">
        <v>392</v>
      </c>
      <c r="EN195" s="166" t="s">
        <v>392</v>
      </c>
      <c r="EO195" s="177" t="s">
        <v>392</v>
      </c>
      <c r="EP195" s="177" t="s">
        <v>392</v>
      </c>
      <c r="EQ195" s="177" t="s">
        <v>392</v>
      </c>
      <c r="ER195" s="177" t="s">
        <v>392</v>
      </c>
      <c r="ES195" s="177" t="s">
        <v>392</v>
      </c>
      <c r="ET195" s="177" t="s">
        <v>392</v>
      </c>
      <c r="EU195" s="177">
        <v>71.900000000000006</v>
      </c>
      <c r="EV195" s="177">
        <v>340</v>
      </c>
      <c r="EW195" s="177">
        <v>1440</v>
      </c>
      <c r="EX195" s="177">
        <v>1700</v>
      </c>
    </row>
    <row r="196" spans="1:154" x14ac:dyDescent="0.2">
      <c r="A196" s="166" t="s">
        <v>767</v>
      </c>
      <c r="B196" s="167" t="s">
        <v>204</v>
      </c>
      <c r="C196" s="168">
        <v>68</v>
      </c>
      <c r="D196" s="168">
        <v>20</v>
      </c>
      <c r="E196" s="168">
        <v>14</v>
      </c>
      <c r="F196" s="181">
        <v>14</v>
      </c>
      <c r="G196" s="166" t="s">
        <v>392</v>
      </c>
      <c r="H196" s="166" t="s">
        <v>392</v>
      </c>
      <c r="I196" s="166" t="s">
        <v>392</v>
      </c>
      <c r="J196" s="168">
        <v>10</v>
      </c>
      <c r="K196" s="169">
        <v>10</v>
      </c>
      <c r="L196" s="169" t="s">
        <v>392</v>
      </c>
      <c r="M196" s="166" t="s">
        <v>392</v>
      </c>
      <c r="N196" s="166" t="s">
        <v>392</v>
      </c>
      <c r="O196" s="179">
        <v>0.41499999999999998</v>
      </c>
      <c r="P196" s="169">
        <v>0.4375</v>
      </c>
      <c r="Q196" s="171">
        <v>0.25</v>
      </c>
      <c r="R196" s="179">
        <v>0.72</v>
      </c>
      <c r="S196" s="172">
        <v>0.75</v>
      </c>
      <c r="T196" s="166" t="s">
        <v>392</v>
      </c>
      <c r="U196" s="166" t="s">
        <v>392</v>
      </c>
      <c r="V196" s="166" t="s">
        <v>392</v>
      </c>
      <c r="W196" s="173">
        <v>1.31</v>
      </c>
      <c r="X196" s="174">
        <v>1.5625</v>
      </c>
      <c r="Y196" s="175">
        <v>1.0625</v>
      </c>
      <c r="Z196" s="166" t="s">
        <v>392</v>
      </c>
      <c r="AA196" s="166" t="s">
        <v>392</v>
      </c>
      <c r="AB196" s="166" t="s">
        <v>392</v>
      </c>
      <c r="AC196" s="166" t="s">
        <v>392</v>
      </c>
      <c r="AD196" s="166" t="s">
        <v>392</v>
      </c>
      <c r="AE196" s="176">
        <v>6.97</v>
      </c>
      <c r="AF196" s="166" t="s">
        <v>392</v>
      </c>
      <c r="AG196" s="166" t="s">
        <v>392</v>
      </c>
      <c r="AH196" s="168">
        <v>27.5</v>
      </c>
      <c r="AI196" s="166" t="s">
        <v>392</v>
      </c>
      <c r="AJ196" s="166" t="s">
        <v>392</v>
      </c>
      <c r="AK196" s="166">
        <v>722</v>
      </c>
      <c r="AL196" s="166">
        <v>115</v>
      </c>
      <c r="AM196" s="166">
        <v>103</v>
      </c>
      <c r="AN196" s="170">
        <v>6.01</v>
      </c>
      <c r="AO196" s="166">
        <v>121</v>
      </c>
      <c r="AP196" s="168">
        <v>36.9</v>
      </c>
      <c r="AQ196" s="168">
        <v>24.2</v>
      </c>
      <c r="AR196" s="170">
        <v>2.46</v>
      </c>
      <c r="AS196" s="166" t="s">
        <v>392</v>
      </c>
      <c r="AT196" s="166" t="s">
        <v>392</v>
      </c>
      <c r="AU196" s="166" t="s">
        <v>392</v>
      </c>
      <c r="AV196" s="170">
        <v>3.01</v>
      </c>
      <c r="AW196" s="166">
        <v>5380</v>
      </c>
      <c r="AX196" s="166" t="s">
        <v>392</v>
      </c>
      <c r="AY196" s="168">
        <v>33.200000000000003</v>
      </c>
      <c r="AZ196" s="168">
        <v>59.8</v>
      </c>
      <c r="BA196" s="177" t="s">
        <v>392</v>
      </c>
      <c r="BB196" s="166" t="s">
        <v>392</v>
      </c>
      <c r="BC196" s="168">
        <v>22.9</v>
      </c>
      <c r="BD196" s="168">
        <v>56</v>
      </c>
      <c r="BE196" s="166" t="s">
        <v>392</v>
      </c>
      <c r="BF196" s="166" t="s">
        <v>392</v>
      </c>
      <c r="BG196" s="166" t="s">
        <v>392</v>
      </c>
      <c r="BH196" s="166" t="s">
        <v>392</v>
      </c>
      <c r="BI196" s="166" t="s">
        <v>392</v>
      </c>
      <c r="BJ196" s="166" t="s">
        <v>392</v>
      </c>
      <c r="BK196" s="166" t="s">
        <v>392</v>
      </c>
      <c r="BL196" s="166" t="s">
        <v>392</v>
      </c>
      <c r="BM196" s="166" t="s">
        <v>392</v>
      </c>
      <c r="BN196" s="166" t="s">
        <v>392</v>
      </c>
      <c r="BO196" s="166" t="s">
        <v>392</v>
      </c>
      <c r="BP196" s="166" t="s">
        <v>392</v>
      </c>
      <c r="BQ196" s="166" t="s">
        <v>392</v>
      </c>
      <c r="BR196" s="166" t="s">
        <v>392</v>
      </c>
      <c r="BS196" s="166" t="s">
        <v>392</v>
      </c>
      <c r="BT196" s="166" t="s">
        <v>392</v>
      </c>
      <c r="BU196" s="166" t="s">
        <v>392</v>
      </c>
      <c r="BV196" s="170">
        <v>2.8</v>
      </c>
      <c r="BW196" s="166">
        <v>13.3</v>
      </c>
      <c r="BX196" s="177">
        <v>56.2</v>
      </c>
      <c r="BY196" s="177">
        <v>66.2</v>
      </c>
      <c r="BZ196" s="166" t="s">
        <v>768</v>
      </c>
      <c r="CA196" s="166" t="s">
        <v>768</v>
      </c>
      <c r="CB196" s="166">
        <v>101</v>
      </c>
      <c r="CC196" s="177">
        <v>12900</v>
      </c>
      <c r="CD196" s="166">
        <v>356</v>
      </c>
      <c r="CE196" s="177">
        <v>356</v>
      </c>
      <c r="CF196" s="166" t="s">
        <v>392</v>
      </c>
      <c r="CG196" s="166" t="s">
        <v>392</v>
      </c>
      <c r="CH196" s="166" t="s">
        <v>392</v>
      </c>
      <c r="CI196" s="166">
        <v>254</v>
      </c>
      <c r="CJ196" s="177">
        <v>254</v>
      </c>
      <c r="CK196" s="169" t="s">
        <v>392</v>
      </c>
      <c r="CL196" s="166" t="s">
        <v>392</v>
      </c>
      <c r="CM196" s="166" t="s">
        <v>392</v>
      </c>
      <c r="CN196" s="168">
        <v>10.5</v>
      </c>
      <c r="CO196" s="177">
        <v>11.1</v>
      </c>
      <c r="CP196" s="177">
        <v>6.35</v>
      </c>
      <c r="CQ196" s="168">
        <v>18.3</v>
      </c>
      <c r="CR196" s="168">
        <v>19</v>
      </c>
      <c r="CS196" s="166" t="s">
        <v>392</v>
      </c>
      <c r="CT196" s="166" t="s">
        <v>392</v>
      </c>
      <c r="CU196" s="166" t="s">
        <v>392</v>
      </c>
      <c r="CV196" s="168">
        <v>33.299999999999997</v>
      </c>
      <c r="CW196" s="168">
        <v>39.700000000000003</v>
      </c>
      <c r="CX196" s="178">
        <v>27</v>
      </c>
      <c r="CY196" s="166" t="s">
        <v>392</v>
      </c>
      <c r="CZ196" s="166" t="s">
        <v>392</v>
      </c>
      <c r="DA196" s="166" t="s">
        <v>392</v>
      </c>
      <c r="DB196" s="166" t="s">
        <v>392</v>
      </c>
      <c r="DC196" s="166" t="s">
        <v>392</v>
      </c>
      <c r="DD196" s="176">
        <v>6.97</v>
      </c>
      <c r="DE196" s="177" t="s">
        <v>392</v>
      </c>
      <c r="DF196" s="166" t="s">
        <v>392</v>
      </c>
      <c r="DG196" s="168">
        <v>27.5</v>
      </c>
      <c r="DH196" s="166" t="s">
        <v>392</v>
      </c>
      <c r="DI196" s="177" t="s">
        <v>392</v>
      </c>
      <c r="DJ196" s="166">
        <v>301</v>
      </c>
      <c r="DK196" s="166">
        <v>1880</v>
      </c>
      <c r="DL196" s="166">
        <v>1690</v>
      </c>
      <c r="DM196" s="166">
        <v>153</v>
      </c>
      <c r="DN196" s="168">
        <v>50.4</v>
      </c>
      <c r="DO196" s="166">
        <v>605</v>
      </c>
      <c r="DP196" s="166">
        <v>397</v>
      </c>
      <c r="DQ196" s="168">
        <v>62.5</v>
      </c>
      <c r="DR196" s="166" t="s">
        <v>392</v>
      </c>
      <c r="DS196" s="166" t="s">
        <v>392</v>
      </c>
      <c r="DT196" s="177" t="s">
        <v>392</v>
      </c>
      <c r="DU196" s="166">
        <v>1250</v>
      </c>
      <c r="DV196" s="166">
        <v>1440</v>
      </c>
      <c r="DW196" s="166" t="s">
        <v>392</v>
      </c>
      <c r="DX196" s="166">
        <v>21400</v>
      </c>
      <c r="DY196" s="20">
        <v>24.9</v>
      </c>
      <c r="DZ196" s="177" t="s">
        <v>392</v>
      </c>
      <c r="EA196" s="180" t="s">
        <v>392</v>
      </c>
      <c r="EB196" s="166">
        <v>375</v>
      </c>
      <c r="EC196" s="166">
        <v>918</v>
      </c>
      <c r="ED196" s="166" t="s">
        <v>392</v>
      </c>
      <c r="EE196" s="166" t="s">
        <v>392</v>
      </c>
      <c r="EF196" s="166" t="s">
        <v>392</v>
      </c>
      <c r="EG196" s="166" t="s">
        <v>392</v>
      </c>
      <c r="EH196" s="20" t="s">
        <v>392</v>
      </c>
      <c r="EI196" s="166" t="s">
        <v>392</v>
      </c>
      <c r="EJ196" s="166" t="s">
        <v>392</v>
      </c>
      <c r="EK196" s="166" t="s">
        <v>392</v>
      </c>
      <c r="EL196" s="166" t="s">
        <v>392</v>
      </c>
      <c r="EM196" s="166" t="s">
        <v>392</v>
      </c>
      <c r="EN196" s="166" t="s">
        <v>392</v>
      </c>
      <c r="EO196" s="177" t="s">
        <v>392</v>
      </c>
      <c r="EP196" s="177" t="s">
        <v>392</v>
      </c>
      <c r="EQ196" s="177" t="s">
        <v>392</v>
      </c>
      <c r="ER196" s="177" t="s">
        <v>392</v>
      </c>
      <c r="ES196" s="177" t="s">
        <v>392</v>
      </c>
      <c r="ET196" s="177" t="s">
        <v>392</v>
      </c>
      <c r="EU196" s="177">
        <v>71.099999999999994</v>
      </c>
      <c r="EV196" s="177">
        <v>338</v>
      </c>
      <c r="EW196" s="177">
        <v>1430</v>
      </c>
      <c r="EX196" s="177">
        <v>1680</v>
      </c>
    </row>
    <row r="197" spans="1:154" x14ac:dyDescent="0.2">
      <c r="A197" s="166" t="s">
        <v>769</v>
      </c>
      <c r="B197" s="167" t="s">
        <v>204</v>
      </c>
      <c r="C197" s="168">
        <v>61</v>
      </c>
      <c r="D197" s="168">
        <v>17.899999999999999</v>
      </c>
      <c r="E197" s="168">
        <v>13.9</v>
      </c>
      <c r="F197" s="181">
        <v>13.875</v>
      </c>
      <c r="G197" s="166" t="s">
        <v>392</v>
      </c>
      <c r="H197" s="166" t="s">
        <v>392</v>
      </c>
      <c r="I197" s="166" t="s">
        <v>392</v>
      </c>
      <c r="J197" s="168">
        <v>10</v>
      </c>
      <c r="K197" s="169">
        <v>10</v>
      </c>
      <c r="L197" s="169" t="s">
        <v>392</v>
      </c>
      <c r="M197" s="166" t="s">
        <v>392</v>
      </c>
      <c r="N197" s="166" t="s">
        <v>392</v>
      </c>
      <c r="O197" s="179">
        <v>0.375</v>
      </c>
      <c r="P197" s="169">
        <v>0.375</v>
      </c>
      <c r="Q197" s="171">
        <v>0.1875</v>
      </c>
      <c r="R197" s="179">
        <v>0.64500000000000002</v>
      </c>
      <c r="S197" s="172">
        <v>0.625</v>
      </c>
      <c r="T197" s="166" t="s">
        <v>392</v>
      </c>
      <c r="U197" s="166" t="s">
        <v>392</v>
      </c>
      <c r="V197" s="166" t="s">
        <v>392</v>
      </c>
      <c r="W197" s="173">
        <v>1.24</v>
      </c>
      <c r="X197" s="174">
        <v>1.5</v>
      </c>
      <c r="Y197" s="175">
        <v>1</v>
      </c>
      <c r="Z197" s="166" t="s">
        <v>392</v>
      </c>
      <c r="AA197" s="166" t="s">
        <v>392</v>
      </c>
      <c r="AB197" s="166" t="s">
        <v>392</v>
      </c>
      <c r="AC197" s="166" t="s">
        <v>392</v>
      </c>
      <c r="AD197" s="166" t="s">
        <v>392</v>
      </c>
      <c r="AE197" s="176">
        <v>7.75</v>
      </c>
      <c r="AF197" s="166" t="s">
        <v>392</v>
      </c>
      <c r="AG197" s="166" t="s">
        <v>392</v>
      </c>
      <c r="AH197" s="168">
        <v>30.4</v>
      </c>
      <c r="AI197" s="166" t="s">
        <v>392</v>
      </c>
      <c r="AJ197" s="166" t="s">
        <v>392</v>
      </c>
      <c r="AK197" s="166">
        <v>640</v>
      </c>
      <c r="AL197" s="166">
        <v>102</v>
      </c>
      <c r="AM197" s="168">
        <v>92.1</v>
      </c>
      <c r="AN197" s="170">
        <v>5.98</v>
      </c>
      <c r="AO197" s="166">
        <v>107</v>
      </c>
      <c r="AP197" s="168">
        <v>32.799999999999997</v>
      </c>
      <c r="AQ197" s="168">
        <v>21.5</v>
      </c>
      <c r="AR197" s="170">
        <v>2.4500000000000002</v>
      </c>
      <c r="AS197" s="166" t="s">
        <v>392</v>
      </c>
      <c r="AT197" s="166" t="s">
        <v>392</v>
      </c>
      <c r="AU197" s="166" t="s">
        <v>392</v>
      </c>
      <c r="AV197" s="170">
        <v>2.19</v>
      </c>
      <c r="AW197" s="166">
        <v>4710</v>
      </c>
      <c r="AX197" s="166" t="s">
        <v>392</v>
      </c>
      <c r="AY197" s="168">
        <v>33.1</v>
      </c>
      <c r="AZ197" s="168">
        <v>53.4</v>
      </c>
      <c r="BA197" s="177" t="s">
        <v>392</v>
      </c>
      <c r="BB197" s="166" t="s">
        <v>392</v>
      </c>
      <c r="BC197" s="168">
        <v>20.6</v>
      </c>
      <c r="BD197" s="168">
        <v>50.2</v>
      </c>
      <c r="BE197" s="166" t="s">
        <v>392</v>
      </c>
      <c r="BF197" s="166" t="s">
        <v>392</v>
      </c>
      <c r="BG197" s="166" t="s">
        <v>392</v>
      </c>
      <c r="BH197" s="166" t="s">
        <v>392</v>
      </c>
      <c r="BI197" s="166" t="s">
        <v>392</v>
      </c>
      <c r="BJ197" s="166" t="s">
        <v>392</v>
      </c>
      <c r="BK197" s="166" t="s">
        <v>392</v>
      </c>
      <c r="BL197" s="166" t="s">
        <v>392</v>
      </c>
      <c r="BM197" s="166" t="s">
        <v>392</v>
      </c>
      <c r="BN197" s="166" t="s">
        <v>392</v>
      </c>
      <c r="BO197" s="166" t="s">
        <v>392</v>
      </c>
      <c r="BP197" s="166" t="s">
        <v>392</v>
      </c>
      <c r="BQ197" s="166" t="s">
        <v>392</v>
      </c>
      <c r="BR197" s="166" t="s">
        <v>392</v>
      </c>
      <c r="BS197" s="166" t="s">
        <v>392</v>
      </c>
      <c r="BT197" s="166" t="s">
        <v>392</v>
      </c>
      <c r="BU197" s="166" t="s">
        <v>392</v>
      </c>
      <c r="BV197" s="166">
        <v>2.78</v>
      </c>
      <c r="BW197" s="166">
        <v>13.3</v>
      </c>
      <c r="BX197" s="168">
        <v>56</v>
      </c>
      <c r="BY197" s="168">
        <v>66</v>
      </c>
      <c r="BZ197" s="166" t="s">
        <v>770</v>
      </c>
      <c r="CA197" s="166" t="s">
        <v>770</v>
      </c>
      <c r="CB197" s="168">
        <v>91</v>
      </c>
      <c r="CC197" s="177">
        <v>11500</v>
      </c>
      <c r="CD197" s="166">
        <v>353</v>
      </c>
      <c r="CE197" s="177">
        <v>352</v>
      </c>
      <c r="CF197" s="166" t="s">
        <v>392</v>
      </c>
      <c r="CG197" s="166" t="s">
        <v>392</v>
      </c>
      <c r="CH197" s="166" t="s">
        <v>392</v>
      </c>
      <c r="CI197" s="166">
        <v>254</v>
      </c>
      <c r="CJ197" s="177">
        <v>254</v>
      </c>
      <c r="CK197" s="169" t="s">
        <v>392</v>
      </c>
      <c r="CL197" s="166" t="s">
        <v>392</v>
      </c>
      <c r="CM197" s="166" t="s">
        <v>392</v>
      </c>
      <c r="CN197" s="170">
        <v>9.5299999999999994</v>
      </c>
      <c r="CO197" s="177">
        <v>9.52</v>
      </c>
      <c r="CP197" s="177">
        <v>4.76</v>
      </c>
      <c r="CQ197" s="168">
        <v>16.399999999999999</v>
      </c>
      <c r="CR197" s="168">
        <v>15.9</v>
      </c>
      <c r="CS197" s="166" t="s">
        <v>392</v>
      </c>
      <c r="CT197" s="166" t="s">
        <v>392</v>
      </c>
      <c r="CU197" s="166" t="s">
        <v>392</v>
      </c>
      <c r="CV197" s="168">
        <v>31.5</v>
      </c>
      <c r="CW197" s="168">
        <v>38.1</v>
      </c>
      <c r="CX197" s="178">
        <v>25.4</v>
      </c>
      <c r="CY197" s="166" t="s">
        <v>392</v>
      </c>
      <c r="CZ197" s="166" t="s">
        <v>392</v>
      </c>
      <c r="DA197" s="166" t="s">
        <v>392</v>
      </c>
      <c r="DB197" s="166" t="s">
        <v>392</v>
      </c>
      <c r="DC197" s="166" t="s">
        <v>392</v>
      </c>
      <c r="DD197" s="176">
        <v>7.75</v>
      </c>
      <c r="DE197" s="177" t="s">
        <v>392</v>
      </c>
      <c r="DF197" s="166" t="s">
        <v>392</v>
      </c>
      <c r="DG197" s="168">
        <v>30.4</v>
      </c>
      <c r="DH197" s="166" t="s">
        <v>392</v>
      </c>
      <c r="DI197" s="177" t="s">
        <v>392</v>
      </c>
      <c r="DJ197" s="166">
        <v>266</v>
      </c>
      <c r="DK197" s="166">
        <v>1670</v>
      </c>
      <c r="DL197" s="166">
        <v>1510</v>
      </c>
      <c r="DM197" s="166">
        <v>152</v>
      </c>
      <c r="DN197" s="168">
        <v>44.5</v>
      </c>
      <c r="DO197" s="166">
        <v>537</v>
      </c>
      <c r="DP197" s="166">
        <v>352</v>
      </c>
      <c r="DQ197" s="168">
        <v>62.2</v>
      </c>
      <c r="DR197" s="166" t="s">
        <v>392</v>
      </c>
      <c r="DS197" s="166" t="s">
        <v>392</v>
      </c>
      <c r="DT197" s="177" t="s">
        <v>392</v>
      </c>
      <c r="DU197" s="166">
        <v>912</v>
      </c>
      <c r="DV197" s="166">
        <v>1260</v>
      </c>
      <c r="DW197" s="166" t="s">
        <v>392</v>
      </c>
      <c r="DX197" s="166">
        <v>21400</v>
      </c>
      <c r="DY197" s="20">
        <v>22.2</v>
      </c>
      <c r="DZ197" s="177" t="s">
        <v>392</v>
      </c>
      <c r="EA197" s="180" t="s">
        <v>392</v>
      </c>
      <c r="EB197" s="166">
        <v>338</v>
      </c>
      <c r="EC197" s="166">
        <v>823</v>
      </c>
      <c r="ED197" s="166" t="s">
        <v>392</v>
      </c>
      <c r="EE197" s="166" t="s">
        <v>392</v>
      </c>
      <c r="EF197" s="166" t="s">
        <v>392</v>
      </c>
      <c r="EG197" s="166" t="s">
        <v>392</v>
      </c>
      <c r="EH197" s="20" t="s">
        <v>392</v>
      </c>
      <c r="EI197" s="166" t="s">
        <v>392</v>
      </c>
      <c r="EJ197" s="166" t="s">
        <v>392</v>
      </c>
      <c r="EK197" s="166" t="s">
        <v>392</v>
      </c>
      <c r="EL197" s="166" t="s">
        <v>392</v>
      </c>
      <c r="EM197" s="166" t="s">
        <v>392</v>
      </c>
      <c r="EN197" s="166" t="s">
        <v>392</v>
      </c>
      <c r="EO197" s="177" t="s">
        <v>392</v>
      </c>
      <c r="EP197" s="177" t="s">
        <v>392</v>
      </c>
      <c r="EQ197" s="177" t="s">
        <v>392</v>
      </c>
      <c r="ER197" s="177" t="s">
        <v>392</v>
      </c>
      <c r="ES197" s="177" t="s">
        <v>392</v>
      </c>
      <c r="ET197" s="177" t="s">
        <v>392</v>
      </c>
      <c r="EU197" s="177">
        <v>70.599999999999994</v>
      </c>
      <c r="EV197" s="177">
        <v>338</v>
      </c>
      <c r="EW197" s="177">
        <v>1420</v>
      </c>
      <c r="EX197" s="177">
        <v>1680</v>
      </c>
    </row>
    <row r="198" spans="1:154" x14ac:dyDescent="0.2">
      <c r="A198" s="166" t="s">
        <v>771</v>
      </c>
      <c r="B198" s="167" t="s">
        <v>204</v>
      </c>
      <c r="C198" s="168">
        <v>53</v>
      </c>
      <c r="D198" s="168">
        <v>15.6</v>
      </c>
      <c r="E198" s="168">
        <v>13.9</v>
      </c>
      <c r="F198" s="181">
        <v>13.875</v>
      </c>
      <c r="G198" s="166" t="s">
        <v>392</v>
      </c>
      <c r="H198" s="166" t="s">
        <v>392</v>
      </c>
      <c r="I198" s="166" t="s">
        <v>392</v>
      </c>
      <c r="J198" s="170">
        <v>8.06</v>
      </c>
      <c r="K198" s="169">
        <v>8</v>
      </c>
      <c r="L198" s="169" t="s">
        <v>392</v>
      </c>
      <c r="M198" s="166" t="s">
        <v>392</v>
      </c>
      <c r="N198" s="166" t="s">
        <v>392</v>
      </c>
      <c r="O198" s="179">
        <v>0.37</v>
      </c>
      <c r="P198" s="169">
        <v>0.375</v>
      </c>
      <c r="Q198" s="171">
        <v>0.1875</v>
      </c>
      <c r="R198" s="179">
        <v>0.66</v>
      </c>
      <c r="S198" s="172">
        <v>0.6875</v>
      </c>
      <c r="T198" s="166" t="s">
        <v>392</v>
      </c>
      <c r="U198" s="166" t="s">
        <v>392</v>
      </c>
      <c r="V198" s="166" t="s">
        <v>392</v>
      </c>
      <c r="W198" s="173">
        <v>1.25</v>
      </c>
      <c r="X198" s="174">
        <v>1.5</v>
      </c>
      <c r="Y198" s="175">
        <v>1</v>
      </c>
      <c r="Z198" s="166" t="s">
        <v>392</v>
      </c>
      <c r="AA198" s="166" t="s">
        <v>392</v>
      </c>
      <c r="AB198" s="166" t="s">
        <v>392</v>
      </c>
      <c r="AC198" s="166" t="s">
        <v>392</v>
      </c>
      <c r="AD198" s="166" t="s">
        <v>392</v>
      </c>
      <c r="AE198" s="176">
        <v>6.11</v>
      </c>
      <c r="AF198" s="166" t="s">
        <v>392</v>
      </c>
      <c r="AG198" s="166" t="s">
        <v>392</v>
      </c>
      <c r="AH198" s="168">
        <v>30.9</v>
      </c>
      <c r="AI198" s="166" t="s">
        <v>392</v>
      </c>
      <c r="AJ198" s="166" t="s">
        <v>392</v>
      </c>
      <c r="AK198" s="166">
        <v>541</v>
      </c>
      <c r="AL198" s="168">
        <v>87.1</v>
      </c>
      <c r="AM198" s="168">
        <v>77.8</v>
      </c>
      <c r="AN198" s="170">
        <v>5.89</v>
      </c>
      <c r="AO198" s="168">
        <v>57.7</v>
      </c>
      <c r="AP198" s="168">
        <v>22</v>
      </c>
      <c r="AQ198" s="168">
        <v>14.3</v>
      </c>
      <c r="AR198" s="170">
        <v>1.92</v>
      </c>
      <c r="AS198" s="166" t="s">
        <v>392</v>
      </c>
      <c r="AT198" s="166" t="s">
        <v>392</v>
      </c>
      <c r="AU198" s="166" t="s">
        <v>392</v>
      </c>
      <c r="AV198" s="170">
        <v>1.94</v>
      </c>
      <c r="AW198" s="166">
        <v>2540</v>
      </c>
      <c r="AX198" s="166" t="s">
        <v>392</v>
      </c>
      <c r="AY198" s="168">
        <v>26.7</v>
      </c>
      <c r="AZ198" s="168">
        <v>35.5</v>
      </c>
      <c r="BA198" s="177" t="s">
        <v>392</v>
      </c>
      <c r="BB198" s="166" t="s">
        <v>392</v>
      </c>
      <c r="BC198" s="168">
        <v>16.8</v>
      </c>
      <c r="BD198" s="168">
        <v>42.5</v>
      </c>
      <c r="BE198" s="166" t="s">
        <v>392</v>
      </c>
      <c r="BF198" s="166" t="s">
        <v>392</v>
      </c>
      <c r="BG198" s="166" t="s">
        <v>392</v>
      </c>
      <c r="BH198" s="166" t="s">
        <v>392</v>
      </c>
      <c r="BI198" s="166" t="s">
        <v>392</v>
      </c>
      <c r="BJ198" s="166" t="s">
        <v>392</v>
      </c>
      <c r="BK198" s="166" t="s">
        <v>392</v>
      </c>
      <c r="BL198" s="166" t="s">
        <v>392</v>
      </c>
      <c r="BM198" s="166" t="s">
        <v>392</v>
      </c>
      <c r="BN198" s="166" t="s">
        <v>392</v>
      </c>
      <c r="BO198" s="166" t="s">
        <v>392</v>
      </c>
      <c r="BP198" s="166" t="s">
        <v>392</v>
      </c>
      <c r="BQ198" s="166" t="s">
        <v>392</v>
      </c>
      <c r="BR198" s="166" t="s">
        <v>392</v>
      </c>
      <c r="BS198" s="166" t="s">
        <v>392</v>
      </c>
      <c r="BT198" s="166" t="s">
        <v>392</v>
      </c>
      <c r="BU198" s="166" t="s">
        <v>392</v>
      </c>
      <c r="BV198" s="166">
        <v>2.2200000000000002</v>
      </c>
      <c r="BW198" s="166">
        <v>13.2</v>
      </c>
      <c r="BX198" s="177">
        <v>50.2</v>
      </c>
      <c r="BY198" s="177">
        <v>58.3</v>
      </c>
      <c r="BZ198" s="166" t="s">
        <v>772</v>
      </c>
      <c r="CA198" s="166" t="s">
        <v>772</v>
      </c>
      <c r="CB198" s="168">
        <v>79</v>
      </c>
      <c r="CC198" s="177">
        <v>10100</v>
      </c>
      <c r="CD198" s="166">
        <v>353</v>
      </c>
      <c r="CE198" s="177">
        <v>352</v>
      </c>
      <c r="CF198" s="166" t="s">
        <v>392</v>
      </c>
      <c r="CG198" s="166" t="s">
        <v>392</v>
      </c>
      <c r="CH198" s="166" t="s">
        <v>392</v>
      </c>
      <c r="CI198" s="166">
        <v>205</v>
      </c>
      <c r="CJ198" s="177">
        <v>203</v>
      </c>
      <c r="CK198" s="169" t="s">
        <v>392</v>
      </c>
      <c r="CL198" s="166" t="s">
        <v>392</v>
      </c>
      <c r="CM198" s="166" t="s">
        <v>392</v>
      </c>
      <c r="CN198" s="170">
        <v>9.4</v>
      </c>
      <c r="CO198" s="177">
        <v>9.52</v>
      </c>
      <c r="CP198" s="177">
        <v>4.76</v>
      </c>
      <c r="CQ198" s="168">
        <v>16.8</v>
      </c>
      <c r="CR198" s="168">
        <v>17.5</v>
      </c>
      <c r="CS198" s="166" t="s">
        <v>392</v>
      </c>
      <c r="CT198" s="166" t="s">
        <v>392</v>
      </c>
      <c r="CU198" s="166" t="s">
        <v>392</v>
      </c>
      <c r="CV198" s="168">
        <v>31.8</v>
      </c>
      <c r="CW198" s="168">
        <v>38.1</v>
      </c>
      <c r="CX198" s="178">
        <v>25.4</v>
      </c>
      <c r="CY198" s="166" t="s">
        <v>392</v>
      </c>
      <c r="CZ198" s="166" t="s">
        <v>392</v>
      </c>
      <c r="DA198" s="166" t="s">
        <v>392</v>
      </c>
      <c r="DB198" s="166" t="s">
        <v>392</v>
      </c>
      <c r="DC198" s="166" t="s">
        <v>392</v>
      </c>
      <c r="DD198" s="176">
        <v>6.11</v>
      </c>
      <c r="DE198" s="177" t="s">
        <v>392</v>
      </c>
      <c r="DF198" s="166" t="s">
        <v>392</v>
      </c>
      <c r="DG198" s="168">
        <v>30.9</v>
      </c>
      <c r="DH198" s="166" t="s">
        <v>392</v>
      </c>
      <c r="DI198" s="177" t="s">
        <v>392</v>
      </c>
      <c r="DJ198" s="166">
        <v>225</v>
      </c>
      <c r="DK198" s="166">
        <v>1430</v>
      </c>
      <c r="DL198" s="166">
        <v>1270</v>
      </c>
      <c r="DM198" s="166">
        <v>150</v>
      </c>
      <c r="DN198" s="168">
        <v>24</v>
      </c>
      <c r="DO198" s="166">
        <v>361</v>
      </c>
      <c r="DP198" s="166">
        <v>234</v>
      </c>
      <c r="DQ198" s="168">
        <v>48.8</v>
      </c>
      <c r="DR198" s="166" t="s">
        <v>392</v>
      </c>
      <c r="DS198" s="166" t="s">
        <v>392</v>
      </c>
      <c r="DT198" s="177" t="s">
        <v>392</v>
      </c>
      <c r="DU198" s="166">
        <v>807</v>
      </c>
      <c r="DV198" s="166">
        <v>682</v>
      </c>
      <c r="DW198" s="166" t="s">
        <v>392</v>
      </c>
      <c r="DX198" s="166">
        <v>17200</v>
      </c>
      <c r="DY198" s="20">
        <v>14.8</v>
      </c>
      <c r="DZ198" s="177" t="s">
        <v>392</v>
      </c>
      <c r="EA198" s="180" t="s">
        <v>392</v>
      </c>
      <c r="EB198" s="166">
        <v>275</v>
      </c>
      <c r="EC198" s="166">
        <v>696</v>
      </c>
      <c r="ED198" s="166" t="s">
        <v>392</v>
      </c>
      <c r="EE198" s="166" t="s">
        <v>392</v>
      </c>
      <c r="EF198" s="166" t="s">
        <v>392</v>
      </c>
      <c r="EG198" s="166" t="s">
        <v>392</v>
      </c>
      <c r="EH198" s="20" t="s">
        <v>392</v>
      </c>
      <c r="EI198" s="166" t="s">
        <v>392</v>
      </c>
      <c r="EJ198" s="166" t="s">
        <v>392</v>
      </c>
      <c r="EK198" s="166" t="s">
        <v>392</v>
      </c>
      <c r="EL198" s="166" t="s">
        <v>392</v>
      </c>
      <c r="EM198" s="166" t="s">
        <v>392</v>
      </c>
      <c r="EN198" s="166" t="s">
        <v>392</v>
      </c>
      <c r="EO198" s="177" t="s">
        <v>392</v>
      </c>
      <c r="EP198" s="177" t="s">
        <v>392</v>
      </c>
      <c r="EQ198" s="177" t="s">
        <v>392</v>
      </c>
      <c r="ER198" s="177" t="s">
        <v>392</v>
      </c>
      <c r="ES198" s="177" t="s">
        <v>392</v>
      </c>
      <c r="ET198" s="177" t="s">
        <v>392</v>
      </c>
      <c r="EU198" s="177">
        <v>56.4</v>
      </c>
      <c r="EV198" s="177">
        <v>335</v>
      </c>
      <c r="EW198" s="177">
        <v>1280</v>
      </c>
      <c r="EX198" s="177">
        <v>1480</v>
      </c>
    </row>
    <row r="199" spans="1:154" x14ac:dyDescent="0.2">
      <c r="A199" s="166" t="s">
        <v>773</v>
      </c>
      <c r="B199" s="167" t="s">
        <v>204</v>
      </c>
      <c r="C199" s="168">
        <v>48</v>
      </c>
      <c r="D199" s="168">
        <v>14.1</v>
      </c>
      <c r="E199" s="168">
        <v>13.8</v>
      </c>
      <c r="F199" s="181">
        <v>13.75</v>
      </c>
      <c r="G199" s="166" t="s">
        <v>392</v>
      </c>
      <c r="H199" s="166" t="s">
        <v>392</v>
      </c>
      <c r="I199" s="166" t="s">
        <v>392</v>
      </c>
      <c r="J199" s="170">
        <v>8.0299999999999994</v>
      </c>
      <c r="K199" s="169">
        <v>8</v>
      </c>
      <c r="L199" s="169" t="s">
        <v>392</v>
      </c>
      <c r="M199" s="166" t="s">
        <v>392</v>
      </c>
      <c r="N199" s="166" t="s">
        <v>392</v>
      </c>
      <c r="O199" s="179">
        <v>0.34</v>
      </c>
      <c r="P199" s="169">
        <v>0.3125</v>
      </c>
      <c r="Q199" s="171">
        <v>0.1875</v>
      </c>
      <c r="R199" s="179">
        <v>0.59499999999999997</v>
      </c>
      <c r="S199" s="172">
        <v>0.625</v>
      </c>
      <c r="T199" s="166" t="s">
        <v>392</v>
      </c>
      <c r="U199" s="166" t="s">
        <v>392</v>
      </c>
      <c r="V199" s="166" t="s">
        <v>392</v>
      </c>
      <c r="W199" s="173">
        <v>1.19</v>
      </c>
      <c r="X199" s="174">
        <v>1.4375</v>
      </c>
      <c r="Y199" s="175">
        <v>1</v>
      </c>
      <c r="Z199" s="166" t="s">
        <v>392</v>
      </c>
      <c r="AA199" s="166" t="s">
        <v>392</v>
      </c>
      <c r="AB199" s="166" t="s">
        <v>392</v>
      </c>
      <c r="AC199" s="166" t="s">
        <v>392</v>
      </c>
      <c r="AD199" s="166" t="s">
        <v>392</v>
      </c>
      <c r="AE199" s="176">
        <v>6.75</v>
      </c>
      <c r="AF199" s="166" t="s">
        <v>392</v>
      </c>
      <c r="AG199" s="166" t="s">
        <v>392</v>
      </c>
      <c r="AH199" s="168">
        <v>33.6</v>
      </c>
      <c r="AI199" s="166" t="s">
        <v>392</v>
      </c>
      <c r="AJ199" s="166" t="s">
        <v>392</v>
      </c>
      <c r="AK199" s="166">
        <v>484</v>
      </c>
      <c r="AL199" s="168">
        <v>78.400000000000006</v>
      </c>
      <c r="AM199" s="168">
        <v>70.2</v>
      </c>
      <c r="AN199" s="170">
        <v>5.85</v>
      </c>
      <c r="AO199" s="168">
        <v>51.4</v>
      </c>
      <c r="AP199" s="168">
        <v>19.600000000000001</v>
      </c>
      <c r="AQ199" s="168">
        <v>12.8</v>
      </c>
      <c r="AR199" s="170">
        <v>1.91</v>
      </c>
      <c r="AS199" s="166" t="s">
        <v>392</v>
      </c>
      <c r="AT199" s="166" t="s">
        <v>392</v>
      </c>
      <c r="AU199" s="166" t="s">
        <v>392</v>
      </c>
      <c r="AV199" s="170">
        <v>1.45</v>
      </c>
      <c r="AW199" s="166">
        <v>2240</v>
      </c>
      <c r="AX199" s="166" t="s">
        <v>392</v>
      </c>
      <c r="AY199" s="168">
        <v>26.5</v>
      </c>
      <c r="AZ199" s="168">
        <v>31.7</v>
      </c>
      <c r="BA199" s="177" t="s">
        <v>392</v>
      </c>
      <c r="BB199" s="166" t="s">
        <v>392</v>
      </c>
      <c r="BC199" s="168">
        <v>15.1</v>
      </c>
      <c r="BD199" s="168">
        <v>38.299999999999997</v>
      </c>
      <c r="BE199" s="166" t="s">
        <v>392</v>
      </c>
      <c r="BF199" s="166" t="s">
        <v>392</v>
      </c>
      <c r="BG199" s="166" t="s">
        <v>392</v>
      </c>
      <c r="BH199" s="166" t="s">
        <v>392</v>
      </c>
      <c r="BI199" s="166" t="s">
        <v>392</v>
      </c>
      <c r="BJ199" s="166" t="s">
        <v>392</v>
      </c>
      <c r="BK199" s="166" t="s">
        <v>392</v>
      </c>
      <c r="BL199" s="166" t="s">
        <v>392</v>
      </c>
      <c r="BM199" s="166" t="s">
        <v>392</v>
      </c>
      <c r="BN199" s="166" t="s">
        <v>392</v>
      </c>
      <c r="BO199" s="166" t="s">
        <v>392</v>
      </c>
      <c r="BP199" s="166" t="s">
        <v>392</v>
      </c>
      <c r="BQ199" s="166" t="s">
        <v>392</v>
      </c>
      <c r="BR199" s="166" t="s">
        <v>392</v>
      </c>
      <c r="BS199" s="166" t="s">
        <v>392</v>
      </c>
      <c r="BT199" s="166" t="s">
        <v>392</v>
      </c>
      <c r="BU199" s="166" t="s">
        <v>392</v>
      </c>
      <c r="BV199" s="170">
        <v>2.2000000000000002</v>
      </c>
      <c r="BW199" s="166">
        <v>13.2</v>
      </c>
      <c r="BX199" s="168">
        <v>50</v>
      </c>
      <c r="BY199" s="168">
        <v>58</v>
      </c>
      <c r="BZ199" s="166" t="s">
        <v>774</v>
      </c>
      <c r="CA199" s="166" t="s">
        <v>774</v>
      </c>
      <c r="CB199" s="168">
        <v>72</v>
      </c>
      <c r="CC199" s="177">
        <v>9100</v>
      </c>
      <c r="CD199" s="166">
        <v>351</v>
      </c>
      <c r="CE199" s="177">
        <v>349</v>
      </c>
      <c r="CF199" s="166" t="s">
        <v>392</v>
      </c>
      <c r="CG199" s="166" t="s">
        <v>392</v>
      </c>
      <c r="CH199" s="166" t="s">
        <v>392</v>
      </c>
      <c r="CI199" s="166">
        <v>204</v>
      </c>
      <c r="CJ199" s="177">
        <v>203</v>
      </c>
      <c r="CK199" s="169" t="s">
        <v>392</v>
      </c>
      <c r="CL199" s="166" t="s">
        <v>392</v>
      </c>
      <c r="CM199" s="166" t="s">
        <v>392</v>
      </c>
      <c r="CN199" s="170">
        <v>8.64</v>
      </c>
      <c r="CO199" s="177">
        <v>7.94</v>
      </c>
      <c r="CP199" s="177">
        <v>4.76</v>
      </c>
      <c r="CQ199" s="168">
        <v>15.1</v>
      </c>
      <c r="CR199" s="168">
        <v>15.9</v>
      </c>
      <c r="CS199" s="166" t="s">
        <v>392</v>
      </c>
      <c r="CT199" s="166" t="s">
        <v>392</v>
      </c>
      <c r="CU199" s="166" t="s">
        <v>392</v>
      </c>
      <c r="CV199" s="168">
        <v>30.2</v>
      </c>
      <c r="CW199" s="168">
        <v>36.5</v>
      </c>
      <c r="CX199" s="178">
        <v>25.4</v>
      </c>
      <c r="CY199" s="166" t="s">
        <v>392</v>
      </c>
      <c r="CZ199" s="166" t="s">
        <v>392</v>
      </c>
      <c r="DA199" s="166" t="s">
        <v>392</v>
      </c>
      <c r="DB199" s="166" t="s">
        <v>392</v>
      </c>
      <c r="DC199" s="166" t="s">
        <v>392</v>
      </c>
      <c r="DD199" s="176">
        <v>6.75</v>
      </c>
      <c r="DE199" s="177" t="s">
        <v>392</v>
      </c>
      <c r="DF199" s="166" t="s">
        <v>392</v>
      </c>
      <c r="DG199" s="168">
        <v>33.6</v>
      </c>
      <c r="DH199" s="166" t="s">
        <v>392</v>
      </c>
      <c r="DI199" s="177" t="s">
        <v>392</v>
      </c>
      <c r="DJ199" s="166">
        <v>201</v>
      </c>
      <c r="DK199" s="166">
        <v>1280</v>
      </c>
      <c r="DL199" s="166">
        <v>1150</v>
      </c>
      <c r="DM199" s="166">
        <v>149</v>
      </c>
      <c r="DN199" s="168">
        <v>21.4</v>
      </c>
      <c r="DO199" s="166">
        <v>321</v>
      </c>
      <c r="DP199" s="166">
        <v>210</v>
      </c>
      <c r="DQ199" s="168">
        <v>48.5</v>
      </c>
      <c r="DR199" s="166" t="s">
        <v>392</v>
      </c>
      <c r="DS199" s="166" t="s">
        <v>392</v>
      </c>
      <c r="DT199" s="177" t="s">
        <v>392</v>
      </c>
      <c r="DU199" s="166">
        <v>604</v>
      </c>
      <c r="DV199" s="166">
        <v>602</v>
      </c>
      <c r="DW199" s="166" t="s">
        <v>392</v>
      </c>
      <c r="DX199" s="166">
        <v>17100</v>
      </c>
      <c r="DY199" s="20">
        <v>13.2</v>
      </c>
      <c r="DZ199" s="177" t="s">
        <v>392</v>
      </c>
      <c r="EA199" s="180" t="s">
        <v>392</v>
      </c>
      <c r="EB199" s="166">
        <v>247</v>
      </c>
      <c r="EC199" s="166">
        <v>628</v>
      </c>
      <c r="ED199" s="166" t="s">
        <v>392</v>
      </c>
      <c r="EE199" s="166" t="s">
        <v>392</v>
      </c>
      <c r="EF199" s="166" t="s">
        <v>392</v>
      </c>
      <c r="EG199" s="166" t="s">
        <v>392</v>
      </c>
      <c r="EH199" s="20" t="s">
        <v>392</v>
      </c>
      <c r="EI199" s="166" t="s">
        <v>392</v>
      </c>
      <c r="EJ199" s="166" t="s">
        <v>392</v>
      </c>
      <c r="EK199" s="166" t="s">
        <v>392</v>
      </c>
      <c r="EL199" s="166" t="s">
        <v>392</v>
      </c>
      <c r="EM199" s="166" t="s">
        <v>392</v>
      </c>
      <c r="EN199" s="166" t="s">
        <v>392</v>
      </c>
      <c r="EO199" s="177" t="s">
        <v>392</v>
      </c>
      <c r="EP199" s="177" t="s">
        <v>392</v>
      </c>
      <c r="EQ199" s="177" t="s">
        <v>392</v>
      </c>
      <c r="ER199" s="177" t="s">
        <v>392</v>
      </c>
      <c r="ES199" s="177" t="s">
        <v>392</v>
      </c>
      <c r="ET199" s="177" t="s">
        <v>392</v>
      </c>
      <c r="EU199" s="177">
        <v>55.9</v>
      </c>
      <c r="EV199" s="177">
        <v>335</v>
      </c>
      <c r="EW199" s="177">
        <v>1270</v>
      </c>
      <c r="EX199" s="177">
        <v>1470</v>
      </c>
    </row>
    <row r="200" spans="1:154" x14ac:dyDescent="0.2">
      <c r="A200" s="166" t="s">
        <v>775</v>
      </c>
      <c r="B200" s="167" t="s">
        <v>204</v>
      </c>
      <c r="C200" s="168">
        <v>43</v>
      </c>
      <c r="D200" s="168">
        <v>12.6</v>
      </c>
      <c r="E200" s="168">
        <v>13.7</v>
      </c>
      <c r="F200" s="181">
        <v>13.625</v>
      </c>
      <c r="G200" s="166" t="s">
        <v>392</v>
      </c>
      <c r="H200" s="166" t="s">
        <v>392</v>
      </c>
      <c r="I200" s="166" t="s">
        <v>392</v>
      </c>
      <c r="J200" s="170">
        <v>8</v>
      </c>
      <c r="K200" s="169">
        <v>8</v>
      </c>
      <c r="L200" s="169" t="s">
        <v>392</v>
      </c>
      <c r="M200" s="166" t="s">
        <v>392</v>
      </c>
      <c r="N200" s="166" t="s">
        <v>392</v>
      </c>
      <c r="O200" s="179">
        <v>0.30499999999999999</v>
      </c>
      <c r="P200" s="169">
        <v>0.3125</v>
      </c>
      <c r="Q200" s="171">
        <v>0.1875</v>
      </c>
      <c r="R200" s="179">
        <v>0.53</v>
      </c>
      <c r="S200" s="172">
        <v>0.5</v>
      </c>
      <c r="T200" s="166" t="s">
        <v>392</v>
      </c>
      <c r="U200" s="166" t="s">
        <v>392</v>
      </c>
      <c r="V200" s="166" t="s">
        <v>392</v>
      </c>
      <c r="W200" s="173">
        <v>1.1200000000000001</v>
      </c>
      <c r="X200" s="174">
        <v>1.375</v>
      </c>
      <c r="Y200" s="175">
        <v>1</v>
      </c>
      <c r="Z200" s="166" t="s">
        <v>392</v>
      </c>
      <c r="AA200" s="166" t="s">
        <v>392</v>
      </c>
      <c r="AB200" s="166" t="s">
        <v>392</v>
      </c>
      <c r="AC200" s="166" t="s">
        <v>392</v>
      </c>
      <c r="AD200" s="166" t="s">
        <v>392</v>
      </c>
      <c r="AE200" s="176">
        <v>7.54</v>
      </c>
      <c r="AF200" s="166" t="s">
        <v>392</v>
      </c>
      <c r="AG200" s="166" t="s">
        <v>392</v>
      </c>
      <c r="AH200" s="168">
        <v>37.4</v>
      </c>
      <c r="AI200" s="166" t="s">
        <v>392</v>
      </c>
      <c r="AJ200" s="166" t="s">
        <v>392</v>
      </c>
      <c r="AK200" s="166">
        <v>428</v>
      </c>
      <c r="AL200" s="168">
        <v>69.599999999999994</v>
      </c>
      <c r="AM200" s="168">
        <v>62.6</v>
      </c>
      <c r="AN200" s="170">
        <v>5.82</v>
      </c>
      <c r="AO200" s="168">
        <v>45.2</v>
      </c>
      <c r="AP200" s="168">
        <v>17.3</v>
      </c>
      <c r="AQ200" s="168">
        <v>11.3</v>
      </c>
      <c r="AR200" s="170">
        <v>1.89</v>
      </c>
      <c r="AS200" s="166" t="s">
        <v>392</v>
      </c>
      <c r="AT200" s="166" t="s">
        <v>392</v>
      </c>
      <c r="AU200" s="166" t="s">
        <v>392</v>
      </c>
      <c r="AV200" s="170">
        <v>1.05</v>
      </c>
      <c r="AW200" s="166">
        <v>1950</v>
      </c>
      <c r="AX200" s="166" t="s">
        <v>392</v>
      </c>
      <c r="AY200" s="168">
        <v>26.3</v>
      </c>
      <c r="AZ200" s="168">
        <v>27.9</v>
      </c>
      <c r="BA200" s="177" t="s">
        <v>392</v>
      </c>
      <c r="BB200" s="166" t="s">
        <v>392</v>
      </c>
      <c r="BC200" s="168">
        <v>13.4</v>
      </c>
      <c r="BD200" s="168">
        <v>34</v>
      </c>
      <c r="BE200" s="166" t="s">
        <v>392</v>
      </c>
      <c r="BF200" s="166" t="s">
        <v>392</v>
      </c>
      <c r="BG200" s="166" t="s">
        <v>392</v>
      </c>
      <c r="BH200" s="166" t="s">
        <v>392</v>
      </c>
      <c r="BI200" s="166" t="s">
        <v>392</v>
      </c>
      <c r="BJ200" s="166" t="s">
        <v>392</v>
      </c>
      <c r="BK200" s="166" t="s">
        <v>392</v>
      </c>
      <c r="BL200" s="166" t="s">
        <v>392</v>
      </c>
      <c r="BM200" s="166" t="s">
        <v>392</v>
      </c>
      <c r="BN200" s="166" t="s">
        <v>392</v>
      </c>
      <c r="BO200" s="166" t="s">
        <v>392</v>
      </c>
      <c r="BP200" s="166" t="s">
        <v>392</v>
      </c>
      <c r="BQ200" s="166" t="s">
        <v>392</v>
      </c>
      <c r="BR200" s="166" t="s">
        <v>392</v>
      </c>
      <c r="BS200" s="166" t="s">
        <v>392</v>
      </c>
      <c r="BT200" s="166" t="s">
        <v>392</v>
      </c>
      <c r="BU200" s="166" t="s">
        <v>392</v>
      </c>
      <c r="BV200" s="166">
        <v>2.1800000000000002</v>
      </c>
      <c r="BW200" s="166">
        <v>13.2</v>
      </c>
      <c r="BX200" s="177">
        <v>49.8</v>
      </c>
      <c r="BY200" s="177">
        <v>57.8</v>
      </c>
      <c r="BZ200" s="166" t="s">
        <v>776</v>
      </c>
      <c r="CA200" s="166" t="s">
        <v>776</v>
      </c>
      <c r="CB200" s="168">
        <v>64</v>
      </c>
      <c r="CC200" s="177">
        <v>8130</v>
      </c>
      <c r="CD200" s="166">
        <v>348</v>
      </c>
      <c r="CE200" s="177">
        <v>346</v>
      </c>
      <c r="CF200" s="166" t="s">
        <v>392</v>
      </c>
      <c r="CG200" s="166" t="s">
        <v>392</v>
      </c>
      <c r="CH200" s="166" t="s">
        <v>392</v>
      </c>
      <c r="CI200" s="166">
        <v>203</v>
      </c>
      <c r="CJ200" s="177">
        <v>203</v>
      </c>
      <c r="CK200" s="169" t="s">
        <v>392</v>
      </c>
      <c r="CL200" s="166" t="s">
        <v>392</v>
      </c>
      <c r="CM200" s="166" t="s">
        <v>392</v>
      </c>
      <c r="CN200" s="170">
        <v>7.75</v>
      </c>
      <c r="CO200" s="177">
        <v>7.94</v>
      </c>
      <c r="CP200" s="177">
        <v>4.76</v>
      </c>
      <c r="CQ200" s="168">
        <v>13.5</v>
      </c>
      <c r="CR200" s="168">
        <v>12.7</v>
      </c>
      <c r="CS200" s="166" t="s">
        <v>392</v>
      </c>
      <c r="CT200" s="166" t="s">
        <v>392</v>
      </c>
      <c r="CU200" s="166" t="s">
        <v>392</v>
      </c>
      <c r="CV200" s="168">
        <v>28.4</v>
      </c>
      <c r="CW200" s="168">
        <v>34.9</v>
      </c>
      <c r="CX200" s="178">
        <v>25.4</v>
      </c>
      <c r="CY200" s="166" t="s">
        <v>392</v>
      </c>
      <c r="CZ200" s="166" t="s">
        <v>392</v>
      </c>
      <c r="DA200" s="166" t="s">
        <v>392</v>
      </c>
      <c r="DB200" s="166" t="s">
        <v>392</v>
      </c>
      <c r="DC200" s="166" t="s">
        <v>392</v>
      </c>
      <c r="DD200" s="176">
        <v>7.54</v>
      </c>
      <c r="DE200" s="177" t="s">
        <v>392</v>
      </c>
      <c r="DF200" s="166" t="s">
        <v>392</v>
      </c>
      <c r="DG200" s="168">
        <v>37.4</v>
      </c>
      <c r="DH200" s="166" t="s">
        <v>392</v>
      </c>
      <c r="DI200" s="177" t="s">
        <v>392</v>
      </c>
      <c r="DJ200" s="166">
        <v>178</v>
      </c>
      <c r="DK200" s="166">
        <v>1140</v>
      </c>
      <c r="DL200" s="166">
        <v>1030</v>
      </c>
      <c r="DM200" s="166">
        <v>148</v>
      </c>
      <c r="DN200" s="168">
        <v>18.8</v>
      </c>
      <c r="DO200" s="166">
        <v>283</v>
      </c>
      <c r="DP200" s="166">
        <v>185</v>
      </c>
      <c r="DQ200" s="168">
        <v>48</v>
      </c>
      <c r="DR200" s="166" t="s">
        <v>392</v>
      </c>
      <c r="DS200" s="166" t="s">
        <v>392</v>
      </c>
      <c r="DT200" s="177" t="s">
        <v>392</v>
      </c>
      <c r="DU200" s="166">
        <v>437</v>
      </c>
      <c r="DV200" s="166">
        <v>524</v>
      </c>
      <c r="DW200" s="166" t="s">
        <v>392</v>
      </c>
      <c r="DX200" s="166">
        <v>17000</v>
      </c>
      <c r="DY200" s="20">
        <v>11.6</v>
      </c>
      <c r="DZ200" s="177" t="s">
        <v>392</v>
      </c>
      <c r="EA200" s="180" t="s">
        <v>392</v>
      </c>
      <c r="EB200" s="166">
        <v>220</v>
      </c>
      <c r="EC200" s="166">
        <v>557</v>
      </c>
      <c r="ED200" s="166" t="s">
        <v>392</v>
      </c>
      <c r="EE200" s="166" t="s">
        <v>392</v>
      </c>
      <c r="EF200" s="166" t="s">
        <v>392</v>
      </c>
      <c r="EG200" s="166" t="s">
        <v>392</v>
      </c>
      <c r="EH200" s="20" t="s">
        <v>392</v>
      </c>
      <c r="EI200" s="166" t="s">
        <v>392</v>
      </c>
      <c r="EJ200" s="166" t="s">
        <v>392</v>
      </c>
      <c r="EK200" s="166" t="s">
        <v>392</v>
      </c>
      <c r="EL200" s="166" t="s">
        <v>392</v>
      </c>
      <c r="EM200" s="166" t="s">
        <v>392</v>
      </c>
      <c r="EN200" s="166" t="s">
        <v>392</v>
      </c>
      <c r="EO200" s="177" t="s">
        <v>392</v>
      </c>
      <c r="EP200" s="177" t="s">
        <v>392</v>
      </c>
      <c r="EQ200" s="177" t="s">
        <v>392</v>
      </c>
      <c r="ER200" s="177" t="s">
        <v>392</v>
      </c>
      <c r="ES200" s="177" t="s">
        <v>392</v>
      </c>
      <c r="ET200" s="177" t="s">
        <v>392</v>
      </c>
      <c r="EU200" s="177">
        <v>55.4</v>
      </c>
      <c r="EV200" s="177">
        <v>335</v>
      </c>
      <c r="EW200" s="177">
        <v>1260</v>
      </c>
      <c r="EX200" s="177">
        <v>1470</v>
      </c>
    </row>
    <row r="201" spans="1:154" x14ac:dyDescent="0.2">
      <c r="A201" s="166" t="s">
        <v>777</v>
      </c>
      <c r="B201" s="167" t="s">
        <v>204</v>
      </c>
      <c r="C201" s="168">
        <v>38</v>
      </c>
      <c r="D201" s="168">
        <v>11.2</v>
      </c>
      <c r="E201" s="168">
        <v>14.1</v>
      </c>
      <c r="F201" s="181">
        <v>14.125</v>
      </c>
      <c r="G201" s="166" t="s">
        <v>392</v>
      </c>
      <c r="H201" s="166" t="s">
        <v>392</v>
      </c>
      <c r="I201" s="166" t="s">
        <v>392</v>
      </c>
      <c r="J201" s="170">
        <v>6.77</v>
      </c>
      <c r="K201" s="169">
        <v>6.75</v>
      </c>
      <c r="L201" s="169" t="s">
        <v>392</v>
      </c>
      <c r="M201" s="166" t="s">
        <v>392</v>
      </c>
      <c r="N201" s="166" t="s">
        <v>392</v>
      </c>
      <c r="O201" s="179">
        <v>0.31</v>
      </c>
      <c r="P201" s="169">
        <v>0.3125</v>
      </c>
      <c r="Q201" s="171">
        <v>0.1875</v>
      </c>
      <c r="R201" s="179">
        <v>0.51500000000000001</v>
      </c>
      <c r="S201" s="172">
        <v>0.5</v>
      </c>
      <c r="T201" s="166" t="s">
        <v>392</v>
      </c>
      <c r="U201" s="166" t="s">
        <v>392</v>
      </c>
      <c r="V201" s="166" t="s">
        <v>392</v>
      </c>
      <c r="W201" s="184">
        <v>0.91500000000000004</v>
      </c>
      <c r="X201" s="174">
        <v>1.25</v>
      </c>
      <c r="Y201" s="175">
        <v>0.8125</v>
      </c>
      <c r="Z201" s="166" t="s">
        <v>392</v>
      </c>
      <c r="AA201" s="166" t="s">
        <v>392</v>
      </c>
      <c r="AB201" s="166" t="s">
        <v>392</v>
      </c>
      <c r="AC201" s="166" t="s">
        <v>392</v>
      </c>
      <c r="AD201" s="166" t="s">
        <v>392</v>
      </c>
      <c r="AE201" s="176">
        <v>6.57</v>
      </c>
      <c r="AF201" s="166" t="s">
        <v>392</v>
      </c>
      <c r="AG201" s="166" t="s">
        <v>392</v>
      </c>
      <c r="AH201" s="168">
        <v>39.6</v>
      </c>
      <c r="AI201" s="166" t="s">
        <v>392</v>
      </c>
      <c r="AJ201" s="166" t="s">
        <v>392</v>
      </c>
      <c r="AK201" s="166">
        <v>385</v>
      </c>
      <c r="AL201" s="168">
        <v>61.5</v>
      </c>
      <c r="AM201" s="168">
        <v>54.6</v>
      </c>
      <c r="AN201" s="170">
        <v>5.87</v>
      </c>
      <c r="AO201" s="168">
        <v>26.7</v>
      </c>
      <c r="AP201" s="168">
        <v>12.1</v>
      </c>
      <c r="AQ201" s="170">
        <v>7.88</v>
      </c>
      <c r="AR201" s="170">
        <v>1.55</v>
      </c>
      <c r="AS201" s="166" t="s">
        <v>392</v>
      </c>
      <c r="AT201" s="166" t="s">
        <v>392</v>
      </c>
      <c r="AU201" s="166" t="s">
        <v>392</v>
      </c>
      <c r="AV201" s="179">
        <v>0.79800000000000004</v>
      </c>
      <c r="AW201" s="166">
        <v>1230</v>
      </c>
      <c r="AX201" s="166" t="s">
        <v>392</v>
      </c>
      <c r="AY201" s="168">
        <v>23</v>
      </c>
      <c r="AZ201" s="168">
        <v>20</v>
      </c>
      <c r="BA201" s="177" t="s">
        <v>392</v>
      </c>
      <c r="BB201" s="166" t="s">
        <v>392</v>
      </c>
      <c r="BC201" s="168">
        <v>11.3</v>
      </c>
      <c r="BD201" s="168">
        <v>30.3</v>
      </c>
      <c r="BE201" s="166" t="s">
        <v>392</v>
      </c>
      <c r="BF201" s="166" t="s">
        <v>392</v>
      </c>
      <c r="BG201" s="166" t="s">
        <v>392</v>
      </c>
      <c r="BH201" s="166" t="s">
        <v>392</v>
      </c>
      <c r="BI201" s="166" t="s">
        <v>392</v>
      </c>
      <c r="BJ201" s="166" t="s">
        <v>392</v>
      </c>
      <c r="BK201" s="166" t="s">
        <v>392</v>
      </c>
      <c r="BL201" s="166" t="s">
        <v>392</v>
      </c>
      <c r="BM201" s="166" t="s">
        <v>392</v>
      </c>
      <c r="BN201" s="166" t="s">
        <v>392</v>
      </c>
      <c r="BO201" s="166" t="s">
        <v>392</v>
      </c>
      <c r="BP201" s="166" t="s">
        <v>392</v>
      </c>
      <c r="BQ201" s="166" t="s">
        <v>392</v>
      </c>
      <c r="BR201" s="166" t="s">
        <v>392</v>
      </c>
      <c r="BS201" s="166" t="s">
        <v>392</v>
      </c>
      <c r="BT201" s="166" t="s">
        <v>392</v>
      </c>
      <c r="BU201" s="166" t="s">
        <v>392</v>
      </c>
      <c r="BV201" s="166">
        <v>1.82</v>
      </c>
      <c r="BW201" s="166">
        <v>13.6</v>
      </c>
      <c r="BX201" s="177">
        <v>47.2</v>
      </c>
      <c r="BY201" s="168">
        <v>54</v>
      </c>
      <c r="BZ201" s="166" t="s">
        <v>778</v>
      </c>
      <c r="CA201" s="166" t="s">
        <v>778</v>
      </c>
      <c r="CB201" s="168">
        <v>57.8</v>
      </c>
      <c r="CC201" s="177">
        <v>7230</v>
      </c>
      <c r="CD201" s="166">
        <v>358</v>
      </c>
      <c r="CE201" s="177">
        <v>359</v>
      </c>
      <c r="CF201" s="166" t="s">
        <v>392</v>
      </c>
      <c r="CG201" s="166" t="s">
        <v>392</v>
      </c>
      <c r="CH201" s="166" t="s">
        <v>392</v>
      </c>
      <c r="CI201" s="166">
        <v>172</v>
      </c>
      <c r="CJ201" s="177">
        <v>171</v>
      </c>
      <c r="CK201" s="169" t="s">
        <v>392</v>
      </c>
      <c r="CL201" s="166" t="s">
        <v>392</v>
      </c>
      <c r="CM201" s="166" t="s">
        <v>392</v>
      </c>
      <c r="CN201" s="170">
        <v>7.87</v>
      </c>
      <c r="CO201" s="177">
        <v>7.94</v>
      </c>
      <c r="CP201" s="177">
        <v>4.76</v>
      </c>
      <c r="CQ201" s="168">
        <v>13.1</v>
      </c>
      <c r="CR201" s="168">
        <v>12.7</v>
      </c>
      <c r="CS201" s="166" t="s">
        <v>392</v>
      </c>
      <c r="CT201" s="166" t="s">
        <v>392</v>
      </c>
      <c r="CU201" s="166" t="s">
        <v>392</v>
      </c>
      <c r="CV201" s="168">
        <v>23.2</v>
      </c>
      <c r="CW201" s="168">
        <v>31.8</v>
      </c>
      <c r="CX201" s="178">
        <v>20.6</v>
      </c>
      <c r="CY201" s="166" t="s">
        <v>392</v>
      </c>
      <c r="CZ201" s="166" t="s">
        <v>392</v>
      </c>
      <c r="DA201" s="166" t="s">
        <v>392</v>
      </c>
      <c r="DB201" s="166" t="s">
        <v>392</v>
      </c>
      <c r="DC201" s="166" t="s">
        <v>392</v>
      </c>
      <c r="DD201" s="176">
        <v>6.57</v>
      </c>
      <c r="DE201" s="177" t="s">
        <v>392</v>
      </c>
      <c r="DF201" s="166" t="s">
        <v>392</v>
      </c>
      <c r="DG201" s="168">
        <v>39.6</v>
      </c>
      <c r="DH201" s="166" t="s">
        <v>392</v>
      </c>
      <c r="DI201" s="177" t="s">
        <v>392</v>
      </c>
      <c r="DJ201" s="166">
        <v>160</v>
      </c>
      <c r="DK201" s="166">
        <v>1010</v>
      </c>
      <c r="DL201" s="166">
        <v>895</v>
      </c>
      <c r="DM201" s="166">
        <v>149</v>
      </c>
      <c r="DN201" s="168">
        <v>11.1</v>
      </c>
      <c r="DO201" s="166">
        <v>198</v>
      </c>
      <c r="DP201" s="166">
        <v>129</v>
      </c>
      <c r="DQ201" s="168">
        <v>39.4</v>
      </c>
      <c r="DR201" s="166" t="s">
        <v>392</v>
      </c>
      <c r="DS201" s="166" t="s">
        <v>392</v>
      </c>
      <c r="DT201" s="177" t="s">
        <v>392</v>
      </c>
      <c r="DU201" s="166">
        <v>332</v>
      </c>
      <c r="DV201" s="166">
        <v>330</v>
      </c>
      <c r="DW201" s="166" t="s">
        <v>392</v>
      </c>
      <c r="DX201" s="166">
        <v>14800</v>
      </c>
      <c r="DY201" s="20">
        <v>8.32</v>
      </c>
      <c r="DZ201" s="177" t="s">
        <v>392</v>
      </c>
      <c r="EA201" s="180" t="s">
        <v>392</v>
      </c>
      <c r="EB201" s="166">
        <v>185</v>
      </c>
      <c r="EC201" s="166">
        <v>497</v>
      </c>
      <c r="ED201" s="166" t="s">
        <v>392</v>
      </c>
      <c r="EE201" s="166" t="s">
        <v>392</v>
      </c>
      <c r="EF201" s="166" t="s">
        <v>392</v>
      </c>
      <c r="EG201" s="166" t="s">
        <v>392</v>
      </c>
      <c r="EH201" s="20" t="s">
        <v>392</v>
      </c>
      <c r="EI201" s="166" t="s">
        <v>392</v>
      </c>
      <c r="EJ201" s="166" t="s">
        <v>392</v>
      </c>
      <c r="EK201" s="166" t="s">
        <v>392</v>
      </c>
      <c r="EL201" s="166" t="s">
        <v>392</v>
      </c>
      <c r="EM201" s="166" t="s">
        <v>392</v>
      </c>
      <c r="EN201" s="166" t="s">
        <v>392</v>
      </c>
      <c r="EO201" s="177" t="s">
        <v>392</v>
      </c>
      <c r="EP201" s="177" t="s">
        <v>392</v>
      </c>
      <c r="EQ201" s="177" t="s">
        <v>392</v>
      </c>
      <c r="ER201" s="177" t="s">
        <v>392</v>
      </c>
      <c r="ES201" s="177" t="s">
        <v>392</v>
      </c>
      <c r="ET201" s="177" t="s">
        <v>392</v>
      </c>
      <c r="EU201" s="177">
        <v>46.2</v>
      </c>
      <c r="EV201" s="177">
        <v>345</v>
      </c>
      <c r="EW201" s="177">
        <v>1200</v>
      </c>
      <c r="EX201" s="177">
        <v>1370</v>
      </c>
    </row>
    <row r="202" spans="1:154" x14ac:dyDescent="0.2">
      <c r="A202" s="166" t="s">
        <v>779</v>
      </c>
      <c r="B202" s="167" t="s">
        <v>204</v>
      </c>
      <c r="C202" s="168">
        <v>34</v>
      </c>
      <c r="D202" s="168">
        <v>10</v>
      </c>
      <c r="E202" s="168">
        <v>14</v>
      </c>
      <c r="F202" s="181">
        <v>14</v>
      </c>
      <c r="G202" s="166" t="s">
        <v>392</v>
      </c>
      <c r="H202" s="166" t="s">
        <v>392</v>
      </c>
      <c r="I202" s="166" t="s">
        <v>392</v>
      </c>
      <c r="J202" s="170">
        <v>6.75</v>
      </c>
      <c r="K202" s="169">
        <v>6.75</v>
      </c>
      <c r="L202" s="169" t="s">
        <v>392</v>
      </c>
      <c r="M202" s="166" t="s">
        <v>392</v>
      </c>
      <c r="N202" s="166" t="s">
        <v>392</v>
      </c>
      <c r="O202" s="179">
        <v>0.28499999999999998</v>
      </c>
      <c r="P202" s="169">
        <v>0.3125</v>
      </c>
      <c r="Q202" s="171">
        <v>0.1875</v>
      </c>
      <c r="R202" s="179">
        <v>0.45500000000000002</v>
      </c>
      <c r="S202" s="172">
        <v>0.4375</v>
      </c>
      <c r="T202" s="166" t="s">
        <v>392</v>
      </c>
      <c r="U202" s="166" t="s">
        <v>392</v>
      </c>
      <c r="V202" s="166" t="s">
        <v>392</v>
      </c>
      <c r="W202" s="184">
        <v>0.85499999999999998</v>
      </c>
      <c r="X202" s="174">
        <v>1.1875</v>
      </c>
      <c r="Y202" s="175">
        <v>0.75</v>
      </c>
      <c r="Z202" s="166" t="s">
        <v>392</v>
      </c>
      <c r="AA202" s="166" t="s">
        <v>392</v>
      </c>
      <c r="AB202" s="166" t="s">
        <v>392</v>
      </c>
      <c r="AC202" s="166" t="s">
        <v>392</v>
      </c>
      <c r="AD202" s="166" t="s">
        <v>392</v>
      </c>
      <c r="AE202" s="176">
        <v>7.41</v>
      </c>
      <c r="AF202" s="166" t="s">
        <v>392</v>
      </c>
      <c r="AG202" s="166" t="s">
        <v>392</v>
      </c>
      <c r="AH202" s="168">
        <v>43.1</v>
      </c>
      <c r="AI202" s="166" t="s">
        <v>392</v>
      </c>
      <c r="AJ202" s="166" t="s">
        <v>392</v>
      </c>
      <c r="AK202" s="166">
        <v>340</v>
      </c>
      <c r="AL202" s="168">
        <v>54.6</v>
      </c>
      <c r="AM202" s="168">
        <v>48.6</v>
      </c>
      <c r="AN202" s="170">
        <v>5.83</v>
      </c>
      <c r="AO202" s="168">
        <v>23.3</v>
      </c>
      <c r="AP202" s="168">
        <v>10.6</v>
      </c>
      <c r="AQ202" s="170">
        <v>6.91</v>
      </c>
      <c r="AR202" s="170">
        <v>1.53</v>
      </c>
      <c r="AS202" s="166" t="s">
        <v>392</v>
      </c>
      <c r="AT202" s="166" t="s">
        <v>392</v>
      </c>
      <c r="AU202" s="166" t="s">
        <v>392</v>
      </c>
      <c r="AV202" s="179">
        <v>0.56899999999999995</v>
      </c>
      <c r="AW202" s="166">
        <v>1070</v>
      </c>
      <c r="AX202" s="166" t="s">
        <v>392</v>
      </c>
      <c r="AY202" s="168">
        <v>22.9</v>
      </c>
      <c r="AZ202" s="168">
        <v>17.600000000000001</v>
      </c>
      <c r="BA202" s="177" t="s">
        <v>392</v>
      </c>
      <c r="BB202" s="166" t="s">
        <v>392</v>
      </c>
      <c r="BC202" s="168">
        <v>10</v>
      </c>
      <c r="BD202" s="168">
        <v>26.9</v>
      </c>
      <c r="BE202" s="166" t="s">
        <v>392</v>
      </c>
      <c r="BF202" s="166" t="s">
        <v>392</v>
      </c>
      <c r="BG202" s="166" t="s">
        <v>392</v>
      </c>
      <c r="BH202" s="166" t="s">
        <v>392</v>
      </c>
      <c r="BI202" s="166" t="s">
        <v>392</v>
      </c>
      <c r="BJ202" s="166" t="s">
        <v>392</v>
      </c>
      <c r="BK202" s="166" t="s">
        <v>392</v>
      </c>
      <c r="BL202" s="166" t="s">
        <v>392</v>
      </c>
      <c r="BM202" s="166" t="s">
        <v>392</v>
      </c>
      <c r="BN202" s="166" t="s">
        <v>392</v>
      </c>
      <c r="BO202" s="166" t="s">
        <v>392</v>
      </c>
      <c r="BP202" s="166" t="s">
        <v>392</v>
      </c>
      <c r="BQ202" s="166" t="s">
        <v>392</v>
      </c>
      <c r="BR202" s="166" t="s">
        <v>392</v>
      </c>
      <c r="BS202" s="166" t="s">
        <v>392</v>
      </c>
      <c r="BT202" s="166" t="s">
        <v>392</v>
      </c>
      <c r="BU202" s="166" t="s">
        <v>392</v>
      </c>
      <c r="BV202" s="170">
        <v>1.8</v>
      </c>
      <c r="BW202" s="166">
        <v>13.5</v>
      </c>
      <c r="BX202" s="168">
        <v>47</v>
      </c>
      <c r="BY202" s="177">
        <v>53.7</v>
      </c>
      <c r="BZ202" s="166" t="s">
        <v>780</v>
      </c>
      <c r="CA202" s="166" t="s">
        <v>780</v>
      </c>
      <c r="CB202" s="168">
        <v>51</v>
      </c>
      <c r="CC202" s="177">
        <v>6450</v>
      </c>
      <c r="CD202" s="166">
        <v>356</v>
      </c>
      <c r="CE202" s="177">
        <v>356</v>
      </c>
      <c r="CF202" s="166" t="s">
        <v>392</v>
      </c>
      <c r="CG202" s="166" t="s">
        <v>392</v>
      </c>
      <c r="CH202" s="166" t="s">
        <v>392</v>
      </c>
      <c r="CI202" s="166">
        <v>171</v>
      </c>
      <c r="CJ202" s="177">
        <v>171</v>
      </c>
      <c r="CK202" s="169" t="s">
        <v>392</v>
      </c>
      <c r="CL202" s="166" t="s">
        <v>392</v>
      </c>
      <c r="CM202" s="166" t="s">
        <v>392</v>
      </c>
      <c r="CN202" s="170">
        <v>7.24</v>
      </c>
      <c r="CO202" s="177">
        <v>7.94</v>
      </c>
      <c r="CP202" s="177">
        <v>4.76</v>
      </c>
      <c r="CQ202" s="168">
        <v>11.6</v>
      </c>
      <c r="CR202" s="168">
        <v>11.1</v>
      </c>
      <c r="CS202" s="166" t="s">
        <v>392</v>
      </c>
      <c r="CT202" s="166" t="s">
        <v>392</v>
      </c>
      <c r="CU202" s="166" t="s">
        <v>392</v>
      </c>
      <c r="CV202" s="168">
        <v>21.7</v>
      </c>
      <c r="CW202" s="168">
        <v>30.2</v>
      </c>
      <c r="CX202" s="178">
        <v>19.100000000000001</v>
      </c>
      <c r="CY202" s="166" t="s">
        <v>392</v>
      </c>
      <c r="CZ202" s="166" t="s">
        <v>392</v>
      </c>
      <c r="DA202" s="166" t="s">
        <v>392</v>
      </c>
      <c r="DB202" s="166" t="s">
        <v>392</v>
      </c>
      <c r="DC202" s="166" t="s">
        <v>392</v>
      </c>
      <c r="DD202" s="176">
        <v>7.41</v>
      </c>
      <c r="DE202" s="177" t="s">
        <v>392</v>
      </c>
      <c r="DF202" s="166" t="s">
        <v>392</v>
      </c>
      <c r="DG202" s="168">
        <v>43.1</v>
      </c>
      <c r="DH202" s="166" t="s">
        <v>392</v>
      </c>
      <c r="DI202" s="177" t="s">
        <v>392</v>
      </c>
      <c r="DJ202" s="166">
        <v>142</v>
      </c>
      <c r="DK202" s="166">
        <v>895</v>
      </c>
      <c r="DL202" s="166">
        <v>796</v>
      </c>
      <c r="DM202" s="166">
        <v>148</v>
      </c>
      <c r="DN202" s="170">
        <v>9.6999999999999993</v>
      </c>
      <c r="DO202" s="166">
        <v>174</v>
      </c>
      <c r="DP202" s="166">
        <v>113</v>
      </c>
      <c r="DQ202" s="168">
        <v>38.9</v>
      </c>
      <c r="DR202" s="166" t="s">
        <v>392</v>
      </c>
      <c r="DS202" s="166" t="s">
        <v>392</v>
      </c>
      <c r="DT202" s="177" t="s">
        <v>392</v>
      </c>
      <c r="DU202" s="166">
        <v>237</v>
      </c>
      <c r="DV202" s="166">
        <v>287</v>
      </c>
      <c r="DW202" s="166" t="s">
        <v>392</v>
      </c>
      <c r="DX202" s="166">
        <v>14800</v>
      </c>
      <c r="DY202" s="20">
        <v>7.33</v>
      </c>
      <c r="DZ202" s="177" t="s">
        <v>392</v>
      </c>
      <c r="EA202" s="180" t="s">
        <v>392</v>
      </c>
      <c r="EB202" s="166">
        <v>164</v>
      </c>
      <c r="EC202" s="166">
        <v>441</v>
      </c>
      <c r="ED202" s="166" t="s">
        <v>392</v>
      </c>
      <c r="EE202" s="166" t="s">
        <v>392</v>
      </c>
      <c r="EF202" s="166" t="s">
        <v>392</v>
      </c>
      <c r="EG202" s="166" t="s">
        <v>392</v>
      </c>
      <c r="EH202" s="20" t="s">
        <v>392</v>
      </c>
      <c r="EI202" s="166" t="s">
        <v>392</v>
      </c>
      <c r="EJ202" s="166" t="s">
        <v>392</v>
      </c>
      <c r="EK202" s="166" t="s">
        <v>392</v>
      </c>
      <c r="EL202" s="166" t="s">
        <v>392</v>
      </c>
      <c r="EM202" s="166" t="s">
        <v>392</v>
      </c>
      <c r="EN202" s="166" t="s">
        <v>392</v>
      </c>
      <c r="EO202" s="177" t="s">
        <v>392</v>
      </c>
      <c r="EP202" s="177" t="s">
        <v>392</v>
      </c>
      <c r="EQ202" s="177" t="s">
        <v>392</v>
      </c>
      <c r="ER202" s="177" t="s">
        <v>392</v>
      </c>
      <c r="ES202" s="177" t="s">
        <v>392</v>
      </c>
      <c r="ET202" s="177" t="s">
        <v>392</v>
      </c>
      <c r="EU202" s="177">
        <v>45.7</v>
      </c>
      <c r="EV202" s="177">
        <v>343</v>
      </c>
      <c r="EW202" s="177">
        <v>1190</v>
      </c>
      <c r="EX202" s="177">
        <v>1360</v>
      </c>
    </row>
    <row r="203" spans="1:154" x14ac:dyDescent="0.2">
      <c r="A203" s="166" t="s">
        <v>246</v>
      </c>
      <c r="B203" s="167" t="s">
        <v>204</v>
      </c>
      <c r="C203" s="168">
        <v>30</v>
      </c>
      <c r="D203" s="170">
        <v>8.85</v>
      </c>
      <c r="E203" s="168">
        <v>13.8</v>
      </c>
      <c r="F203" s="181">
        <v>13.875</v>
      </c>
      <c r="G203" s="166" t="s">
        <v>392</v>
      </c>
      <c r="H203" s="166" t="s">
        <v>392</v>
      </c>
      <c r="I203" s="166" t="s">
        <v>392</v>
      </c>
      <c r="J203" s="170">
        <v>6.73</v>
      </c>
      <c r="K203" s="169">
        <v>6.75</v>
      </c>
      <c r="L203" s="169" t="s">
        <v>392</v>
      </c>
      <c r="M203" s="166" t="s">
        <v>392</v>
      </c>
      <c r="N203" s="166" t="s">
        <v>392</v>
      </c>
      <c r="O203" s="179">
        <v>0.27</v>
      </c>
      <c r="P203" s="169">
        <v>0.25</v>
      </c>
      <c r="Q203" s="171">
        <v>0.125</v>
      </c>
      <c r="R203" s="179">
        <v>0.38500000000000001</v>
      </c>
      <c r="S203" s="172">
        <v>0.375</v>
      </c>
      <c r="T203" s="166" t="s">
        <v>392</v>
      </c>
      <c r="U203" s="166" t="s">
        <v>392</v>
      </c>
      <c r="V203" s="166" t="s">
        <v>392</v>
      </c>
      <c r="W203" s="184">
        <v>0.78500000000000003</v>
      </c>
      <c r="X203" s="174">
        <v>1.125</v>
      </c>
      <c r="Y203" s="175">
        <v>0.75</v>
      </c>
      <c r="Z203" s="166" t="s">
        <v>392</v>
      </c>
      <c r="AA203" s="166" t="s">
        <v>392</v>
      </c>
      <c r="AB203" s="166" t="s">
        <v>392</v>
      </c>
      <c r="AC203" s="166" t="s">
        <v>392</v>
      </c>
      <c r="AD203" s="166" t="s">
        <v>392</v>
      </c>
      <c r="AE203" s="176">
        <v>8.74</v>
      </c>
      <c r="AF203" s="166" t="s">
        <v>392</v>
      </c>
      <c r="AG203" s="166" t="s">
        <v>392</v>
      </c>
      <c r="AH203" s="168">
        <v>45.4</v>
      </c>
      <c r="AI203" s="166" t="s">
        <v>392</v>
      </c>
      <c r="AJ203" s="166" t="s">
        <v>392</v>
      </c>
      <c r="AK203" s="166">
        <v>291</v>
      </c>
      <c r="AL203" s="168">
        <v>47.3</v>
      </c>
      <c r="AM203" s="168">
        <v>42</v>
      </c>
      <c r="AN203" s="170">
        <v>5.73</v>
      </c>
      <c r="AO203" s="168">
        <v>19.600000000000001</v>
      </c>
      <c r="AP203" s="170">
        <v>8.99</v>
      </c>
      <c r="AQ203" s="170">
        <v>5.82</v>
      </c>
      <c r="AR203" s="170">
        <v>1.49</v>
      </c>
      <c r="AS203" s="166" t="s">
        <v>392</v>
      </c>
      <c r="AT203" s="166" t="s">
        <v>392</v>
      </c>
      <c r="AU203" s="166" t="s">
        <v>392</v>
      </c>
      <c r="AV203" s="179">
        <v>0.38</v>
      </c>
      <c r="AW203" s="166">
        <v>887</v>
      </c>
      <c r="AX203" s="166" t="s">
        <v>392</v>
      </c>
      <c r="AY203" s="168">
        <v>22.6</v>
      </c>
      <c r="AZ203" s="168">
        <v>14.6</v>
      </c>
      <c r="BA203" s="177" t="s">
        <v>392</v>
      </c>
      <c r="BB203" s="166" t="s">
        <v>392</v>
      </c>
      <c r="BC203" s="170">
        <v>8.34</v>
      </c>
      <c r="BD203" s="168">
        <v>23.1</v>
      </c>
      <c r="BE203" s="166" t="s">
        <v>392</v>
      </c>
      <c r="BF203" s="166" t="s">
        <v>392</v>
      </c>
      <c r="BG203" s="166" t="s">
        <v>392</v>
      </c>
      <c r="BH203" s="166" t="s">
        <v>392</v>
      </c>
      <c r="BI203" s="166" t="s">
        <v>392</v>
      </c>
      <c r="BJ203" s="166" t="s">
        <v>392</v>
      </c>
      <c r="BK203" s="166" t="s">
        <v>392</v>
      </c>
      <c r="BL203" s="166" t="s">
        <v>392</v>
      </c>
      <c r="BM203" s="166" t="s">
        <v>392</v>
      </c>
      <c r="BN203" s="166" t="s">
        <v>392</v>
      </c>
      <c r="BO203" s="166" t="s">
        <v>392</v>
      </c>
      <c r="BP203" s="166" t="s">
        <v>392</v>
      </c>
      <c r="BQ203" s="166" t="s">
        <v>392</v>
      </c>
      <c r="BR203" s="166" t="s">
        <v>392</v>
      </c>
      <c r="BS203" s="166" t="s">
        <v>392</v>
      </c>
      <c r="BT203" s="166" t="s">
        <v>392</v>
      </c>
      <c r="BU203" s="166" t="s">
        <v>392</v>
      </c>
      <c r="BV203" s="166">
        <v>1.77</v>
      </c>
      <c r="BW203" s="166">
        <v>13.4</v>
      </c>
      <c r="BX203" s="177">
        <v>46.6</v>
      </c>
      <c r="BY203" s="177">
        <v>53.3</v>
      </c>
      <c r="BZ203" s="166" t="s">
        <v>781</v>
      </c>
      <c r="CA203" s="166" t="s">
        <v>781</v>
      </c>
      <c r="CB203" s="168">
        <v>44</v>
      </c>
      <c r="CC203" s="177">
        <v>5710</v>
      </c>
      <c r="CD203" s="166">
        <v>351</v>
      </c>
      <c r="CE203" s="177">
        <v>352</v>
      </c>
      <c r="CF203" s="166" t="s">
        <v>392</v>
      </c>
      <c r="CG203" s="166" t="s">
        <v>392</v>
      </c>
      <c r="CH203" s="166" t="s">
        <v>392</v>
      </c>
      <c r="CI203" s="166">
        <v>171</v>
      </c>
      <c r="CJ203" s="177">
        <v>171</v>
      </c>
      <c r="CK203" s="169" t="s">
        <v>392</v>
      </c>
      <c r="CL203" s="166" t="s">
        <v>392</v>
      </c>
      <c r="CM203" s="166" t="s">
        <v>392</v>
      </c>
      <c r="CN203" s="170">
        <v>6.86</v>
      </c>
      <c r="CO203" s="177">
        <v>6.35</v>
      </c>
      <c r="CP203" s="177">
        <v>3.18</v>
      </c>
      <c r="CQ203" s="170">
        <v>9.7799999999999994</v>
      </c>
      <c r="CR203" s="170">
        <v>9.52</v>
      </c>
      <c r="CS203" s="166" t="s">
        <v>392</v>
      </c>
      <c r="CT203" s="166" t="s">
        <v>392</v>
      </c>
      <c r="CU203" s="166" t="s">
        <v>392</v>
      </c>
      <c r="CV203" s="168">
        <v>19.899999999999999</v>
      </c>
      <c r="CW203" s="168">
        <v>28.6</v>
      </c>
      <c r="CX203" s="178">
        <v>19.100000000000001</v>
      </c>
      <c r="CY203" s="166" t="s">
        <v>392</v>
      </c>
      <c r="CZ203" s="166" t="s">
        <v>392</v>
      </c>
      <c r="DA203" s="166" t="s">
        <v>392</v>
      </c>
      <c r="DB203" s="166" t="s">
        <v>392</v>
      </c>
      <c r="DC203" s="166" t="s">
        <v>392</v>
      </c>
      <c r="DD203" s="176">
        <v>8.74</v>
      </c>
      <c r="DE203" s="177" t="s">
        <v>392</v>
      </c>
      <c r="DF203" s="166" t="s">
        <v>392</v>
      </c>
      <c r="DG203" s="168">
        <v>45.4</v>
      </c>
      <c r="DH203" s="166" t="s">
        <v>392</v>
      </c>
      <c r="DI203" s="177" t="s">
        <v>392</v>
      </c>
      <c r="DJ203" s="166">
        <v>121</v>
      </c>
      <c r="DK203" s="166">
        <v>775</v>
      </c>
      <c r="DL203" s="166">
        <v>688</v>
      </c>
      <c r="DM203" s="166">
        <v>146</v>
      </c>
      <c r="DN203" s="170">
        <v>8.16</v>
      </c>
      <c r="DO203" s="166">
        <v>147</v>
      </c>
      <c r="DP203" s="168">
        <v>95.4</v>
      </c>
      <c r="DQ203" s="168">
        <v>37.799999999999997</v>
      </c>
      <c r="DR203" s="166" t="s">
        <v>392</v>
      </c>
      <c r="DS203" s="166" t="s">
        <v>392</v>
      </c>
      <c r="DT203" s="177" t="s">
        <v>392</v>
      </c>
      <c r="DU203" s="166">
        <v>158</v>
      </c>
      <c r="DV203" s="166">
        <v>238</v>
      </c>
      <c r="DW203" s="166" t="s">
        <v>392</v>
      </c>
      <c r="DX203" s="166">
        <v>14600</v>
      </c>
      <c r="DY203" s="20">
        <v>6.08</v>
      </c>
      <c r="DZ203" s="177" t="s">
        <v>392</v>
      </c>
      <c r="EA203" s="180" t="s">
        <v>392</v>
      </c>
      <c r="EB203" s="166">
        <v>137</v>
      </c>
      <c r="EC203" s="166">
        <v>379</v>
      </c>
      <c r="ED203" s="166" t="s">
        <v>392</v>
      </c>
      <c r="EE203" s="166" t="s">
        <v>392</v>
      </c>
      <c r="EF203" s="166" t="s">
        <v>392</v>
      </c>
      <c r="EG203" s="166" t="s">
        <v>392</v>
      </c>
      <c r="EH203" s="20" t="s">
        <v>392</v>
      </c>
      <c r="EI203" s="166" t="s">
        <v>392</v>
      </c>
      <c r="EJ203" s="166" t="s">
        <v>392</v>
      </c>
      <c r="EK203" s="166" t="s">
        <v>392</v>
      </c>
      <c r="EL203" s="166" t="s">
        <v>392</v>
      </c>
      <c r="EM203" s="166" t="s">
        <v>392</v>
      </c>
      <c r="EN203" s="166" t="s">
        <v>392</v>
      </c>
      <c r="EO203" s="177" t="s">
        <v>392</v>
      </c>
      <c r="EP203" s="177" t="s">
        <v>392</v>
      </c>
      <c r="EQ203" s="177" t="s">
        <v>392</v>
      </c>
      <c r="ER203" s="177" t="s">
        <v>392</v>
      </c>
      <c r="ES203" s="177" t="s">
        <v>392</v>
      </c>
      <c r="ET203" s="177" t="s">
        <v>392</v>
      </c>
      <c r="EU203" s="168">
        <v>45</v>
      </c>
      <c r="EV203" s="177">
        <v>340</v>
      </c>
      <c r="EW203" s="177">
        <v>1180</v>
      </c>
      <c r="EX203" s="177">
        <v>1350</v>
      </c>
    </row>
    <row r="204" spans="1:154" x14ac:dyDescent="0.2">
      <c r="A204" s="166" t="s">
        <v>782</v>
      </c>
      <c r="B204" s="167" t="s">
        <v>204</v>
      </c>
      <c r="C204" s="168">
        <v>26</v>
      </c>
      <c r="D204" s="170">
        <v>7.69</v>
      </c>
      <c r="E204" s="168">
        <v>13.9</v>
      </c>
      <c r="F204" s="181">
        <v>13.875</v>
      </c>
      <c r="G204" s="166" t="s">
        <v>392</v>
      </c>
      <c r="H204" s="166" t="s">
        <v>392</v>
      </c>
      <c r="I204" s="166" t="s">
        <v>392</v>
      </c>
      <c r="J204" s="170">
        <v>5.03</v>
      </c>
      <c r="K204" s="169">
        <v>5</v>
      </c>
      <c r="L204" s="169" t="s">
        <v>392</v>
      </c>
      <c r="M204" s="166" t="s">
        <v>392</v>
      </c>
      <c r="N204" s="166" t="s">
        <v>392</v>
      </c>
      <c r="O204" s="179">
        <v>0.255</v>
      </c>
      <c r="P204" s="169">
        <v>0.25</v>
      </c>
      <c r="Q204" s="171">
        <v>0.125</v>
      </c>
      <c r="R204" s="179">
        <v>0.42</v>
      </c>
      <c r="S204" s="172">
        <v>0.4375</v>
      </c>
      <c r="T204" s="166" t="s">
        <v>392</v>
      </c>
      <c r="U204" s="166" t="s">
        <v>392</v>
      </c>
      <c r="V204" s="166" t="s">
        <v>392</v>
      </c>
      <c r="W204" s="184">
        <v>0.82</v>
      </c>
      <c r="X204" s="174">
        <v>1.125</v>
      </c>
      <c r="Y204" s="175">
        <v>0.75</v>
      </c>
      <c r="Z204" s="166" t="s">
        <v>392</v>
      </c>
      <c r="AA204" s="166" t="s">
        <v>392</v>
      </c>
      <c r="AB204" s="166" t="s">
        <v>392</v>
      </c>
      <c r="AC204" s="166" t="s">
        <v>392</v>
      </c>
      <c r="AD204" s="166" t="s">
        <v>392</v>
      </c>
      <c r="AE204" s="176">
        <v>5.98</v>
      </c>
      <c r="AF204" s="166" t="s">
        <v>392</v>
      </c>
      <c r="AG204" s="166" t="s">
        <v>392</v>
      </c>
      <c r="AH204" s="168">
        <v>48.1</v>
      </c>
      <c r="AI204" s="166" t="s">
        <v>392</v>
      </c>
      <c r="AJ204" s="166" t="s">
        <v>392</v>
      </c>
      <c r="AK204" s="166">
        <v>245</v>
      </c>
      <c r="AL204" s="168">
        <v>40.200000000000003</v>
      </c>
      <c r="AM204" s="168">
        <v>35.299999999999997</v>
      </c>
      <c r="AN204" s="170">
        <v>5.65</v>
      </c>
      <c r="AO204" s="170">
        <v>8.91</v>
      </c>
      <c r="AP204" s="170">
        <v>5.54</v>
      </c>
      <c r="AQ204" s="170">
        <v>3.55</v>
      </c>
      <c r="AR204" s="170">
        <v>1.08</v>
      </c>
      <c r="AS204" s="166" t="s">
        <v>392</v>
      </c>
      <c r="AT204" s="166" t="s">
        <v>392</v>
      </c>
      <c r="AU204" s="166" t="s">
        <v>392</v>
      </c>
      <c r="AV204" s="179">
        <v>0.35799999999999998</v>
      </c>
      <c r="AW204" s="166">
        <v>405</v>
      </c>
      <c r="AX204" s="166" t="s">
        <v>392</v>
      </c>
      <c r="AY204" s="168">
        <v>17</v>
      </c>
      <c r="AZ204" s="170">
        <v>8.9499999999999993</v>
      </c>
      <c r="BA204" s="177" t="s">
        <v>392</v>
      </c>
      <c r="BB204" s="166" t="s">
        <v>392</v>
      </c>
      <c r="BC204" s="170">
        <v>6.76</v>
      </c>
      <c r="BD204" s="168">
        <v>19.7</v>
      </c>
      <c r="BE204" s="166" t="s">
        <v>392</v>
      </c>
      <c r="BF204" s="166" t="s">
        <v>392</v>
      </c>
      <c r="BG204" s="166" t="s">
        <v>392</v>
      </c>
      <c r="BH204" s="166" t="s">
        <v>392</v>
      </c>
      <c r="BI204" s="166" t="s">
        <v>392</v>
      </c>
      <c r="BJ204" s="166" t="s">
        <v>392</v>
      </c>
      <c r="BK204" s="166" t="s">
        <v>392</v>
      </c>
      <c r="BL204" s="166" t="s">
        <v>392</v>
      </c>
      <c r="BM204" s="166" t="s">
        <v>392</v>
      </c>
      <c r="BN204" s="166" t="s">
        <v>392</v>
      </c>
      <c r="BO204" s="166" t="s">
        <v>392</v>
      </c>
      <c r="BP204" s="166" t="s">
        <v>392</v>
      </c>
      <c r="BQ204" s="166" t="s">
        <v>392</v>
      </c>
      <c r="BR204" s="166" t="s">
        <v>392</v>
      </c>
      <c r="BS204" s="166" t="s">
        <v>392</v>
      </c>
      <c r="BT204" s="166" t="s">
        <v>392</v>
      </c>
      <c r="BU204" s="166" t="s">
        <v>392</v>
      </c>
      <c r="BV204" s="170">
        <v>1.3</v>
      </c>
      <c r="BW204" s="166">
        <v>13.5</v>
      </c>
      <c r="BX204" s="177">
        <v>41.7</v>
      </c>
      <c r="BY204" s="177">
        <v>46.7</v>
      </c>
      <c r="BZ204" s="166" t="s">
        <v>783</v>
      </c>
      <c r="CA204" s="166" t="s">
        <v>783</v>
      </c>
      <c r="CB204" s="168">
        <v>39</v>
      </c>
      <c r="CC204" s="177">
        <v>4960</v>
      </c>
      <c r="CD204" s="166">
        <v>353</v>
      </c>
      <c r="CE204" s="177">
        <v>352</v>
      </c>
      <c r="CF204" s="166" t="s">
        <v>392</v>
      </c>
      <c r="CG204" s="166" t="s">
        <v>392</v>
      </c>
      <c r="CH204" s="166" t="s">
        <v>392</v>
      </c>
      <c r="CI204" s="166">
        <v>128</v>
      </c>
      <c r="CJ204" s="177">
        <v>127</v>
      </c>
      <c r="CK204" s="169" t="s">
        <v>392</v>
      </c>
      <c r="CL204" s="166" t="s">
        <v>392</v>
      </c>
      <c r="CM204" s="166" t="s">
        <v>392</v>
      </c>
      <c r="CN204" s="170">
        <v>6.48</v>
      </c>
      <c r="CO204" s="177">
        <v>6.35</v>
      </c>
      <c r="CP204" s="177">
        <v>3.18</v>
      </c>
      <c r="CQ204" s="168">
        <v>10.7</v>
      </c>
      <c r="CR204" s="168">
        <v>11.1</v>
      </c>
      <c r="CS204" s="166" t="s">
        <v>392</v>
      </c>
      <c r="CT204" s="166" t="s">
        <v>392</v>
      </c>
      <c r="CU204" s="166" t="s">
        <v>392</v>
      </c>
      <c r="CV204" s="168">
        <v>20.8</v>
      </c>
      <c r="CW204" s="168">
        <v>28.6</v>
      </c>
      <c r="CX204" s="178">
        <v>19.100000000000001</v>
      </c>
      <c r="CY204" s="166" t="s">
        <v>392</v>
      </c>
      <c r="CZ204" s="166" t="s">
        <v>392</v>
      </c>
      <c r="DA204" s="166" t="s">
        <v>392</v>
      </c>
      <c r="DB204" s="166" t="s">
        <v>392</v>
      </c>
      <c r="DC204" s="166" t="s">
        <v>392</v>
      </c>
      <c r="DD204" s="176">
        <v>5.98</v>
      </c>
      <c r="DE204" s="177" t="s">
        <v>392</v>
      </c>
      <c r="DF204" s="166" t="s">
        <v>392</v>
      </c>
      <c r="DG204" s="168">
        <v>48.1</v>
      </c>
      <c r="DH204" s="166" t="s">
        <v>392</v>
      </c>
      <c r="DI204" s="177" t="s">
        <v>392</v>
      </c>
      <c r="DJ204" s="166">
        <v>102</v>
      </c>
      <c r="DK204" s="166">
        <v>659</v>
      </c>
      <c r="DL204" s="166">
        <v>578</v>
      </c>
      <c r="DM204" s="166">
        <v>144</v>
      </c>
      <c r="DN204" s="170">
        <v>3.71</v>
      </c>
      <c r="DO204" s="168">
        <v>90.8</v>
      </c>
      <c r="DP204" s="168">
        <v>58.2</v>
      </c>
      <c r="DQ204" s="168">
        <v>27.4</v>
      </c>
      <c r="DR204" s="166" t="s">
        <v>392</v>
      </c>
      <c r="DS204" s="166" t="s">
        <v>392</v>
      </c>
      <c r="DT204" s="177" t="s">
        <v>392</v>
      </c>
      <c r="DU204" s="166">
        <v>149</v>
      </c>
      <c r="DV204" s="166">
        <v>109</v>
      </c>
      <c r="DW204" s="166" t="s">
        <v>392</v>
      </c>
      <c r="DX204" s="166">
        <v>11000</v>
      </c>
      <c r="DY204" s="20">
        <v>3.73</v>
      </c>
      <c r="DZ204" s="177" t="s">
        <v>392</v>
      </c>
      <c r="EA204" s="180" t="s">
        <v>392</v>
      </c>
      <c r="EB204" s="166">
        <v>111</v>
      </c>
      <c r="EC204" s="166">
        <v>323</v>
      </c>
      <c r="ED204" s="166" t="s">
        <v>392</v>
      </c>
      <c r="EE204" s="166" t="s">
        <v>392</v>
      </c>
      <c r="EF204" s="166" t="s">
        <v>392</v>
      </c>
      <c r="EG204" s="166" t="s">
        <v>392</v>
      </c>
      <c r="EH204" s="20" t="s">
        <v>392</v>
      </c>
      <c r="EI204" s="166" t="s">
        <v>392</v>
      </c>
      <c r="EJ204" s="166" t="s">
        <v>392</v>
      </c>
      <c r="EK204" s="166" t="s">
        <v>392</v>
      </c>
      <c r="EL204" s="166" t="s">
        <v>392</v>
      </c>
      <c r="EM204" s="166" t="s">
        <v>392</v>
      </c>
      <c r="EN204" s="166" t="s">
        <v>392</v>
      </c>
      <c r="EO204" s="177" t="s">
        <v>392</v>
      </c>
      <c r="EP204" s="177" t="s">
        <v>392</v>
      </c>
      <c r="EQ204" s="177" t="s">
        <v>392</v>
      </c>
      <c r="ER204" s="177" t="s">
        <v>392</v>
      </c>
      <c r="ES204" s="177" t="s">
        <v>392</v>
      </c>
      <c r="ET204" s="177" t="s">
        <v>392</v>
      </c>
      <c r="EU204" s="168">
        <v>33</v>
      </c>
      <c r="EV204" s="177">
        <v>343</v>
      </c>
      <c r="EW204" s="177">
        <v>1060</v>
      </c>
      <c r="EX204" s="177">
        <v>1190</v>
      </c>
    </row>
    <row r="205" spans="1:154" x14ac:dyDescent="0.2">
      <c r="A205" s="166" t="s">
        <v>784</v>
      </c>
      <c r="B205" s="167" t="s">
        <v>204</v>
      </c>
      <c r="C205" s="168">
        <v>22</v>
      </c>
      <c r="D205" s="170">
        <v>6.49</v>
      </c>
      <c r="E205" s="168">
        <v>13.7</v>
      </c>
      <c r="F205" s="181">
        <v>13.75</v>
      </c>
      <c r="G205" s="166" t="s">
        <v>392</v>
      </c>
      <c r="H205" s="166" t="s">
        <v>392</v>
      </c>
      <c r="I205" s="166" t="s">
        <v>392</v>
      </c>
      <c r="J205" s="170">
        <v>5</v>
      </c>
      <c r="K205" s="169">
        <v>5</v>
      </c>
      <c r="L205" s="169" t="s">
        <v>392</v>
      </c>
      <c r="M205" s="166" t="s">
        <v>392</v>
      </c>
      <c r="N205" s="166" t="s">
        <v>392</v>
      </c>
      <c r="O205" s="179">
        <v>0.23</v>
      </c>
      <c r="P205" s="169">
        <v>0.25</v>
      </c>
      <c r="Q205" s="171">
        <v>0.125</v>
      </c>
      <c r="R205" s="179">
        <v>0.33500000000000002</v>
      </c>
      <c r="S205" s="172">
        <v>0.3125</v>
      </c>
      <c r="T205" s="166" t="s">
        <v>392</v>
      </c>
      <c r="U205" s="166" t="s">
        <v>392</v>
      </c>
      <c r="V205" s="166" t="s">
        <v>392</v>
      </c>
      <c r="W205" s="184">
        <v>0.73499999999999999</v>
      </c>
      <c r="X205" s="174">
        <v>1.0625</v>
      </c>
      <c r="Y205" s="175">
        <v>0.75</v>
      </c>
      <c r="Z205" s="166" t="s">
        <v>392</v>
      </c>
      <c r="AA205" s="166" t="s">
        <v>392</v>
      </c>
      <c r="AB205" s="166" t="s">
        <v>392</v>
      </c>
      <c r="AC205" s="166" t="s">
        <v>392</v>
      </c>
      <c r="AD205" s="166" t="s">
        <v>392</v>
      </c>
      <c r="AE205" s="176">
        <v>7.46</v>
      </c>
      <c r="AF205" s="166" t="s">
        <v>392</v>
      </c>
      <c r="AG205" s="166" t="s">
        <v>392</v>
      </c>
      <c r="AH205" s="168">
        <v>53.3</v>
      </c>
      <c r="AI205" s="166" t="s">
        <v>392</v>
      </c>
      <c r="AJ205" s="166" t="s">
        <v>392</v>
      </c>
      <c r="AK205" s="166">
        <v>199</v>
      </c>
      <c r="AL205" s="168">
        <v>33.200000000000003</v>
      </c>
      <c r="AM205" s="168">
        <v>29</v>
      </c>
      <c r="AN205" s="170">
        <v>5.54</v>
      </c>
      <c r="AO205" s="170">
        <v>7</v>
      </c>
      <c r="AP205" s="170">
        <v>4.3899999999999997</v>
      </c>
      <c r="AQ205" s="170">
        <v>2.8</v>
      </c>
      <c r="AR205" s="170">
        <v>1.04</v>
      </c>
      <c r="AS205" s="166" t="s">
        <v>392</v>
      </c>
      <c r="AT205" s="166" t="s">
        <v>392</v>
      </c>
      <c r="AU205" s="166" t="s">
        <v>392</v>
      </c>
      <c r="AV205" s="179">
        <v>0.20799999999999999</v>
      </c>
      <c r="AW205" s="166">
        <v>314</v>
      </c>
      <c r="AX205" s="166" t="s">
        <v>392</v>
      </c>
      <c r="AY205" s="168">
        <v>16.7</v>
      </c>
      <c r="AZ205" s="170">
        <v>7</v>
      </c>
      <c r="BA205" s="177" t="s">
        <v>392</v>
      </c>
      <c r="BB205" s="166" t="s">
        <v>392</v>
      </c>
      <c r="BC205" s="170">
        <v>5.34</v>
      </c>
      <c r="BD205" s="168">
        <v>16.100000000000001</v>
      </c>
      <c r="BE205" s="166" t="s">
        <v>392</v>
      </c>
      <c r="BF205" s="166" t="s">
        <v>392</v>
      </c>
      <c r="BG205" s="166" t="s">
        <v>392</v>
      </c>
      <c r="BH205" s="166" t="s">
        <v>392</v>
      </c>
      <c r="BI205" s="166" t="s">
        <v>392</v>
      </c>
      <c r="BJ205" s="166" t="s">
        <v>392</v>
      </c>
      <c r="BK205" s="166" t="s">
        <v>392</v>
      </c>
      <c r="BL205" s="166" t="s">
        <v>392</v>
      </c>
      <c r="BM205" s="166" t="s">
        <v>392</v>
      </c>
      <c r="BN205" s="166" t="s">
        <v>392</v>
      </c>
      <c r="BO205" s="166" t="s">
        <v>392</v>
      </c>
      <c r="BP205" s="166" t="s">
        <v>392</v>
      </c>
      <c r="BQ205" s="166" t="s">
        <v>392</v>
      </c>
      <c r="BR205" s="166" t="s">
        <v>392</v>
      </c>
      <c r="BS205" s="166" t="s">
        <v>392</v>
      </c>
      <c r="BT205" s="166" t="s">
        <v>392</v>
      </c>
      <c r="BU205" s="166" t="s">
        <v>392</v>
      </c>
      <c r="BV205" s="166">
        <v>1.27</v>
      </c>
      <c r="BW205" s="166">
        <v>13.4</v>
      </c>
      <c r="BX205" s="177">
        <v>41.3</v>
      </c>
      <c r="BY205" s="177">
        <v>46.3</v>
      </c>
      <c r="BZ205" s="166" t="s">
        <v>785</v>
      </c>
      <c r="CA205" s="166" t="s">
        <v>785</v>
      </c>
      <c r="CB205" s="168">
        <v>32.9</v>
      </c>
      <c r="CC205" s="177">
        <v>4190</v>
      </c>
      <c r="CD205" s="166">
        <v>348</v>
      </c>
      <c r="CE205" s="177">
        <v>349</v>
      </c>
      <c r="CF205" s="166" t="s">
        <v>392</v>
      </c>
      <c r="CG205" s="166" t="s">
        <v>392</v>
      </c>
      <c r="CH205" s="166" t="s">
        <v>392</v>
      </c>
      <c r="CI205" s="166">
        <v>127</v>
      </c>
      <c r="CJ205" s="177">
        <v>127</v>
      </c>
      <c r="CK205" s="169" t="s">
        <v>392</v>
      </c>
      <c r="CL205" s="166" t="s">
        <v>392</v>
      </c>
      <c r="CM205" s="166" t="s">
        <v>392</v>
      </c>
      <c r="CN205" s="170">
        <v>5.84</v>
      </c>
      <c r="CO205" s="177">
        <v>6.35</v>
      </c>
      <c r="CP205" s="177">
        <v>3.18</v>
      </c>
      <c r="CQ205" s="170">
        <v>8.51</v>
      </c>
      <c r="CR205" s="170">
        <v>7.94</v>
      </c>
      <c r="CS205" s="166" t="s">
        <v>392</v>
      </c>
      <c r="CT205" s="166" t="s">
        <v>392</v>
      </c>
      <c r="CU205" s="166" t="s">
        <v>392</v>
      </c>
      <c r="CV205" s="168">
        <v>18.7</v>
      </c>
      <c r="CW205" s="168">
        <v>27</v>
      </c>
      <c r="CX205" s="178">
        <v>19.100000000000001</v>
      </c>
      <c r="CY205" s="166" t="s">
        <v>392</v>
      </c>
      <c r="CZ205" s="166" t="s">
        <v>392</v>
      </c>
      <c r="DA205" s="166" t="s">
        <v>392</v>
      </c>
      <c r="DB205" s="166" t="s">
        <v>392</v>
      </c>
      <c r="DC205" s="166" t="s">
        <v>392</v>
      </c>
      <c r="DD205" s="176">
        <v>7.46</v>
      </c>
      <c r="DE205" s="177" t="s">
        <v>392</v>
      </c>
      <c r="DF205" s="166" t="s">
        <v>392</v>
      </c>
      <c r="DG205" s="168">
        <v>53.3</v>
      </c>
      <c r="DH205" s="166" t="s">
        <v>392</v>
      </c>
      <c r="DI205" s="177" t="s">
        <v>392</v>
      </c>
      <c r="DJ205" s="168">
        <v>82.8</v>
      </c>
      <c r="DK205" s="166">
        <v>544</v>
      </c>
      <c r="DL205" s="166">
        <v>475</v>
      </c>
      <c r="DM205" s="166">
        <v>141</v>
      </c>
      <c r="DN205" s="170">
        <v>2.91</v>
      </c>
      <c r="DO205" s="168">
        <v>71.900000000000006</v>
      </c>
      <c r="DP205" s="168">
        <v>45.9</v>
      </c>
      <c r="DQ205" s="168">
        <v>26.4</v>
      </c>
      <c r="DR205" s="166" t="s">
        <v>392</v>
      </c>
      <c r="DS205" s="166" t="s">
        <v>392</v>
      </c>
      <c r="DT205" s="177" t="s">
        <v>392</v>
      </c>
      <c r="DU205" s="168">
        <v>86.6</v>
      </c>
      <c r="DV205" s="168">
        <v>84.3</v>
      </c>
      <c r="DW205" s="166" t="s">
        <v>392</v>
      </c>
      <c r="DX205" s="166">
        <v>10800</v>
      </c>
      <c r="DY205" s="20">
        <v>2.91</v>
      </c>
      <c r="DZ205" s="177" t="s">
        <v>392</v>
      </c>
      <c r="EA205" s="180" t="s">
        <v>392</v>
      </c>
      <c r="EB205" s="168">
        <v>87.5</v>
      </c>
      <c r="EC205" s="166">
        <v>264</v>
      </c>
      <c r="ED205" s="166" t="s">
        <v>392</v>
      </c>
      <c r="EE205" s="166" t="s">
        <v>392</v>
      </c>
      <c r="EF205" s="166" t="s">
        <v>392</v>
      </c>
      <c r="EG205" s="166" t="s">
        <v>392</v>
      </c>
      <c r="EH205" s="20" t="s">
        <v>392</v>
      </c>
      <c r="EI205" s="166" t="s">
        <v>392</v>
      </c>
      <c r="EJ205" s="166" t="s">
        <v>392</v>
      </c>
      <c r="EK205" s="166" t="s">
        <v>392</v>
      </c>
      <c r="EL205" s="166" t="s">
        <v>392</v>
      </c>
      <c r="EM205" s="166" t="s">
        <v>392</v>
      </c>
      <c r="EN205" s="166" t="s">
        <v>392</v>
      </c>
      <c r="EO205" s="177" t="s">
        <v>392</v>
      </c>
      <c r="EP205" s="177" t="s">
        <v>392</v>
      </c>
      <c r="EQ205" s="177" t="s">
        <v>392</v>
      </c>
      <c r="ER205" s="177" t="s">
        <v>392</v>
      </c>
      <c r="ES205" s="177" t="s">
        <v>392</v>
      </c>
      <c r="ET205" s="177" t="s">
        <v>392</v>
      </c>
      <c r="EU205" s="177">
        <v>32.299999999999997</v>
      </c>
      <c r="EV205" s="177">
        <v>340</v>
      </c>
      <c r="EW205" s="177">
        <v>1050</v>
      </c>
      <c r="EX205" s="177">
        <v>1180</v>
      </c>
    </row>
    <row r="206" spans="1:154" x14ac:dyDescent="0.2">
      <c r="A206" s="166" t="s">
        <v>786</v>
      </c>
      <c r="B206" s="167" t="s">
        <v>401</v>
      </c>
      <c r="C206" s="166">
        <v>336</v>
      </c>
      <c r="D206" s="168">
        <v>98.9</v>
      </c>
      <c r="E206" s="168">
        <v>16.8</v>
      </c>
      <c r="F206" s="181">
        <v>16.875</v>
      </c>
      <c r="G206" s="166" t="s">
        <v>392</v>
      </c>
      <c r="H206" s="166" t="s">
        <v>392</v>
      </c>
      <c r="I206" s="166" t="s">
        <v>392</v>
      </c>
      <c r="J206" s="168">
        <v>13.4</v>
      </c>
      <c r="K206" s="169">
        <v>13.375</v>
      </c>
      <c r="L206" s="169" t="s">
        <v>392</v>
      </c>
      <c r="M206" s="166" t="s">
        <v>392</v>
      </c>
      <c r="N206" s="166" t="s">
        <v>392</v>
      </c>
      <c r="O206" s="170">
        <v>1.78</v>
      </c>
      <c r="P206" s="169">
        <v>1.75</v>
      </c>
      <c r="Q206" s="171">
        <v>0.875</v>
      </c>
      <c r="R206" s="170">
        <v>2.96</v>
      </c>
      <c r="S206" s="172">
        <v>2.9375</v>
      </c>
      <c r="T206" s="166" t="s">
        <v>392</v>
      </c>
      <c r="U206" s="166" t="s">
        <v>392</v>
      </c>
      <c r="V206" s="166" t="s">
        <v>392</v>
      </c>
      <c r="W206" s="173">
        <v>3.55</v>
      </c>
      <c r="X206" s="174">
        <v>3.875</v>
      </c>
      <c r="Y206" s="175">
        <v>1.6875</v>
      </c>
      <c r="Z206" s="166" t="s">
        <v>392</v>
      </c>
      <c r="AA206" s="166" t="s">
        <v>392</v>
      </c>
      <c r="AB206" s="166" t="s">
        <v>392</v>
      </c>
      <c r="AC206" s="166" t="s">
        <v>392</v>
      </c>
      <c r="AD206" s="166" t="s">
        <v>392</v>
      </c>
      <c r="AE206" s="176">
        <v>2.2599999999999998</v>
      </c>
      <c r="AF206" s="166" t="s">
        <v>392</v>
      </c>
      <c r="AG206" s="166" t="s">
        <v>392</v>
      </c>
      <c r="AH206" s="170">
        <v>5.47</v>
      </c>
      <c r="AI206" s="166" t="s">
        <v>392</v>
      </c>
      <c r="AJ206" s="166" t="s">
        <v>392</v>
      </c>
      <c r="AK206" s="166">
        <v>4060</v>
      </c>
      <c r="AL206" s="166">
        <v>603</v>
      </c>
      <c r="AM206" s="166">
        <v>483</v>
      </c>
      <c r="AN206" s="170">
        <v>6.41</v>
      </c>
      <c r="AO206" s="166">
        <v>1190</v>
      </c>
      <c r="AP206" s="166">
        <v>274</v>
      </c>
      <c r="AQ206" s="166">
        <v>177</v>
      </c>
      <c r="AR206" s="170">
        <v>3.47</v>
      </c>
      <c r="AS206" s="166" t="s">
        <v>392</v>
      </c>
      <c r="AT206" s="166" t="s">
        <v>392</v>
      </c>
      <c r="AU206" s="166" t="s">
        <v>392</v>
      </c>
      <c r="AV206" s="166">
        <v>243</v>
      </c>
      <c r="AW206" s="166">
        <v>57000</v>
      </c>
      <c r="AX206" s="166" t="s">
        <v>392</v>
      </c>
      <c r="AY206" s="168">
        <v>46.4</v>
      </c>
      <c r="AZ206" s="177">
        <v>460</v>
      </c>
      <c r="BA206" s="177" t="s">
        <v>392</v>
      </c>
      <c r="BB206" s="166" t="s">
        <v>392</v>
      </c>
      <c r="BC206" s="166">
        <v>119</v>
      </c>
      <c r="BD206" s="166">
        <v>301</v>
      </c>
      <c r="BE206" s="166" t="s">
        <v>392</v>
      </c>
      <c r="BF206" s="166" t="s">
        <v>392</v>
      </c>
      <c r="BG206" s="166" t="s">
        <v>392</v>
      </c>
      <c r="BH206" s="166" t="s">
        <v>392</v>
      </c>
      <c r="BI206" s="166" t="s">
        <v>392</v>
      </c>
      <c r="BJ206" s="166" t="s">
        <v>392</v>
      </c>
      <c r="BK206" s="166" t="s">
        <v>392</v>
      </c>
      <c r="BL206" s="166" t="s">
        <v>392</v>
      </c>
      <c r="BM206" s="166" t="s">
        <v>392</v>
      </c>
      <c r="BN206" s="166" t="s">
        <v>392</v>
      </c>
      <c r="BO206" s="166" t="s">
        <v>392</v>
      </c>
      <c r="BP206" s="166" t="s">
        <v>392</v>
      </c>
      <c r="BQ206" s="166" t="s">
        <v>392</v>
      </c>
      <c r="BR206" s="166" t="s">
        <v>392</v>
      </c>
      <c r="BS206" s="166" t="s">
        <v>392</v>
      </c>
      <c r="BT206" s="166" t="s">
        <v>392</v>
      </c>
      <c r="BU206" s="166" t="s">
        <v>392</v>
      </c>
      <c r="BV206" s="166">
        <v>4.13</v>
      </c>
      <c r="BW206" s="166">
        <v>13.8</v>
      </c>
      <c r="BX206" s="177">
        <v>69.2</v>
      </c>
      <c r="BY206" s="177">
        <v>82.6</v>
      </c>
      <c r="BZ206" s="166" t="s">
        <v>787</v>
      </c>
      <c r="CA206" s="166" t="s">
        <v>787</v>
      </c>
      <c r="CB206" s="166">
        <v>500</v>
      </c>
      <c r="CC206" s="177">
        <v>63800</v>
      </c>
      <c r="CD206" s="166">
        <v>427</v>
      </c>
      <c r="CE206" s="177">
        <v>429</v>
      </c>
      <c r="CF206" s="166" t="s">
        <v>392</v>
      </c>
      <c r="CG206" s="166" t="s">
        <v>392</v>
      </c>
      <c r="CH206" s="166" t="s">
        <v>392</v>
      </c>
      <c r="CI206" s="166">
        <v>340</v>
      </c>
      <c r="CJ206" s="177">
        <v>340</v>
      </c>
      <c r="CK206" s="169" t="s">
        <v>392</v>
      </c>
      <c r="CL206" s="166" t="s">
        <v>392</v>
      </c>
      <c r="CM206" s="166" t="s">
        <v>392</v>
      </c>
      <c r="CN206" s="168">
        <v>45.2</v>
      </c>
      <c r="CO206" s="177">
        <v>44.4</v>
      </c>
      <c r="CP206" s="177">
        <v>22.2</v>
      </c>
      <c r="CQ206" s="168">
        <v>75.2</v>
      </c>
      <c r="CR206" s="168">
        <v>74.599999999999994</v>
      </c>
      <c r="CS206" s="166" t="s">
        <v>392</v>
      </c>
      <c r="CT206" s="166" t="s">
        <v>392</v>
      </c>
      <c r="CU206" s="166" t="s">
        <v>392</v>
      </c>
      <c r="CV206" s="168">
        <v>90.2</v>
      </c>
      <c r="CW206" s="168">
        <v>98.4</v>
      </c>
      <c r="CX206" s="178">
        <v>42.9</v>
      </c>
      <c r="CY206" s="166" t="s">
        <v>392</v>
      </c>
      <c r="CZ206" s="166" t="s">
        <v>392</v>
      </c>
      <c r="DA206" s="166" t="s">
        <v>392</v>
      </c>
      <c r="DB206" s="166" t="s">
        <v>392</v>
      </c>
      <c r="DC206" s="166" t="s">
        <v>392</v>
      </c>
      <c r="DD206" s="176">
        <v>2.2599999999999998</v>
      </c>
      <c r="DE206" s="177" t="s">
        <v>392</v>
      </c>
      <c r="DF206" s="166" t="s">
        <v>392</v>
      </c>
      <c r="DG206" s="170">
        <v>5.47</v>
      </c>
      <c r="DH206" s="166" t="s">
        <v>392</v>
      </c>
      <c r="DI206" s="177" t="s">
        <v>392</v>
      </c>
      <c r="DJ206" s="166">
        <v>1690</v>
      </c>
      <c r="DK206" s="166">
        <v>9880</v>
      </c>
      <c r="DL206" s="166">
        <v>7910</v>
      </c>
      <c r="DM206" s="166">
        <v>163</v>
      </c>
      <c r="DN206" s="166">
        <v>495</v>
      </c>
      <c r="DO206" s="166">
        <v>4490</v>
      </c>
      <c r="DP206" s="166">
        <v>2900</v>
      </c>
      <c r="DQ206" s="168">
        <v>88.1</v>
      </c>
      <c r="DR206" s="166" t="s">
        <v>392</v>
      </c>
      <c r="DS206" s="166" t="s">
        <v>392</v>
      </c>
      <c r="DT206" s="177" t="s">
        <v>392</v>
      </c>
      <c r="DU206" s="166">
        <v>101000</v>
      </c>
      <c r="DV206" s="166">
        <v>15300</v>
      </c>
      <c r="DW206" s="166" t="s">
        <v>392</v>
      </c>
      <c r="DX206" s="166">
        <v>29900</v>
      </c>
      <c r="DY206" s="20">
        <v>191</v>
      </c>
      <c r="DZ206" s="177" t="s">
        <v>392</v>
      </c>
      <c r="EA206" s="180" t="s">
        <v>392</v>
      </c>
      <c r="EB206" s="166">
        <v>1950</v>
      </c>
      <c r="EC206" s="166">
        <v>4930</v>
      </c>
      <c r="ED206" s="166" t="s">
        <v>392</v>
      </c>
      <c r="EE206" s="166" t="s">
        <v>392</v>
      </c>
      <c r="EF206" s="166" t="s">
        <v>392</v>
      </c>
      <c r="EG206" s="166" t="s">
        <v>392</v>
      </c>
      <c r="EH206" s="20" t="s">
        <v>392</v>
      </c>
      <c r="EI206" s="166" t="s">
        <v>392</v>
      </c>
      <c r="EJ206" s="166" t="s">
        <v>392</v>
      </c>
      <c r="EK206" s="166" t="s">
        <v>392</v>
      </c>
      <c r="EL206" s="166" t="s">
        <v>392</v>
      </c>
      <c r="EM206" s="166" t="s">
        <v>392</v>
      </c>
      <c r="EN206" s="166" t="s">
        <v>392</v>
      </c>
      <c r="EO206" s="177" t="s">
        <v>392</v>
      </c>
      <c r="EP206" s="177" t="s">
        <v>392</v>
      </c>
      <c r="EQ206" s="177" t="s">
        <v>392</v>
      </c>
      <c r="ER206" s="177" t="s">
        <v>392</v>
      </c>
      <c r="ES206" s="177" t="s">
        <v>392</v>
      </c>
      <c r="ET206" s="177" t="s">
        <v>392</v>
      </c>
      <c r="EU206" s="177">
        <v>105</v>
      </c>
      <c r="EV206" s="177">
        <v>351</v>
      </c>
      <c r="EW206" s="177">
        <v>1760</v>
      </c>
      <c r="EX206" s="177">
        <v>2100</v>
      </c>
    </row>
    <row r="207" spans="1:154" x14ac:dyDescent="0.2">
      <c r="A207" s="166" t="s">
        <v>788</v>
      </c>
      <c r="B207" s="167" t="s">
        <v>401</v>
      </c>
      <c r="C207" s="166">
        <v>305</v>
      </c>
      <c r="D207" s="168">
        <v>89.5</v>
      </c>
      <c r="E207" s="168">
        <v>16.3</v>
      </c>
      <c r="F207" s="181">
        <v>16.375</v>
      </c>
      <c r="G207" s="166" t="s">
        <v>392</v>
      </c>
      <c r="H207" s="166" t="s">
        <v>392</v>
      </c>
      <c r="I207" s="166" t="s">
        <v>392</v>
      </c>
      <c r="J207" s="168">
        <v>13.2</v>
      </c>
      <c r="K207" s="169">
        <v>13.25</v>
      </c>
      <c r="L207" s="169" t="s">
        <v>392</v>
      </c>
      <c r="M207" s="166" t="s">
        <v>392</v>
      </c>
      <c r="N207" s="166" t="s">
        <v>392</v>
      </c>
      <c r="O207" s="170">
        <v>1.63</v>
      </c>
      <c r="P207" s="169">
        <v>1.625</v>
      </c>
      <c r="Q207" s="171">
        <v>0.8125</v>
      </c>
      <c r="R207" s="170">
        <v>2.71</v>
      </c>
      <c r="S207" s="172">
        <v>2.6875</v>
      </c>
      <c r="T207" s="166" t="s">
        <v>392</v>
      </c>
      <c r="U207" s="166" t="s">
        <v>392</v>
      </c>
      <c r="V207" s="166" t="s">
        <v>392</v>
      </c>
      <c r="W207" s="173">
        <v>3.3</v>
      </c>
      <c r="X207" s="174">
        <v>3.625</v>
      </c>
      <c r="Y207" s="175">
        <v>1.625</v>
      </c>
      <c r="Z207" s="166" t="s">
        <v>392</v>
      </c>
      <c r="AA207" s="166" t="s">
        <v>392</v>
      </c>
      <c r="AB207" s="166" t="s">
        <v>392</v>
      </c>
      <c r="AC207" s="166" t="s">
        <v>392</v>
      </c>
      <c r="AD207" s="166" t="s">
        <v>392</v>
      </c>
      <c r="AE207" s="176">
        <v>2.4500000000000002</v>
      </c>
      <c r="AF207" s="166" t="s">
        <v>392</v>
      </c>
      <c r="AG207" s="166" t="s">
        <v>392</v>
      </c>
      <c r="AH207" s="170">
        <v>5.98</v>
      </c>
      <c r="AI207" s="166" t="s">
        <v>392</v>
      </c>
      <c r="AJ207" s="166" t="s">
        <v>392</v>
      </c>
      <c r="AK207" s="166">
        <v>3550</v>
      </c>
      <c r="AL207" s="166">
        <v>537</v>
      </c>
      <c r="AM207" s="166">
        <v>435</v>
      </c>
      <c r="AN207" s="170">
        <v>6.29</v>
      </c>
      <c r="AO207" s="166">
        <v>1050</v>
      </c>
      <c r="AP207" s="166">
        <v>244</v>
      </c>
      <c r="AQ207" s="166">
        <v>159</v>
      </c>
      <c r="AR207" s="170">
        <v>3.42</v>
      </c>
      <c r="AS207" s="166" t="s">
        <v>392</v>
      </c>
      <c r="AT207" s="166" t="s">
        <v>392</v>
      </c>
      <c r="AU207" s="166" t="s">
        <v>392</v>
      </c>
      <c r="AV207" s="166">
        <v>185</v>
      </c>
      <c r="AW207" s="166">
        <v>48600</v>
      </c>
      <c r="AX207" s="166" t="s">
        <v>392</v>
      </c>
      <c r="AY207" s="168">
        <v>44.8</v>
      </c>
      <c r="AZ207" s="177">
        <v>401</v>
      </c>
      <c r="BA207" s="177" t="s">
        <v>392</v>
      </c>
      <c r="BB207" s="166" t="s">
        <v>392</v>
      </c>
      <c r="BC207" s="166">
        <v>107</v>
      </c>
      <c r="BD207" s="166">
        <v>267</v>
      </c>
      <c r="BE207" s="166" t="s">
        <v>392</v>
      </c>
      <c r="BF207" s="166" t="s">
        <v>392</v>
      </c>
      <c r="BG207" s="166" t="s">
        <v>392</v>
      </c>
      <c r="BH207" s="166" t="s">
        <v>392</v>
      </c>
      <c r="BI207" s="166" t="s">
        <v>392</v>
      </c>
      <c r="BJ207" s="166" t="s">
        <v>392</v>
      </c>
      <c r="BK207" s="166" t="s">
        <v>392</v>
      </c>
      <c r="BL207" s="166" t="s">
        <v>392</v>
      </c>
      <c r="BM207" s="166" t="s">
        <v>392</v>
      </c>
      <c r="BN207" s="166" t="s">
        <v>392</v>
      </c>
      <c r="BO207" s="166" t="s">
        <v>392</v>
      </c>
      <c r="BP207" s="166" t="s">
        <v>392</v>
      </c>
      <c r="BQ207" s="166" t="s">
        <v>392</v>
      </c>
      <c r="BR207" s="166" t="s">
        <v>392</v>
      </c>
      <c r="BS207" s="166" t="s">
        <v>392</v>
      </c>
      <c r="BT207" s="166" t="s">
        <v>392</v>
      </c>
      <c r="BU207" s="166" t="s">
        <v>392</v>
      </c>
      <c r="BV207" s="166">
        <v>4.05</v>
      </c>
      <c r="BW207" s="166">
        <v>13.6</v>
      </c>
      <c r="BX207" s="177">
        <v>67.900000000000006</v>
      </c>
      <c r="BY207" s="177">
        <v>81.099999999999994</v>
      </c>
      <c r="BZ207" s="166" t="s">
        <v>789</v>
      </c>
      <c r="CA207" s="166" t="s">
        <v>789</v>
      </c>
      <c r="CB207" s="166">
        <v>454</v>
      </c>
      <c r="CC207" s="177">
        <v>57700</v>
      </c>
      <c r="CD207" s="166">
        <v>414</v>
      </c>
      <c r="CE207" s="177">
        <v>416</v>
      </c>
      <c r="CF207" s="166" t="s">
        <v>392</v>
      </c>
      <c r="CG207" s="166" t="s">
        <v>392</v>
      </c>
      <c r="CH207" s="166" t="s">
        <v>392</v>
      </c>
      <c r="CI207" s="166">
        <v>335</v>
      </c>
      <c r="CJ207" s="177">
        <v>337</v>
      </c>
      <c r="CK207" s="169" t="s">
        <v>392</v>
      </c>
      <c r="CL207" s="166" t="s">
        <v>392</v>
      </c>
      <c r="CM207" s="166" t="s">
        <v>392</v>
      </c>
      <c r="CN207" s="168">
        <v>41.4</v>
      </c>
      <c r="CO207" s="177">
        <v>41.3</v>
      </c>
      <c r="CP207" s="177">
        <v>20.6</v>
      </c>
      <c r="CQ207" s="168">
        <v>68.8</v>
      </c>
      <c r="CR207" s="168">
        <v>68.3</v>
      </c>
      <c r="CS207" s="166" t="s">
        <v>392</v>
      </c>
      <c r="CT207" s="166" t="s">
        <v>392</v>
      </c>
      <c r="CU207" s="166" t="s">
        <v>392</v>
      </c>
      <c r="CV207" s="168">
        <v>83.8</v>
      </c>
      <c r="CW207" s="168">
        <v>92.1</v>
      </c>
      <c r="CX207" s="178">
        <v>41.3</v>
      </c>
      <c r="CY207" s="166" t="s">
        <v>392</v>
      </c>
      <c r="CZ207" s="166" t="s">
        <v>392</v>
      </c>
      <c r="DA207" s="166" t="s">
        <v>392</v>
      </c>
      <c r="DB207" s="166" t="s">
        <v>392</v>
      </c>
      <c r="DC207" s="166" t="s">
        <v>392</v>
      </c>
      <c r="DD207" s="176">
        <v>2.4500000000000002</v>
      </c>
      <c r="DE207" s="177" t="s">
        <v>392</v>
      </c>
      <c r="DF207" s="166" t="s">
        <v>392</v>
      </c>
      <c r="DG207" s="170">
        <v>5.98</v>
      </c>
      <c r="DH207" s="166" t="s">
        <v>392</v>
      </c>
      <c r="DI207" s="177" t="s">
        <v>392</v>
      </c>
      <c r="DJ207" s="166">
        <v>1480</v>
      </c>
      <c r="DK207" s="166">
        <v>8800</v>
      </c>
      <c r="DL207" s="166">
        <v>7130</v>
      </c>
      <c r="DM207" s="166">
        <v>160</v>
      </c>
      <c r="DN207" s="166">
        <v>437</v>
      </c>
      <c r="DO207" s="166">
        <v>4000</v>
      </c>
      <c r="DP207" s="166">
        <v>2610</v>
      </c>
      <c r="DQ207" s="168">
        <v>86.9</v>
      </c>
      <c r="DR207" s="166" t="s">
        <v>392</v>
      </c>
      <c r="DS207" s="166" t="s">
        <v>392</v>
      </c>
      <c r="DT207" s="177" t="s">
        <v>392</v>
      </c>
      <c r="DU207" s="166">
        <v>77000</v>
      </c>
      <c r="DV207" s="166">
        <v>13100</v>
      </c>
      <c r="DW207" s="166" t="s">
        <v>392</v>
      </c>
      <c r="DX207" s="166">
        <v>28900</v>
      </c>
      <c r="DY207" s="20">
        <v>167</v>
      </c>
      <c r="DZ207" s="177" t="s">
        <v>392</v>
      </c>
      <c r="EA207" s="180" t="s">
        <v>392</v>
      </c>
      <c r="EB207" s="166">
        <v>1750</v>
      </c>
      <c r="EC207" s="166">
        <v>4380</v>
      </c>
      <c r="ED207" s="166" t="s">
        <v>392</v>
      </c>
      <c r="EE207" s="166" t="s">
        <v>392</v>
      </c>
      <c r="EF207" s="166" t="s">
        <v>392</v>
      </c>
      <c r="EG207" s="166" t="s">
        <v>392</v>
      </c>
      <c r="EH207" s="20" t="s">
        <v>392</v>
      </c>
      <c r="EI207" s="166" t="s">
        <v>392</v>
      </c>
      <c r="EJ207" s="166" t="s">
        <v>392</v>
      </c>
      <c r="EK207" s="166" t="s">
        <v>392</v>
      </c>
      <c r="EL207" s="166" t="s">
        <v>392</v>
      </c>
      <c r="EM207" s="166" t="s">
        <v>392</v>
      </c>
      <c r="EN207" s="166" t="s">
        <v>392</v>
      </c>
      <c r="EO207" s="177" t="s">
        <v>392</v>
      </c>
      <c r="EP207" s="177" t="s">
        <v>392</v>
      </c>
      <c r="EQ207" s="177" t="s">
        <v>392</v>
      </c>
      <c r="ER207" s="177" t="s">
        <v>392</v>
      </c>
      <c r="ES207" s="177" t="s">
        <v>392</v>
      </c>
      <c r="ET207" s="177" t="s">
        <v>392</v>
      </c>
      <c r="EU207" s="177">
        <v>103</v>
      </c>
      <c r="EV207" s="177">
        <v>345</v>
      </c>
      <c r="EW207" s="177">
        <v>1720</v>
      </c>
      <c r="EX207" s="177">
        <v>2060</v>
      </c>
    </row>
    <row r="208" spans="1:154" x14ac:dyDescent="0.2">
      <c r="A208" s="166" t="s">
        <v>790</v>
      </c>
      <c r="B208" s="167" t="s">
        <v>401</v>
      </c>
      <c r="C208" s="166">
        <v>279</v>
      </c>
      <c r="D208" s="168">
        <v>81.900000000000006</v>
      </c>
      <c r="E208" s="168">
        <v>15.9</v>
      </c>
      <c r="F208" s="181">
        <v>15.875</v>
      </c>
      <c r="G208" s="166" t="s">
        <v>392</v>
      </c>
      <c r="H208" s="166" t="s">
        <v>392</v>
      </c>
      <c r="I208" s="166" t="s">
        <v>392</v>
      </c>
      <c r="J208" s="168">
        <v>13.1</v>
      </c>
      <c r="K208" s="169">
        <v>13.125</v>
      </c>
      <c r="L208" s="169" t="s">
        <v>392</v>
      </c>
      <c r="M208" s="166" t="s">
        <v>392</v>
      </c>
      <c r="N208" s="166" t="s">
        <v>392</v>
      </c>
      <c r="O208" s="170">
        <v>1.53</v>
      </c>
      <c r="P208" s="169">
        <v>1.5</v>
      </c>
      <c r="Q208" s="171">
        <v>0.75</v>
      </c>
      <c r="R208" s="170">
        <v>2.4700000000000002</v>
      </c>
      <c r="S208" s="172">
        <v>2.5</v>
      </c>
      <c r="T208" s="166" t="s">
        <v>392</v>
      </c>
      <c r="U208" s="166" t="s">
        <v>392</v>
      </c>
      <c r="V208" s="166" t="s">
        <v>392</v>
      </c>
      <c r="W208" s="173">
        <v>3.07</v>
      </c>
      <c r="X208" s="174">
        <v>3.375</v>
      </c>
      <c r="Y208" s="175">
        <v>1.625</v>
      </c>
      <c r="Z208" s="166" t="s">
        <v>392</v>
      </c>
      <c r="AA208" s="166" t="s">
        <v>392</v>
      </c>
      <c r="AB208" s="166" t="s">
        <v>392</v>
      </c>
      <c r="AC208" s="166" t="s">
        <v>392</v>
      </c>
      <c r="AD208" s="166" t="s">
        <v>392</v>
      </c>
      <c r="AE208" s="176">
        <v>2.66</v>
      </c>
      <c r="AF208" s="166" t="s">
        <v>392</v>
      </c>
      <c r="AG208" s="166" t="s">
        <v>392</v>
      </c>
      <c r="AH208" s="170">
        <v>6.35</v>
      </c>
      <c r="AI208" s="166" t="s">
        <v>392</v>
      </c>
      <c r="AJ208" s="166" t="s">
        <v>392</v>
      </c>
      <c r="AK208" s="166">
        <v>3110</v>
      </c>
      <c r="AL208" s="166">
        <v>481</v>
      </c>
      <c r="AM208" s="166">
        <v>393</v>
      </c>
      <c r="AN208" s="170">
        <v>6.16</v>
      </c>
      <c r="AO208" s="166">
        <v>937</v>
      </c>
      <c r="AP208" s="166">
        <v>220</v>
      </c>
      <c r="AQ208" s="166">
        <v>143</v>
      </c>
      <c r="AR208" s="170">
        <v>3.38</v>
      </c>
      <c r="AS208" s="166" t="s">
        <v>392</v>
      </c>
      <c r="AT208" s="166" t="s">
        <v>392</v>
      </c>
      <c r="AU208" s="166" t="s">
        <v>392</v>
      </c>
      <c r="AV208" s="166">
        <v>143</v>
      </c>
      <c r="AW208" s="166">
        <v>42000</v>
      </c>
      <c r="AX208" s="166" t="s">
        <v>392</v>
      </c>
      <c r="AY208" s="168">
        <v>44</v>
      </c>
      <c r="AZ208" s="177">
        <v>356</v>
      </c>
      <c r="BA208" s="177" t="s">
        <v>392</v>
      </c>
      <c r="BB208" s="166" t="s">
        <v>392</v>
      </c>
      <c r="BC208" s="168">
        <v>96</v>
      </c>
      <c r="BD208" s="166">
        <v>240</v>
      </c>
      <c r="BE208" s="166" t="s">
        <v>392</v>
      </c>
      <c r="BF208" s="166" t="s">
        <v>392</v>
      </c>
      <c r="BG208" s="166" t="s">
        <v>392</v>
      </c>
      <c r="BH208" s="166" t="s">
        <v>392</v>
      </c>
      <c r="BI208" s="166" t="s">
        <v>392</v>
      </c>
      <c r="BJ208" s="166" t="s">
        <v>392</v>
      </c>
      <c r="BK208" s="166" t="s">
        <v>392</v>
      </c>
      <c r="BL208" s="166" t="s">
        <v>392</v>
      </c>
      <c r="BM208" s="166" t="s">
        <v>392</v>
      </c>
      <c r="BN208" s="166" t="s">
        <v>392</v>
      </c>
      <c r="BO208" s="166" t="s">
        <v>392</v>
      </c>
      <c r="BP208" s="166" t="s">
        <v>392</v>
      </c>
      <c r="BQ208" s="166" t="s">
        <v>392</v>
      </c>
      <c r="BR208" s="166" t="s">
        <v>392</v>
      </c>
      <c r="BS208" s="166" t="s">
        <v>392</v>
      </c>
      <c r="BT208" s="166" t="s">
        <v>392</v>
      </c>
      <c r="BU208" s="166" t="s">
        <v>392</v>
      </c>
      <c r="BV208" s="170">
        <v>4</v>
      </c>
      <c r="BW208" s="166">
        <v>13.4</v>
      </c>
      <c r="BX208" s="168">
        <v>67</v>
      </c>
      <c r="BY208" s="177">
        <v>80.099999999999994</v>
      </c>
      <c r="BZ208" s="166" t="s">
        <v>791</v>
      </c>
      <c r="CA208" s="166" t="s">
        <v>791</v>
      </c>
      <c r="CB208" s="166">
        <v>415</v>
      </c>
      <c r="CC208" s="177">
        <v>52800</v>
      </c>
      <c r="CD208" s="166">
        <v>404</v>
      </c>
      <c r="CE208" s="177">
        <v>403</v>
      </c>
      <c r="CF208" s="166" t="s">
        <v>392</v>
      </c>
      <c r="CG208" s="166" t="s">
        <v>392</v>
      </c>
      <c r="CH208" s="166" t="s">
        <v>392</v>
      </c>
      <c r="CI208" s="166">
        <v>333</v>
      </c>
      <c r="CJ208" s="177">
        <v>333</v>
      </c>
      <c r="CK208" s="169" t="s">
        <v>392</v>
      </c>
      <c r="CL208" s="166" t="s">
        <v>392</v>
      </c>
      <c r="CM208" s="166" t="s">
        <v>392</v>
      </c>
      <c r="CN208" s="168">
        <v>38.9</v>
      </c>
      <c r="CO208" s="177">
        <v>38.1</v>
      </c>
      <c r="CP208" s="168">
        <v>19</v>
      </c>
      <c r="CQ208" s="168">
        <v>62.7</v>
      </c>
      <c r="CR208" s="168">
        <v>63.5</v>
      </c>
      <c r="CS208" s="166" t="s">
        <v>392</v>
      </c>
      <c r="CT208" s="166" t="s">
        <v>392</v>
      </c>
      <c r="CU208" s="166" t="s">
        <v>392</v>
      </c>
      <c r="CV208" s="168">
        <v>78</v>
      </c>
      <c r="CW208" s="168">
        <v>85.7</v>
      </c>
      <c r="CX208" s="178">
        <v>41.3</v>
      </c>
      <c r="CY208" s="166" t="s">
        <v>392</v>
      </c>
      <c r="CZ208" s="166" t="s">
        <v>392</v>
      </c>
      <c r="DA208" s="166" t="s">
        <v>392</v>
      </c>
      <c r="DB208" s="166" t="s">
        <v>392</v>
      </c>
      <c r="DC208" s="166" t="s">
        <v>392</v>
      </c>
      <c r="DD208" s="176">
        <v>2.66</v>
      </c>
      <c r="DE208" s="177" t="s">
        <v>392</v>
      </c>
      <c r="DF208" s="166" t="s">
        <v>392</v>
      </c>
      <c r="DG208" s="170">
        <v>6.35</v>
      </c>
      <c r="DH208" s="166" t="s">
        <v>392</v>
      </c>
      <c r="DI208" s="177" t="s">
        <v>392</v>
      </c>
      <c r="DJ208" s="166">
        <v>1290</v>
      </c>
      <c r="DK208" s="166">
        <v>7880</v>
      </c>
      <c r="DL208" s="166">
        <v>6440</v>
      </c>
      <c r="DM208" s="166">
        <v>156</v>
      </c>
      <c r="DN208" s="166">
        <v>390</v>
      </c>
      <c r="DO208" s="166">
        <v>3610</v>
      </c>
      <c r="DP208" s="166">
        <v>2340</v>
      </c>
      <c r="DQ208" s="168">
        <v>85.9</v>
      </c>
      <c r="DR208" s="166" t="s">
        <v>392</v>
      </c>
      <c r="DS208" s="166" t="s">
        <v>392</v>
      </c>
      <c r="DT208" s="177" t="s">
        <v>392</v>
      </c>
      <c r="DU208" s="166">
        <v>59500</v>
      </c>
      <c r="DV208" s="166">
        <v>11300</v>
      </c>
      <c r="DW208" s="166" t="s">
        <v>392</v>
      </c>
      <c r="DX208" s="166">
        <v>28400</v>
      </c>
      <c r="DY208" s="20">
        <v>148</v>
      </c>
      <c r="DZ208" s="177" t="s">
        <v>392</v>
      </c>
      <c r="EA208" s="180" t="s">
        <v>392</v>
      </c>
      <c r="EB208" s="166">
        <v>1570</v>
      </c>
      <c r="EC208" s="166">
        <v>3930</v>
      </c>
      <c r="ED208" s="166" t="s">
        <v>392</v>
      </c>
      <c r="EE208" s="166" t="s">
        <v>392</v>
      </c>
      <c r="EF208" s="166" t="s">
        <v>392</v>
      </c>
      <c r="EG208" s="166" t="s">
        <v>392</v>
      </c>
      <c r="EH208" s="20" t="s">
        <v>392</v>
      </c>
      <c r="EI208" s="166" t="s">
        <v>392</v>
      </c>
      <c r="EJ208" s="166" t="s">
        <v>392</v>
      </c>
      <c r="EK208" s="166" t="s">
        <v>392</v>
      </c>
      <c r="EL208" s="166" t="s">
        <v>392</v>
      </c>
      <c r="EM208" s="166" t="s">
        <v>392</v>
      </c>
      <c r="EN208" s="166" t="s">
        <v>392</v>
      </c>
      <c r="EO208" s="177" t="s">
        <v>392</v>
      </c>
      <c r="EP208" s="177" t="s">
        <v>392</v>
      </c>
      <c r="EQ208" s="177" t="s">
        <v>392</v>
      </c>
      <c r="ER208" s="177" t="s">
        <v>392</v>
      </c>
      <c r="ES208" s="177" t="s">
        <v>392</v>
      </c>
      <c r="ET208" s="177" t="s">
        <v>392</v>
      </c>
      <c r="EU208" s="177">
        <v>102</v>
      </c>
      <c r="EV208" s="177">
        <v>340</v>
      </c>
      <c r="EW208" s="177">
        <v>1700</v>
      </c>
      <c r="EX208" s="177">
        <v>2030</v>
      </c>
    </row>
    <row r="209" spans="1:154" x14ac:dyDescent="0.2">
      <c r="A209" s="166" t="s">
        <v>792</v>
      </c>
      <c r="B209" s="167" t="s">
        <v>401</v>
      </c>
      <c r="C209" s="166">
        <v>252</v>
      </c>
      <c r="D209" s="168">
        <v>74.099999999999994</v>
      </c>
      <c r="E209" s="168">
        <v>15.4</v>
      </c>
      <c r="F209" s="181">
        <v>15.375</v>
      </c>
      <c r="G209" s="166" t="s">
        <v>392</v>
      </c>
      <c r="H209" s="166" t="s">
        <v>392</v>
      </c>
      <c r="I209" s="166" t="s">
        <v>392</v>
      </c>
      <c r="J209" s="168">
        <v>13</v>
      </c>
      <c r="K209" s="169">
        <v>13</v>
      </c>
      <c r="L209" s="169" t="s">
        <v>392</v>
      </c>
      <c r="M209" s="166" t="s">
        <v>392</v>
      </c>
      <c r="N209" s="166" t="s">
        <v>392</v>
      </c>
      <c r="O209" s="170">
        <v>1.4</v>
      </c>
      <c r="P209" s="169">
        <v>1.375</v>
      </c>
      <c r="Q209" s="171">
        <v>0.6875</v>
      </c>
      <c r="R209" s="170">
        <v>2.25</v>
      </c>
      <c r="S209" s="172">
        <v>2.25</v>
      </c>
      <c r="T209" s="166" t="s">
        <v>392</v>
      </c>
      <c r="U209" s="166" t="s">
        <v>392</v>
      </c>
      <c r="V209" s="166" t="s">
        <v>392</v>
      </c>
      <c r="W209" s="173">
        <v>2.85</v>
      </c>
      <c r="X209" s="174">
        <v>3.125</v>
      </c>
      <c r="Y209" s="175">
        <v>1.5</v>
      </c>
      <c r="Z209" s="166" t="s">
        <v>392</v>
      </c>
      <c r="AA209" s="166" t="s">
        <v>392</v>
      </c>
      <c r="AB209" s="166" t="s">
        <v>392</v>
      </c>
      <c r="AC209" s="166" t="s">
        <v>392</v>
      </c>
      <c r="AD209" s="166" t="s">
        <v>392</v>
      </c>
      <c r="AE209" s="176">
        <v>2.89</v>
      </c>
      <c r="AF209" s="166" t="s">
        <v>392</v>
      </c>
      <c r="AG209" s="166" t="s">
        <v>392</v>
      </c>
      <c r="AH209" s="170">
        <v>6.96</v>
      </c>
      <c r="AI209" s="166" t="s">
        <v>392</v>
      </c>
      <c r="AJ209" s="166" t="s">
        <v>392</v>
      </c>
      <c r="AK209" s="166">
        <v>2720</v>
      </c>
      <c r="AL209" s="166">
        <v>428</v>
      </c>
      <c r="AM209" s="166">
        <v>353</v>
      </c>
      <c r="AN209" s="170">
        <v>6.06</v>
      </c>
      <c r="AO209" s="166">
        <v>828</v>
      </c>
      <c r="AP209" s="166">
        <v>196</v>
      </c>
      <c r="AQ209" s="166">
        <v>127</v>
      </c>
      <c r="AR209" s="170">
        <v>3.34</v>
      </c>
      <c r="AS209" s="166" t="s">
        <v>392</v>
      </c>
      <c r="AT209" s="166" t="s">
        <v>392</v>
      </c>
      <c r="AU209" s="166" t="s">
        <v>392</v>
      </c>
      <c r="AV209" s="166">
        <v>108</v>
      </c>
      <c r="AW209" s="166">
        <v>35800</v>
      </c>
      <c r="AX209" s="166" t="s">
        <v>392</v>
      </c>
      <c r="AY209" s="168">
        <v>42.7</v>
      </c>
      <c r="AZ209" s="177">
        <v>313</v>
      </c>
      <c r="BA209" s="177" t="s">
        <v>392</v>
      </c>
      <c r="BB209" s="166" t="s">
        <v>392</v>
      </c>
      <c r="BC209" s="168">
        <v>85.8</v>
      </c>
      <c r="BD209" s="166">
        <v>213</v>
      </c>
      <c r="BE209" s="166" t="s">
        <v>392</v>
      </c>
      <c r="BF209" s="166" t="s">
        <v>392</v>
      </c>
      <c r="BG209" s="166" t="s">
        <v>392</v>
      </c>
      <c r="BH209" s="166" t="s">
        <v>392</v>
      </c>
      <c r="BI209" s="166" t="s">
        <v>392</v>
      </c>
      <c r="BJ209" s="166" t="s">
        <v>392</v>
      </c>
      <c r="BK209" s="166" t="s">
        <v>392</v>
      </c>
      <c r="BL209" s="166" t="s">
        <v>392</v>
      </c>
      <c r="BM209" s="166" t="s">
        <v>392</v>
      </c>
      <c r="BN209" s="166" t="s">
        <v>392</v>
      </c>
      <c r="BO209" s="166" t="s">
        <v>392</v>
      </c>
      <c r="BP209" s="166" t="s">
        <v>392</v>
      </c>
      <c r="BQ209" s="166" t="s">
        <v>392</v>
      </c>
      <c r="BR209" s="166" t="s">
        <v>392</v>
      </c>
      <c r="BS209" s="166" t="s">
        <v>392</v>
      </c>
      <c r="BT209" s="166" t="s">
        <v>392</v>
      </c>
      <c r="BU209" s="166" t="s">
        <v>392</v>
      </c>
      <c r="BV209" s="166">
        <v>3.93</v>
      </c>
      <c r="BW209" s="166">
        <v>13.2</v>
      </c>
      <c r="BX209" s="168">
        <v>66</v>
      </c>
      <c r="BY209" s="168">
        <v>79</v>
      </c>
      <c r="BZ209" s="166" t="s">
        <v>793</v>
      </c>
      <c r="CA209" s="166" t="s">
        <v>793</v>
      </c>
      <c r="CB209" s="166">
        <v>375</v>
      </c>
      <c r="CC209" s="177">
        <v>47800</v>
      </c>
      <c r="CD209" s="166">
        <v>391</v>
      </c>
      <c r="CE209" s="177">
        <v>391</v>
      </c>
      <c r="CF209" s="166" t="s">
        <v>392</v>
      </c>
      <c r="CG209" s="166" t="s">
        <v>392</v>
      </c>
      <c r="CH209" s="166" t="s">
        <v>392</v>
      </c>
      <c r="CI209" s="166">
        <v>330</v>
      </c>
      <c r="CJ209" s="177">
        <v>330</v>
      </c>
      <c r="CK209" s="169" t="s">
        <v>392</v>
      </c>
      <c r="CL209" s="166" t="s">
        <v>392</v>
      </c>
      <c r="CM209" s="166" t="s">
        <v>392</v>
      </c>
      <c r="CN209" s="168">
        <v>35.6</v>
      </c>
      <c r="CO209" s="177">
        <v>34.9</v>
      </c>
      <c r="CP209" s="177">
        <v>17.5</v>
      </c>
      <c r="CQ209" s="168">
        <v>57.2</v>
      </c>
      <c r="CR209" s="168">
        <v>57.2</v>
      </c>
      <c r="CS209" s="166" t="s">
        <v>392</v>
      </c>
      <c r="CT209" s="166" t="s">
        <v>392</v>
      </c>
      <c r="CU209" s="166" t="s">
        <v>392</v>
      </c>
      <c r="CV209" s="168">
        <v>72.400000000000006</v>
      </c>
      <c r="CW209" s="168">
        <v>79.400000000000006</v>
      </c>
      <c r="CX209" s="178">
        <v>38.1</v>
      </c>
      <c r="CY209" s="166" t="s">
        <v>392</v>
      </c>
      <c r="CZ209" s="166" t="s">
        <v>392</v>
      </c>
      <c r="DA209" s="166" t="s">
        <v>392</v>
      </c>
      <c r="DB209" s="166" t="s">
        <v>392</v>
      </c>
      <c r="DC209" s="166" t="s">
        <v>392</v>
      </c>
      <c r="DD209" s="176">
        <v>2.89</v>
      </c>
      <c r="DE209" s="177" t="s">
        <v>392</v>
      </c>
      <c r="DF209" s="166" t="s">
        <v>392</v>
      </c>
      <c r="DG209" s="170">
        <v>6.96</v>
      </c>
      <c r="DH209" s="166" t="s">
        <v>392</v>
      </c>
      <c r="DI209" s="177" t="s">
        <v>392</v>
      </c>
      <c r="DJ209" s="166">
        <v>1130</v>
      </c>
      <c r="DK209" s="166">
        <v>7010</v>
      </c>
      <c r="DL209" s="166">
        <v>5780</v>
      </c>
      <c r="DM209" s="166">
        <v>154</v>
      </c>
      <c r="DN209" s="166">
        <v>345</v>
      </c>
      <c r="DO209" s="166">
        <v>3210</v>
      </c>
      <c r="DP209" s="166">
        <v>2080</v>
      </c>
      <c r="DQ209" s="168">
        <v>84.8</v>
      </c>
      <c r="DR209" s="166" t="s">
        <v>392</v>
      </c>
      <c r="DS209" s="166" t="s">
        <v>392</v>
      </c>
      <c r="DT209" s="177" t="s">
        <v>392</v>
      </c>
      <c r="DU209" s="166">
        <v>45000</v>
      </c>
      <c r="DV209" s="166">
        <v>9610</v>
      </c>
      <c r="DW209" s="166" t="s">
        <v>392</v>
      </c>
      <c r="DX209" s="166">
        <v>27500</v>
      </c>
      <c r="DY209" s="20">
        <v>130</v>
      </c>
      <c r="DZ209" s="177" t="s">
        <v>392</v>
      </c>
      <c r="EA209" s="180" t="s">
        <v>392</v>
      </c>
      <c r="EB209" s="166">
        <v>1410</v>
      </c>
      <c r="EC209" s="166">
        <v>3490</v>
      </c>
      <c r="ED209" s="166" t="s">
        <v>392</v>
      </c>
      <c r="EE209" s="166" t="s">
        <v>392</v>
      </c>
      <c r="EF209" s="166" t="s">
        <v>392</v>
      </c>
      <c r="EG209" s="166" t="s">
        <v>392</v>
      </c>
      <c r="EH209" s="20" t="s">
        <v>392</v>
      </c>
      <c r="EI209" s="166" t="s">
        <v>392</v>
      </c>
      <c r="EJ209" s="166" t="s">
        <v>392</v>
      </c>
      <c r="EK209" s="166" t="s">
        <v>392</v>
      </c>
      <c r="EL209" s="166" t="s">
        <v>392</v>
      </c>
      <c r="EM209" s="166" t="s">
        <v>392</v>
      </c>
      <c r="EN209" s="166" t="s">
        <v>392</v>
      </c>
      <c r="EO209" s="177" t="s">
        <v>392</v>
      </c>
      <c r="EP209" s="177" t="s">
        <v>392</v>
      </c>
      <c r="EQ209" s="177" t="s">
        <v>392</v>
      </c>
      <c r="ER209" s="177" t="s">
        <v>392</v>
      </c>
      <c r="ES209" s="177" t="s">
        <v>392</v>
      </c>
      <c r="ET209" s="177" t="s">
        <v>392</v>
      </c>
      <c r="EU209" s="177">
        <v>99.8</v>
      </c>
      <c r="EV209" s="177">
        <v>335</v>
      </c>
      <c r="EW209" s="177">
        <v>1680</v>
      </c>
      <c r="EX209" s="177">
        <v>2010</v>
      </c>
    </row>
    <row r="210" spans="1:154" x14ac:dyDescent="0.2">
      <c r="A210" s="166" t="s">
        <v>794</v>
      </c>
      <c r="B210" s="167" t="s">
        <v>401</v>
      </c>
      <c r="C210" s="166">
        <v>230</v>
      </c>
      <c r="D210" s="168">
        <v>67.7</v>
      </c>
      <c r="E210" s="168">
        <v>15.1</v>
      </c>
      <c r="F210" s="181">
        <v>15</v>
      </c>
      <c r="G210" s="166" t="s">
        <v>392</v>
      </c>
      <c r="H210" s="166" t="s">
        <v>392</v>
      </c>
      <c r="I210" s="166" t="s">
        <v>392</v>
      </c>
      <c r="J210" s="168">
        <v>12.9</v>
      </c>
      <c r="K210" s="169">
        <v>12.875</v>
      </c>
      <c r="L210" s="169" t="s">
        <v>392</v>
      </c>
      <c r="M210" s="166" t="s">
        <v>392</v>
      </c>
      <c r="N210" s="166" t="s">
        <v>392</v>
      </c>
      <c r="O210" s="170">
        <v>1.29</v>
      </c>
      <c r="P210" s="169">
        <v>1.3125</v>
      </c>
      <c r="Q210" s="171">
        <v>0.6875</v>
      </c>
      <c r="R210" s="170">
        <v>2.0699999999999998</v>
      </c>
      <c r="S210" s="172">
        <v>2.0625</v>
      </c>
      <c r="T210" s="166" t="s">
        <v>392</v>
      </c>
      <c r="U210" s="166" t="s">
        <v>392</v>
      </c>
      <c r="V210" s="166" t="s">
        <v>392</v>
      </c>
      <c r="W210" s="173">
        <v>2.67</v>
      </c>
      <c r="X210" s="174">
        <v>2.9375</v>
      </c>
      <c r="Y210" s="175">
        <v>1.5</v>
      </c>
      <c r="Z210" s="166" t="s">
        <v>392</v>
      </c>
      <c r="AA210" s="166" t="s">
        <v>392</v>
      </c>
      <c r="AB210" s="166" t="s">
        <v>392</v>
      </c>
      <c r="AC210" s="166" t="s">
        <v>392</v>
      </c>
      <c r="AD210" s="166" t="s">
        <v>392</v>
      </c>
      <c r="AE210" s="176">
        <v>3.11</v>
      </c>
      <c r="AF210" s="166" t="s">
        <v>392</v>
      </c>
      <c r="AG210" s="166" t="s">
        <v>392</v>
      </c>
      <c r="AH210" s="170">
        <v>7.56</v>
      </c>
      <c r="AI210" s="166" t="s">
        <v>392</v>
      </c>
      <c r="AJ210" s="166" t="s">
        <v>392</v>
      </c>
      <c r="AK210" s="166">
        <v>2420</v>
      </c>
      <c r="AL210" s="166">
        <v>386</v>
      </c>
      <c r="AM210" s="166">
        <v>321</v>
      </c>
      <c r="AN210" s="170">
        <v>5.97</v>
      </c>
      <c r="AO210" s="166">
        <v>742</v>
      </c>
      <c r="AP210" s="166">
        <v>177</v>
      </c>
      <c r="AQ210" s="166">
        <v>115</v>
      </c>
      <c r="AR210" s="170">
        <v>3.31</v>
      </c>
      <c r="AS210" s="166" t="s">
        <v>392</v>
      </c>
      <c r="AT210" s="166" t="s">
        <v>392</v>
      </c>
      <c r="AU210" s="166" t="s">
        <v>392</v>
      </c>
      <c r="AV210" s="168">
        <v>83.8</v>
      </c>
      <c r="AW210" s="166">
        <v>31200</v>
      </c>
      <c r="AX210" s="166" t="s">
        <v>392</v>
      </c>
      <c r="AY210" s="168">
        <v>42</v>
      </c>
      <c r="AZ210" s="177">
        <v>281</v>
      </c>
      <c r="BA210" s="177" t="s">
        <v>392</v>
      </c>
      <c r="BB210" s="166" t="s">
        <v>392</v>
      </c>
      <c r="BC210" s="168">
        <v>78.3</v>
      </c>
      <c r="BD210" s="166">
        <v>193</v>
      </c>
      <c r="BE210" s="166" t="s">
        <v>392</v>
      </c>
      <c r="BF210" s="166" t="s">
        <v>392</v>
      </c>
      <c r="BG210" s="166" t="s">
        <v>392</v>
      </c>
      <c r="BH210" s="166" t="s">
        <v>392</v>
      </c>
      <c r="BI210" s="166" t="s">
        <v>392</v>
      </c>
      <c r="BJ210" s="166" t="s">
        <v>392</v>
      </c>
      <c r="BK210" s="166" t="s">
        <v>392</v>
      </c>
      <c r="BL210" s="166" t="s">
        <v>392</v>
      </c>
      <c r="BM210" s="166" t="s">
        <v>392</v>
      </c>
      <c r="BN210" s="166" t="s">
        <v>392</v>
      </c>
      <c r="BO210" s="166" t="s">
        <v>392</v>
      </c>
      <c r="BP210" s="166" t="s">
        <v>392</v>
      </c>
      <c r="BQ210" s="166" t="s">
        <v>392</v>
      </c>
      <c r="BR210" s="166" t="s">
        <v>392</v>
      </c>
      <c r="BS210" s="166" t="s">
        <v>392</v>
      </c>
      <c r="BT210" s="166" t="s">
        <v>392</v>
      </c>
      <c r="BU210" s="166" t="s">
        <v>392</v>
      </c>
      <c r="BV210" s="166">
        <v>3.87</v>
      </c>
      <c r="BW210" s="168">
        <v>13</v>
      </c>
      <c r="BX210" s="177">
        <v>65.3</v>
      </c>
      <c r="BY210" s="177">
        <v>78.2</v>
      </c>
      <c r="BZ210" s="166" t="s">
        <v>795</v>
      </c>
      <c r="CA210" s="166" t="s">
        <v>795</v>
      </c>
      <c r="CB210" s="166">
        <v>342</v>
      </c>
      <c r="CC210" s="177">
        <v>43700</v>
      </c>
      <c r="CD210" s="166">
        <v>384</v>
      </c>
      <c r="CE210" s="177">
        <v>381</v>
      </c>
      <c r="CF210" s="166" t="s">
        <v>392</v>
      </c>
      <c r="CG210" s="166" t="s">
        <v>392</v>
      </c>
      <c r="CH210" s="166" t="s">
        <v>392</v>
      </c>
      <c r="CI210" s="166">
        <v>328</v>
      </c>
      <c r="CJ210" s="177">
        <v>327</v>
      </c>
      <c r="CK210" s="169" t="s">
        <v>392</v>
      </c>
      <c r="CL210" s="166" t="s">
        <v>392</v>
      </c>
      <c r="CM210" s="166" t="s">
        <v>392</v>
      </c>
      <c r="CN210" s="168">
        <v>32.799999999999997</v>
      </c>
      <c r="CO210" s="177">
        <v>33.299999999999997</v>
      </c>
      <c r="CP210" s="177">
        <v>17.5</v>
      </c>
      <c r="CQ210" s="168">
        <v>52.6</v>
      </c>
      <c r="CR210" s="168">
        <v>52.4</v>
      </c>
      <c r="CS210" s="166" t="s">
        <v>392</v>
      </c>
      <c r="CT210" s="166" t="s">
        <v>392</v>
      </c>
      <c r="CU210" s="166" t="s">
        <v>392</v>
      </c>
      <c r="CV210" s="168">
        <v>67.8</v>
      </c>
      <c r="CW210" s="168">
        <v>74.599999999999994</v>
      </c>
      <c r="CX210" s="178">
        <v>38.1</v>
      </c>
      <c r="CY210" s="166" t="s">
        <v>392</v>
      </c>
      <c r="CZ210" s="166" t="s">
        <v>392</v>
      </c>
      <c r="DA210" s="166" t="s">
        <v>392</v>
      </c>
      <c r="DB210" s="166" t="s">
        <v>392</v>
      </c>
      <c r="DC210" s="166" t="s">
        <v>392</v>
      </c>
      <c r="DD210" s="176">
        <v>3.11</v>
      </c>
      <c r="DE210" s="177" t="s">
        <v>392</v>
      </c>
      <c r="DF210" s="166" t="s">
        <v>392</v>
      </c>
      <c r="DG210" s="170">
        <v>7.56</v>
      </c>
      <c r="DH210" s="166" t="s">
        <v>392</v>
      </c>
      <c r="DI210" s="177" t="s">
        <v>392</v>
      </c>
      <c r="DJ210" s="166">
        <v>1010</v>
      </c>
      <c r="DK210" s="166">
        <v>6330</v>
      </c>
      <c r="DL210" s="166">
        <v>5260</v>
      </c>
      <c r="DM210" s="166">
        <v>152</v>
      </c>
      <c r="DN210" s="166">
        <v>309</v>
      </c>
      <c r="DO210" s="166">
        <v>2900</v>
      </c>
      <c r="DP210" s="166">
        <v>1880</v>
      </c>
      <c r="DQ210" s="168">
        <v>84.1</v>
      </c>
      <c r="DR210" s="166" t="s">
        <v>392</v>
      </c>
      <c r="DS210" s="166" t="s">
        <v>392</v>
      </c>
      <c r="DT210" s="177" t="s">
        <v>392</v>
      </c>
      <c r="DU210" s="166">
        <v>34900</v>
      </c>
      <c r="DV210" s="166">
        <v>8380</v>
      </c>
      <c r="DW210" s="166" t="s">
        <v>392</v>
      </c>
      <c r="DX210" s="166">
        <v>27100</v>
      </c>
      <c r="DY210" s="20">
        <v>117</v>
      </c>
      <c r="DZ210" s="177" t="s">
        <v>392</v>
      </c>
      <c r="EA210" s="180" t="s">
        <v>392</v>
      </c>
      <c r="EB210" s="166">
        <v>1280</v>
      </c>
      <c r="EC210" s="166">
        <v>3160</v>
      </c>
      <c r="ED210" s="166" t="s">
        <v>392</v>
      </c>
      <c r="EE210" s="166" t="s">
        <v>392</v>
      </c>
      <c r="EF210" s="166" t="s">
        <v>392</v>
      </c>
      <c r="EG210" s="166" t="s">
        <v>392</v>
      </c>
      <c r="EH210" s="20" t="s">
        <v>392</v>
      </c>
      <c r="EI210" s="166" t="s">
        <v>392</v>
      </c>
      <c r="EJ210" s="166" t="s">
        <v>392</v>
      </c>
      <c r="EK210" s="166" t="s">
        <v>392</v>
      </c>
      <c r="EL210" s="166" t="s">
        <v>392</v>
      </c>
      <c r="EM210" s="166" t="s">
        <v>392</v>
      </c>
      <c r="EN210" s="166" t="s">
        <v>392</v>
      </c>
      <c r="EO210" s="177" t="s">
        <v>392</v>
      </c>
      <c r="EP210" s="177" t="s">
        <v>392</v>
      </c>
      <c r="EQ210" s="177" t="s">
        <v>392</v>
      </c>
      <c r="ER210" s="177" t="s">
        <v>392</v>
      </c>
      <c r="ES210" s="177" t="s">
        <v>392</v>
      </c>
      <c r="ET210" s="177" t="s">
        <v>392</v>
      </c>
      <c r="EU210" s="177">
        <v>98.3</v>
      </c>
      <c r="EV210" s="177">
        <v>330</v>
      </c>
      <c r="EW210" s="177">
        <v>1660</v>
      </c>
      <c r="EX210" s="177">
        <v>1990</v>
      </c>
    </row>
    <row r="211" spans="1:154" x14ac:dyDescent="0.2">
      <c r="A211" s="166" t="s">
        <v>796</v>
      </c>
      <c r="B211" s="167" t="s">
        <v>204</v>
      </c>
      <c r="C211" s="166">
        <v>210</v>
      </c>
      <c r="D211" s="168">
        <v>61.8</v>
      </c>
      <c r="E211" s="168">
        <v>14.7</v>
      </c>
      <c r="F211" s="181">
        <v>14.75</v>
      </c>
      <c r="G211" s="166" t="s">
        <v>392</v>
      </c>
      <c r="H211" s="166" t="s">
        <v>392</v>
      </c>
      <c r="I211" s="166" t="s">
        <v>392</v>
      </c>
      <c r="J211" s="168">
        <v>12.8</v>
      </c>
      <c r="K211" s="169">
        <v>12.75</v>
      </c>
      <c r="L211" s="169" t="s">
        <v>392</v>
      </c>
      <c r="M211" s="166" t="s">
        <v>392</v>
      </c>
      <c r="N211" s="166" t="s">
        <v>392</v>
      </c>
      <c r="O211" s="170">
        <v>1.18</v>
      </c>
      <c r="P211" s="169">
        <v>1.1875</v>
      </c>
      <c r="Q211" s="171">
        <v>0.625</v>
      </c>
      <c r="R211" s="170">
        <v>1.9</v>
      </c>
      <c r="S211" s="172">
        <v>1.875</v>
      </c>
      <c r="T211" s="166" t="s">
        <v>392</v>
      </c>
      <c r="U211" s="166" t="s">
        <v>392</v>
      </c>
      <c r="V211" s="166" t="s">
        <v>392</v>
      </c>
      <c r="W211" s="173">
        <v>2.5</v>
      </c>
      <c r="X211" s="174">
        <v>2.8125</v>
      </c>
      <c r="Y211" s="175">
        <v>1.4375</v>
      </c>
      <c r="Z211" s="166" t="s">
        <v>392</v>
      </c>
      <c r="AA211" s="166" t="s">
        <v>392</v>
      </c>
      <c r="AB211" s="166" t="s">
        <v>392</v>
      </c>
      <c r="AC211" s="166" t="s">
        <v>392</v>
      </c>
      <c r="AD211" s="166" t="s">
        <v>392</v>
      </c>
      <c r="AE211" s="176">
        <v>3.37</v>
      </c>
      <c r="AF211" s="166" t="s">
        <v>392</v>
      </c>
      <c r="AG211" s="166" t="s">
        <v>392</v>
      </c>
      <c r="AH211" s="170">
        <v>8.23</v>
      </c>
      <c r="AI211" s="166" t="s">
        <v>392</v>
      </c>
      <c r="AJ211" s="166" t="s">
        <v>392</v>
      </c>
      <c r="AK211" s="166">
        <v>2140</v>
      </c>
      <c r="AL211" s="166">
        <v>348</v>
      </c>
      <c r="AM211" s="166">
        <v>292</v>
      </c>
      <c r="AN211" s="170">
        <v>5.89</v>
      </c>
      <c r="AO211" s="166">
        <v>664</v>
      </c>
      <c r="AP211" s="166">
        <v>159</v>
      </c>
      <c r="AQ211" s="166">
        <v>104</v>
      </c>
      <c r="AR211" s="170">
        <v>3.28</v>
      </c>
      <c r="AS211" s="166" t="s">
        <v>392</v>
      </c>
      <c r="AT211" s="166" t="s">
        <v>392</v>
      </c>
      <c r="AU211" s="166" t="s">
        <v>392</v>
      </c>
      <c r="AV211" s="168">
        <v>64.7</v>
      </c>
      <c r="AW211" s="166">
        <v>27200</v>
      </c>
      <c r="AX211" s="166" t="s">
        <v>392</v>
      </c>
      <c r="AY211" s="168">
        <v>41</v>
      </c>
      <c r="AZ211" s="177">
        <v>249</v>
      </c>
      <c r="BA211" s="177" t="s">
        <v>392</v>
      </c>
      <c r="BB211" s="166" t="s">
        <v>392</v>
      </c>
      <c r="BC211" s="168">
        <v>70.599999999999994</v>
      </c>
      <c r="BD211" s="166">
        <v>173</v>
      </c>
      <c r="BE211" s="166" t="s">
        <v>392</v>
      </c>
      <c r="BF211" s="166" t="s">
        <v>392</v>
      </c>
      <c r="BG211" s="166" t="s">
        <v>392</v>
      </c>
      <c r="BH211" s="166" t="s">
        <v>392</v>
      </c>
      <c r="BI211" s="166" t="s">
        <v>392</v>
      </c>
      <c r="BJ211" s="166" t="s">
        <v>392</v>
      </c>
      <c r="BK211" s="166" t="s">
        <v>392</v>
      </c>
      <c r="BL211" s="166" t="s">
        <v>392</v>
      </c>
      <c r="BM211" s="166" t="s">
        <v>392</v>
      </c>
      <c r="BN211" s="166" t="s">
        <v>392</v>
      </c>
      <c r="BO211" s="166" t="s">
        <v>392</v>
      </c>
      <c r="BP211" s="166" t="s">
        <v>392</v>
      </c>
      <c r="BQ211" s="166" t="s">
        <v>392</v>
      </c>
      <c r="BR211" s="166" t="s">
        <v>392</v>
      </c>
      <c r="BS211" s="166" t="s">
        <v>392</v>
      </c>
      <c r="BT211" s="166" t="s">
        <v>392</v>
      </c>
      <c r="BU211" s="166" t="s">
        <v>392</v>
      </c>
      <c r="BV211" s="166">
        <v>3.81</v>
      </c>
      <c r="BW211" s="166">
        <v>12.8</v>
      </c>
      <c r="BX211" s="177">
        <v>64.400000000000006</v>
      </c>
      <c r="BY211" s="177">
        <v>77.2</v>
      </c>
      <c r="BZ211" s="166" t="s">
        <v>797</v>
      </c>
      <c r="CA211" s="166" t="s">
        <v>797</v>
      </c>
      <c r="CB211" s="166">
        <v>313</v>
      </c>
      <c r="CC211" s="177">
        <v>39900</v>
      </c>
      <c r="CD211" s="166">
        <v>373</v>
      </c>
      <c r="CE211" s="177">
        <v>375</v>
      </c>
      <c r="CF211" s="166" t="s">
        <v>392</v>
      </c>
      <c r="CG211" s="166" t="s">
        <v>392</v>
      </c>
      <c r="CH211" s="166" t="s">
        <v>392</v>
      </c>
      <c r="CI211" s="166">
        <v>325</v>
      </c>
      <c r="CJ211" s="177">
        <v>324</v>
      </c>
      <c r="CK211" s="169" t="s">
        <v>392</v>
      </c>
      <c r="CL211" s="166" t="s">
        <v>392</v>
      </c>
      <c r="CM211" s="166" t="s">
        <v>392</v>
      </c>
      <c r="CN211" s="168">
        <v>30</v>
      </c>
      <c r="CO211" s="177">
        <v>30.2</v>
      </c>
      <c r="CP211" s="177">
        <v>15.9</v>
      </c>
      <c r="CQ211" s="168">
        <v>48.3</v>
      </c>
      <c r="CR211" s="168">
        <v>47.6</v>
      </c>
      <c r="CS211" s="166" t="s">
        <v>392</v>
      </c>
      <c r="CT211" s="166" t="s">
        <v>392</v>
      </c>
      <c r="CU211" s="166" t="s">
        <v>392</v>
      </c>
      <c r="CV211" s="168">
        <v>63.5</v>
      </c>
      <c r="CW211" s="168">
        <v>71.400000000000006</v>
      </c>
      <c r="CX211" s="178">
        <v>36.5</v>
      </c>
      <c r="CY211" s="166" t="s">
        <v>392</v>
      </c>
      <c r="CZ211" s="166" t="s">
        <v>392</v>
      </c>
      <c r="DA211" s="166" t="s">
        <v>392</v>
      </c>
      <c r="DB211" s="166" t="s">
        <v>392</v>
      </c>
      <c r="DC211" s="166" t="s">
        <v>392</v>
      </c>
      <c r="DD211" s="176">
        <v>3.37</v>
      </c>
      <c r="DE211" s="177" t="s">
        <v>392</v>
      </c>
      <c r="DF211" s="166" t="s">
        <v>392</v>
      </c>
      <c r="DG211" s="170">
        <v>8.23</v>
      </c>
      <c r="DH211" s="166" t="s">
        <v>392</v>
      </c>
      <c r="DI211" s="177" t="s">
        <v>392</v>
      </c>
      <c r="DJ211" s="166">
        <v>891</v>
      </c>
      <c r="DK211" s="166">
        <v>5700</v>
      </c>
      <c r="DL211" s="166">
        <v>4790</v>
      </c>
      <c r="DM211" s="166">
        <v>150</v>
      </c>
      <c r="DN211" s="166">
        <v>276</v>
      </c>
      <c r="DO211" s="166">
        <v>2610</v>
      </c>
      <c r="DP211" s="166">
        <v>1700</v>
      </c>
      <c r="DQ211" s="168">
        <v>83.3</v>
      </c>
      <c r="DR211" s="166" t="s">
        <v>392</v>
      </c>
      <c r="DS211" s="166" t="s">
        <v>392</v>
      </c>
      <c r="DT211" s="177" t="s">
        <v>392</v>
      </c>
      <c r="DU211" s="166">
        <v>26900</v>
      </c>
      <c r="DV211" s="166">
        <v>7300</v>
      </c>
      <c r="DW211" s="166" t="s">
        <v>392</v>
      </c>
      <c r="DX211" s="166">
        <v>26500</v>
      </c>
      <c r="DY211" s="20">
        <v>104</v>
      </c>
      <c r="DZ211" s="177" t="s">
        <v>392</v>
      </c>
      <c r="EA211" s="180" t="s">
        <v>392</v>
      </c>
      <c r="EB211" s="166">
        <v>1160</v>
      </c>
      <c r="EC211" s="166">
        <v>2830</v>
      </c>
      <c r="ED211" s="166" t="s">
        <v>392</v>
      </c>
      <c r="EE211" s="166" t="s">
        <v>392</v>
      </c>
      <c r="EF211" s="166" t="s">
        <v>392</v>
      </c>
      <c r="EG211" s="166" t="s">
        <v>392</v>
      </c>
      <c r="EH211" s="20" t="s">
        <v>392</v>
      </c>
      <c r="EI211" s="166" t="s">
        <v>392</v>
      </c>
      <c r="EJ211" s="166" t="s">
        <v>392</v>
      </c>
      <c r="EK211" s="166" t="s">
        <v>392</v>
      </c>
      <c r="EL211" s="166" t="s">
        <v>392</v>
      </c>
      <c r="EM211" s="166" t="s">
        <v>392</v>
      </c>
      <c r="EN211" s="166" t="s">
        <v>392</v>
      </c>
      <c r="EO211" s="177" t="s">
        <v>392</v>
      </c>
      <c r="EP211" s="177" t="s">
        <v>392</v>
      </c>
      <c r="EQ211" s="177" t="s">
        <v>392</v>
      </c>
      <c r="ER211" s="177" t="s">
        <v>392</v>
      </c>
      <c r="ES211" s="177" t="s">
        <v>392</v>
      </c>
      <c r="ET211" s="177" t="s">
        <v>392</v>
      </c>
      <c r="EU211" s="177">
        <v>96.8</v>
      </c>
      <c r="EV211" s="177">
        <v>325</v>
      </c>
      <c r="EW211" s="177">
        <v>1640</v>
      </c>
      <c r="EX211" s="177">
        <v>1960</v>
      </c>
    </row>
    <row r="212" spans="1:154" x14ac:dyDescent="0.2">
      <c r="A212" s="166" t="s">
        <v>798</v>
      </c>
      <c r="B212" s="167" t="s">
        <v>204</v>
      </c>
      <c r="C212" s="166">
        <v>190</v>
      </c>
      <c r="D212" s="168">
        <v>56</v>
      </c>
      <c r="E212" s="168">
        <v>14.4</v>
      </c>
      <c r="F212" s="181">
        <v>14.375</v>
      </c>
      <c r="G212" s="166" t="s">
        <v>392</v>
      </c>
      <c r="H212" s="166" t="s">
        <v>392</v>
      </c>
      <c r="I212" s="166" t="s">
        <v>392</v>
      </c>
      <c r="J212" s="168">
        <v>12.7</v>
      </c>
      <c r="K212" s="169">
        <v>12.625</v>
      </c>
      <c r="L212" s="169" t="s">
        <v>392</v>
      </c>
      <c r="M212" s="166" t="s">
        <v>392</v>
      </c>
      <c r="N212" s="166" t="s">
        <v>392</v>
      </c>
      <c r="O212" s="170">
        <v>1.06</v>
      </c>
      <c r="P212" s="169">
        <v>1.0625</v>
      </c>
      <c r="Q212" s="171">
        <v>0.5625</v>
      </c>
      <c r="R212" s="170">
        <v>1.74</v>
      </c>
      <c r="S212" s="172">
        <v>1.75</v>
      </c>
      <c r="T212" s="166" t="s">
        <v>392</v>
      </c>
      <c r="U212" s="166" t="s">
        <v>392</v>
      </c>
      <c r="V212" s="166" t="s">
        <v>392</v>
      </c>
      <c r="W212" s="173">
        <v>2.33</v>
      </c>
      <c r="X212" s="174">
        <v>2.625</v>
      </c>
      <c r="Y212" s="175">
        <v>1.375</v>
      </c>
      <c r="Z212" s="166" t="s">
        <v>392</v>
      </c>
      <c r="AA212" s="166" t="s">
        <v>392</v>
      </c>
      <c r="AB212" s="166" t="s">
        <v>392</v>
      </c>
      <c r="AC212" s="166" t="s">
        <v>392</v>
      </c>
      <c r="AD212" s="166" t="s">
        <v>392</v>
      </c>
      <c r="AE212" s="176">
        <v>3.65</v>
      </c>
      <c r="AF212" s="166" t="s">
        <v>392</v>
      </c>
      <c r="AG212" s="166" t="s">
        <v>392</v>
      </c>
      <c r="AH212" s="170">
        <v>9.16</v>
      </c>
      <c r="AI212" s="166" t="s">
        <v>392</v>
      </c>
      <c r="AJ212" s="166" t="s">
        <v>392</v>
      </c>
      <c r="AK212" s="166">
        <v>1890</v>
      </c>
      <c r="AL212" s="166">
        <v>311</v>
      </c>
      <c r="AM212" s="166">
        <v>263</v>
      </c>
      <c r="AN212" s="170">
        <v>5.82</v>
      </c>
      <c r="AO212" s="166">
        <v>589</v>
      </c>
      <c r="AP212" s="166">
        <v>143</v>
      </c>
      <c r="AQ212" s="168">
        <v>93</v>
      </c>
      <c r="AR212" s="170">
        <v>3.25</v>
      </c>
      <c r="AS212" s="166" t="s">
        <v>392</v>
      </c>
      <c r="AT212" s="166" t="s">
        <v>392</v>
      </c>
      <c r="AU212" s="166" t="s">
        <v>392</v>
      </c>
      <c r="AV212" s="168">
        <v>48.8</v>
      </c>
      <c r="AW212" s="166">
        <v>23600</v>
      </c>
      <c r="AX212" s="166" t="s">
        <v>392</v>
      </c>
      <c r="AY212" s="168">
        <v>40.200000000000003</v>
      </c>
      <c r="AZ212" s="177">
        <v>222</v>
      </c>
      <c r="BA212" s="177" t="s">
        <v>392</v>
      </c>
      <c r="BB212" s="166" t="s">
        <v>392</v>
      </c>
      <c r="BC212" s="168">
        <v>64.099999999999994</v>
      </c>
      <c r="BD212" s="166">
        <v>156</v>
      </c>
      <c r="BE212" s="166" t="s">
        <v>392</v>
      </c>
      <c r="BF212" s="166" t="s">
        <v>392</v>
      </c>
      <c r="BG212" s="166" t="s">
        <v>392</v>
      </c>
      <c r="BH212" s="166" t="s">
        <v>392</v>
      </c>
      <c r="BI212" s="166" t="s">
        <v>392</v>
      </c>
      <c r="BJ212" s="166" t="s">
        <v>392</v>
      </c>
      <c r="BK212" s="166" t="s">
        <v>392</v>
      </c>
      <c r="BL212" s="166" t="s">
        <v>392</v>
      </c>
      <c r="BM212" s="166" t="s">
        <v>392</v>
      </c>
      <c r="BN212" s="166" t="s">
        <v>392</v>
      </c>
      <c r="BO212" s="166" t="s">
        <v>392</v>
      </c>
      <c r="BP212" s="166" t="s">
        <v>392</v>
      </c>
      <c r="BQ212" s="166" t="s">
        <v>392</v>
      </c>
      <c r="BR212" s="166" t="s">
        <v>392</v>
      </c>
      <c r="BS212" s="166" t="s">
        <v>392</v>
      </c>
      <c r="BT212" s="166" t="s">
        <v>392</v>
      </c>
      <c r="BU212" s="166" t="s">
        <v>392</v>
      </c>
      <c r="BV212" s="166">
        <v>3.77</v>
      </c>
      <c r="BW212" s="166">
        <v>12.7</v>
      </c>
      <c r="BX212" s="177">
        <v>63.8</v>
      </c>
      <c r="BY212" s="177">
        <v>76.5</v>
      </c>
      <c r="BZ212" s="166" t="s">
        <v>799</v>
      </c>
      <c r="CA212" s="166" t="s">
        <v>799</v>
      </c>
      <c r="CB212" s="166">
        <v>283</v>
      </c>
      <c r="CC212" s="177">
        <v>36100</v>
      </c>
      <c r="CD212" s="166">
        <v>366</v>
      </c>
      <c r="CE212" s="177">
        <v>365</v>
      </c>
      <c r="CF212" s="166" t="s">
        <v>392</v>
      </c>
      <c r="CG212" s="166" t="s">
        <v>392</v>
      </c>
      <c r="CH212" s="166" t="s">
        <v>392</v>
      </c>
      <c r="CI212" s="166">
        <v>323</v>
      </c>
      <c r="CJ212" s="177">
        <v>321</v>
      </c>
      <c r="CK212" s="169" t="s">
        <v>392</v>
      </c>
      <c r="CL212" s="166" t="s">
        <v>392</v>
      </c>
      <c r="CM212" s="166" t="s">
        <v>392</v>
      </c>
      <c r="CN212" s="168">
        <v>26.9</v>
      </c>
      <c r="CO212" s="168">
        <v>27</v>
      </c>
      <c r="CP212" s="177">
        <v>14.3</v>
      </c>
      <c r="CQ212" s="168">
        <v>44.2</v>
      </c>
      <c r="CR212" s="168">
        <v>44.4</v>
      </c>
      <c r="CS212" s="166" t="s">
        <v>392</v>
      </c>
      <c r="CT212" s="166" t="s">
        <v>392</v>
      </c>
      <c r="CU212" s="166" t="s">
        <v>392</v>
      </c>
      <c r="CV212" s="168">
        <v>59.2</v>
      </c>
      <c r="CW212" s="168">
        <v>66.7</v>
      </c>
      <c r="CX212" s="178">
        <v>34.9</v>
      </c>
      <c r="CY212" s="166" t="s">
        <v>392</v>
      </c>
      <c r="CZ212" s="166" t="s">
        <v>392</v>
      </c>
      <c r="DA212" s="166" t="s">
        <v>392</v>
      </c>
      <c r="DB212" s="166" t="s">
        <v>392</v>
      </c>
      <c r="DC212" s="166" t="s">
        <v>392</v>
      </c>
      <c r="DD212" s="176">
        <v>3.65</v>
      </c>
      <c r="DE212" s="177" t="s">
        <v>392</v>
      </c>
      <c r="DF212" s="166" t="s">
        <v>392</v>
      </c>
      <c r="DG212" s="170">
        <v>9.16</v>
      </c>
      <c r="DH212" s="166" t="s">
        <v>392</v>
      </c>
      <c r="DI212" s="177" t="s">
        <v>392</v>
      </c>
      <c r="DJ212" s="166">
        <v>787</v>
      </c>
      <c r="DK212" s="166">
        <v>5100</v>
      </c>
      <c r="DL212" s="166">
        <v>4310</v>
      </c>
      <c r="DM212" s="166">
        <v>148</v>
      </c>
      <c r="DN212" s="166">
        <v>245</v>
      </c>
      <c r="DO212" s="166">
        <v>2340</v>
      </c>
      <c r="DP212" s="166">
        <v>1520</v>
      </c>
      <c r="DQ212" s="168">
        <v>82.6</v>
      </c>
      <c r="DR212" s="166" t="s">
        <v>392</v>
      </c>
      <c r="DS212" s="166" t="s">
        <v>392</v>
      </c>
      <c r="DT212" s="177" t="s">
        <v>392</v>
      </c>
      <c r="DU212" s="166">
        <v>20300</v>
      </c>
      <c r="DV212" s="166">
        <v>6340</v>
      </c>
      <c r="DW212" s="166" t="s">
        <v>392</v>
      </c>
      <c r="DX212" s="166">
        <v>25900</v>
      </c>
      <c r="DY212" s="20">
        <v>92.4</v>
      </c>
      <c r="DZ212" s="177" t="s">
        <v>392</v>
      </c>
      <c r="EA212" s="180" t="s">
        <v>392</v>
      </c>
      <c r="EB212" s="166">
        <v>1050</v>
      </c>
      <c r="EC212" s="166">
        <v>2560</v>
      </c>
      <c r="ED212" s="166" t="s">
        <v>392</v>
      </c>
      <c r="EE212" s="166" t="s">
        <v>392</v>
      </c>
      <c r="EF212" s="166" t="s">
        <v>392</v>
      </c>
      <c r="EG212" s="166" t="s">
        <v>392</v>
      </c>
      <c r="EH212" s="20" t="s">
        <v>392</v>
      </c>
      <c r="EI212" s="166" t="s">
        <v>392</v>
      </c>
      <c r="EJ212" s="166" t="s">
        <v>392</v>
      </c>
      <c r="EK212" s="166" t="s">
        <v>392</v>
      </c>
      <c r="EL212" s="166" t="s">
        <v>392</v>
      </c>
      <c r="EM212" s="166" t="s">
        <v>392</v>
      </c>
      <c r="EN212" s="166" t="s">
        <v>392</v>
      </c>
      <c r="EO212" s="177" t="s">
        <v>392</v>
      </c>
      <c r="EP212" s="177" t="s">
        <v>392</v>
      </c>
      <c r="EQ212" s="177" t="s">
        <v>392</v>
      </c>
      <c r="ER212" s="177" t="s">
        <v>392</v>
      </c>
      <c r="ES212" s="177" t="s">
        <v>392</v>
      </c>
      <c r="ET212" s="177" t="s">
        <v>392</v>
      </c>
      <c r="EU212" s="177">
        <v>95.8</v>
      </c>
      <c r="EV212" s="177">
        <v>323</v>
      </c>
      <c r="EW212" s="177">
        <v>1620</v>
      </c>
      <c r="EX212" s="177">
        <v>1940</v>
      </c>
    </row>
    <row r="213" spans="1:154" x14ac:dyDescent="0.2">
      <c r="A213" s="166" t="s">
        <v>800</v>
      </c>
      <c r="B213" s="167" t="s">
        <v>204</v>
      </c>
      <c r="C213" s="166">
        <v>170</v>
      </c>
      <c r="D213" s="168">
        <v>50</v>
      </c>
      <c r="E213" s="168">
        <v>14</v>
      </c>
      <c r="F213" s="181">
        <v>14</v>
      </c>
      <c r="G213" s="166" t="s">
        <v>392</v>
      </c>
      <c r="H213" s="166" t="s">
        <v>392</v>
      </c>
      <c r="I213" s="166" t="s">
        <v>392</v>
      </c>
      <c r="J213" s="168">
        <v>12.6</v>
      </c>
      <c r="K213" s="169">
        <v>12.625</v>
      </c>
      <c r="L213" s="169" t="s">
        <v>392</v>
      </c>
      <c r="M213" s="166" t="s">
        <v>392</v>
      </c>
      <c r="N213" s="166" t="s">
        <v>392</v>
      </c>
      <c r="O213" s="179">
        <v>0.96</v>
      </c>
      <c r="P213" s="169">
        <v>0.9375</v>
      </c>
      <c r="Q213" s="171">
        <v>0.5</v>
      </c>
      <c r="R213" s="170">
        <v>1.56</v>
      </c>
      <c r="S213" s="172">
        <v>1.5625</v>
      </c>
      <c r="T213" s="166" t="s">
        <v>392</v>
      </c>
      <c r="U213" s="166" t="s">
        <v>392</v>
      </c>
      <c r="V213" s="166" t="s">
        <v>392</v>
      </c>
      <c r="W213" s="173">
        <v>2.16</v>
      </c>
      <c r="X213" s="174">
        <v>2.4375</v>
      </c>
      <c r="Y213" s="175">
        <v>1.3125</v>
      </c>
      <c r="Z213" s="166" t="s">
        <v>392</v>
      </c>
      <c r="AA213" s="166" t="s">
        <v>392</v>
      </c>
      <c r="AB213" s="166" t="s">
        <v>392</v>
      </c>
      <c r="AC213" s="166" t="s">
        <v>392</v>
      </c>
      <c r="AD213" s="166" t="s">
        <v>392</v>
      </c>
      <c r="AE213" s="176">
        <v>4.03</v>
      </c>
      <c r="AF213" s="166" t="s">
        <v>392</v>
      </c>
      <c r="AG213" s="166" t="s">
        <v>392</v>
      </c>
      <c r="AH213" s="168">
        <v>10.1</v>
      </c>
      <c r="AI213" s="166" t="s">
        <v>392</v>
      </c>
      <c r="AJ213" s="166" t="s">
        <v>392</v>
      </c>
      <c r="AK213" s="166">
        <v>1650</v>
      </c>
      <c r="AL213" s="166">
        <v>275</v>
      </c>
      <c r="AM213" s="166">
        <v>235</v>
      </c>
      <c r="AN213" s="170">
        <v>5.74</v>
      </c>
      <c r="AO213" s="166">
        <v>517</v>
      </c>
      <c r="AP213" s="166">
        <v>126</v>
      </c>
      <c r="AQ213" s="168">
        <v>82.3</v>
      </c>
      <c r="AR213" s="170">
        <v>3.22</v>
      </c>
      <c r="AS213" s="166" t="s">
        <v>392</v>
      </c>
      <c r="AT213" s="166" t="s">
        <v>392</v>
      </c>
      <c r="AU213" s="166" t="s">
        <v>392</v>
      </c>
      <c r="AV213" s="168">
        <v>35.6</v>
      </c>
      <c r="AW213" s="166">
        <v>20100</v>
      </c>
      <c r="AX213" s="166" t="s">
        <v>392</v>
      </c>
      <c r="AY213" s="168">
        <v>39.200000000000003</v>
      </c>
      <c r="AZ213" s="177">
        <v>193</v>
      </c>
      <c r="BA213" s="177" t="s">
        <v>392</v>
      </c>
      <c r="BB213" s="166" t="s">
        <v>392</v>
      </c>
      <c r="BC213" s="168">
        <v>56.5</v>
      </c>
      <c r="BD213" s="166">
        <v>136</v>
      </c>
      <c r="BE213" s="166" t="s">
        <v>392</v>
      </c>
      <c r="BF213" s="166" t="s">
        <v>392</v>
      </c>
      <c r="BG213" s="166" t="s">
        <v>392</v>
      </c>
      <c r="BH213" s="166" t="s">
        <v>392</v>
      </c>
      <c r="BI213" s="166" t="s">
        <v>392</v>
      </c>
      <c r="BJ213" s="166" t="s">
        <v>392</v>
      </c>
      <c r="BK213" s="166" t="s">
        <v>392</v>
      </c>
      <c r="BL213" s="166" t="s">
        <v>392</v>
      </c>
      <c r="BM213" s="166" t="s">
        <v>392</v>
      </c>
      <c r="BN213" s="166" t="s">
        <v>392</v>
      </c>
      <c r="BO213" s="166" t="s">
        <v>392</v>
      </c>
      <c r="BP213" s="166" t="s">
        <v>392</v>
      </c>
      <c r="BQ213" s="166" t="s">
        <v>392</v>
      </c>
      <c r="BR213" s="166" t="s">
        <v>392</v>
      </c>
      <c r="BS213" s="166" t="s">
        <v>392</v>
      </c>
      <c r="BT213" s="166" t="s">
        <v>392</v>
      </c>
      <c r="BU213" s="166" t="s">
        <v>392</v>
      </c>
      <c r="BV213" s="170">
        <v>3.7</v>
      </c>
      <c r="BW213" s="166">
        <v>12.4</v>
      </c>
      <c r="BX213" s="177">
        <v>62.9</v>
      </c>
      <c r="BY213" s="177">
        <v>75.5</v>
      </c>
      <c r="BZ213" s="166" t="s">
        <v>801</v>
      </c>
      <c r="CA213" s="166" t="s">
        <v>801</v>
      </c>
      <c r="CB213" s="166">
        <v>253</v>
      </c>
      <c r="CC213" s="177">
        <v>32300</v>
      </c>
      <c r="CD213" s="166">
        <v>356</v>
      </c>
      <c r="CE213" s="177">
        <v>356</v>
      </c>
      <c r="CF213" s="166" t="s">
        <v>392</v>
      </c>
      <c r="CG213" s="166" t="s">
        <v>392</v>
      </c>
      <c r="CH213" s="166" t="s">
        <v>392</v>
      </c>
      <c r="CI213" s="166">
        <v>320</v>
      </c>
      <c r="CJ213" s="177">
        <v>321</v>
      </c>
      <c r="CK213" s="169" t="s">
        <v>392</v>
      </c>
      <c r="CL213" s="166" t="s">
        <v>392</v>
      </c>
      <c r="CM213" s="166" t="s">
        <v>392</v>
      </c>
      <c r="CN213" s="168">
        <v>24.4</v>
      </c>
      <c r="CO213" s="177">
        <v>23.8</v>
      </c>
      <c r="CP213" s="177">
        <v>12.7</v>
      </c>
      <c r="CQ213" s="168">
        <v>39.6</v>
      </c>
      <c r="CR213" s="168">
        <v>39.700000000000003</v>
      </c>
      <c r="CS213" s="166" t="s">
        <v>392</v>
      </c>
      <c r="CT213" s="166" t="s">
        <v>392</v>
      </c>
      <c r="CU213" s="166" t="s">
        <v>392</v>
      </c>
      <c r="CV213" s="168">
        <v>54.9</v>
      </c>
      <c r="CW213" s="168">
        <v>61.9</v>
      </c>
      <c r="CX213" s="178">
        <v>33.299999999999997</v>
      </c>
      <c r="CY213" s="166" t="s">
        <v>392</v>
      </c>
      <c r="CZ213" s="166" t="s">
        <v>392</v>
      </c>
      <c r="DA213" s="166" t="s">
        <v>392</v>
      </c>
      <c r="DB213" s="166" t="s">
        <v>392</v>
      </c>
      <c r="DC213" s="166" t="s">
        <v>392</v>
      </c>
      <c r="DD213" s="176">
        <v>4.03</v>
      </c>
      <c r="DE213" s="177" t="s">
        <v>392</v>
      </c>
      <c r="DF213" s="166" t="s">
        <v>392</v>
      </c>
      <c r="DG213" s="168">
        <v>10.1</v>
      </c>
      <c r="DH213" s="166" t="s">
        <v>392</v>
      </c>
      <c r="DI213" s="177" t="s">
        <v>392</v>
      </c>
      <c r="DJ213" s="166">
        <v>687</v>
      </c>
      <c r="DK213" s="166">
        <v>4510</v>
      </c>
      <c r="DL213" s="166">
        <v>3850</v>
      </c>
      <c r="DM213" s="166">
        <v>146</v>
      </c>
      <c r="DN213" s="166">
        <v>215</v>
      </c>
      <c r="DO213" s="166">
        <v>2060</v>
      </c>
      <c r="DP213" s="166">
        <v>1350</v>
      </c>
      <c r="DQ213" s="168">
        <v>81.8</v>
      </c>
      <c r="DR213" s="166" t="s">
        <v>392</v>
      </c>
      <c r="DS213" s="166" t="s">
        <v>392</v>
      </c>
      <c r="DT213" s="177" t="s">
        <v>392</v>
      </c>
      <c r="DU213" s="166">
        <v>14800</v>
      </c>
      <c r="DV213" s="166">
        <v>5400</v>
      </c>
      <c r="DW213" s="166" t="s">
        <v>392</v>
      </c>
      <c r="DX213" s="166">
        <v>25300</v>
      </c>
      <c r="DY213" s="20">
        <v>80.3</v>
      </c>
      <c r="DZ213" s="177" t="s">
        <v>392</v>
      </c>
      <c r="EA213" s="180" t="s">
        <v>392</v>
      </c>
      <c r="EB213" s="166">
        <v>926</v>
      </c>
      <c r="EC213" s="166">
        <v>2230</v>
      </c>
      <c r="ED213" s="166" t="s">
        <v>392</v>
      </c>
      <c r="EE213" s="166" t="s">
        <v>392</v>
      </c>
      <c r="EF213" s="166" t="s">
        <v>392</v>
      </c>
      <c r="EG213" s="166" t="s">
        <v>392</v>
      </c>
      <c r="EH213" s="20" t="s">
        <v>392</v>
      </c>
      <c r="EI213" s="166" t="s">
        <v>392</v>
      </c>
      <c r="EJ213" s="166" t="s">
        <v>392</v>
      </c>
      <c r="EK213" s="166" t="s">
        <v>392</v>
      </c>
      <c r="EL213" s="166" t="s">
        <v>392</v>
      </c>
      <c r="EM213" s="166" t="s">
        <v>392</v>
      </c>
      <c r="EN213" s="166" t="s">
        <v>392</v>
      </c>
      <c r="EO213" s="177" t="s">
        <v>392</v>
      </c>
      <c r="EP213" s="177" t="s">
        <v>392</v>
      </c>
      <c r="EQ213" s="177" t="s">
        <v>392</v>
      </c>
      <c r="ER213" s="177" t="s">
        <v>392</v>
      </c>
      <c r="ES213" s="177" t="s">
        <v>392</v>
      </c>
      <c r="ET213" s="177" t="s">
        <v>392</v>
      </c>
      <c r="EU213" s="168">
        <v>94</v>
      </c>
      <c r="EV213" s="177">
        <v>315</v>
      </c>
      <c r="EW213" s="177">
        <v>1600</v>
      </c>
      <c r="EX213" s="177">
        <v>1920</v>
      </c>
    </row>
    <row r="214" spans="1:154" x14ac:dyDescent="0.2">
      <c r="A214" s="166" t="s">
        <v>802</v>
      </c>
      <c r="B214" s="167" t="s">
        <v>204</v>
      </c>
      <c r="C214" s="166">
        <v>152</v>
      </c>
      <c r="D214" s="168">
        <v>44.7</v>
      </c>
      <c r="E214" s="168">
        <v>13.7</v>
      </c>
      <c r="F214" s="181">
        <v>13.75</v>
      </c>
      <c r="G214" s="166" t="s">
        <v>392</v>
      </c>
      <c r="H214" s="166" t="s">
        <v>392</v>
      </c>
      <c r="I214" s="166" t="s">
        <v>392</v>
      </c>
      <c r="J214" s="168">
        <v>12.5</v>
      </c>
      <c r="K214" s="169">
        <v>12.5</v>
      </c>
      <c r="L214" s="169" t="s">
        <v>392</v>
      </c>
      <c r="M214" s="166" t="s">
        <v>392</v>
      </c>
      <c r="N214" s="166" t="s">
        <v>392</v>
      </c>
      <c r="O214" s="179">
        <v>0.87</v>
      </c>
      <c r="P214" s="169">
        <v>0.875</v>
      </c>
      <c r="Q214" s="171">
        <v>0.4375</v>
      </c>
      <c r="R214" s="170">
        <v>1.4</v>
      </c>
      <c r="S214" s="172">
        <v>1.375</v>
      </c>
      <c r="T214" s="166" t="s">
        <v>392</v>
      </c>
      <c r="U214" s="166" t="s">
        <v>392</v>
      </c>
      <c r="V214" s="166" t="s">
        <v>392</v>
      </c>
      <c r="W214" s="173">
        <v>2</v>
      </c>
      <c r="X214" s="174">
        <v>2.3125</v>
      </c>
      <c r="Y214" s="175">
        <v>1.25</v>
      </c>
      <c r="Z214" s="166" t="s">
        <v>392</v>
      </c>
      <c r="AA214" s="166" t="s">
        <v>392</v>
      </c>
      <c r="AB214" s="166" t="s">
        <v>392</v>
      </c>
      <c r="AC214" s="166" t="s">
        <v>392</v>
      </c>
      <c r="AD214" s="166" t="s">
        <v>392</v>
      </c>
      <c r="AE214" s="176">
        <v>4.46</v>
      </c>
      <c r="AF214" s="166" t="s">
        <v>392</v>
      </c>
      <c r="AG214" s="166" t="s">
        <v>392</v>
      </c>
      <c r="AH214" s="168">
        <v>11.2</v>
      </c>
      <c r="AI214" s="166" t="s">
        <v>392</v>
      </c>
      <c r="AJ214" s="166" t="s">
        <v>392</v>
      </c>
      <c r="AK214" s="166">
        <v>1430</v>
      </c>
      <c r="AL214" s="166">
        <v>243</v>
      </c>
      <c r="AM214" s="166">
        <v>209</v>
      </c>
      <c r="AN214" s="170">
        <v>5.66</v>
      </c>
      <c r="AO214" s="166">
        <v>454</v>
      </c>
      <c r="AP214" s="166">
        <v>111</v>
      </c>
      <c r="AQ214" s="168">
        <v>72.8</v>
      </c>
      <c r="AR214" s="170">
        <v>3.19</v>
      </c>
      <c r="AS214" s="166" t="s">
        <v>392</v>
      </c>
      <c r="AT214" s="166" t="s">
        <v>392</v>
      </c>
      <c r="AU214" s="166" t="s">
        <v>392</v>
      </c>
      <c r="AV214" s="168">
        <v>25.8</v>
      </c>
      <c r="AW214" s="166">
        <v>17200</v>
      </c>
      <c r="AX214" s="166" t="s">
        <v>392</v>
      </c>
      <c r="AY214" s="168">
        <v>38.4</v>
      </c>
      <c r="AZ214" s="177">
        <v>168</v>
      </c>
      <c r="BA214" s="177" t="s">
        <v>392</v>
      </c>
      <c r="BB214" s="166" t="s">
        <v>392</v>
      </c>
      <c r="BC214" s="168">
        <v>50.1</v>
      </c>
      <c r="BD214" s="166">
        <v>121</v>
      </c>
      <c r="BE214" s="166" t="s">
        <v>392</v>
      </c>
      <c r="BF214" s="166" t="s">
        <v>392</v>
      </c>
      <c r="BG214" s="166" t="s">
        <v>392</v>
      </c>
      <c r="BH214" s="166" t="s">
        <v>392</v>
      </c>
      <c r="BI214" s="166" t="s">
        <v>392</v>
      </c>
      <c r="BJ214" s="166" t="s">
        <v>392</v>
      </c>
      <c r="BK214" s="166" t="s">
        <v>392</v>
      </c>
      <c r="BL214" s="166" t="s">
        <v>392</v>
      </c>
      <c r="BM214" s="166" t="s">
        <v>392</v>
      </c>
      <c r="BN214" s="166" t="s">
        <v>392</v>
      </c>
      <c r="BO214" s="166" t="s">
        <v>392</v>
      </c>
      <c r="BP214" s="166" t="s">
        <v>392</v>
      </c>
      <c r="BQ214" s="166" t="s">
        <v>392</v>
      </c>
      <c r="BR214" s="166" t="s">
        <v>392</v>
      </c>
      <c r="BS214" s="166" t="s">
        <v>392</v>
      </c>
      <c r="BT214" s="166" t="s">
        <v>392</v>
      </c>
      <c r="BU214" s="166" t="s">
        <v>392</v>
      </c>
      <c r="BV214" s="166">
        <v>3.66</v>
      </c>
      <c r="BW214" s="166">
        <v>12.3</v>
      </c>
      <c r="BX214" s="177">
        <v>62.1</v>
      </c>
      <c r="BY214" s="177">
        <v>74.599999999999994</v>
      </c>
      <c r="BZ214" s="166" t="s">
        <v>803</v>
      </c>
      <c r="CA214" s="166" t="s">
        <v>803</v>
      </c>
      <c r="CB214" s="166">
        <v>226</v>
      </c>
      <c r="CC214" s="177">
        <v>28800</v>
      </c>
      <c r="CD214" s="166">
        <v>348</v>
      </c>
      <c r="CE214" s="177">
        <v>349</v>
      </c>
      <c r="CF214" s="166" t="s">
        <v>392</v>
      </c>
      <c r="CG214" s="166" t="s">
        <v>392</v>
      </c>
      <c r="CH214" s="166" t="s">
        <v>392</v>
      </c>
      <c r="CI214" s="166">
        <v>318</v>
      </c>
      <c r="CJ214" s="177">
        <v>318</v>
      </c>
      <c r="CK214" s="169" t="s">
        <v>392</v>
      </c>
      <c r="CL214" s="166" t="s">
        <v>392</v>
      </c>
      <c r="CM214" s="166" t="s">
        <v>392</v>
      </c>
      <c r="CN214" s="168">
        <v>22.1</v>
      </c>
      <c r="CO214" s="177">
        <v>22.2</v>
      </c>
      <c r="CP214" s="177">
        <v>11.1</v>
      </c>
      <c r="CQ214" s="168">
        <v>35.6</v>
      </c>
      <c r="CR214" s="168">
        <v>34.9</v>
      </c>
      <c r="CS214" s="166" t="s">
        <v>392</v>
      </c>
      <c r="CT214" s="166" t="s">
        <v>392</v>
      </c>
      <c r="CU214" s="166" t="s">
        <v>392</v>
      </c>
      <c r="CV214" s="168">
        <v>50.8</v>
      </c>
      <c r="CW214" s="168">
        <v>58.7</v>
      </c>
      <c r="CX214" s="178">
        <v>31.8</v>
      </c>
      <c r="CY214" s="166" t="s">
        <v>392</v>
      </c>
      <c r="CZ214" s="166" t="s">
        <v>392</v>
      </c>
      <c r="DA214" s="166" t="s">
        <v>392</v>
      </c>
      <c r="DB214" s="166" t="s">
        <v>392</v>
      </c>
      <c r="DC214" s="166" t="s">
        <v>392</v>
      </c>
      <c r="DD214" s="176">
        <v>4.46</v>
      </c>
      <c r="DE214" s="177" t="s">
        <v>392</v>
      </c>
      <c r="DF214" s="166" t="s">
        <v>392</v>
      </c>
      <c r="DG214" s="168">
        <v>11.2</v>
      </c>
      <c r="DH214" s="166" t="s">
        <v>392</v>
      </c>
      <c r="DI214" s="177" t="s">
        <v>392</v>
      </c>
      <c r="DJ214" s="166">
        <v>595</v>
      </c>
      <c r="DK214" s="166">
        <v>3980</v>
      </c>
      <c r="DL214" s="166">
        <v>3420</v>
      </c>
      <c r="DM214" s="166">
        <v>144</v>
      </c>
      <c r="DN214" s="166">
        <v>189</v>
      </c>
      <c r="DO214" s="166">
        <v>1820</v>
      </c>
      <c r="DP214" s="166">
        <v>1190</v>
      </c>
      <c r="DQ214" s="168">
        <v>81</v>
      </c>
      <c r="DR214" s="166" t="s">
        <v>392</v>
      </c>
      <c r="DS214" s="166" t="s">
        <v>392</v>
      </c>
      <c r="DT214" s="177" t="s">
        <v>392</v>
      </c>
      <c r="DU214" s="166">
        <v>10700</v>
      </c>
      <c r="DV214" s="166">
        <v>4620</v>
      </c>
      <c r="DW214" s="166" t="s">
        <v>392</v>
      </c>
      <c r="DX214" s="166">
        <v>24800</v>
      </c>
      <c r="DY214" s="20">
        <v>69.900000000000006</v>
      </c>
      <c r="DZ214" s="177" t="s">
        <v>392</v>
      </c>
      <c r="EA214" s="180" t="s">
        <v>392</v>
      </c>
      <c r="EB214" s="166">
        <v>821</v>
      </c>
      <c r="EC214" s="166">
        <v>1980</v>
      </c>
      <c r="ED214" s="166" t="s">
        <v>392</v>
      </c>
      <c r="EE214" s="166" t="s">
        <v>392</v>
      </c>
      <c r="EF214" s="166" t="s">
        <v>392</v>
      </c>
      <c r="EG214" s="166" t="s">
        <v>392</v>
      </c>
      <c r="EH214" s="20" t="s">
        <v>392</v>
      </c>
      <c r="EI214" s="166" t="s">
        <v>392</v>
      </c>
      <c r="EJ214" s="166" t="s">
        <v>392</v>
      </c>
      <c r="EK214" s="166" t="s">
        <v>392</v>
      </c>
      <c r="EL214" s="166" t="s">
        <v>392</v>
      </c>
      <c r="EM214" s="166" t="s">
        <v>392</v>
      </c>
      <c r="EN214" s="166" t="s">
        <v>392</v>
      </c>
      <c r="EO214" s="177" t="s">
        <v>392</v>
      </c>
      <c r="EP214" s="177" t="s">
        <v>392</v>
      </c>
      <c r="EQ214" s="177" t="s">
        <v>392</v>
      </c>
      <c r="ER214" s="177" t="s">
        <v>392</v>
      </c>
      <c r="ES214" s="177" t="s">
        <v>392</v>
      </c>
      <c r="ET214" s="177" t="s">
        <v>392</v>
      </c>
      <c r="EU214" s="168">
        <v>93</v>
      </c>
      <c r="EV214" s="177">
        <v>312</v>
      </c>
      <c r="EW214" s="177">
        <v>1580</v>
      </c>
      <c r="EX214" s="177">
        <v>1890</v>
      </c>
    </row>
    <row r="215" spans="1:154" x14ac:dyDescent="0.2">
      <c r="A215" s="166" t="s">
        <v>804</v>
      </c>
      <c r="B215" s="167" t="s">
        <v>204</v>
      </c>
      <c r="C215" s="166">
        <v>136</v>
      </c>
      <c r="D215" s="168">
        <v>39.9</v>
      </c>
      <c r="E215" s="168">
        <v>13.4</v>
      </c>
      <c r="F215" s="181">
        <v>13.375</v>
      </c>
      <c r="G215" s="166" t="s">
        <v>392</v>
      </c>
      <c r="H215" s="166" t="s">
        <v>392</v>
      </c>
      <c r="I215" s="166" t="s">
        <v>392</v>
      </c>
      <c r="J215" s="168">
        <v>12.4</v>
      </c>
      <c r="K215" s="169">
        <v>12.375</v>
      </c>
      <c r="L215" s="169" t="s">
        <v>392</v>
      </c>
      <c r="M215" s="166" t="s">
        <v>392</v>
      </c>
      <c r="N215" s="166" t="s">
        <v>392</v>
      </c>
      <c r="O215" s="179">
        <v>0.79</v>
      </c>
      <c r="P215" s="169">
        <v>0.8125</v>
      </c>
      <c r="Q215" s="171">
        <v>0.4375</v>
      </c>
      <c r="R215" s="170">
        <v>1.25</v>
      </c>
      <c r="S215" s="172">
        <v>1.25</v>
      </c>
      <c r="T215" s="166" t="s">
        <v>392</v>
      </c>
      <c r="U215" s="166" t="s">
        <v>392</v>
      </c>
      <c r="V215" s="166" t="s">
        <v>392</v>
      </c>
      <c r="W215" s="173">
        <v>1.85</v>
      </c>
      <c r="X215" s="174">
        <v>2.125</v>
      </c>
      <c r="Y215" s="175">
        <v>1.25</v>
      </c>
      <c r="Z215" s="166" t="s">
        <v>392</v>
      </c>
      <c r="AA215" s="166" t="s">
        <v>392</v>
      </c>
      <c r="AB215" s="166" t="s">
        <v>392</v>
      </c>
      <c r="AC215" s="166" t="s">
        <v>392</v>
      </c>
      <c r="AD215" s="166" t="s">
        <v>392</v>
      </c>
      <c r="AE215" s="176">
        <v>4.96</v>
      </c>
      <c r="AF215" s="166" t="s">
        <v>392</v>
      </c>
      <c r="AG215" s="166" t="s">
        <v>392</v>
      </c>
      <c r="AH215" s="168">
        <v>12.3</v>
      </c>
      <c r="AI215" s="166" t="s">
        <v>392</v>
      </c>
      <c r="AJ215" s="166" t="s">
        <v>392</v>
      </c>
      <c r="AK215" s="166">
        <v>1240</v>
      </c>
      <c r="AL215" s="166">
        <v>214</v>
      </c>
      <c r="AM215" s="166">
        <v>186</v>
      </c>
      <c r="AN215" s="170">
        <v>5.58</v>
      </c>
      <c r="AO215" s="166">
        <v>398</v>
      </c>
      <c r="AP215" s="168">
        <v>98</v>
      </c>
      <c r="AQ215" s="168">
        <v>64.2</v>
      </c>
      <c r="AR215" s="170">
        <v>3.16</v>
      </c>
      <c r="AS215" s="166" t="s">
        <v>392</v>
      </c>
      <c r="AT215" s="166" t="s">
        <v>392</v>
      </c>
      <c r="AU215" s="166" t="s">
        <v>392</v>
      </c>
      <c r="AV215" s="168">
        <v>18.5</v>
      </c>
      <c r="AW215" s="166">
        <v>14700</v>
      </c>
      <c r="AX215" s="166" t="s">
        <v>392</v>
      </c>
      <c r="AY215" s="168">
        <v>37.700000000000003</v>
      </c>
      <c r="AZ215" s="177">
        <v>146</v>
      </c>
      <c r="BA215" s="177" t="s">
        <v>392</v>
      </c>
      <c r="BB215" s="166" t="s">
        <v>392</v>
      </c>
      <c r="BC215" s="168">
        <v>44.1</v>
      </c>
      <c r="BD215" s="166">
        <v>106</v>
      </c>
      <c r="BE215" s="166" t="s">
        <v>392</v>
      </c>
      <c r="BF215" s="166" t="s">
        <v>392</v>
      </c>
      <c r="BG215" s="166" t="s">
        <v>392</v>
      </c>
      <c r="BH215" s="166" t="s">
        <v>392</v>
      </c>
      <c r="BI215" s="166" t="s">
        <v>392</v>
      </c>
      <c r="BJ215" s="166" t="s">
        <v>392</v>
      </c>
      <c r="BK215" s="166" t="s">
        <v>392</v>
      </c>
      <c r="BL215" s="166" t="s">
        <v>392</v>
      </c>
      <c r="BM215" s="166" t="s">
        <v>392</v>
      </c>
      <c r="BN215" s="166" t="s">
        <v>392</v>
      </c>
      <c r="BO215" s="166" t="s">
        <v>392</v>
      </c>
      <c r="BP215" s="166" t="s">
        <v>392</v>
      </c>
      <c r="BQ215" s="166" t="s">
        <v>392</v>
      </c>
      <c r="BR215" s="166" t="s">
        <v>392</v>
      </c>
      <c r="BS215" s="166" t="s">
        <v>392</v>
      </c>
      <c r="BT215" s="166" t="s">
        <v>392</v>
      </c>
      <c r="BU215" s="166" t="s">
        <v>392</v>
      </c>
      <c r="BV215" s="166">
        <v>3.61</v>
      </c>
      <c r="BW215" s="166">
        <v>12.2</v>
      </c>
      <c r="BX215" s="177">
        <v>61.4</v>
      </c>
      <c r="BY215" s="177">
        <v>73.8</v>
      </c>
      <c r="BZ215" s="166" t="s">
        <v>805</v>
      </c>
      <c r="CA215" s="166" t="s">
        <v>805</v>
      </c>
      <c r="CB215" s="166">
        <v>202</v>
      </c>
      <c r="CC215" s="177">
        <v>25700</v>
      </c>
      <c r="CD215" s="166">
        <v>340</v>
      </c>
      <c r="CE215" s="177">
        <v>340</v>
      </c>
      <c r="CF215" s="166" t="s">
        <v>392</v>
      </c>
      <c r="CG215" s="166" t="s">
        <v>392</v>
      </c>
      <c r="CH215" s="166" t="s">
        <v>392</v>
      </c>
      <c r="CI215" s="166">
        <v>315</v>
      </c>
      <c r="CJ215" s="177">
        <v>314</v>
      </c>
      <c r="CK215" s="169" t="s">
        <v>392</v>
      </c>
      <c r="CL215" s="166" t="s">
        <v>392</v>
      </c>
      <c r="CM215" s="166" t="s">
        <v>392</v>
      </c>
      <c r="CN215" s="168">
        <v>20.100000000000001</v>
      </c>
      <c r="CO215" s="177">
        <v>20.6</v>
      </c>
      <c r="CP215" s="177">
        <v>11.1</v>
      </c>
      <c r="CQ215" s="168">
        <v>31.8</v>
      </c>
      <c r="CR215" s="168">
        <v>31.8</v>
      </c>
      <c r="CS215" s="166" t="s">
        <v>392</v>
      </c>
      <c r="CT215" s="166" t="s">
        <v>392</v>
      </c>
      <c r="CU215" s="166" t="s">
        <v>392</v>
      </c>
      <c r="CV215" s="168">
        <v>47</v>
      </c>
      <c r="CW215" s="168">
        <v>54</v>
      </c>
      <c r="CX215" s="178">
        <v>31.8</v>
      </c>
      <c r="CY215" s="166" t="s">
        <v>392</v>
      </c>
      <c r="CZ215" s="166" t="s">
        <v>392</v>
      </c>
      <c r="DA215" s="166" t="s">
        <v>392</v>
      </c>
      <c r="DB215" s="166" t="s">
        <v>392</v>
      </c>
      <c r="DC215" s="166" t="s">
        <v>392</v>
      </c>
      <c r="DD215" s="176">
        <v>4.96</v>
      </c>
      <c r="DE215" s="177" t="s">
        <v>392</v>
      </c>
      <c r="DF215" s="166" t="s">
        <v>392</v>
      </c>
      <c r="DG215" s="168">
        <v>12.3</v>
      </c>
      <c r="DH215" s="166" t="s">
        <v>392</v>
      </c>
      <c r="DI215" s="177" t="s">
        <v>392</v>
      </c>
      <c r="DJ215" s="166">
        <v>516</v>
      </c>
      <c r="DK215" s="166">
        <v>3510</v>
      </c>
      <c r="DL215" s="166">
        <v>3050</v>
      </c>
      <c r="DM215" s="166">
        <v>142</v>
      </c>
      <c r="DN215" s="166">
        <v>166</v>
      </c>
      <c r="DO215" s="166">
        <v>1610</v>
      </c>
      <c r="DP215" s="166">
        <v>1050</v>
      </c>
      <c r="DQ215" s="168">
        <v>80.3</v>
      </c>
      <c r="DR215" s="166" t="s">
        <v>392</v>
      </c>
      <c r="DS215" s="166" t="s">
        <v>392</v>
      </c>
      <c r="DT215" s="177" t="s">
        <v>392</v>
      </c>
      <c r="DU215" s="166">
        <v>7700</v>
      </c>
      <c r="DV215" s="166">
        <v>3950</v>
      </c>
      <c r="DW215" s="166" t="s">
        <v>392</v>
      </c>
      <c r="DX215" s="166">
        <v>24300</v>
      </c>
      <c r="DY215" s="20">
        <v>60.8</v>
      </c>
      <c r="DZ215" s="177" t="s">
        <v>392</v>
      </c>
      <c r="EA215" s="180" t="s">
        <v>392</v>
      </c>
      <c r="EB215" s="166">
        <v>723</v>
      </c>
      <c r="EC215" s="166">
        <v>1740</v>
      </c>
      <c r="ED215" s="166" t="s">
        <v>392</v>
      </c>
      <c r="EE215" s="166" t="s">
        <v>392</v>
      </c>
      <c r="EF215" s="166" t="s">
        <v>392</v>
      </c>
      <c r="EG215" s="166" t="s">
        <v>392</v>
      </c>
      <c r="EH215" s="20" t="s">
        <v>392</v>
      </c>
      <c r="EI215" s="166" t="s">
        <v>392</v>
      </c>
      <c r="EJ215" s="166" t="s">
        <v>392</v>
      </c>
      <c r="EK215" s="166" t="s">
        <v>392</v>
      </c>
      <c r="EL215" s="166" t="s">
        <v>392</v>
      </c>
      <c r="EM215" s="166" t="s">
        <v>392</v>
      </c>
      <c r="EN215" s="166" t="s">
        <v>392</v>
      </c>
      <c r="EO215" s="177" t="s">
        <v>392</v>
      </c>
      <c r="EP215" s="177" t="s">
        <v>392</v>
      </c>
      <c r="EQ215" s="177" t="s">
        <v>392</v>
      </c>
      <c r="ER215" s="177" t="s">
        <v>392</v>
      </c>
      <c r="ES215" s="177" t="s">
        <v>392</v>
      </c>
      <c r="ET215" s="177" t="s">
        <v>392</v>
      </c>
      <c r="EU215" s="177">
        <v>91.7</v>
      </c>
      <c r="EV215" s="177">
        <v>310</v>
      </c>
      <c r="EW215" s="177">
        <v>1560</v>
      </c>
      <c r="EX215" s="177">
        <v>1870</v>
      </c>
    </row>
    <row r="216" spans="1:154" x14ac:dyDescent="0.2">
      <c r="A216" s="166" t="s">
        <v>806</v>
      </c>
      <c r="B216" s="167" t="s">
        <v>204</v>
      </c>
      <c r="C216" s="166">
        <v>120</v>
      </c>
      <c r="D216" s="168">
        <v>35.200000000000003</v>
      </c>
      <c r="E216" s="168">
        <v>13.1</v>
      </c>
      <c r="F216" s="181">
        <v>13.125</v>
      </c>
      <c r="G216" s="166" t="s">
        <v>392</v>
      </c>
      <c r="H216" s="166" t="s">
        <v>392</v>
      </c>
      <c r="I216" s="166" t="s">
        <v>392</v>
      </c>
      <c r="J216" s="168">
        <v>12.3</v>
      </c>
      <c r="K216" s="169">
        <v>12.375</v>
      </c>
      <c r="L216" s="169" t="s">
        <v>392</v>
      </c>
      <c r="M216" s="166" t="s">
        <v>392</v>
      </c>
      <c r="N216" s="166" t="s">
        <v>392</v>
      </c>
      <c r="O216" s="179">
        <v>0.71</v>
      </c>
      <c r="P216" s="169">
        <v>0.6875</v>
      </c>
      <c r="Q216" s="171">
        <v>0.375</v>
      </c>
      <c r="R216" s="170">
        <v>1.1100000000000001</v>
      </c>
      <c r="S216" s="172">
        <v>1.125</v>
      </c>
      <c r="T216" s="166" t="s">
        <v>392</v>
      </c>
      <c r="U216" s="166" t="s">
        <v>392</v>
      </c>
      <c r="V216" s="166" t="s">
        <v>392</v>
      </c>
      <c r="W216" s="173">
        <v>1.7</v>
      </c>
      <c r="X216" s="174">
        <v>2</v>
      </c>
      <c r="Y216" s="175">
        <v>1.1875</v>
      </c>
      <c r="Z216" s="166" t="s">
        <v>392</v>
      </c>
      <c r="AA216" s="166" t="s">
        <v>392</v>
      </c>
      <c r="AB216" s="166" t="s">
        <v>392</v>
      </c>
      <c r="AC216" s="166" t="s">
        <v>392</v>
      </c>
      <c r="AD216" s="166" t="s">
        <v>392</v>
      </c>
      <c r="AE216" s="176">
        <v>5.57</v>
      </c>
      <c r="AF216" s="166" t="s">
        <v>392</v>
      </c>
      <c r="AG216" s="166" t="s">
        <v>392</v>
      </c>
      <c r="AH216" s="168">
        <v>13.7</v>
      </c>
      <c r="AI216" s="166" t="s">
        <v>392</v>
      </c>
      <c r="AJ216" s="166" t="s">
        <v>392</v>
      </c>
      <c r="AK216" s="166">
        <v>1070</v>
      </c>
      <c r="AL216" s="166">
        <v>186</v>
      </c>
      <c r="AM216" s="166">
        <v>163</v>
      </c>
      <c r="AN216" s="170">
        <v>5.51</v>
      </c>
      <c r="AO216" s="166">
        <v>345</v>
      </c>
      <c r="AP216" s="168">
        <v>85.4</v>
      </c>
      <c r="AQ216" s="168">
        <v>56</v>
      </c>
      <c r="AR216" s="170">
        <v>3.13</v>
      </c>
      <c r="AS216" s="166" t="s">
        <v>392</v>
      </c>
      <c r="AT216" s="166" t="s">
        <v>392</v>
      </c>
      <c r="AU216" s="166" t="s">
        <v>392</v>
      </c>
      <c r="AV216" s="168">
        <v>12.9</v>
      </c>
      <c r="AW216" s="166">
        <v>12400</v>
      </c>
      <c r="AX216" s="166" t="s">
        <v>392</v>
      </c>
      <c r="AY216" s="168">
        <v>36.9</v>
      </c>
      <c r="AZ216" s="177">
        <v>126</v>
      </c>
      <c r="BA216" s="177" t="s">
        <v>392</v>
      </c>
      <c r="BB216" s="166" t="s">
        <v>392</v>
      </c>
      <c r="BC216" s="168">
        <v>38.6</v>
      </c>
      <c r="BD216" s="168">
        <v>92.4</v>
      </c>
      <c r="BE216" s="166" t="s">
        <v>392</v>
      </c>
      <c r="BF216" s="166" t="s">
        <v>392</v>
      </c>
      <c r="BG216" s="166" t="s">
        <v>392</v>
      </c>
      <c r="BH216" s="166" t="s">
        <v>392</v>
      </c>
      <c r="BI216" s="166" t="s">
        <v>392</v>
      </c>
      <c r="BJ216" s="166" t="s">
        <v>392</v>
      </c>
      <c r="BK216" s="166" t="s">
        <v>392</v>
      </c>
      <c r="BL216" s="166" t="s">
        <v>392</v>
      </c>
      <c r="BM216" s="166" t="s">
        <v>392</v>
      </c>
      <c r="BN216" s="166" t="s">
        <v>392</v>
      </c>
      <c r="BO216" s="166" t="s">
        <v>392</v>
      </c>
      <c r="BP216" s="166" t="s">
        <v>392</v>
      </c>
      <c r="BQ216" s="166" t="s">
        <v>392</v>
      </c>
      <c r="BR216" s="166" t="s">
        <v>392</v>
      </c>
      <c r="BS216" s="166" t="s">
        <v>392</v>
      </c>
      <c r="BT216" s="166" t="s">
        <v>392</v>
      </c>
      <c r="BU216" s="166" t="s">
        <v>392</v>
      </c>
      <c r="BV216" s="166">
        <v>3.56</v>
      </c>
      <c r="BW216" s="168">
        <v>12</v>
      </c>
      <c r="BX216" s="177">
        <v>60.7</v>
      </c>
      <c r="BY216" s="168">
        <v>73</v>
      </c>
      <c r="BZ216" s="166" t="s">
        <v>807</v>
      </c>
      <c r="CA216" s="166" t="s">
        <v>807</v>
      </c>
      <c r="CB216" s="166">
        <v>179</v>
      </c>
      <c r="CC216" s="177">
        <v>22700</v>
      </c>
      <c r="CD216" s="166">
        <v>333</v>
      </c>
      <c r="CE216" s="177">
        <v>333</v>
      </c>
      <c r="CF216" s="166" t="s">
        <v>392</v>
      </c>
      <c r="CG216" s="166" t="s">
        <v>392</v>
      </c>
      <c r="CH216" s="166" t="s">
        <v>392</v>
      </c>
      <c r="CI216" s="166">
        <v>312</v>
      </c>
      <c r="CJ216" s="177">
        <v>314</v>
      </c>
      <c r="CK216" s="169" t="s">
        <v>392</v>
      </c>
      <c r="CL216" s="166" t="s">
        <v>392</v>
      </c>
      <c r="CM216" s="166" t="s">
        <v>392</v>
      </c>
      <c r="CN216" s="168">
        <v>18</v>
      </c>
      <c r="CO216" s="177">
        <v>17.5</v>
      </c>
      <c r="CP216" s="177">
        <v>9.52</v>
      </c>
      <c r="CQ216" s="168">
        <v>28.2</v>
      </c>
      <c r="CR216" s="168">
        <v>28.6</v>
      </c>
      <c r="CS216" s="166" t="s">
        <v>392</v>
      </c>
      <c r="CT216" s="166" t="s">
        <v>392</v>
      </c>
      <c r="CU216" s="166" t="s">
        <v>392</v>
      </c>
      <c r="CV216" s="168">
        <v>43.2</v>
      </c>
      <c r="CW216" s="168">
        <v>50.8</v>
      </c>
      <c r="CX216" s="178">
        <v>30.2</v>
      </c>
      <c r="CY216" s="166" t="s">
        <v>392</v>
      </c>
      <c r="CZ216" s="166" t="s">
        <v>392</v>
      </c>
      <c r="DA216" s="166" t="s">
        <v>392</v>
      </c>
      <c r="DB216" s="166" t="s">
        <v>392</v>
      </c>
      <c r="DC216" s="166" t="s">
        <v>392</v>
      </c>
      <c r="DD216" s="176">
        <v>5.57</v>
      </c>
      <c r="DE216" s="177" t="s">
        <v>392</v>
      </c>
      <c r="DF216" s="166" t="s">
        <v>392</v>
      </c>
      <c r="DG216" s="168">
        <v>13.7</v>
      </c>
      <c r="DH216" s="166" t="s">
        <v>392</v>
      </c>
      <c r="DI216" s="177" t="s">
        <v>392</v>
      </c>
      <c r="DJ216" s="166">
        <v>445</v>
      </c>
      <c r="DK216" s="166">
        <v>3050</v>
      </c>
      <c r="DL216" s="166">
        <v>2670</v>
      </c>
      <c r="DM216" s="166">
        <v>140</v>
      </c>
      <c r="DN216" s="166">
        <v>144</v>
      </c>
      <c r="DO216" s="166">
        <v>1400</v>
      </c>
      <c r="DP216" s="166">
        <v>918</v>
      </c>
      <c r="DQ216" s="168">
        <v>79.5</v>
      </c>
      <c r="DR216" s="166" t="s">
        <v>392</v>
      </c>
      <c r="DS216" s="166" t="s">
        <v>392</v>
      </c>
      <c r="DT216" s="177" t="s">
        <v>392</v>
      </c>
      <c r="DU216" s="166">
        <v>5370</v>
      </c>
      <c r="DV216" s="166">
        <v>3330</v>
      </c>
      <c r="DW216" s="166" t="s">
        <v>392</v>
      </c>
      <c r="DX216" s="166">
        <v>23800</v>
      </c>
      <c r="DY216" s="20">
        <v>52.4</v>
      </c>
      <c r="DZ216" s="177" t="s">
        <v>392</v>
      </c>
      <c r="EA216" s="180" t="s">
        <v>392</v>
      </c>
      <c r="EB216" s="166">
        <v>633</v>
      </c>
      <c r="EC216" s="166">
        <v>1510</v>
      </c>
      <c r="ED216" s="166" t="s">
        <v>392</v>
      </c>
      <c r="EE216" s="166" t="s">
        <v>392</v>
      </c>
      <c r="EF216" s="166" t="s">
        <v>392</v>
      </c>
      <c r="EG216" s="166" t="s">
        <v>392</v>
      </c>
      <c r="EH216" s="20" t="s">
        <v>392</v>
      </c>
      <c r="EI216" s="166" t="s">
        <v>392</v>
      </c>
      <c r="EJ216" s="166" t="s">
        <v>392</v>
      </c>
      <c r="EK216" s="166" t="s">
        <v>392</v>
      </c>
      <c r="EL216" s="166" t="s">
        <v>392</v>
      </c>
      <c r="EM216" s="166" t="s">
        <v>392</v>
      </c>
      <c r="EN216" s="166" t="s">
        <v>392</v>
      </c>
      <c r="EO216" s="177" t="s">
        <v>392</v>
      </c>
      <c r="EP216" s="177" t="s">
        <v>392</v>
      </c>
      <c r="EQ216" s="177" t="s">
        <v>392</v>
      </c>
      <c r="ER216" s="177" t="s">
        <v>392</v>
      </c>
      <c r="ES216" s="177" t="s">
        <v>392</v>
      </c>
      <c r="ET216" s="177" t="s">
        <v>392</v>
      </c>
      <c r="EU216" s="177">
        <v>90.4</v>
      </c>
      <c r="EV216" s="177">
        <v>305</v>
      </c>
      <c r="EW216" s="177">
        <v>1540</v>
      </c>
      <c r="EX216" s="177">
        <v>1850</v>
      </c>
    </row>
    <row r="217" spans="1:154" x14ac:dyDescent="0.2">
      <c r="A217" s="166" t="s">
        <v>808</v>
      </c>
      <c r="B217" s="167" t="s">
        <v>204</v>
      </c>
      <c r="C217" s="166">
        <v>106</v>
      </c>
      <c r="D217" s="168">
        <v>31.2</v>
      </c>
      <c r="E217" s="168">
        <v>12.9</v>
      </c>
      <c r="F217" s="181">
        <v>12.875</v>
      </c>
      <c r="G217" s="166" t="s">
        <v>392</v>
      </c>
      <c r="H217" s="166" t="s">
        <v>392</v>
      </c>
      <c r="I217" s="166" t="s">
        <v>392</v>
      </c>
      <c r="J217" s="168">
        <v>12.2</v>
      </c>
      <c r="K217" s="169">
        <v>12.25</v>
      </c>
      <c r="L217" s="169" t="s">
        <v>392</v>
      </c>
      <c r="M217" s="166" t="s">
        <v>392</v>
      </c>
      <c r="N217" s="166" t="s">
        <v>392</v>
      </c>
      <c r="O217" s="179">
        <v>0.61</v>
      </c>
      <c r="P217" s="169">
        <v>0.625</v>
      </c>
      <c r="Q217" s="171">
        <v>0.3125</v>
      </c>
      <c r="R217" s="179">
        <v>0.99</v>
      </c>
      <c r="S217" s="172">
        <v>1</v>
      </c>
      <c r="T217" s="166" t="s">
        <v>392</v>
      </c>
      <c r="U217" s="166" t="s">
        <v>392</v>
      </c>
      <c r="V217" s="166" t="s">
        <v>392</v>
      </c>
      <c r="W217" s="173">
        <v>1.59</v>
      </c>
      <c r="X217" s="174">
        <v>1.875</v>
      </c>
      <c r="Y217" s="175">
        <v>1.125</v>
      </c>
      <c r="Z217" s="166" t="s">
        <v>392</v>
      </c>
      <c r="AA217" s="166" t="s">
        <v>392</v>
      </c>
      <c r="AB217" s="166" t="s">
        <v>392</v>
      </c>
      <c r="AC217" s="166" t="s">
        <v>392</v>
      </c>
      <c r="AD217" s="166" t="s">
        <v>392</v>
      </c>
      <c r="AE217" s="176">
        <v>6.17</v>
      </c>
      <c r="AF217" s="166" t="s">
        <v>392</v>
      </c>
      <c r="AG217" s="166" t="s">
        <v>392</v>
      </c>
      <c r="AH217" s="168">
        <v>15.9</v>
      </c>
      <c r="AI217" s="166" t="s">
        <v>392</v>
      </c>
      <c r="AJ217" s="166" t="s">
        <v>392</v>
      </c>
      <c r="AK217" s="166">
        <v>933</v>
      </c>
      <c r="AL217" s="166">
        <v>164</v>
      </c>
      <c r="AM217" s="166">
        <v>145</v>
      </c>
      <c r="AN217" s="170">
        <v>5.47</v>
      </c>
      <c r="AO217" s="166">
        <v>301</v>
      </c>
      <c r="AP217" s="168">
        <v>75.099999999999994</v>
      </c>
      <c r="AQ217" s="168">
        <v>49.3</v>
      </c>
      <c r="AR217" s="170">
        <v>3.11</v>
      </c>
      <c r="AS217" s="166" t="s">
        <v>392</v>
      </c>
      <c r="AT217" s="166" t="s">
        <v>392</v>
      </c>
      <c r="AU217" s="166" t="s">
        <v>392</v>
      </c>
      <c r="AV217" s="170">
        <v>9.1300000000000008</v>
      </c>
      <c r="AW217" s="166">
        <v>10700</v>
      </c>
      <c r="AX217" s="166" t="s">
        <v>392</v>
      </c>
      <c r="AY217" s="168">
        <v>36.299999999999997</v>
      </c>
      <c r="AZ217" s="177">
        <v>110</v>
      </c>
      <c r="BA217" s="177" t="s">
        <v>392</v>
      </c>
      <c r="BB217" s="166" t="s">
        <v>392</v>
      </c>
      <c r="BC217" s="168">
        <v>34.200000000000003</v>
      </c>
      <c r="BD217" s="168">
        <v>81</v>
      </c>
      <c r="BE217" s="166" t="s">
        <v>392</v>
      </c>
      <c r="BF217" s="166" t="s">
        <v>392</v>
      </c>
      <c r="BG217" s="166" t="s">
        <v>392</v>
      </c>
      <c r="BH217" s="166" t="s">
        <v>392</v>
      </c>
      <c r="BI217" s="166" t="s">
        <v>392</v>
      </c>
      <c r="BJ217" s="166" t="s">
        <v>392</v>
      </c>
      <c r="BK217" s="166" t="s">
        <v>392</v>
      </c>
      <c r="BL217" s="166" t="s">
        <v>392</v>
      </c>
      <c r="BM217" s="166" t="s">
        <v>392</v>
      </c>
      <c r="BN217" s="166" t="s">
        <v>392</v>
      </c>
      <c r="BO217" s="166" t="s">
        <v>392</v>
      </c>
      <c r="BP217" s="166" t="s">
        <v>392</v>
      </c>
      <c r="BQ217" s="166" t="s">
        <v>392</v>
      </c>
      <c r="BR217" s="166" t="s">
        <v>392</v>
      </c>
      <c r="BS217" s="166" t="s">
        <v>392</v>
      </c>
      <c r="BT217" s="166" t="s">
        <v>392</v>
      </c>
      <c r="BU217" s="166" t="s">
        <v>392</v>
      </c>
      <c r="BV217" s="166">
        <v>3.52</v>
      </c>
      <c r="BW217" s="166">
        <v>11.9</v>
      </c>
      <c r="BX217" s="177">
        <v>60.2</v>
      </c>
      <c r="BY217" s="177">
        <v>72.400000000000006</v>
      </c>
      <c r="BZ217" s="166" t="s">
        <v>809</v>
      </c>
      <c r="CA217" s="166" t="s">
        <v>809</v>
      </c>
      <c r="CB217" s="166">
        <v>158</v>
      </c>
      <c r="CC217" s="177">
        <v>20100</v>
      </c>
      <c r="CD217" s="166">
        <v>328</v>
      </c>
      <c r="CE217" s="177">
        <v>327</v>
      </c>
      <c r="CF217" s="166" t="s">
        <v>392</v>
      </c>
      <c r="CG217" s="166" t="s">
        <v>392</v>
      </c>
      <c r="CH217" s="166" t="s">
        <v>392</v>
      </c>
      <c r="CI217" s="166">
        <v>310</v>
      </c>
      <c r="CJ217" s="177">
        <v>311</v>
      </c>
      <c r="CK217" s="169" t="s">
        <v>392</v>
      </c>
      <c r="CL217" s="166" t="s">
        <v>392</v>
      </c>
      <c r="CM217" s="166" t="s">
        <v>392</v>
      </c>
      <c r="CN217" s="168">
        <v>15.5</v>
      </c>
      <c r="CO217" s="177">
        <v>15.9</v>
      </c>
      <c r="CP217" s="177">
        <v>7.94</v>
      </c>
      <c r="CQ217" s="168">
        <v>25.1</v>
      </c>
      <c r="CR217" s="168">
        <v>25.4</v>
      </c>
      <c r="CS217" s="166" t="s">
        <v>392</v>
      </c>
      <c r="CT217" s="166" t="s">
        <v>392</v>
      </c>
      <c r="CU217" s="166" t="s">
        <v>392</v>
      </c>
      <c r="CV217" s="168">
        <v>40.4</v>
      </c>
      <c r="CW217" s="168">
        <v>47.6</v>
      </c>
      <c r="CX217" s="178">
        <v>28.6</v>
      </c>
      <c r="CY217" s="166" t="s">
        <v>392</v>
      </c>
      <c r="CZ217" s="166" t="s">
        <v>392</v>
      </c>
      <c r="DA217" s="166" t="s">
        <v>392</v>
      </c>
      <c r="DB217" s="166" t="s">
        <v>392</v>
      </c>
      <c r="DC217" s="166" t="s">
        <v>392</v>
      </c>
      <c r="DD217" s="176">
        <v>6.17</v>
      </c>
      <c r="DE217" s="177" t="s">
        <v>392</v>
      </c>
      <c r="DF217" s="166" t="s">
        <v>392</v>
      </c>
      <c r="DG217" s="168">
        <v>15.9</v>
      </c>
      <c r="DH217" s="166" t="s">
        <v>392</v>
      </c>
      <c r="DI217" s="177" t="s">
        <v>392</v>
      </c>
      <c r="DJ217" s="166">
        <v>388</v>
      </c>
      <c r="DK217" s="166">
        <v>2690</v>
      </c>
      <c r="DL217" s="166">
        <v>2380</v>
      </c>
      <c r="DM217" s="166">
        <v>139</v>
      </c>
      <c r="DN217" s="166">
        <v>125</v>
      </c>
      <c r="DO217" s="166">
        <v>1230</v>
      </c>
      <c r="DP217" s="166">
        <v>808</v>
      </c>
      <c r="DQ217" s="168">
        <v>79</v>
      </c>
      <c r="DR217" s="166" t="s">
        <v>392</v>
      </c>
      <c r="DS217" s="166" t="s">
        <v>392</v>
      </c>
      <c r="DT217" s="177" t="s">
        <v>392</v>
      </c>
      <c r="DU217" s="166">
        <v>3800</v>
      </c>
      <c r="DV217" s="166">
        <v>2870</v>
      </c>
      <c r="DW217" s="166" t="s">
        <v>392</v>
      </c>
      <c r="DX217" s="166">
        <v>23400</v>
      </c>
      <c r="DY217" s="20">
        <v>45.8</v>
      </c>
      <c r="DZ217" s="177" t="s">
        <v>392</v>
      </c>
      <c r="EA217" s="180" t="s">
        <v>392</v>
      </c>
      <c r="EB217" s="166">
        <v>560</v>
      </c>
      <c r="EC217" s="166">
        <v>1330</v>
      </c>
      <c r="ED217" s="166" t="s">
        <v>392</v>
      </c>
      <c r="EE217" s="166" t="s">
        <v>392</v>
      </c>
      <c r="EF217" s="166" t="s">
        <v>392</v>
      </c>
      <c r="EG217" s="166" t="s">
        <v>392</v>
      </c>
      <c r="EH217" s="20" t="s">
        <v>392</v>
      </c>
      <c r="EI217" s="166" t="s">
        <v>392</v>
      </c>
      <c r="EJ217" s="166" t="s">
        <v>392</v>
      </c>
      <c r="EK217" s="166" t="s">
        <v>392</v>
      </c>
      <c r="EL217" s="166" t="s">
        <v>392</v>
      </c>
      <c r="EM217" s="166" t="s">
        <v>392</v>
      </c>
      <c r="EN217" s="166" t="s">
        <v>392</v>
      </c>
      <c r="EO217" s="177" t="s">
        <v>392</v>
      </c>
      <c r="EP217" s="177" t="s">
        <v>392</v>
      </c>
      <c r="EQ217" s="177" t="s">
        <v>392</v>
      </c>
      <c r="ER217" s="177" t="s">
        <v>392</v>
      </c>
      <c r="ES217" s="177" t="s">
        <v>392</v>
      </c>
      <c r="ET217" s="177" t="s">
        <v>392</v>
      </c>
      <c r="EU217" s="177">
        <v>89.4</v>
      </c>
      <c r="EV217" s="177">
        <v>302</v>
      </c>
      <c r="EW217" s="177">
        <v>1530</v>
      </c>
      <c r="EX217" s="177">
        <v>1840</v>
      </c>
    </row>
    <row r="218" spans="1:154" x14ac:dyDescent="0.2">
      <c r="A218" s="166" t="s">
        <v>810</v>
      </c>
      <c r="B218" s="167" t="s">
        <v>204</v>
      </c>
      <c r="C218" s="168">
        <v>96</v>
      </c>
      <c r="D218" s="168">
        <v>28.2</v>
      </c>
      <c r="E218" s="168">
        <v>12.7</v>
      </c>
      <c r="F218" s="181">
        <v>12.75</v>
      </c>
      <c r="G218" s="166" t="s">
        <v>392</v>
      </c>
      <c r="H218" s="166" t="s">
        <v>392</v>
      </c>
      <c r="I218" s="166" t="s">
        <v>392</v>
      </c>
      <c r="J218" s="168">
        <v>12.2</v>
      </c>
      <c r="K218" s="169">
        <v>12.125</v>
      </c>
      <c r="L218" s="169" t="s">
        <v>392</v>
      </c>
      <c r="M218" s="166" t="s">
        <v>392</v>
      </c>
      <c r="N218" s="166" t="s">
        <v>392</v>
      </c>
      <c r="O218" s="179">
        <v>0.55000000000000004</v>
      </c>
      <c r="P218" s="169">
        <v>0.5625</v>
      </c>
      <c r="Q218" s="171">
        <v>0.3125</v>
      </c>
      <c r="R218" s="179">
        <v>0.9</v>
      </c>
      <c r="S218" s="172">
        <v>0.875</v>
      </c>
      <c r="T218" s="166" t="s">
        <v>392</v>
      </c>
      <c r="U218" s="166" t="s">
        <v>392</v>
      </c>
      <c r="V218" s="166" t="s">
        <v>392</v>
      </c>
      <c r="W218" s="173">
        <v>1.5</v>
      </c>
      <c r="X218" s="174">
        <v>1.8125</v>
      </c>
      <c r="Y218" s="175">
        <v>1.125</v>
      </c>
      <c r="Z218" s="166" t="s">
        <v>392</v>
      </c>
      <c r="AA218" s="166" t="s">
        <v>392</v>
      </c>
      <c r="AB218" s="166" t="s">
        <v>392</v>
      </c>
      <c r="AC218" s="166" t="s">
        <v>392</v>
      </c>
      <c r="AD218" s="166" t="s">
        <v>392</v>
      </c>
      <c r="AE218" s="176">
        <v>6.76</v>
      </c>
      <c r="AF218" s="166" t="s">
        <v>392</v>
      </c>
      <c r="AG218" s="166" t="s">
        <v>392</v>
      </c>
      <c r="AH218" s="168">
        <v>17.7</v>
      </c>
      <c r="AI218" s="166" t="s">
        <v>392</v>
      </c>
      <c r="AJ218" s="166" t="s">
        <v>392</v>
      </c>
      <c r="AK218" s="166">
        <v>833</v>
      </c>
      <c r="AL218" s="166">
        <v>147</v>
      </c>
      <c r="AM218" s="166">
        <v>131</v>
      </c>
      <c r="AN218" s="170">
        <v>5.44</v>
      </c>
      <c r="AO218" s="166">
        <v>270</v>
      </c>
      <c r="AP218" s="168">
        <v>67.5</v>
      </c>
      <c r="AQ218" s="168">
        <v>44.4</v>
      </c>
      <c r="AR218" s="170">
        <v>3.09</v>
      </c>
      <c r="AS218" s="166" t="s">
        <v>392</v>
      </c>
      <c r="AT218" s="166" t="s">
        <v>392</v>
      </c>
      <c r="AU218" s="166" t="s">
        <v>392</v>
      </c>
      <c r="AV218" s="170">
        <v>6.85</v>
      </c>
      <c r="AW218" s="166">
        <v>9410</v>
      </c>
      <c r="AX218" s="166" t="s">
        <v>392</v>
      </c>
      <c r="AY218" s="168">
        <v>36</v>
      </c>
      <c r="AZ218" s="168">
        <v>98.8</v>
      </c>
      <c r="BA218" s="177" t="s">
        <v>392</v>
      </c>
      <c r="BB218" s="166" t="s">
        <v>392</v>
      </c>
      <c r="BC218" s="168">
        <v>30.9</v>
      </c>
      <c r="BD218" s="168">
        <v>73</v>
      </c>
      <c r="BE218" s="166" t="s">
        <v>392</v>
      </c>
      <c r="BF218" s="166" t="s">
        <v>392</v>
      </c>
      <c r="BG218" s="166" t="s">
        <v>392</v>
      </c>
      <c r="BH218" s="166" t="s">
        <v>392</v>
      </c>
      <c r="BI218" s="166" t="s">
        <v>392</v>
      </c>
      <c r="BJ218" s="166" t="s">
        <v>392</v>
      </c>
      <c r="BK218" s="166" t="s">
        <v>392</v>
      </c>
      <c r="BL218" s="166" t="s">
        <v>392</v>
      </c>
      <c r="BM218" s="166" t="s">
        <v>392</v>
      </c>
      <c r="BN218" s="166" t="s">
        <v>392</v>
      </c>
      <c r="BO218" s="166" t="s">
        <v>392</v>
      </c>
      <c r="BP218" s="166" t="s">
        <v>392</v>
      </c>
      <c r="BQ218" s="166" t="s">
        <v>392</v>
      </c>
      <c r="BR218" s="166" t="s">
        <v>392</v>
      </c>
      <c r="BS218" s="166" t="s">
        <v>392</v>
      </c>
      <c r="BT218" s="166" t="s">
        <v>392</v>
      </c>
      <c r="BU218" s="166" t="s">
        <v>392</v>
      </c>
      <c r="BV218" s="166">
        <v>3.49</v>
      </c>
      <c r="BW218" s="166">
        <v>11.8</v>
      </c>
      <c r="BX218" s="177">
        <v>59.9</v>
      </c>
      <c r="BY218" s="177">
        <v>72.099999999999994</v>
      </c>
      <c r="BZ218" s="166" t="s">
        <v>811</v>
      </c>
      <c r="CA218" s="166" t="s">
        <v>811</v>
      </c>
      <c r="CB218" s="166">
        <v>143</v>
      </c>
      <c r="CC218" s="177">
        <v>18200</v>
      </c>
      <c r="CD218" s="166">
        <v>323</v>
      </c>
      <c r="CE218" s="177">
        <v>324</v>
      </c>
      <c r="CF218" s="166" t="s">
        <v>392</v>
      </c>
      <c r="CG218" s="166" t="s">
        <v>392</v>
      </c>
      <c r="CH218" s="166" t="s">
        <v>392</v>
      </c>
      <c r="CI218" s="166">
        <v>310</v>
      </c>
      <c r="CJ218" s="177">
        <v>308</v>
      </c>
      <c r="CK218" s="169" t="s">
        <v>392</v>
      </c>
      <c r="CL218" s="166" t="s">
        <v>392</v>
      </c>
      <c r="CM218" s="166" t="s">
        <v>392</v>
      </c>
      <c r="CN218" s="168">
        <v>14</v>
      </c>
      <c r="CO218" s="177">
        <v>14.3</v>
      </c>
      <c r="CP218" s="177">
        <v>7.94</v>
      </c>
      <c r="CQ218" s="168">
        <v>22.9</v>
      </c>
      <c r="CR218" s="168">
        <v>22.2</v>
      </c>
      <c r="CS218" s="166" t="s">
        <v>392</v>
      </c>
      <c r="CT218" s="166" t="s">
        <v>392</v>
      </c>
      <c r="CU218" s="166" t="s">
        <v>392</v>
      </c>
      <c r="CV218" s="168">
        <v>38.1</v>
      </c>
      <c r="CW218" s="168">
        <v>46</v>
      </c>
      <c r="CX218" s="178">
        <v>28.6</v>
      </c>
      <c r="CY218" s="166" t="s">
        <v>392</v>
      </c>
      <c r="CZ218" s="166" t="s">
        <v>392</v>
      </c>
      <c r="DA218" s="166" t="s">
        <v>392</v>
      </c>
      <c r="DB218" s="166" t="s">
        <v>392</v>
      </c>
      <c r="DC218" s="166" t="s">
        <v>392</v>
      </c>
      <c r="DD218" s="176">
        <v>6.76</v>
      </c>
      <c r="DE218" s="177" t="s">
        <v>392</v>
      </c>
      <c r="DF218" s="166" t="s">
        <v>392</v>
      </c>
      <c r="DG218" s="168">
        <v>17.7</v>
      </c>
      <c r="DH218" s="166" t="s">
        <v>392</v>
      </c>
      <c r="DI218" s="177" t="s">
        <v>392</v>
      </c>
      <c r="DJ218" s="166">
        <v>347</v>
      </c>
      <c r="DK218" s="166">
        <v>2410</v>
      </c>
      <c r="DL218" s="166">
        <v>2150</v>
      </c>
      <c r="DM218" s="166">
        <v>138</v>
      </c>
      <c r="DN218" s="166">
        <v>112</v>
      </c>
      <c r="DO218" s="166">
        <v>1110</v>
      </c>
      <c r="DP218" s="166">
        <v>728</v>
      </c>
      <c r="DQ218" s="168">
        <v>78.5</v>
      </c>
      <c r="DR218" s="166" t="s">
        <v>392</v>
      </c>
      <c r="DS218" s="166" t="s">
        <v>392</v>
      </c>
      <c r="DT218" s="177" t="s">
        <v>392</v>
      </c>
      <c r="DU218" s="166">
        <v>2850</v>
      </c>
      <c r="DV218" s="166">
        <v>2530</v>
      </c>
      <c r="DW218" s="166" t="s">
        <v>392</v>
      </c>
      <c r="DX218" s="166">
        <v>23200</v>
      </c>
      <c r="DY218" s="20">
        <v>41.1</v>
      </c>
      <c r="DZ218" s="177" t="s">
        <v>392</v>
      </c>
      <c r="EA218" s="180" t="s">
        <v>392</v>
      </c>
      <c r="EB218" s="166">
        <v>506</v>
      </c>
      <c r="EC218" s="166">
        <v>1200</v>
      </c>
      <c r="ED218" s="166" t="s">
        <v>392</v>
      </c>
      <c r="EE218" s="166" t="s">
        <v>392</v>
      </c>
      <c r="EF218" s="166" t="s">
        <v>392</v>
      </c>
      <c r="EG218" s="166" t="s">
        <v>392</v>
      </c>
      <c r="EH218" s="20" t="s">
        <v>392</v>
      </c>
      <c r="EI218" s="166" t="s">
        <v>392</v>
      </c>
      <c r="EJ218" s="166" t="s">
        <v>392</v>
      </c>
      <c r="EK218" s="166" t="s">
        <v>392</v>
      </c>
      <c r="EL218" s="166" t="s">
        <v>392</v>
      </c>
      <c r="EM218" s="166" t="s">
        <v>392</v>
      </c>
      <c r="EN218" s="166" t="s">
        <v>392</v>
      </c>
      <c r="EO218" s="177" t="s">
        <v>392</v>
      </c>
      <c r="EP218" s="177" t="s">
        <v>392</v>
      </c>
      <c r="EQ218" s="177" t="s">
        <v>392</v>
      </c>
      <c r="ER218" s="177" t="s">
        <v>392</v>
      </c>
      <c r="ES218" s="177" t="s">
        <v>392</v>
      </c>
      <c r="ET218" s="177" t="s">
        <v>392</v>
      </c>
      <c r="EU218" s="177">
        <v>88.6</v>
      </c>
      <c r="EV218" s="177">
        <v>300</v>
      </c>
      <c r="EW218" s="177">
        <v>1520</v>
      </c>
      <c r="EX218" s="177">
        <v>1830</v>
      </c>
    </row>
    <row r="219" spans="1:154" x14ac:dyDescent="0.2">
      <c r="A219" s="166" t="s">
        <v>194</v>
      </c>
      <c r="B219" s="167" t="s">
        <v>204</v>
      </c>
      <c r="C219" s="168">
        <v>87</v>
      </c>
      <c r="D219" s="168">
        <v>25.6</v>
      </c>
      <c r="E219" s="168">
        <v>12.5</v>
      </c>
      <c r="F219" s="181">
        <v>12.5</v>
      </c>
      <c r="G219" s="166" t="s">
        <v>392</v>
      </c>
      <c r="H219" s="166" t="s">
        <v>392</v>
      </c>
      <c r="I219" s="166" t="s">
        <v>392</v>
      </c>
      <c r="J219" s="168">
        <v>12.1</v>
      </c>
      <c r="K219" s="169">
        <v>12.125</v>
      </c>
      <c r="L219" s="169" t="s">
        <v>392</v>
      </c>
      <c r="M219" s="166" t="s">
        <v>392</v>
      </c>
      <c r="N219" s="166" t="s">
        <v>392</v>
      </c>
      <c r="O219" s="179">
        <v>0.51500000000000001</v>
      </c>
      <c r="P219" s="169">
        <v>0.5</v>
      </c>
      <c r="Q219" s="171">
        <v>0.25</v>
      </c>
      <c r="R219" s="179">
        <v>0.81</v>
      </c>
      <c r="S219" s="172">
        <v>0.8125</v>
      </c>
      <c r="T219" s="166" t="s">
        <v>392</v>
      </c>
      <c r="U219" s="166" t="s">
        <v>392</v>
      </c>
      <c r="V219" s="166" t="s">
        <v>392</v>
      </c>
      <c r="W219" s="173">
        <v>1.41</v>
      </c>
      <c r="X219" s="174">
        <v>1.6875</v>
      </c>
      <c r="Y219" s="175">
        <v>1.0625</v>
      </c>
      <c r="Z219" s="166" t="s">
        <v>392</v>
      </c>
      <c r="AA219" s="166" t="s">
        <v>392</v>
      </c>
      <c r="AB219" s="166" t="s">
        <v>392</v>
      </c>
      <c r="AC219" s="166" t="s">
        <v>392</v>
      </c>
      <c r="AD219" s="166" t="s">
        <v>392</v>
      </c>
      <c r="AE219" s="176">
        <v>7.48</v>
      </c>
      <c r="AF219" s="166" t="s">
        <v>392</v>
      </c>
      <c r="AG219" s="166" t="s">
        <v>392</v>
      </c>
      <c r="AH219" s="168">
        <v>18.899999999999999</v>
      </c>
      <c r="AI219" s="166" t="s">
        <v>392</v>
      </c>
      <c r="AJ219" s="166" t="s">
        <v>392</v>
      </c>
      <c r="AK219" s="166">
        <v>740</v>
      </c>
      <c r="AL219" s="166">
        <v>132</v>
      </c>
      <c r="AM219" s="166">
        <v>118</v>
      </c>
      <c r="AN219" s="170">
        <v>5.38</v>
      </c>
      <c r="AO219" s="166">
        <v>241</v>
      </c>
      <c r="AP219" s="168">
        <v>60.4</v>
      </c>
      <c r="AQ219" s="168">
        <v>39.700000000000003</v>
      </c>
      <c r="AR219" s="170">
        <v>3.07</v>
      </c>
      <c r="AS219" s="166" t="s">
        <v>392</v>
      </c>
      <c r="AT219" s="166" t="s">
        <v>392</v>
      </c>
      <c r="AU219" s="166" t="s">
        <v>392</v>
      </c>
      <c r="AV219" s="170">
        <v>5.0999999999999996</v>
      </c>
      <c r="AW219" s="166">
        <v>8270</v>
      </c>
      <c r="AX219" s="166" t="s">
        <v>392</v>
      </c>
      <c r="AY219" s="168">
        <v>35.4</v>
      </c>
      <c r="AZ219" s="168">
        <v>86.6</v>
      </c>
      <c r="BA219" s="177" t="s">
        <v>392</v>
      </c>
      <c r="BB219" s="166" t="s">
        <v>392</v>
      </c>
      <c r="BC219" s="168">
        <v>27.4</v>
      </c>
      <c r="BD219" s="168">
        <v>64.900000000000006</v>
      </c>
      <c r="BE219" s="166" t="s">
        <v>392</v>
      </c>
      <c r="BF219" s="166" t="s">
        <v>392</v>
      </c>
      <c r="BG219" s="166" t="s">
        <v>392</v>
      </c>
      <c r="BH219" s="166" t="s">
        <v>392</v>
      </c>
      <c r="BI219" s="166" t="s">
        <v>392</v>
      </c>
      <c r="BJ219" s="166" t="s">
        <v>392</v>
      </c>
      <c r="BK219" s="166" t="s">
        <v>392</v>
      </c>
      <c r="BL219" s="166" t="s">
        <v>392</v>
      </c>
      <c r="BM219" s="166" t="s">
        <v>392</v>
      </c>
      <c r="BN219" s="166" t="s">
        <v>392</v>
      </c>
      <c r="BO219" s="166" t="s">
        <v>392</v>
      </c>
      <c r="BP219" s="166" t="s">
        <v>392</v>
      </c>
      <c r="BQ219" s="166" t="s">
        <v>392</v>
      </c>
      <c r="BR219" s="166" t="s">
        <v>392</v>
      </c>
      <c r="BS219" s="166" t="s">
        <v>392</v>
      </c>
      <c r="BT219" s="166" t="s">
        <v>392</v>
      </c>
      <c r="BU219" s="166" t="s">
        <v>392</v>
      </c>
      <c r="BV219" s="166">
        <v>3.46</v>
      </c>
      <c r="BW219" s="166">
        <v>11.7</v>
      </c>
      <c r="BX219" s="177">
        <v>59.2</v>
      </c>
      <c r="BY219" s="177">
        <v>71.3</v>
      </c>
      <c r="BZ219" s="166" t="s">
        <v>812</v>
      </c>
      <c r="CA219" s="166" t="s">
        <v>812</v>
      </c>
      <c r="CB219" s="166">
        <v>129</v>
      </c>
      <c r="CC219" s="177">
        <v>16500</v>
      </c>
      <c r="CD219" s="166">
        <v>318</v>
      </c>
      <c r="CE219" s="177">
        <v>318</v>
      </c>
      <c r="CF219" s="166" t="s">
        <v>392</v>
      </c>
      <c r="CG219" s="166" t="s">
        <v>392</v>
      </c>
      <c r="CH219" s="166" t="s">
        <v>392</v>
      </c>
      <c r="CI219" s="166">
        <v>307</v>
      </c>
      <c r="CJ219" s="177">
        <v>308</v>
      </c>
      <c r="CK219" s="169" t="s">
        <v>392</v>
      </c>
      <c r="CL219" s="166" t="s">
        <v>392</v>
      </c>
      <c r="CM219" s="166" t="s">
        <v>392</v>
      </c>
      <c r="CN219" s="168">
        <v>13.1</v>
      </c>
      <c r="CO219" s="177">
        <v>12.7</v>
      </c>
      <c r="CP219" s="177">
        <v>6.35</v>
      </c>
      <c r="CQ219" s="168">
        <v>20.6</v>
      </c>
      <c r="CR219" s="168">
        <v>20.6</v>
      </c>
      <c r="CS219" s="166" t="s">
        <v>392</v>
      </c>
      <c r="CT219" s="166" t="s">
        <v>392</v>
      </c>
      <c r="CU219" s="166" t="s">
        <v>392</v>
      </c>
      <c r="CV219" s="168">
        <v>35.799999999999997</v>
      </c>
      <c r="CW219" s="168">
        <v>42.9</v>
      </c>
      <c r="CX219" s="178">
        <v>27</v>
      </c>
      <c r="CY219" s="166" t="s">
        <v>392</v>
      </c>
      <c r="CZ219" s="166" t="s">
        <v>392</v>
      </c>
      <c r="DA219" s="166" t="s">
        <v>392</v>
      </c>
      <c r="DB219" s="166" t="s">
        <v>392</v>
      </c>
      <c r="DC219" s="166" t="s">
        <v>392</v>
      </c>
      <c r="DD219" s="176">
        <v>7.48</v>
      </c>
      <c r="DE219" s="177" t="s">
        <v>392</v>
      </c>
      <c r="DF219" s="166" t="s">
        <v>392</v>
      </c>
      <c r="DG219" s="168">
        <v>18.899999999999999</v>
      </c>
      <c r="DH219" s="166" t="s">
        <v>392</v>
      </c>
      <c r="DI219" s="177" t="s">
        <v>392</v>
      </c>
      <c r="DJ219" s="166">
        <v>308</v>
      </c>
      <c r="DK219" s="166">
        <v>2160</v>
      </c>
      <c r="DL219" s="166">
        <v>1930</v>
      </c>
      <c r="DM219" s="166">
        <v>137</v>
      </c>
      <c r="DN219" s="166">
        <v>100</v>
      </c>
      <c r="DO219" s="166">
        <v>990</v>
      </c>
      <c r="DP219" s="166">
        <v>651</v>
      </c>
      <c r="DQ219" s="168">
        <v>78</v>
      </c>
      <c r="DR219" s="166" t="s">
        <v>392</v>
      </c>
      <c r="DS219" s="166" t="s">
        <v>392</v>
      </c>
      <c r="DT219" s="177" t="s">
        <v>392</v>
      </c>
      <c r="DU219" s="166">
        <v>2120</v>
      </c>
      <c r="DV219" s="166">
        <v>2220</v>
      </c>
      <c r="DW219" s="166" t="s">
        <v>392</v>
      </c>
      <c r="DX219" s="166">
        <v>22800</v>
      </c>
      <c r="DY219" s="182">
        <v>36</v>
      </c>
      <c r="DZ219" s="177" t="s">
        <v>392</v>
      </c>
      <c r="EA219" s="180" t="s">
        <v>392</v>
      </c>
      <c r="EB219" s="166">
        <v>449</v>
      </c>
      <c r="EC219" s="166">
        <v>1060</v>
      </c>
      <c r="ED219" s="166" t="s">
        <v>392</v>
      </c>
      <c r="EE219" s="166" t="s">
        <v>392</v>
      </c>
      <c r="EF219" s="166" t="s">
        <v>392</v>
      </c>
      <c r="EG219" s="166" t="s">
        <v>392</v>
      </c>
      <c r="EH219" s="20" t="s">
        <v>392</v>
      </c>
      <c r="EI219" s="166" t="s">
        <v>392</v>
      </c>
      <c r="EJ219" s="166" t="s">
        <v>392</v>
      </c>
      <c r="EK219" s="166" t="s">
        <v>392</v>
      </c>
      <c r="EL219" s="166" t="s">
        <v>392</v>
      </c>
      <c r="EM219" s="166" t="s">
        <v>392</v>
      </c>
      <c r="EN219" s="166" t="s">
        <v>392</v>
      </c>
      <c r="EO219" s="177" t="s">
        <v>392</v>
      </c>
      <c r="EP219" s="177" t="s">
        <v>392</v>
      </c>
      <c r="EQ219" s="177" t="s">
        <v>392</v>
      </c>
      <c r="ER219" s="177" t="s">
        <v>392</v>
      </c>
      <c r="ES219" s="177" t="s">
        <v>392</v>
      </c>
      <c r="ET219" s="177" t="s">
        <v>392</v>
      </c>
      <c r="EU219" s="177">
        <v>87.9</v>
      </c>
      <c r="EV219" s="177">
        <v>297</v>
      </c>
      <c r="EW219" s="177">
        <v>1500</v>
      </c>
      <c r="EX219" s="177">
        <v>1810</v>
      </c>
    </row>
    <row r="220" spans="1:154" x14ac:dyDescent="0.2">
      <c r="A220" s="166" t="s">
        <v>813</v>
      </c>
      <c r="B220" s="167" t="s">
        <v>204</v>
      </c>
      <c r="C220" s="168">
        <v>79</v>
      </c>
      <c r="D220" s="168">
        <v>23.2</v>
      </c>
      <c r="E220" s="168">
        <v>12.4</v>
      </c>
      <c r="F220" s="181">
        <v>12.375</v>
      </c>
      <c r="G220" s="166" t="s">
        <v>392</v>
      </c>
      <c r="H220" s="166" t="s">
        <v>392</v>
      </c>
      <c r="I220" s="166" t="s">
        <v>392</v>
      </c>
      <c r="J220" s="168">
        <v>12.1</v>
      </c>
      <c r="K220" s="169">
        <v>12.125</v>
      </c>
      <c r="L220" s="169" t="s">
        <v>392</v>
      </c>
      <c r="M220" s="166" t="s">
        <v>392</v>
      </c>
      <c r="N220" s="166" t="s">
        <v>392</v>
      </c>
      <c r="O220" s="179">
        <v>0.47</v>
      </c>
      <c r="P220" s="169">
        <v>0.5</v>
      </c>
      <c r="Q220" s="171">
        <v>0.25</v>
      </c>
      <c r="R220" s="179">
        <v>0.73499999999999999</v>
      </c>
      <c r="S220" s="172">
        <v>0.75</v>
      </c>
      <c r="T220" s="166" t="s">
        <v>392</v>
      </c>
      <c r="U220" s="166" t="s">
        <v>392</v>
      </c>
      <c r="V220" s="166" t="s">
        <v>392</v>
      </c>
      <c r="W220" s="173">
        <v>1.33</v>
      </c>
      <c r="X220" s="174">
        <v>1.625</v>
      </c>
      <c r="Y220" s="175">
        <v>1.0625</v>
      </c>
      <c r="Z220" s="166" t="s">
        <v>392</v>
      </c>
      <c r="AA220" s="166" t="s">
        <v>392</v>
      </c>
      <c r="AB220" s="166" t="s">
        <v>392</v>
      </c>
      <c r="AC220" s="166" t="s">
        <v>392</v>
      </c>
      <c r="AD220" s="166" t="s">
        <v>392</v>
      </c>
      <c r="AE220" s="176">
        <v>8.2200000000000006</v>
      </c>
      <c r="AF220" s="166" t="s">
        <v>392</v>
      </c>
      <c r="AG220" s="166" t="s">
        <v>392</v>
      </c>
      <c r="AH220" s="168">
        <v>20.7</v>
      </c>
      <c r="AI220" s="166" t="s">
        <v>392</v>
      </c>
      <c r="AJ220" s="166" t="s">
        <v>392</v>
      </c>
      <c r="AK220" s="166">
        <v>662</v>
      </c>
      <c r="AL220" s="166">
        <v>119</v>
      </c>
      <c r="AM220" s="166">
        <v>107</v>
      </c>
      <c r="AN220" s="170">
        <v>5.34</v>
      </c>
      <c r="AO220" s="166">
        <v>216</v>
      </c>
      <c r="AP220" s="168">
        <v>54.3</v>
      </c>
      <c r="AQ220" s="168">
        <v>35.799999999999997</v>
      </c>
      <c r="AR220" s="170">
        <v>3.05</v>
      </c>
      <c r="AS220" s="166" t="s">
        <v>392</v>
      </c>
      <c r="AT220" s="166" t="s">
        <v>392</v>
      </c>
      <c r="AU220" s="166" t="s">
        <v>392</v>
      </c>
      <c r="AV220" s="170">
        <v>3.84</v>
      </c>
      <c r="AW220" s="166">
        <v>7330</v>
      </c>
      <c r="AX220" s="166" t="s">
        <v>392</v>
      </c>
      <c r="AY220" s="168">
        <v>35.299999999999997</v>
      </c>
      <c r="AZ220" s="168">
        <v>78.5</v>
      </c>
      <c r="BA220" s="177" t="s">
        <v>392</v>
      </c>
      <c r="BB220" s="166" t="s">
        <v>392</v>
      </c>
      <c r="BC220" s="168">
        <v>24.9</v>
      </c>
      <c r="BD220" s="168">
        <v>58.9</v>
      </c>
      <c r="BE220" s="166" t="s">
        <v>392</v>
      </c>
      <c r="BF220" s="166" t="s">
        <v>392</v>
      </c>
      <c r="BG220" s="166" t="s">
        <v>392</v>
      </c>
      <c r="BH220" s="166" t="s">
        <v>392</v>
      </c>
      <c r="BI220" s="166" t="s">
        <v>392</v>
      </c>
      <c r="BJ220" s="166" t="s">
        <v>392</v>
      </c>
      <c r="BK220" s="166" t="s">
        <v>392</v>
      </c>
      <c r="BL220" s="166" t="s">
        <v>392</v>
      </c>
      <c r="BM220" s="166" t="s">
        <v>392</v>
      </c>
      <c r="BN220" s="166" t="s">
        <v>392</v>
      </c>
      <c r="BO220" s="166" t="s">
        <v>392</v>
      </c>
      <c r="BP220" s="166" t="s">
        <v>392</v>
      </c>
      <c r="BQ220" s="166" t="s">
        <v>392</v>
      </c>
      <c r="BR220" s="166" t="s">
        <v>392</v>
      </c>
      <c r="BS220" s="166" t="s">
        <v>392</v>
      </c>
      <c r="BT220" s="166" t="s">
        <v>392</v>
      </c>
      <c r="BU220" s="166" t="s">
        <v>392</v>
      </c>
      <c r="BV220" s="166">
        <v>3.43</v>
      </c>
      <c r="BW220" s="166">
        <v>11.7</v>
      </c>
      <c r="BX220" s="177">
        <v>59.1</v>
      </c>
      <c r="BY220" s="177">
        <v>71.2</v>
      </c>
      <c r="BZ220" s="166" t="s">
        <v>814</v>
      </c>
      <c r="CA220" s="166" t="s">
        <v>814</v>
      </c>
      <c r="CB220" s="166">
        <v>117</v>
      </c>
      <c r="CC220" s="177">
        <v>15000</v>
      </c>
      <c r="CD220" s="166">
        <v>315</v>
      </c>
      <c r="CE220" s="177">
        <v>314</v>
      </c>
      <c r="CF220" s="166" t="s">
        <v>392</v>
      </c>
      <c r="CG220" s="166" t="s">
        <v>392</v>
      </c>
      <c r="CH220" s="166" t="s">
        <v>392</v>
      </c>
      <c r="CI220" s="166">
        <v>307</v>
      </c>
      <c r="CJ220" s="177">
        <v>308</v>
      </c>
      <c r="CK220" s="169" t="s">
        <v>392</v>
      </c>
      <c r="CL220" s="166" t="s">
        <v>392</v>
      </c>
      <c r="CM220" s="166" t="s">
        <v>392</v>
      </c>
      <c r="CN220" s="168">
        <v>11.9</v>
      </c>
      <c r="CO220" s="177">
        <v>12.7</v>
      </c>
      <c r="CP220" s="177">
        <v>6.35</v>
      </c>
      <c r="CQ220" s="168">
        <v>18.7</v>
      </c>
      <c r="CR220" s="168">
        <v>19</v>
      </c>
      <c r="CS220" s="166" t="s">
        <v>392</v>
      </c>
      <c r="CT220" s="166" t="s">
        <v>392</v>
      </c>
      <c r="CU220" s="166" t="s">
        <v>392</v>
      </c>
      <c r="CV220" s="168">
        <v>33.799999999999997</v>
      </c>
      <c r="CW220" s="168">
        <v>41.3</v>
      </c>
      <c r="CX220" s="178">
        <v>27</v>
      </c>
      <c r="CY220" s="166" t="s">
        <v>392</v>
      </c>
      <c r="CZ220" s="166" t="s">
        <v>392</v>
      </c>
      <c r="DA220" s="166" t="s">
        <v>392</v>
      </c>
      <c r="DB220" s="166" t="s">
        <v>392</v>
      </c>
      <c r="DC220" s="166" t="s">
        <v>392</v>
      </c>
      <c r="DD220" s="176">
        <v>8.2200000000000006</v>
      </c>
      <c r="DE220" s="177" t="s">
        <v>392</v>
      </c>
      <c r="DF220" s="166" t="s">
        <v>392</v>
      </c>
      <c r="DG220" s="168">
        <v>20.7</v>
      </c>
      <c r="DH220" s="166" t="s">
        <v>392</v>
      </c>
      <c r="DI220" s="177" t="s">
        <v>392</v>
      </c>
      <c r="DJ220" s="166">
        <v>276</v>
      </c>
      <c r="DK220" s="166">
        <v>1950</v>
      </c>
      <c r="DL220" s="166">
        <v>1750</v>
      </c>
      <c r="DM220" s="166">
        <v>136</v>
      </c>
      <c r="DN220" s="168">
        <v>89.9</v>
      </c>
      <c r="DO220" s="166">
        <v>890</v>
      </c>
      <c r="DP220" s="166">
        <v>587</v>
      </c>
      <c r="DQ220" s="168">
        <v>77.5</v>
      </c>
      <c r="DR220" s="166" t="s">
        <v>392</v>
      </c>
      <c r="DS220" s="166" t="s">
        <v>392</v>
      </c>
      <c r="DT220" s="177" t="s">
        <v>392</v>
      </c>
      <c r="DU220" s="166">
        <v>1600</v>
      </c>
      <c r="DV220" s="166">
        <v>1970</v>
      </c>
      <c r="DW220" s="166" t="s">
        <v>392</v>
      </c>
      <c r="DX220" s="166">
        <v>22800</v>
      </c>
      <c r="DY220" s="20">
        <v>32.700000000000003</v>
      </c>
      <c r="DZ220" s="177" t="s">
        <v>392</v>
      </c>
      <c r="EA220" s="180" t="s">
        <v>392</v>
      </c>
      <c r="EB220" s="166">
        <v>408</v>
      </c>
      <c r="EC220" s="166">
        <v>965</v>
      </c>
      <c r="ED220" s="166" t="s">
        <v>392</v>
      </c>
      <c r="EE220" s="166" t="s">
        <v>392</v>
      </c>
      <c r="EF220" s="166" t="s">
        <v>392</v>
      </c>
      <c r="EG220" s="166" t="s">
        <v>392</v>
      </c>
      <c r="EH220" s="20" t="s">
        <v>392</v>
      </c>
      <c r="EI220" s="166" t="s">
        <v>392</v>
      </c>
      <c r="EJ220" s="166" t="s">
        <v>392</v>
      </c>
      <c r="EK220" s="166" t="s">
        <v>392</v>
      </c>
      <c r="EL220" s="166" t="s">
        <v>392</v>
      </c>
      <c r="EM220" s="166" t="s">
        <v>392</v>
      </c>
      <c r="EN220" s="166" t="s">
        <v>392</v>
      </c>
      <c r="EO220" s="177" t="s">
        <v>392</v>
      </c>
      <c r="EP220" s="177" t="s">
        <v>392</v>
      </c>
      <c r="EQ220" s="177" t="s">
        <v>392</v>
      </c>
      <c r="ER220" s="177" t="s">
        <v>392</v>
      </c>
      <c r="ES220" s="177" t="s">
        <v>392</v>
      </c>
      <c r="ET220" s="177" t="s">
        <v>392</v>
      </c>
      <c r="EU220" s="177">
        <v>87.1</v>
      </c>
      <c r="EV220" s="177">
        <v>297</v>
      </c>
      <c r="EW220" s="177">
        <v>1500</v>
      </c>
      <c r="EX220" s="177">
        <v>1810</v>
      </c>
    </row>
    <row r="221" spans="1:154" x14ac:dyDescent="0.2">
      <c r="A221" s="166" t="s">
        <v>815</v>
      </c>
      <c r="B221" s="167" t="s">
        <v>204</v>
      </c>
      <c r="C221" s="168">
        <v>72</v>
      </c>
      <c r="D221" s="168">
        <v>21.1</v>
      </c>
      <c r="E221" s="168">
        <v>12.3</v>
      </c>
      <c r="F221" s="181">
        <v>12.25</v>
      </c>
      <c r="G221" s="166" t="s">
        <v>392</v>
      </c>
      <c r="H221" s="166" t="s">
        <v>392</v>
      </c>
      <c r="I221" s="166" t="s">
        <v>392</v>
      </c>
      <c r="J221" s="168">
        <v>12</v>
      </c>
      <c r="K221" s="169">
        <v>12</v>
      </c>
      <c r="L221" s="169" t="s">
        <v>392</v>
      </c>
      <c r="M221" s="166" t="s">
        <v>392</v>
      </c>
      <c r="N221" s="166" t="s">
        <v>392</v>
      </c>
      <c r="O221" s="179">
        <v>0.43</v>
      </c>
      <c r="P221" s="169">
        <v>0.4375</v>
      </c>
      <c r="Q221" s="171">
        <v>0.25</v>
      </c>
      <c r="R221" s="179">
        <v>0.67</v>
      </c>
      <c r="S221" s="172">
        <v>0.6875</v>
      </c>
      <c r="T221" s="166" t="s">
        <v>392</v>
      </c>
      <c r="U221" s="166" t="s">
        <v>392</v>
      </c>
      <c r="V221" s="166" t="s">
        <v>392</v>
      </c>
      <c r="W221" s="173">
        <v>1.27</v>
      </c>
      <c r="X221" s="174">
        <v>1.5625</v>
      </c>
      <c r="Y221" s="175">
        <v>1.0625</v>
      </c>
      <c r="Z221" s="166" t="s">
        <v>392</v>
      </c>
      <c r="AA221" s="166" t="s">
        <v>392</v>
      </c>
      <c r="AB221" s="166" t="s">
        <v>392</v>
      </c>
      <c r="AC221" s="166" t="s">
        <v>392</v>
      </c>
      <c r="AD221" s="166" t="s">
        <v>392</v>
      </c>
      <c r="AE221" s="176">
        <v>8.99</v>
      </c>
      <c r="AF221" s="166" t="s">
        <v>392</v>
      </c>
      <c r="AG221" s="166" t="s">
        <v>392</v>
      </c>
      <c r="AH221" s="168">
        <v>22.6</v>
      </c>
      <c r="AI221" s="166" t="s">
        <v>392</v>
      </c>
      <c r="AJ221" s="166" t="s">
        <v>392</v>
      </c>
      <c r="AK221" s="166">
        <v>597</v>
      </c>
      <c r="AL221" s="166">
        <v>108</v>
      </c>
      <c r="AM221" s="168">
        <v>97.4</v>
      </c>
      <c r="AN221" s="170">
        <v>5.31</v>
      </c>
      <c r="AO221" s="166">
        <v>195</v>
      </c>
      <c r="AP221" s="168">
        <v>49.2</v>
      </c>
      <c r="AQ221" s="168">
        <v>32.4</v>
      </c>
      <c r="AR221" s="170">
        <v>3.04</v>
      </c>
      <c r="AS221" s="166" t="s">
        <v>392</v>
      </c>
      <c r="AT221" s="166" t="s">
        <v>392</v>
      </c>
      <c r="AU221" s="166" t="s">
        <v>392</v>
      </c>
      <c r="AV221" s="170">
        <v>2.93</v>
      </c>
      <c r="AW221" s="166">
        <v>6540</v>
      </c>
      <c r="AX221" s="166" t="s">
        <v>392</v>
      </c>
      <c r="AY221" s="168">
        <v>34.9</v>
      </c>
      <c r="AZ221" s="168">
        <v>70.099999999999994</v>
      </c>
      <c r="BA221" s="177" t="s">
        <v>392</v>
      </c>
      <c r="BB221" s="166" t="s">
        <v>392</v>
      </c>
      <c r="BC221" s="168">
        <v>22.5</v>
      </c>
      <c r="BD221" s="168">
        <v>53.2</v>
      </c>
      <c r="BE221" s="166" t="s">
        <v>392</v>
      </c>
      <c r="BF221" s="166" t="s">
        <v>392</v>
      </c>
      <c r="BG221" s="166" t="s">
        <v>392</v>
      </c>
      <c r="BH221" s="166" t="s">
        <v>392</v>
      </c>
      <c r="BI221" s="166" t="s">
        <v>392</v>
      </c>
      <c r="BJ221" s="166" t="s">
        <v>392</v>
      </c>
      <c r="BK221" s="166" t="s">
        <v>392</v>
      </c>
      <c r="BL221" s="166" t="s">
        <v>392</v>
      </c>
      <c r="BM221" s="166" t="s">
        <v>392</v>
      </c>
      <c r="BN221" s="166" t="s">
        <v>392</v>
      </c>
      <c r="BO221" s="166" t="s">
        <v>392</v>
      </c>
      <c r="BP221" s="166" t="s">
        <v>392</v>
      </c>
      <c r="BQ221" s="166" t="s">
        <v>392</v>
      </c>
      <c r="BR221" s="166" t="s">
        <v>392</v>
      </c>
      <c r="BS221" s="166" t="s">
        <v>392</v>
      </c>
      <c r="BT221" s="166" t="s">
        <v>392</v>
      </c>
      <c r="BU221" s="166" t="s">
        <v>392</v>
      </c>
      <c r="BV221" s="166">
        <v>3.41</v>
      </c>
      <c r="BW221" s="166">
        <v>11.6</v>
      </c>
      <c r="BX221" s="177">
        <v>58.7</v>
      </c>
      <c r="BY221" s="177">
        <v>70.7</v>
      </c>
      <c r="BZ221" s="166" t="s">
        <v>816</v>
      </c>
      <c r="CA221" s="166" t="s">
        <v>816</v>
      </c>
      <c r="CB221" s="166">
        <v>107</v>
      </c>
      <c r="CC221" s="177">
        <v>13600</v>
      </c>
      <c r="CD221" s="166">
        <v>312</v>
      </c>
      <c r="CE221" s="177">
        <v>311</v>
      </c>
      <c r="CF221" s="166" t="s">
        <v>392</v>
      </c>
      <c r="CG221" s="166" t="s">
        <v>392</v>
      </c>
      <c r="CH221" s="166" t="s">
        <v>392</v>
      </c>
      <c r="CI221" s="166">
        <v>305</v>
      </c>
      <c r="CJ221" s="177">
        <v>305</v>
      </c>
      <c r="CK221" s="169" t="s">
        <v>392</v>
      </c>
      <c r="CL221" s="166" t="s">
        <v>392</v>
      </c>
      <c r="CM221" s="166" t="s">
        <v>392</v>
      </c>
      <c r="CN221" s="168">
        <v>10.9</v>
      </c>
      <c r="CO221" s="177">
        <v>11.1</v>
      </c>
      <c r="CP221" s="177">
        <v>6.35</v>
      </c>
      <c r="CQ221" s="168">
        <v>17</v>
      </c>
      <c r="CR221" s="168">
        <v>17.5</v>
      </c>
      <c r="CS221" s="166" t="s">
        <v>392</v>
      </c>
      <c r="CT221" s="166" t="s">
        <v>392</v>
      </c>
      <c r="CU221" s="166" t="s">
        <v>392</v>
      </c>
      <c r="CV221" s="168">
        <v>32.299999999999997</v>
      </c>
      <c r="CW221" s="168">
        <v>39.700000000000003</v>
      </c>
      <c r="CX221" s="178">
        <v>27</v>
      </c>
      <c r="CY221" s="166" t="s">
        <v>392</v>
      </c>
      <c r="CZ221" s="166" t="s">
        <v>392</v>
      </c>
      <c r="DA221" s="166" t="s">
        <v>392</v>
      </c>
      <c r="DB221" s="166" t="s">
        <v>392</v>
      </c>
      <c r="DC221" s="166" t="s">
        <v>392</v>
      </c>
      <c r="DD221" s="176">
        <v>8.99</v>
      </c>
      <c r="DE221" s="177" t="s">
        <v>392</v>
      </c>
      <c r="DF221" s="166" t="s">
        <v>392</v>
      </c>
      <c r="DG221" s="168">
        <v>22.6</v>
      </c>
      <c r="DH221" s="166" t="s">
        <v>392</v>
      </c>
      <c r="DI221" s="177" t="s">
        <v>392</v>
      </c>
      <c r="DJ221" s="166">
        <v>248</v>
      </c>
      <c r="DK221" s="166">
        <v>1770</v>
      </c>
      <c r="DL221" s="166">
        <v>1600</v>
      </c>
      <c r="DM221" s="166">
        <v>135</v>
      </c>
      <c r="DN221" s="168">
        <v>81.2</v>
      </c>
      <c r="DO221" s="166">
        <v>806</v>
      </c>
      <c r="DP221" s="166">
        <v>531</v>
      </c>
      <c r="DQ221" s="168">
        <v>77.2</v>
      </c>
      <c r="DR221" s="166" t="s">
        <v>392</v>
      </c>
      <c r="DS221" s="166" t="s">
        <v>392</v>
      </c>
      <c r="DT221" s="177" t="s">
        <v>392</v>
      </c>
      <c r="DU221" s="166">
        <v>1220</v>
      </c>
      <c r="DV221" s="166">
        <v>1760</v>
      </c>
      <c r="DW221" s="166" t="s">
        <v>392</v>
      </c>
      <c r="DX221" s="166">
        <v>22500</v>
      </c>
      <c r="DY221" s="20">
        <v>29.2</v>
      </c>
      <c r="DZ221" s="177" t="s">
        <v>392</v>
      </c>
      <c r="EA221" s="180" t="s">
        <v>392</v>
      </c>
      <c r="EB221" s="166">
        <v>369</v>
      </c>
      <c r="EC221" s="166">
        <v>872</v>
      </c>
      <c r="ED221" s="166" t="s">
        <v>392</v>
      </c>
      <c r="EE221" s="166" t="s">
        <v>392</v>
      </c>
      <c r="EF221" s="166" t="s">
        <v>392</v>
      </c>
      <c r="EG221" s="166" t="s">
        <v>392</v>
      </c>
      <c r="EH221" s="20" t="s">
        <v>392</v>
      </c>
      <c r="EI221" s="166" t="s">
        <v>392</v>
      </c>
      <c r="EJ221" s="166" t="s">
        <v>392</v>
      </c>
      <c r="EK221" s="166" t="s">
        <v>392</v>
      </c>
      <c r="EL221" s="166" t="s">
        <v>392</v>
      </c>
      <c r="EM221" s="166" t="s">
        <v>392</v>
      </c>
      <c r="EN221" s="166" t="s">
        <v>392</v>
      </c>
      <c r="EO221" s="177" t="s">
        <v>392</v>
      </c>
      <c r="EP221" s="177" t="s">
        <v>392</v>
      </c>
      <c r="EQ221" s="177" t="s">
        <v>392</v>
      </c>
      <c r="ER221" s="177" t="s">
        <v>392</v>
      </c>
      <c r="ES221" s="177" t="s">
        <v>392</v>
      </c>
      <c r="ET221" s="177" t="s">
        <v>392</v>
      </c>
      <c r="EU221" s="177">
        <v>86.6</v>
      </c>
      <c r="EV221" s="177">
        <v>295</v>
      </c>
      <c r="EW221" s="177">
        <v>1490</v>
      </c>
      <c r="EX221" s="177">
        <v>1800</v>
      </c>
    </row>
    <row r="222" spans="1:154" x14ac:dyDescent="0.2">
      <c r="A222" s="166" t="s">
        <v>817</v>
      </c>
      <c r="B222" s="167" t="s">
        <v>204</v>
      </c>
      <c r="C222" s="168">
        <v>65</v>
      </c>
      <c r="D222" s="168">
        <v>19.100000000000001</v>
      </c>
      <c r="E222" s="168">
        <v>12.1</v>
      </c>
      <c r="F222" s="181">
        <v>12.125</v>
      </c>
      <c r="G222" s="166" t="s">
        <v>392</v>
      </c>
      <c r="H222" s="166" t="s">
        <v>392</v>
      </c>
      <c r="I222" s="166" t="s">
        <v>392</v>
      </c>
      <c r="J222" s="168">
        <v>12</v>
      </c>
      <c r="K222" s="169">
        <v>12</v>
      </c>
      <c r="L222" s="169" t="s">
        <v>392</v>
      </c>
      <c r="M222" s="166" t="s">
        <v>392</v>
      </c>
      <c r="N222" s="166" t="s">
        <v>392</v>
      </c>
      <c r="O222" s="179">
        <v>0.39</v>
      </c>
      <c r="P222" s="169">
        <v>0.375</v>
      </c>
      <c r="Q222" s="171">
        <v>0.1875</v>
      </c>
      <c r="R222" s="179">
        <v>0.60499999999999998</v>
      </c>
      <c r="S222" s="172">
        <v>0.625</v>
      </c>
      <c r="T222" s="166" t="s">
        <v>392</v>
      </c>
      <c r="U222" s="166" t="s">
        <v>392</v>
      </c>
      <c r="V222" s="166" t="s">
        <v>392</v>
      </c>
      <c r="W222" s="173">
        <v>1.2</v>
      </c>
      <c r="X222" s="174">
        <v>1.5</v>
      </c>
      <c r="Y222" s="175">
        <v>1</v>
      </c>
      <c r="Z222" s="166" t="s">
        <v>392</v>
      </c>
      <c r="AA222" s="166" t="s">
        <v>392</v>
      </c>
      <c r="AB222" s="166" t="s">
        <v>392</v>
      </c>
      <c r="AC222" s="166" t="s">
        <v>392</v>
      </c>
      <c r="AD222" s="166" t="s">
        <v>392</v>
      </c>
      <c r="AE222" s="176">
        <v>9.92</v>
      </c>
      <c r="AF222" s="166" t="s">
        <v>392</v>
      </c>
      <c r="AG222" s="166" t="s">
        <v>392</v>
      </c>
      <c r="AH222" s="168">
        <v>24.9</v>
      </c>
      <c r="AI222" s="166" t="s">
        <v>392</v>
      </c>
      <c r="AJ222" s="166" t="s">
        <v>392</v>
      </c>
      <c r="AK222" s="166">
        <v>533</v>
      </c>
      <c r="AL222" s="168">
        <v>96.8</v>
      </c>
      <c r="AM222" s="168">
        <v>87.9</v>
      </c>
      <c r="AN222" s="170">
        <v>5.28</v>
      </c>
      <c r="AO222" s="166">
        <v>174</v>
      </c>
      <c r="AP222" s="168">
        <v>44.1</v>
      </c>
      <c r="AQ222" s="168">
        <v>29.1</v>
      </c>
      <c r="AR222" s="170">
        <v>3.02</v>
      </c>
      <c r="AS222" s="166" t="s">
        <v>392</v>
      </c>
      <c r="AT222" s="166" t="s">
        <v>392</v>
      </c>
      <c r="AU222" s="166" t="s">
        <v>392</v>
      </c>
      <c r="AV222" s="170">
        <v>2.1800000000000002</v>
      </c>
      <c r="AW222" s="166">
        <v>5780</v>
      </c>
      <c r="AX222" s="166" t="s">
        <v>392</v>
      </c>
      <c r="AY222" s="168">
        <v>34.5</v>
      </c>
      <c r="AZ222" s="168">
        <v>62.6</v>
      </c>
      <c r="BA222" s="177" t="s">
        <v>392</v>
      </c>
      <c r="BB222" s="166" t="s">
        <v>392</v>
      </c>
      <c r="BC222" s="168">
        <v>20.2</v>
      </c>
      <c r="BD222" s="168">
        <v>47.5</v>
      </c>
      <c r="BE222" s="166" t="s">
        <v>392</v>
      </c>
      <c r="BF222" s="166" t="s">
        <v>392</v>
      </c>
      <c r="BG222" s="166" t="s">
        <v>392</v>
      </c>
      <c r="BH222" s="166" t="s">
        <v>392</v>
      </c>
      <c r="BI222" s="166" t="s">
        <v>392</v>
      </c>
      <c r="BJ222" s="166" t="s">
        <v>392</v>
      </c>
      <c r="BK222" s="166" t="s">
        <v>392</v>
      </c>
      <c r="BL222" s="166" t="s">
        <v>392</v>
      </c>
      <c r="BM222" s="166" t="s">
        <v>392</v>
      </c>
      <c r="BN222" s="166" t="s">
        <v>392</v>
      </c>
      <c r="BO222" s="166" t="s">
        <v>392</v>
      </c>
      <c r="BP222" s="166" t="s">
        <v>392</v>
      </c>
      <c r="BQ222" s="166" t="s">
        <v>392</v>
      </c>
      <c r="BR222" s="166" t="s">
        <v>392</v>
      </c>
      <c r="BS222" s="166" t="s">
        <v>392</v>
      </c>
      <c r="BT222" s="166" t="s">
        <v>392</v>
      </c>
      <c r="BU222" s="166" t="s">
        <v>392</v>
      </c>
      <c r="BV222" s="166">
        <v>3.38</v>
      </c>
      <c r="BW222" s="166">
        <v>11.5</v>
      </c>
      <c r="BX222" s="177">
        <v>58.4</v>
      </c>
      <c r="BY222" s="177">
        <v>70.400000000000006</v>
      </c>
      <c r="BZ222" s="166" t="s">
        <v>818</v>
      </c>
      <c r="CA222" s="166" t="s">
        <v>818</v>
      </c>
      <c r="CB222" s="168">
        <v>97</v>
      </c>
      <c r="CC222" s="177">
        <v>12300</v>
      </c>
      <c r="CD222" s="166">
        <v>307</v>
      </c>
      <c r="CE222" s="177">
        <v>308</v>
      </c>
      <c r="CF222" s="166" t="s">
        <v>392</v>
      </c>
      <c r="CG222" s="166" t="s">
        <v>392</v>
      </c>
      <c r="CH222" s="166" t="s">
        <v>392</v>
      </c>
      <c r="CI222" s="166">
        <v>305</v>
      </c>
      <c r="CJ222" s="177">
        <v>305</v>
      </c>
      <c r="CK222" s="169" t="s">
        <v>392</v>
      </c>
      <c r="CL222" s="166" t="s">
        <v>392</v>
      </c>
      <c r="CM222" s="166" t="s">
        <v>392</v>
      </c>
      <c r="CN222" s="170">
        <v>9.91</v>
      </c>
      <c r="CO222" s="177">
        <v>9.52</v>
      </c>
      <c r="CP222" s="177">
        <v>4.76</v>
      </c>
      <c r="CQ222" s="168">
        <v>15.4</v>
      </c>
      <c r="CR222" s="168">
        <v>15.9</v>
      </c>
      <c r="CS222" s="166" t="s">
        <v>392</v>
      </c>
      <c r="CT222" s="166" t="s">
        <v>392</v>
      </c>
      <c r="CU222" s="166" t="s">
        <v>392</v>
      </c>
      <c r="CV222" s="168">
        <v>30.5</v>
      </c>
      <c r="CW222" s="168">
        <v>38.1</v>
      </c>
      <c r="CX222" s="178">
        <v>25.4</v>
      </c>
      <c r="CY222" s="166" t="s">
        <v>392</v>
      </c>
      <c r="CZ222" s="166" t="s">
        <v>392</v>
      </c>
      <c r="DA222" s="166" t="s">
        <v>392</v>
      </c>
      <c r="DB222" s="166" t="s">
        <v>392</v>
      </c>
      <c r="DC222" s="166" t="s">
        <v>392</v>
      </c>
      <c r="DD222" s="176">
        <v>9.92</v>
      </c>
      <c r="DE222" s="177" t="s">
        <v>392</v>
      </c>
      <c r="DF222" s="166" t="s">
        <v>392</v>
      </c>
      <c r="DG222" s="168">
        <v>24.9</v>
      </c>
      <c r="DH222" s="166" t="s">
        <v>392</v>
      </c>
      <c r="DI222" s="177" t="s">
        <v>392</v>
      </c>
      <c r="DJ222" s="166">
        <v>222</v>
      </c>
      <c r="DK222" s="166">
        <v>1590</v>
      </c>
      <c r="DL222" s="166">
        <v>1440</v>
      </c>
      <c r="DM222" s="166">
        <v>134</v>
      </c>
      <c r="DN222" s="168">
        <v>72.400000000000006</v>
      </c>
      <c r="DO222" s="166">
        <v>723</v>
      </c>
      <c r="DP222" s="166">
        <v>477</v>
      </c>
      <c r="DQ222" s="168">
        <v>76.7</v>
      </c>
      <c r="DR222" s="166" t="s">
        <v>392</v>
      </c>
      <c r="DS222" s="166" t="s">
        <v>392</v>
      </c>
      <c r="DT222" s="177" t="s">
        <v>392</v>
      </c>
      <c r="DU222" s="166">
        <v>907</v>
      </c>
      <c r="DV222" s="166">
        <v>1550</v>
      </c>
      <c r="DW222" s="166" t="s">
        <v>392</v>
      </c>
      <c r="DX222" s="166">
        <v>22300</v>
      </c>
      <c r="DY222" s="20">
        <v>26.1</v>
      </c>
      <c r="DZ222" s="177" t="s">
        <v>392</v>
      </c>
      <c r="EA222" s="180" t="s">
        <v>392</v>
      </c>
      <c r="EB222" s="166">
        <v>331</v>
      </c>
      <c r="EC222" s="166">
        <v>778</v>
      </c>
      <c r="ED222" s="166" t="s">
        <v>392</v>
      </c>
      <c r="EE222" s="166" t="s">
        <v>392</v>
      </c>
      <c r="EF222" s="166" t="s">
        <v>392</v>
      </c>
      <c r="EG222" s="166" t="s">
        <v>392</v>
      </c>
      <c r="EH222" s="20" t="s">
        <v>392</v>
      </c>
      <c r="EI222" s="166" t="s">
        <v>392</v>
      </c>
      <c r="EJ222" s="166" t="s">
        <v>392</v>
      </c>
      <c r="EK222" s="166" t="s">
        <v>392</v>
      </c>
      <c r="EL222" s="166" t="s">
        <v>392</v>
      </c>
      <c r="EM222" s="166" t="s">
        <v>392</v>
      </c>
      <c r="EN222" s="166" t="s">
        <v>392</v>
      </c>
      <c r="EO222" s="177" t="s">
        <v>392</v>
      </c>
      <c r="EP222" s="177" t="s">
        <v>392</v>
      </c>
      <c r="EQ222" s="177" t="s">
        <v>392</v>
      </c>
      <c r="ER222" s="177" t="s">
        <v>392</v>
      </c>
      <c r="ES222" s="177" t="s">
        <v>392</v>
      </c>
      <c r="ET222" s="177" t="s">
        <v>392</v>
      </c>
      <c r="EU222" s="177">
        <v>85.9</v>
      </c>
      <c r="EV222" s="177">
        <v>292</v>
      </c>
      <c r="EW222" s="177">
        <v>1480</v>
      </c>
      <c r="EX222" s="177">
        <v>1790</v>
      </c>
    </row>
    <row r="223" spans="1:154" x14ac:dyDescent="0.2">
      <c r="A223" s="166" t="s">
        <v>819</v>
      </c>
      <c r="B223" s="167" t="s">
        <v>204</v>
      </c>
      <c r="C223" s="168">
        <v>58</v>
      </c>
      <c r="D223" s="168">
        <v>17</v>
      </c>
      <c r="E223" s="168">
        <v>12.2</v>
      </c>
      <c r="F223" s="181">
        <v>12.25</v>
      </c>
      <c r="G223" s="166" t="s">
        <v>392</v>
      </c>
      <c r="H223" s="166" t="s">
        <v>392</v>
      </c>
      <c r="I223" s="166" t="s">
        <v>392</v>
      </c>
      <c r="J223" s="168">
        <v>10</v>
      </c>
      <c r="K223" s="169">
        <v>10</v>
      </c>
      <c r="L223" s="169" t="s">
        <v>392</v>
      </c>
      <c r="M223" s="166" t="s">
        <v>392</v>
      </c>
      <c r="N223" s="166" t="s">
        <v>392</v>
      </c>
      <c r="O223" s="179">
        <v>0.36</v>
      </c>
      <c r="P223" s="169">
        <v>0.375</v>
      </c>
      <c r="Q223" s="171">
        <v>0.1875</v>
      </c>
      <c r="R223" s="179">
        <v>0.64</v>
      </c>
      <c r="S223" s="172">
        <v>0.625</v>
      </c>
      <c r="T223" s="166" t="s">
        <v>392</v>
      </c>
      <c r="U223" s="166" t="s">
        <v>392</v>
      </c>
      <c r="V223" s="166" t="s">
        <v>392</v>
      </c>
      <c r="W223" s="173">
        <v>1.24</v>
      </c>
      <c r="X223" s="174">
        <v>1.5</v>
      </c>
      <c r="Y223" s="175">
        <v>0.9375</v>
      </c>
      <c r="Z223" s="166" t="s">
        <v>392</v>
      </c>
      <c r="AA223" s="166" t="s">
        <v>392</v>
      </c>
      <c r="AB223" s="166" t="s">
        <v>392</v>
      </c>
      <c r="AC223" s="166" t="s">
        <v>392</v>
      </c>
      <c r="AD223" s="166" t="s">
        <v>392</v>
      </c>
      <c r="AE223" s="176">
        <v>7.82</v>
      </c>
      <c r="AF223" s="166" t="s">
        <v>392</v>
      </c>
      <c r="AG223" s="166" t="s">
        <v>392</v>
      </c>
      <c r="AH223" s="168">
        <v>27</v>
      </c>
      <c r="AI223" s="166" t="s">
        <v>392</v>
      </c>
      <c r="AJ223" s="166" t="s">
        <v>392</v>
      </c>
      <c r="AK223" s="166">
        <v>475</v>
      </c>
      <c r="AL223" s="168">
        <v>86.4</v>
      </c>
      <c r="AM223" s="168">
        <v>78</v>
      </c>
      <c r="AN223" s="170">
        <v>5.28</v>
      </c>
      <c r="AO223" s="166">
        <v>107</v>
      </c>
      <c r="AP223" s="168">
        <v>32.5</v>
      </c>
      <c r="AQ223" s="168">
        <v>21.4</v>
      </c>
      <c r="AR223" s="170">
        <v>2.5099999999999998</v>
      </c>
      <c r="AS223" s="166" t="s">
        <v>392</v>
      </c>
      <c r="AT223" s="166" t="s">
        <v>392</v>
      </c>
      <c r="AU223" s="166" t="s">
        <v>392</v>
      </c>
      <c r="AV223" s="170">
        <v>2.1</v>
      </c>
      <c r="AW223" s="166">
        <v>3570</v>
      </c>
      <c r="AX223" s="166" t="s">
        <v>392</v>
      </c>
      <c r="AY223" s="168">
        <v>28.9</v>
      </c>
      <c r="AZ223" s="168">
        <v>46.2</v>
      </c>
      <c r="BA223" s="177" t="s">
        <v>392</v>
      </c>
      <c r="BB223" s="166" t="s">
        <v>392</v>
      </c>
      <c r="BC223" s="168">
        <v>17.8</v>
      </c>
      <c r="BD223" s="168">
        <v>42.4</v>
      </c>
      <c r="BE223" s="166" t="s">
        <v>392</v>
      </c>
      <c r="BF223" s="166" t="s">
        <v>392</v>
      </c>
      <c r="BG223" s="166" t="s">
        <v>392</v>
      </c>
      <c r="BH223" s="166" t="s">
        <v>392</v>
      </c>
      <c r="BI223" s="166" t="s">
        <v>392</v>
      </c>
      <c r="BJ223" s="166" t="s">
        <v>392</v>
      </c>
      <c r="BK223" s="166" t="s">
        <v>392</v>
      </c>
      <c r="BL223" s="166" t="s">
        <v>392</v>
      </c>
      <c r="BM223" s="166" t="s">
        <v>392</v>
      </c>
      <c r="BN223" s="166" t="s">
        <v>392</v>
      </c>
      <c r="BO223" s="166" t="s">
        <v>392</v>
      </c>
      <c r="BP223" s="166" t="s">
        <v>392</v>
      </c>
      <c r="BQ223" s="166" t="s">
        <v>392</v>
      </c>
      <c r="BR223" s="166" t="s">
        <v>392</v>
      </c>
      <c r="BS223" s="166" t="s">
        <v>392</v>
      </c>
      <c r="BT223" s="166" t="s">
        <v>392</v>
      </c>
      <c r="BU223" s="166" t="s">
        <v>392</v>
      </c>
      <c r="BV223" s="166">
        <v>2.81</v>
      </c>
      <c r="BW223" s="166">
        <v>11.6</v>
      </c>
      <c r="BX223" s="177">
        <v>52.6</v>
      </c>
      <c r="BY223" s="177">
        <v>62.6</v>
      </c>
      <c r="BZ223" s="166" t="s">
        <v>820</v>
      </c>
      <c r="CA223" s="166" t="s">
        <v>820</v>
      </c>
      <c r="CB223" s="168">
        <v>86</v>
      </c>
      <c r="CC223" s="177">
        <v>11000</v>
      </c>
      <c r="CD223" s="166">
        <v>310</v>
      </c>
      <c r="CE223" s="177">
        <v>311</v>
      </c>
      <c r="CF223" s="166" t="s">
        <v>392</v>
      </c>
      <c r="CG223" s="166" t="s">
        <v>392</v>
      </c>
      <c r="CH223" s="166" t="s">
        <v>392</v>
      </c>
      <c r="CI223" s="166">
        <v>254</v>
      </c>
      <c r="CJ223" s="177">
        <v>254</v>
      </c>
      <c r="CK223" s="169" t="s">
        <v>392</v>
      </c>
      <c r="CL223" s="166" t="s">
        <v>392</v>
      </c>
      <c r="CM223" s="166" t="s">
        <v>392</v>
      </c>
      <c r="CN223" s="170">
        <v>9.14</v>
      </c>
      <c r="CO223" s="177">
        <v>9.52</v>
      </c>
      <c r="CP223" s="177">
        <v>4.76</v>
      </c>
      <c r="CQ223" s="168">
        <v>16.3</v>
      </c>
      <c r="CR223" s="168">
        <v>15.9</v>
      </c>
      <c r="CS223" s="166" t="s">
        <v>392</v>
      </c>
      <c r="CT223" s="166" t="s">
        <v>392</v>
      </c>
      <c r="CU223" s="166" t="s">
        <v>392</v>
      </c>
      <c r="CV223" s="168">
        <v>31.5</v>
      </c>
      <c r="CW223" s="168">
        <v>38.1</v>
      </c>
      <c r="CX223" s="178">
        <v>23.8</v>
      </c>
      <c r="CY223" s="166" t="s">
        <v>392</v>
      </c>
      <c r="CZ223" s="166" t="s">
        <v>392</v>
      </c>
      <c r="DA223" s="166" t="s">
        <v>392</v>
      </c>
      <c r="DB223" s="166" t="s">
        <v>392</v>
      </c>
      <c r="DC223" s="166" t="s">
        <v>392</v>
      </c>
      <c r="DD223" s="176">
        <v>7.82</v>
      </c>
      <c r="DE223" s="177" t="s">
        <v>392</v>
      </c>
      <c r="DF223" s="166" t="s">
        <v>392</v>
      </c>
      <c r="DG223" s="168">
        <v>27</v>
      </c>
      <c r="DH223" s="166" t="s">
        <v>392</v>
      </c>
      <c r="DI223" s="177" t="s">
        <v>392</v>
      </c>
      <c r="DJ223" s="166">
        <v>198</v>
      </c>
      <c r="DK223" s="166">
        <v>1420</v>
      </c>
      <c r="DL223" s="166">
        <v>1280</v>
      </c>
      <c r="DM223" s="166">
        <v>134</v>
      </c>
      <c r="DN223" s="168">
        <v>44.5</v>
      </c>
      <c r="DO223" s="166">
        <v>533</v>
      </c>
      <c r="DP223" s="166">
        <v>351</v>
      </c>
      <c r="DQ223" s="168">
        <v>63.8</v>
      </c>
      <c r="DR223" s="166" t="s">
        <v>392</v>
      </c>
      <c r="DS223" s="166" t="s">
        <v>392</v>
      </c>
      <c r="DT223" s="177" t="s">
        <v>392</v>
      </c>
      <c r="DU223" s="166">
        <v>874</v>
      </c>
      <c r="DV223" s="166">
        <v>959</v>
      </c>
      <c r="DW223" s="166" t="s">
        <v>392</v>
      </c>
      <c r="DX223" s="166">
        <v>18600</v>
      </c>
      <c r="DY223" s="20">
        <v>19.2</v>
      </c>
      <c r="DZ223" s="177" t="s">
        <v>392</v>
      </c>
      <c r="EA223" s="180" t="s">
        <v>392</v>
      </c>
      <c r="EB223" s="166">
        <v>292</v>
      </c>
      <c r="EC223" s="166">
        <v>695</v>
      </c>
      <c r="ED223" s="166" t="s">
        <v>392</v>
      </c>
      <c r="EE223" s="166" t="s">
        <v>392</v>
      </c>
      <c r="EF223" s="166" t="s">
        <v>392</v>
      </c>
      <c r="EG223" s="166" t="s">
        <v>392</v>
      </c>
      <c r="EH223" s="20" t="s">
        <v>392</v>
      </c>
      <c r="EI223" s="166" t="s">
        <v>392</v>
      </c>
      <c r="EJ223" s="166" t="s">
        <v>392</v>
      </c>
      <c r="EK223" s="166" t="s">
        <v>392</v>
      </c>
      <c r="EL223" s="166" t="s">
        <v>392</v>
      </c>
      <c r="EM223" s="166" t="s">
        <v>392</v>
      </c>
      <c r="EN223" s="166" t="s">
        <v>392</v>
      </c>
      <c r="EO223" s="177" t="s">
        <v>392</v>
      </c>
      <c r="EP223" s="177" t="s">
        <v>392</v>
      </c>
      <c r="EQ223" s="177" t="s">
        <v>392</v>
      </c>
      <c r="ER223" s="177" t="s">
        <v>392</v>
      </c>
      <c r="ES223" s="177" t="s">
        <v>392</v>
      </c>
      <c r="ET223" s="177" t="s">
        <v>392</v>
      </c>
      <c r="EU223" s="177">
        <v>71.400000000000006</v>
      </c>
      <c r="EV223" s="177">
        <v>295</v>
      </c>
      <c r="EW223" s="177">
        <v>1340</v>
      </c>
      <c r="EX223" s="177">
        <v>1590</v>
      </c>
    </row>
    <row r="224" spans="1:154" x14ac:dyDescent="0.2">
      <c r="A224" s="166" t="s">
        <v>821</v>
      </c>
      <c r="B224" s="167" t="s">
        <v>204</v>
      </c>
      <c r="C224" s="168">
        <v>53</v>
      </c>
      <c r="D224" s="168">
        <v>15.6</v>
      </c>
      <c r="E224" s="168">
        <v>12.1</v>
      </c>
      <c r="F224" s="181">
        <v>12</v>
      </c>
      <c r="G224" s="166" t="s">
        <v>392</v>
      </c>
      <c r="H224" s="166" t="s">
        <v>392</v>
      </c>
      <c r="I224" s="166" t="s">
        <v>392</v>
      </c>
      <c r="J224" s="168">
        <v>10</v>
      </c>
      <c r="K224" s="169">
        <v>10</v>
      </c>
      <c r="L224" s="169" t="s">
        <v>392</v>
      </c>
      <c r="M224" s="166" t="s">
        <v>392</v>
      </c>
      <c r="N224" s="166" t="s">
        <v>392</v>
      </c>
      <c r="O224" s="179">
        <v>0.34499999999999997</v>
      </c>
      <c r="P224" s="169">
        <v>0.375</v>
      </c>
      <c r="Q224" s="171">
        <v>0.1875</v>
      </c>
      <c r="R224" s="179">
        <v>0.57499999999999996</v>
      </c>
      <c r="S224" s="172">
        <v>0.5625</v>
      </c>
      <c r="T224" s="166" t="s">
        <v>392</v>
      </c>
      <c r="U224" s="166" t="s">
        <v>392</v>
      </c>
      <c r="V224" s="166" t="s">
        <v>392</v>
      </c>
      <c r="W224" s="173">
        <v>1.18</v>
      </c>
      <c r="X224" s="174">
        <v>1.375</v>
      </c>
      <c r="Y224" s="175">
        <v>0.9375</v>
      </c>
      <c r="Z224" s="166" t="s">
        <v>392</v>
      </c>
      <c r="AA224" s="166" t="s">
        <v>392</v>
      </c>
      <c r="AB224" s="166" t="s">
        <v>392</v>
      </c>
      <c r="AC224" s="166" t="s">
        <v>392</v>
      </c>
      <c r="AD224" s="166" t="s">
        <v>392</v>
      </c>
      <c r="AE224" s="176">
        <v>8.69</v>
      </c>
      <c r="AF224" s="166" t="s">
        <v>392</v>
      </c>
      <c r="AG224" s="166" t="s">
        <v>392</v>
      </c>
      <c r="AH224" s="168">
        <v>28.1</v>
      </c>
      <c r="AI224" s="166" t="s">
        <v>392</v>
      </c>
      <c r="AJ224" s="166" t="s">
        <v>392</v>
      </c>
      <c r="AK224" s="166">
        <v>425</v>
      </c>
      <c r="AL224" s="168">
        <v>77.900000000000006</v>
      </c>
      <c r="AM224" s="168">
        <v>70.599999999999994</v>
      </c>
      <c r="AN224" s="170">
        <v>5.23</v>
      </c>
      <c r="AO224" s="168">
        <v>95.8</v>
      </c>
      <c r="AP224" s="168">
        <v>29.1</v>
      </c>
      <c r="AQ224" s="168">
        <v>19.2</v>
      </c>
      <c r="AR224" s="170">
        <v>2.48</v>
      </c>
      <c r="AS224" s="166" t="s">
        <v>392</v>
      </c>
      <c r="AT224" s="166" t="s">
        <v>392</v>
      </c>
      <c r="AU224" s="166" t="s">
        <v>392</v>
      </c>
      <c r="AV224" s="170">
        <v>1.58</v>
      </c>
      <c r="AW224" s="166">
        <v>3160</v>
      </c>
      <c r="AX224" s="166" t="s">
        <v>392</v>
      </c>
      <c r="AY224" s="168">
        <v>28.8</v>
      </c>
      <c r="AZ224" s="168">
        <v>41.4</v>
      </c>
      <c r="BA224" s="177" t="s">
        <v>392</v>
      </c>
      <c r="BB224" s="166" t="s">
        <v>392</v>
      </c>
      <c r="BC224" s="168">
        <v>16</v>
      </c>
      <c r="BD224" s="168">
        <v>38.299999999999997</v>
      </c>
      <c r="BE224" s="166" t="s">
        <v>392</v>
      </c>
      <c r="BF224" s="166" t="s">
        <v>392</v>
      </c>
      <c r="BG224" s="166" t="s">
        <v>392</v>
      </c>
      <c r="BH224" s="166" t="s">
        <v>392</v>
      </c>
      <c r="BI224" s="166" t="s">
        <v>392</v>
      </c>
      <c r="BJ224" s="166" t="s">
        <v>392</v>
      </c>
      <c r="BK224" s="166" t="s">
        <v>392</v>
      </c>
      <c r="BL224" s="166" t="s">
        <v>392</v>
      </c>
      <c r="BM224" s="166" t="s">
        <v>392</v>
      </c>
      <c r="BN224" s="166" t="s">
        <v>392</v>
      </c>
      <c r="BO224" s="166" t="s">
        <v>392</v>
      </c>
      <c r="BP224" s="166" t="s">
        <v>392</v>
      </c>
      <c r="BQ224" s="166" t="s">
        <v>392</v>
      </c>
      <c r="BR224" s="166" t="s">
        <v>392</v>
      </c>
      <c r="BS224" s="166" t="s">
        <v>392</v>
      </c>
      <c r="BT224" s="166" t="s">
        <v>392</v>
      </c>
      <c r="BU224" s="166" t="s">
        <v>392</v>
      </c>
      <c r="BV224" s="166">
        <v>2.79</v>
      </c>
      <c r="BW224" s="166">
        <v>11.5</v>
      </c>
      <c r="BX224" s="177">
        <v>52.5</v>
      </c>
      <c r="BY224" s="177">
        <v>62.5</v>
      </c>
      <c r="BZ224" s="166" t="s">
        <v>822</v>
      </c>
      <c r="CA224" s="166" t="s">
        <v>822</v>
      </c>
      <c r="CB224" s="168">
        <v>79</v>
      </c>
      <c r="CC224" s="177">
        <v>10100</v>
      </c>
      <c r="CD224" s="166">
        <v>307</v>
      </c>
      <c r="CE224" s="177">
        <v>305</v>
      </c>
      <c r="CF224" s="166" t="s">
        <v>392</v>
      </c>
      <c r="CG224" s="166" t="s">
        <v>392</v>
      </c>
      <c r="CH224" s="166" t="s">
        <v>392</v>
      </c>
      <c r="CI224" s="166">
        <v>254</v>
      </c>
      <c r="CJ224" s="177">
        <v>254</v>
      </c>
      <c r="CK224" s="169" t="s">
        <v>392</v>
      </c>
      <c r="CL224" s="166" t="s">
        <v>392</v>
      </c>
      <c r="CM224" s="166" t="s">
        <v>392</v>
      </c>
      <c r="CN224" s="170">
        <v>8.76</v>
      </c>
      <c r="CO224" s="177">
        <v>9.52</v>
      </c>
      <c r="CP224" s="177">
        <v>4.76</v>
      </c>
      <c r="CQ224" s="168">
        <v>14.6</v>
      </c>
      <c r="CR224" s="168">
        <v>14.3</v>
      </c>
      <c r="CS224" s="166" t="s">
        <v>392</v>
      </c>
      <c r="CT224" s="166" t="s">
        <v>392</v>
      </c>
      <c r="CU224" s="166" t="s">
        <v>392</v>
      </c>
      <c r="CV224" s="168">
        <v>30</v>
      </c>
      <c r="CW224" s="168">
        <v>34.9</v>
      </c>
      <c r="CX224" s="178">
        <v>23.8</v>
      </c>
      <c r="CY224" s="166" t="s">
        <v>392</v>
      </c>
      <c r="CZ224" s="166" t="s">
        <v>392</v>
      </c>
      <c r="DA224" s="166" t="s">
        <v>392</v>
      </c>
      <c r="DB224" s="166" t="s">
        <v>392</v>
      </c>
      <c r="DC224" s="166" t="s">
        <v>392</v>
      </c>
      <c r="DD224" s="176">
        <v>8.69</v>
      </c>
      <c r="DE224" s="177" t="s">
        <v>392</v>
      </c>
      <c r="DF224" s="166" t="s">
        <v>392</v>
      </c>
      <c r="DG224" s="168">
        <v>28.1</v>
      </c>
      <c r="DH224" s="166" t="s">
        <v>392</v>
      </c>
      <c r="DI224" s="177" t="s">
        <v>392</v>
      </c>
      <c r="DJ224" s="166">
        <v>177</v>
      </c>
      <c r="DK224" s="166">
        <v>1280</v>
      </c>
      <c r="DL224" s="166">
        <v>1160</v>
      </c>
      <c r="DM224" s="166">
        <v>133</v>
      </c>
      <c r="DN224" s="168">
        <v>39.9</v>
      </c>
      <c r="DO224" s="166">
        <v>477</v>
      </c>
      <c r="DP224" s="166">
        <v>315</v>
      </c>
      <c r="DQ224" s="168">
        <v>63</v>
      </c>
      <c r="DR224" s="166" t="s">
        <v>392</v>
      </c>
      <c r="DS224" s="166" t="s">
        <v>392</v>
      </c>
      <c r="DT224" s="177" t="s">
        <v>392</v>
      </c>
      <c r="DU224" s="166">
        <v>658</v>
      </c>
      <c r="DV224" s="166">
        <v>849</v>
      </c>
      <c r="DW224" s="166" t="s">
        <v>392</v>
      </c>
      <c r="DX224" s="166">
        <v>18600</v>
      </c>
      <c r="DY224" s="20">
        <v>17.2</v>
      </c>
      <c r="DZ224" s="177" t="s">
        <v>392</v>
      </c>
      <c r="EA224" s="180" t="s">
        <v>392</v>
      </c>
      <c r="EB224" s="166">
        <v>262</v>
      </c>
      <c r="EC224" s="166">
        <v>628</v>
      </c>
      <c r="ED224" s="166" t="s">
        <v>392</v>
      </c>
      <c r="EE224" s="166" t="s">
        <v>392</v>
      </c>
      <c r="EF224" s="166" t="s">
        <v>392</v>
      </c>
      <c r="EG224" s="166" t="s">
        <v>392</v>
      </c>
      <c r="EH224" s="20" t="s">
        <v>392</v>
      </c>
      <c r="EI224" s="166" t="s">
        <v>392</v>
      </c>
      <c r="EJ224" s="166" t="s">
        <v>392</v>
      </c>
      <c r="EK224" s="166" t="s">
        <v>392</v>
      </c>
      <c r="EL224" s="166" t="s">
        <v>392</v>
      </c>
      <c r="EM224" s="166" t="s">
        <v>392</v>
      </c>
      <c r="EN224" s="166" t="s">
        <v>392</v>
      </c>
      <c r="EO224" s="177" t="s">
        <v>392</v>
      </c>
      <c r="EP224" s="177" t="s">
        <v>392</v>
      </c>
      <c r="EQ224" s="177" t="s">
        <v>392</v>
      </c>
      <c r="ER224" s="177" t="s">
        <v>392</v>
      </c>
      <c r="ES224" s="177" t="s">
        <v>392</v>
      </c>
      <c r="ET224" s="177" t="s">
        <v>392</v>
      </c>
      <c r="EU224" s="177">
        <v>70.900000000000006</v>
      </c>
      <c r="EV224" s="177">
        <v>292</v>
      </c>
      <c r="EW224" s="177">
        <v>1330</v>
      </c>
      <c r="EX224" s="177">
        <v>1590</v>
      </c>
    </row>
    <row r="225" spans="1:154" x14ac:dyDescent="0.2">
      <c r="A225" s="166" t="s">
        <v>823</v>
      </c>
      <c r="B225" s="167" t="s">
        <v>204</v>
      </c>
      <c r="C225" s="168">
        <v>50</v>
      </c>
      <c r="D225" s="168">
        <v>14.6</v>
      </c>
      <c r="E225" s="168">
        <v>12.2</v>
      </c>
      <c r="F225" s="181">
        <v>12.25</v>
      </c>
      <c r="G225" s="166" t="s">
        <v>392</v>
      </c>
      <c r="H225" s="166" t="s">
        <v>392</v>
      </c>
      <c r="I225" s="166" t="s">
        <v>392</v>
      </c>
      <c r="J225" s="170">
        <v>8.08</v>
      </c>
      <c r="K225" s="169">
        <v>8.125</v>
      </c>
      <c r="L225" s="169" t="s">
        <v>392</v>
      </c>
      <c r="M225" s="166" t="s">
        <v>392</v>
      </c>
      <c r="N225" s="166" t="s">
        <v>392</v>
      </c>
      <c r="O225" s="179">
        <v>0.37</v>
      </c>
      <c r="P225" s="169">
        <v>0.375</v>
      </c>
      <c r="Q225" s="171">
        <v>0.1875</v>
      </c>
      <c r="R225" s="179">
        <v>0.64</v>
      </c>
      <c r="S225" s="172">
        <v>0.625</v>
      </c>
      <c r="T225" s="166" t="s">
        <v>392</v>
      </c>
      <c r="U225" s="166" t="s">
        <v>392</v>
      </c>
      <c r="V225" s="166" t="s">
        <v>392</v>
      </c>
      <c r="W225" s="173">
        <v>1.1399999999999999</v>
      </c>
      <c r="X225" s="174">
        <v>1.5</v>
      </c>
      <c r="Y225" s="175">
        <v>0.9375</v>
      </c>
      <c r="Z225" s="166" t="s">
        <v>392</v>
      </c>
      <c r="AA225" s="166" t="s">
        <v>392</v>
      </c>
      <c r="AB225" s="166" t="s">
        <v>392</v>
      </c>
      <c r="AC225" s="166" t="s">
        <v>392</v>
      </c>
      <c r="AD225" s="166" t="s">
        <v>392</v>
      </c>
      <c r="AE225" s="176">
        <v>6.31</v>
      </c>
      <c r="AF225" s="166" t="s">
        <v>392</v>
      </c>
      <c r="AG225" s="166" t="s">
        <v>392</v>
      </c>
      <c r="AH225" s="168">
        <v>26.8</v>
      </c>
      <c r="AI225" s="166" t="s">
        <v>392</v>
      </c>
      <c r="AJ225" s="166" t="s">
        <v>392</v>
      </c>
      <c r="AK225" s="166">
        <v>391</v>
      </c>
      <c r="AL225" s="168">
        <v>71.900000000000006</v>
      </c>
      <c r="AM225" s="168">
        <v>64.2</v>
      </c>
      <c r="AN225" s="170">
        <v>5.18</v>
      </c>
      <c r="AO225" s="168">
        <v>56.3</v>
      </c>
      <c r="AP225" s="168">
        <v>21.3</v>
      </c>
      <c r="AQ225" s="168">
        <v>13.9</v>
      </c>
      <c r="AR225" s="170">
        <v>1.96</v>
      </c>
      <c r="AS225" s="166" t="s">
        <v>392</v>
      </c>
      <c r="AT225" s="166" t="s">
        <v>392</v>
      </c>
      <c r="AU225" s="166" t="s">
        <v>392</v>
      </c>
      <c r="AV225" s="170">
        <v>1.71</v>
      </c>
      <c r="AW225" s="166">
        <v>1880</v>
      </c>
      <c r="AX225" s="166" t="s">
        <v>392</v>
      </c>
      <c r="AY225" s="168">
        <v>23.4</v>
      </c>
      <c r="AZ225" s="168">
        <v>30.2</v>
      </c>
      <c r="BA225" s="177" t="s">
        <v>392</v>
      </c>
      <c r="BB225" s="166" t="s">
        <v>392</v>
      </c>
      <c r="BC225" s="168">
        <v>14.3</v>
      </c>
      <c r="BD225" s="168">
        <v>35.4</v>
      </c>
      <c r="BE225" s="166" t="s">
        <v>392</v>
      </c>
      <c r="BF225" s="166" t="s">
        <v>392</v>
      </c>
      <c r="BG225" s="166" t="s">
        <v>392</v>
      </c>
      <c r="BH225" s="166" t="s">
        <v>392</v>
      </c>
      <c r="BI225" s="166" t="s">
        <v>392</v>
      </c>
      <c r="BJ225" s="166" t="s">
        <v>392</v>
      </c>
      <c r="BK225" s="166" t="s">
        <v>392</v>
      </c>
      <c r="BL225" s="166" t="s">
        <v>392</v>
      </c>
      <c r="BM225" s="166" t="s">
        <v>392</v>
      </c>
      <c r="BN225" s="166" t="s">
        <v>392</v>
      </c>
      <c r="BO225" s="166" t="s">
        <v>392</v>
      </c>
      <c r="BP225" s="166" t="s">
        <v>392</v>
      </c>
      <c r="BQ225" s="166" t="s">
        <v>392</v>
      </c>
      <c r="BR225" s="166" t="s">
        <v>392</v>
      </c>
      <c r="BS225" s="166" t="s">
        <v>392</v>
      </c>
      <c r="BT225" s="166" t="s">
        <v>392</v>
      </c>
      <c r="BU225" s="166" t="s">
        <v>392</v>
      </c>
      <c r="BV225" s="166">
        <v>2.25</v>
      </c>
      <c r="BW225" s="166">
        <v>11.6</v>
      </c>
      <c r="BX225" s="168">
        <v>47</v>
      </c>
      <c r="BY225" s="177">
        <v>55.1</v>
      </c>
      <c r="BZ225" s="166" t="s">
        <v>824</v>
      </c>
      <c r="CA225" s="166" t="s">
        <v>824</v>
      </c>
      <c r="CB225" s="168">
        <v>74</v>
      </c>
      <c r="CC225" s="177">
        <v>9420</v>
      </c>
      <c r="CD225" s="166">
        <v>310</v>
      </c>
      <c r="CE225" s="177">
        <v>311</v>
      </c>
      <c r="CF225" s="166" t="s">
        <v>392</v>
      </c>
      <c r="CG225" s="166" t="s">
        <v>392</v>
      </c>
      <c r="CH225" s="166" t="s">
        <v>392</v>
      </c>
      <c r="CI225" s="166">
        <v>205</v>
      </c>
      <c r="CJ225" s="177">
        <v>206</v>
      </c>
      <c r="CK225" s="169" t="s">
        <v>392</v>
      </c>
      <c r="CL225" s="166" t="s">
        <v>392</v>
      </c>
      <c r="CM225" s="166" t="s">
        <v>392</v>
      </c>
      <c r="CN225" s="170">
        <v>9.4</v>
      </c>
      <c r="CO225" s="177">
        <v>9.52</v>
      </c>
      <c r="CP225" s="177">
        <v>4.76</v>
      </c>
      <c r="CQ225" s="168">
        <v>16.3</v>
      </c>
      <c r="CR225" s="168">
        <v>15.9</v>
      </c>
      <c r="CS225" s="166" t="s">
        <v>392</v>
      </c>
      <c r="CT225" s="166" t="s">
        <v>392</v>
      </c>
      <c r="CU225" s="166" t="s">
        <v>392</v>
      </c>
      <c r="CV225" s="168">
        <v>29</v>
      </c>
      <c r="CW225" s="168">
        <v>38.1</v>
      </c>
      <c r="CX225" s="178">
        <v>23.8</v>
      </c>
      <c r="CY225" s="166" t="s">
        <v>392</v>
      </c>
      <c r="CZ225" s="166" t="s">
        <v>392</v>
      </c>
      <c r="DA225" s="166" t="s">
        <v>392</v>
      </c>
      <c r="DB225" s="166" t="s">
        <v>392</v>
      </c>
      <c r="DC225" s="166" t="s">
        <v>392</v>
      </c>
      <c r="DD225" s="176">
        <v>6.31</v>
      </c>
      <c r="DE225" s="177" t="s">
        <v>392</v>
      </c>
      <c r="DF225" s="166" t="s">
        <v>392</v>
      </c>
      <c r="DG225" s="168">
        <v>26.8</v>
      </c>
      <c r="DH225" s="166" t="s">
        <v>392</v>
      </c>
      <c r="DI225" s="177" t="s">
        <v>392</v>
      </c>
      <c r="DJ225" s="166">
        <v>163</v>
      </c>
      <c r="DK225" s="166">
        <v>1180</v>
      </c>
      <c r="DL225" s="166">
        <v>1050</v>
      </c>
      <c r="DM225" s="166">
        <v>132</v>
      </c>
      <c r="DN225" s="168">
        <v>23.4</v>
      </c>
      <c r="DO225" s="166">
        <v>349</v>
      </c>
      <c r="DP225" s="166">
        <v>228</v>
      </c>
      <c r="DQ225" s="168">
        <v>49.8</v>
      </c>
      <c r="DR225" s="166" t="s">
        <v>392</v>
      </c>
      <c r="DS225" s="166" t="s">
        <v>392</v>
      </c>
      <c r="DT225" s="177" t="s">
        <v>392</v>
      </c>
      <c r="DU225" s="166">
        <v>712</v>
      </c>
      <c r="DV225" s="166">
        <v>505</v>
      </c>
      <c r="DW225" s="166" t="s">
        <v>392</v>
      </c>
      <c r="DX225" s="166">
        <v>15100</v>
      </c>
      <c r="DY225" s="20">
        <v>12.6</v>
      </c>
      <c r="DZ225" s="177" t="s">
        <v>392</v>
      </c>
      <c r="EA225" s="180" t="s">
        <v>392</v>
      </c>
      <c r="EB225" s="166">
        <v>234</v>
      </c>
      <c r="EC225" s="166">
        <v>580</v>
      </c>
      <c r="ED225" s="166" t="s">
        <v>392</v>
      </c>
      <c r="EE225" s="166" t="s">
        <v>392</v>
      </c>
      <c r="EF225" s="166" t="s">
        <v>392</v>
      </c>
      <c r="EG225" s="166" t="s">
        <v>392</v>
      </c>
      <c r="EH225" s="20" t="s">
        <v>392</v>
      </c>
      <c r="EI225" s="166" t="s">
        <v>392</v>
      </c>
      <c r="EJ225" s="166" t="s">
        <v>392</v>
      </c>
      <c r="EK225" s="166" t="s">
        <v>392</v>
      </c>
      <c r="EL225" s="166" t="s">
        <v>392</v>
      </c>
      <c r="EM225" s="166" t="s">
        <v>392</v>
      </c>
      <c r="EN225" s="166" t="s">
        <v>392</v>
      </c>
      <c r="EO225" s="177" t="s">
        <v>392</v>
      </c>
      <c r="EP225" s="177" t="s">
        <v>392</v>
      </c>
      <c r="EQ225" s="177" t="s">
        <v>392</v>
      </c>
      <c r="ER225" s="177" t="s">
        <v>392</v>
      </c>
      <c r="ES225" s="177" t="s">
        <v>392</v>
      </c>
      <c r="ET225" s="177" t="s">
        <v>392</v>
      </c>
      <c r="EU225" s="177">
        <v>57.2</v>
      </c>
      <c r="EV225" s="177">
        <v>295</v>
      </c>
      <c r="EW225" s="177">
        <v>1190</v>
      </c>
      <c r="EX225" s="177">
        <v>1400</v>
      </c>
    </row>
    <row r="226" spans="1:154" x14ac:dyDescent="0.2">
      <c r="A226" s="166" t="s">
        <v>825</v>
      </c>
      <c r="B226" s="167" t="s">
        <v>204</v>
      </c>
      <c r="C226" s="168">
        <v>45</v>
      </c>
      <c r="D226" s="168">
        <v>13.1</v>
      </c>
      <c r="E226" s="168">
        <v>12.1</v>
      </c>
      <c r="F226" s="181">
        <v>12</v>
      </c>
      <c r="G226" s="166" t="s">
        <v>392</v>
      </c>
      <c r="H226" s="166" t="s">
        <v>392</v>
      </c>
      <c r="I226" s="166" t="s">
        <v>392</v>
      </c>
      <c r="J226" s="170">
        <v>8.0500000000000007</v>
      </c>
      <c r="K226" s="169">
        <v>8</v>
      </c>
      <c r="L226" s="169" t="s">
        <v>392</v>
      </c>
      <c r="M226" s="166" t="s">
        <v>392</v>
      </c>
      <c r="N226" s="166" t="s">
        <v>392</v>
      </c>
      <c r="O226" s="179">
        <v>0.33500000000000002</v>
      </c>
      <c r="P226" s="169">
        <v>0.3125</v>
      </c>
      <c r="Q226" s="171">
        <v>0.1875</v>
      </c>
      <c r="R226" s="179">
        <v>0.57499999999999996</v>
      </c>
      <c r="S226" s="172">
        <v>0.5625</v>
      </c>
      <c r="T226" s="166" t="s">
        <v>392</v>
      </c>
      <c r="U226" s="166" t="s">
        <v>392</v>
      </c>
      <c r="V226" s="166" t="s">
        <v>392</v>
      </c>
      <c r="W226" s="173">
        <v>1.08</v>
      </c>
      <c r="X226" s="174">
        <v>1.375</v>
      </c>
      <c r="Y226" s="175">
        <v>0.9375</v>
      </c>
      <c r="Z226" s="166" t="s">
        <v>392</v>
      </c>
      <c r="AA226" s="166" t="s">
        <v>392</v>
      </c>
      <c r="AB226" s="166" t="s">
        <v>392</v>
      </c>
      <c r="AC226" s="166" t="s">
        <v>392</v>
      </c>
      <c r="AD226" s="166" t="s">
        <v>392</v>
      </c>
      <c r="AE226" s="176">
        <v>7</v>
      </c>
      <c r="AF226" s="166" t="s">
        <v>392</v>
      </c>
      <c r="AG226" s="166" t="s">
        <v>392</v>
      </c>
      <c r="AH226" s="168">
        <v>29.6</v>
      </c>
      <c r="AI226" s="166" t="s">
        <v>392</v>
      </c>
      <c r="AJ226" s="166" t="s">
        <v>392</v>
      </c>
      <c r="AK226" s="166">
        <v>348</v>
      </c>
      <c r="AL226" s="168">
        <v>64.2</v>
      </c>
      <c r="AM226" s="168">
        <v>57.7</v>
      </c>
      <c r="AN226" s="170">
        <v>5.15</v>
      </c>
      <c r="AO226" s="168">
        <v>50</v>
      </c>
      <c r="AP226" s="168">
        <v>19</v>
      </c>
      <c r="AQ226" s="168">
        <v>12.4</v>
      </c>
      <c r="AR226" s="170">
        <v>1.95</v>
      </c>
      <c r="AS226" s="166" t="s">
        <v>392</v>
      </c>
      <c r="AT226" s="166" t="s">
        <v>392</v>
      </c>
      <c r="AU226" s="166" t="s">
        <v>392</v>
      </c>
      <c r="AV226" s="170">
        <v>1.26</v>
      </c>
      <c r="AW226" s="166">
        <v>1650</v>
      </c>
      <c r="AX226" s="166" t="s">
        <v>392</v>
      </c>
      <c r="AY226" s="168">
        <v>23.2</v>
      </c>
      <c r="AZ226" s="168">
        <v>26.8</v>
      </c>
      <c r="BA226" s="177" t="s">
        <v>392</v>
      </c>
      <c r="BB226" s="166" t="s">
        <v>392</v>
      </c>
      <c r="BC226" s="168">
        <v>12.8</v>
      </c>
      <c r="BD226" s="168">
        <v>31.7</v>
      </c>
      <c r="BE226" s="166" t="s">
        <v>392</v>
      </c>
      <c r="BF226" s="166" t="s">
        <v>392</v>
      </c>
      <c r="BG226" s="166" t="s">
        <v>392</v>
      </c>
      <c r="BH226" s="166" t="s">
        <v>392</v>
      </c>
      <c r="BI226" s="166" t="s">
        <v>392</v>
      </c>
      <c r="BJ226" s="166" t="s">
        <v>392</v>
      </c>
      <c r="BK226" s="166" t="s">
        <v>392</v>
      </c>
      <c r="BL226" s="166" t="s">
        <v>392</v>
      </c>
      <c r="BM226" s="166" t="s">
        <v>392</v>
      </c>
      <c r="BN226" s="166" t="s">
        <v>392</v>
      </c>
      <c r="BO226" s="166" t="s">
        <v>392</v>
      </c>
      <c r="BP226" s="166" t="s">
        <v>392</v>
      </c>
      <c r="BQ226" s="166" t="s">
        <v>392</v>
      </c>
      <c r="BR226" s="166" t="s">
        <v>392</v>
      </c>
      <c r="BS226" s="166" t="s">
        <v>392</v>
      </c>
      <c r="BT226" s="166" t="s">
        <v>392</v>
      </c>
      <c r="BU226" s="166" t="s">
        <v>392</v>
      </c>
      <c r="BV226" s="166">
        <v>2.23</v>
      </c>
      <c r="BW226" s="166">
        <v>11.5</v>
      </c>
      <c r="BX226" s="177">
        <v>46.8</v>
      </c>
      <c r="BY226" s="177">
        <v>54.9</v>
      </c>
      <c r="BZ226" s="166" t="s">
        <v>826</v>
      </c>
      <c r="CA226" s="166" t="s">
        <v>826</v>
      </c>
      <c r="CB226" s="168">
        <v>67</v>
      </c>
      <c r="CC226" s="177">
        <v>8450</v>
      </c>
      <c r="CD226" s="166">
        <v>307</v>
      </c>
      <c r="CE226" s="177">
        <v>305</v>
      </c>
      <c r="CF226" s="166" t="s">
        <v>392</v>
      </c>
      <c r="CG226" s="166" t="s">
        <v>392</v>
      </c>
      <c r="CH226" s="166" t="s">
        <v>392</v>
      </c>
      <c r="CI226" s="166">
        <v>204</v>
      </c>
      <c r="CJ226" s="177">
        <v>203</v>
      </c>
      <c r="CK226" s="169" t="s">
        <v>392</v>
      </c>
      <c r="CL226" s="166" t="s">
        <v>392</v>
      </c>
      <c r="CM226" s="166" t="s">
        <v>392</v>
      </c>
      <c r="CN226" s="170">
        <v>8.51</v>
      </c>
      <c r="CO226" s="177">
        <v>7.94</v>
      </c>
      <c r="CP226" s="177">
        <v>4.76</v>
      </c>
      <c r="CQ226" s="168">
        <v>14.6</v>
      </c>
      <c r="CR226" s="168">
        <v>14.3</v>
      </c>
      <c r="CS226" s="166" t="s">
        <v>392</v>
      </c>
      <c r="CT226" s="166" t="s">
        <v>392</v>
      </c>
      <c r="CU226" s="166" t="s">
        <v>392</v>
      </c>
      <c r="CV226" s="168">
        <v>27.4</v>
      </c>
      <c r="CW226" s="168">
        <v>34.9</v>
      </c>
      <c r="CX226" s="178">
        <v>23.8</v>
      </c>
      <c r="CY226" s="166" t="s">
        <v>392</v>
      </c>
      <c r="CZ226" s="166" t="s">
        <v>392</v>
      </c>
      <c r="DA226" s="166" t="s">
        <v>392</v>
      </c>
      <c r="DB226" s="166" t="s">
        <v>392</v>
      </c>
      <c r="DC226" s="166" t="s">
        <v>392</v>
      </c>
      <c r="DD226" s="176">
        <v>7</v>
      </c>
      <c r="DE226" s="177" t="s">
        <v>392</v>
      </c>
      <c r="DF226" s="166" t="s">
        <v>392</v>
      </c>
      <c r="DG226" s="168">
        <v>29.6</v>
      </c>
      <c r="DH226" s="166" t="s">
        <v>392</v>
      </c>
      <c r="DI226" s="177" t="s">
        <v>392</v>
      </c>
      <c r="DJ226" s="166">
        <v>145</v>
      </c>
      <c r="DK226" s="166">
        <v>1050</v>
      </c>
      <c r="DL226" s="166">
        <v>946</v>
      </c>
      <c r="DM226" s="166">
        <v>131</v>
      </c>
      <c r="DN226" s="168">
        <v>20.8</v>
      </c>
      <c r="DO226" s="166">
        <v>311</v>
      </c>
      <c r="DP226" s="166">
        <v>203</v>
      </c>
      <c r="DQ226" s="168">
        <v>49.5</v>
      </c>
      <c r="DR226" s="166" t="s">
        <v>392</v>
      </c>
      <c r="DS226" s="166" t="s">
        <v>392</v>
      </c>
      <c r="DT226" s="177" t="s">
        <v>392</v>
      </c>
      <c r="DU226" s="166">
        <v>524</v>
      </c>
      <c r="DV226" s="166">
        <v>443</v>
      </c>
      <c r="DW226" s="166" t="s">
        <v>392</v>
      </c>
      <c r="DX226" s="166">
        <v>15000</v>
      </c>
      <c r="DY226" s="20">
        <v>11.2</v>
      </c>
      <c r="DZ226" s="177" t="s">
        <v>392</v>
      </c>
      <c r="EA226" s="180" t="s">
        <v>392</v>
      </c>
      <c r="EB226" s="166">
        <v>210</v>
      </c>
      <c r="EC226" s="166">
        <v>519</v>
      </c>
      <c r="ED226" s="166" t="s">
        <v>392</v>
      </c>
      <c r="EE226" s="166" t="s">
        <v>392</v>
      </c>
      <c r="EF226" s="166" t="s">
        <v>392</v>
      </c>
      <c r="EG226" s="166" t="s">
        <v>392</v>
      </c>
      <c r="EH226" s="20" t="s">
        <v>392</v>
      </c>
      <c r="EI226" s="166" t="s">
        <v>392</v>
      </c>
      <c r="EJ226" s="166" t="s">
        <v>392</v>
      </c>
      <c r="EK226" s="166" t="s">
        <v>392</v>
      </c>
      <c r="EL226" s="166" t="s">
        <v>392</v>
      </c>
      <c r="EM226" s="166" t="s">
        <v>392</v>
      </c>
      <c r="EN226" s="166" t="s">
        <v>392</v>
      </c>
      <c r="EO226" s="177" t="s">
        <v>392</v>
      </c>
      <c r="EP226" s="177" t="s">
        <v>392</v>
      </c>
      <c r="EQ226" s="177" t="s">
        <v>392</v>
      </c>
      <c r="ER226" s="177" t="s">
        <v>392</v>
      </c>
      <c r="ES226" s="177" t="s">
        <v>392</v>
      </c>
      <c r="ET226" s="177" t="s">
        <v>392</v>
      </c>
      <c r="EU226" s="177">
        <v>56.6</v>
      </c>
      <c r="EV226" s="177">
        <v>292</v>
      </c>
      <c r="EW226" s="177">
        <v>1190</v>
      </c>
      <c r="EX226" s="177">
        <v>1390</v>
      </c>
    </row>
    <row r="227" spans="1:154" x14ac:dyDescent="0.2">
      <c r="A227" s="166" t="s">
        <v>827</v>
      </c>
      <c r="B227" s="167" t="s">
        <v>204</v>
      </c>
      <c r="C227" s="168">
        <v>40</v>
      </c>
      <c r="D227" s="168">
        <v>11.7</v>
      </c>
      <c r="E227" s="168">
        <v>11.9</v>
      </c>
      <c r="F227" s="181">
        <v>12</v>
      </c>
      <c r="G227" s="166" t="s">
        <v>392</v>
      </c>
      <c r="H227" s="166" t="s">
        <v>392</v>
      </c>
      <c r="I227" s="166" t="s">
        <v>392</v>
      </c>
      <c r="J227" s="170">
        <v>8.01</v>
      </c>
      <c r="K227" s="169">
        <v>8</v>
      </c>
      <c r="L227" s="169" t="s">
        <v>392</v>
      </c>
      <c r="M227" s="166" t="s">
        <v>392</v>
      </c>
      <c r="N227" s="166" t="s">
        <v>392</v>
      </c>
      <c r="O227" s="179">
        <v>0.29499999999999998</v>
      </c>
      <c r="P227" s="169">
        <v>0.3125</v>
      </c>
      <c r="Q227" s="171">
        <v>0.1875</v>
      </c>
      <c r="R227" s="179">
        <v>0.51500000000000001</v>
      </c>
      <c r="S227" s="172">
        <v>0.5</v>
      </c>
      <c r="T227" s="166" t="s">
        <v>392</v>
      </c>
      <c r="U227" s="166" t="s">
        <v>392</v>
      </c>
      <c r="V227" s="166" t="s">
        <v>392</v>
      </c>
      <c r="W227" s="173">
        <v>1.02</v>
      </c>
      <c r="X227" s="174">
        <v>1.375</v>
      </c>
      <c r="Y227" s="175">
        <v>0.875</v>
      </c>
      <c r="Z227" s="166" t="s">
        <v>392</v>
      </c>
      <c r="AA227" s="166" t="s">
        <v>392</v>
      </c>
      <c r="AB227" s="166" t="s">
        <v>392</v>
      </c>
      <c r="AC227" s="166" t="s">
        <v>392</v>
      </c>
      <c r="AD227" s="166" t="s">
        <v>392</v>
      </c>
      <c r="AE227" s="176">
        <v>7.77</v>
      </c>
      <c r="AF227" s="166" t="s">
        <v>392</v>
      </c>
      <c r="AG227" s="166" t="s">
        <v>392</v>
      </c>
      <c r="AH227" s="168">
        <v>33.6</v>
      </c>
      <c r="AI227" s="166" t="s">
        <v>392</v>
      </c>
      <c r="AJ227" s="166" t="s">
        <v>392</v>
      </c>
      <c r="AK227" s="166">
        <v>307</v>
      </c>
      <c r="AL227" s="168">
        <v>57</v>
      </c>
      <c r="AM227" s="168">
        <v>51.5</v>
      </c>
      <c r="AN227" s="170">
        <v>5.13</v>
      </c>
      <c r="AO227" s="168">
        <v>44.1</v>
      </c>
      <c r="AP227" s="168">
        <v>16.8</v>
      </c>
      <c r="AQ227" s="168">
        <v>11</v>
      </c>
      <c r="AR227" s="170">
        <v>1.94</v>
      </c>
      <c r="AS227" s="166" t="s">
        <v>392</v>
      </c>
      <c r="AT227" s="166" t="s">
        <v>392</v>
      </c>
      <c r="AU227" s="166" t="s">
        <v>392</v>
      </c>
      <c r="AV227" s="179">
        <v>0.90600000000000003</v>
      </c>
      <c r="AW227" s="166">
        <v>1440</v>
      </c>
      <c r="AX227" s="166" t="s">
        <v>392</v>
      </c>
      <c r="AY227" s="168">
        <v>22.8</v>
      </c>
      <c r="AZ227" s="168">
        <v>23.5</v>
      </c>
      <c r="BA227" s="177" t="s">
        <v>392</v>
      </c>
      <c r="BB227" s="166" t="s">
        <v>392</v>
      </c>
      <c r="BC227" s="168">
        <v>11.3</v>
      </c>
      <c r="BD227" s="168">
        <v>27.8</v>
      </c>
      <c r="BE227" s="166" t="s">
        <v>392</v>
      </c>
      <c r="BF227" s="166" t="s">
        <v>392</v>
      </c>
      <c r="BG227" s="166" t="s">
        <v>392</v>
      </c>
      <c r="BH227" s="166" t="s">
        <v>392</v>
      </c>
      <c r="BI227" s="166" t="s">
        <v>392</v>
      </c>
      <c r="BJ227" s="166" t="s">
        <v>392</v>
      </c>
      <c r="BK227" s="166" t="s">
        <v>392</v>
      </c>
      <c r="BL227" s="166" t="s">
        <v>392</v>
      </c>
      <c r="BM227" s="166" t="s">
        <v>392</v>
      </c>
      <c r="BN227" s="166" t="s">
        <v>392</v>
      </c>
      <c r="BO227" s="166" t="s">
        <v>392</v>
      </c>
      <c r="BP227" s="166" t="s">
        <v>392</v>
      </c>
      <c r="BQ227" s="166" t="s">
        <v>392</v>
      </c>
      <c r="BR227" s="166" t="s">
        <v>392</v>
      </c>
      <c r="BS227" s="166" t="s">
        <v>392</v>
      </c>
      <c r="BT227" s="166" t="s">
        <v>392</v>
      </c>
      <c r="BU227" s="166" t="s">
        <v>392</v>
      </c>
      <c r="BV227" s="166">
        <v>2.21</v>
      </c>
      <c r="BW227" s="166">
        <v>11.4</v>
      </c>
      <c r="BX227" s="177">
        <v>46.4</v>
      </c>
      <c r="BY227" s="177">
        <v>54.4</v>
      </c>
      <c r="BZ227" s="166" t="s">
        <v>828</v>
      </c>
      <c r="CA227" s="166" t="s">
        <v>828</v>
      </c>
      <c r="CB227" s="168">
        <v>60</v>
      </c>
      <c r="CC227" s="177">
        <v>7550</v>
      </c>
      <c r="CD227" s="166">
        <v>302</v>
      </c>
      <c r="CE227" s="177">
        <v>305</v>
      </c>
      <c r="CF227" s="166" t="s">
        <v>392</v>
      </c>
      <c r="CG227" s="166" t="s">
        <v>392</v>
      </c>
      <c r="CH227" s="166" t="s">
        <v>392</v>
      </c>
      <c r="CI227" s="166">
        <v>203</v>
      </c>
      <c r="CJ227" s="177">
        <v>203</v>
      </c>
      <c r="CK227" s="169" t="s">
        <v>392</v>
      </c>
      <c r="CL227" s="166" t="s">
        <v>392</v>
      </c>
      <c r="CM227" s="166" t="s">
        <v>392</v>
      </c>
      <c r="CN227" s="170">
        <v>7.49</v>
      </c>
      <c r="CO227" s="177">
        <v>7.94</v>
      </c>
      <c r="CP227" s="177">
        <v>4.76</v>
      </c>
      <c r="CQ227" s="168">
        <v>13.1</v>
      </c>
      <c r="CR227" s="168">
        <v>12.7</v>
      </c>
      <c r="CS227" s="166" t="s">
        <v>392</v>
      </c>
      <c r="CT227" s="166" t="s">
        <v>392</v>
      </c>
      <c r="CU227" s="166" t="s">
        <v>392</v>
      </c>
      <c r="CV227" s="168">
        <v>25.9</v>
      </c>
      <c r="CW227" s="168">
        <v>34.9</v>
      </c>
      <c r="CX227" s="178">
        <v>22.2</v>
      </c>
      <c r="CY227" s="166" t="s">
        <v>392</v>
      </c>
      <c r="CZ227" s="166" t="s">
        <v>392</v>
      </c>
      <c r="DA227" s="166" t="s">
        <v>392</v>
      </c>
      <c r="DB227" s="166" t="s">
        <v>392</v>
      </c>
      <c r="DC227" s="166" t="s">
        <v>392</v>
      </c>
      <c r="DD227" s="176">
        <v>7.77</v>
      </c>
      <c r="DE227" s="177" t="s">
        <v>392</v>
      </c>
      <c r="DF227" s="166" t="s">
        <v>392</v>
      </c>
      <c r="DG227" s="168">
        <v>33.6</v>
      </c>
      <c r="DH227" s="166" t="s">
        <v>392</v>
      </c>
      <c r="DI227" s="177" t="s">
        <v>392</v>
      </c>
      <c r="DJ227" s="166">
        <v>128</v>
      </c>
      <c r="DK227" s="166">
        <v>934</v>
      </c>
      <c r="DL227" s="166">
        <v>844</v>
      </c>
      <c r="DM227" s="166">
        <v>130</v>
      </c>
      <c r="DN227" s="168">
        <v>18.399999999999999</v>
      </c>
      <c r="DO227" s="166">
        <v>275</v>
      </c>
      <c r="DP227" s="166">
        <v>180</v>
      </c>
      <c r="DQ227" s="168">
        <v>49.3</v>
      </c>
      <c r="DR227" s="166" t="s">
        <v>392</v>
      </c>
      <c r="DS227" s="166" t="s">
        <v>392</v>
      </c>
      <c r="DT227" s="177" t="s">
        <v>392</v>
      </c>
      <c r="DU227" s="166">
        <v>377</v>
      </c>
      <c r="DV227" s="166">
        <v>387</v>
      </c>
      <c r="DW227" s="166" t="s">
        <v>392</v>
      </c>
      <c r="DX227" s="166">
        <v>14700</v>
      </c>
      <c r="DY227" s="20">
        <v>9.7799999999999994</v>
      </c>
      <c r="DZ227" s="177" t="s">
        <v>392</v>
      </c>
      <c r="EA227" s="180" t="s">
        <v>392</v>
      </c>
      <c r="EB227" s="166">
        <v>185</v>
      </c>
      <c r="EC227" s="166">
        <v>456</v>
      </c>
      <c r="ED227" s="166" t="s">
        <v>392</v>
      </c>
      <c r="EE227" s="166" t="s">
        <v>392</v>
      </c>
      <c r="EF227" s="166" t="s">
        <v>392</v>
      </c>
      <c r="EG227" s="166" t="s">
        <v>392</v>
      </c>
      <c r="EH227" s="20" t="s">
        <v>392</v>
      </c>
      <c r="EI227" s="166" t="s">
        <v>392</v>
      </c>
      <c r="EJ227" s="166" t="s">
        <v>392</v>
      </c>
      <c r="EK227" s="166" t="s">
        <v>392</v>
      </c>
      <c r="EL227" s="166" t="s">
        <v>392</v>
      </c>
      <c r="EM227" s="166" t="s">
        <v>392</v>
      </c>
      <c r="EN227" s="166" t="s">
        <v>392</v>
      </c>
      <c r="EO227" s="177" t="s">
        <v>392</v>
      </c>
      <c r="EP227" s="177" t="s">
        <v>392</v>
      </c>
      <c r="EQ227" s="177" t="s">
        <v>392</v>
      </c>
      <c r="ER227" s="177" t="s">
        <v>392</v>
      </c>
      <c r="ES227" s="177" t="s">
        <v>392</v>
      </c>
      <c r="ET227" s="177" t="s">
        <v>392</v>
      </c>
      <c r="EU227" s="177">
        <v>56.1</v>
      </c>
      <c r="EV227" s="177">
        <v>290</v>
      </c>
      <c r="EW227" s="177">
        <v>1180</v>
      </c>
      <c r="EX227" s="177">
        <v>1380</v>
      </c>
    </row>
    <row r="228" spans="1:154" x14ac:dyDescent="0.2">
      <c r="A228" s="166" t="s">
        <v>829</v>
      </c>
      <c r="B228" s="167" t="s">
        <v>204</v>
      </c>
      <c r="C228" s="168">
        <v>35</v>
      </c>
      <c r="D228" s="168">
        <v>10.3</v>
      </c>
      <c r="E228" s="168">
        <v>12.5</v>
      </c>
      <c r="F228" s="181">
        <v>12.5</v>
      </c>
      <c r="G228" s="166" t="s">
        <v>392</v>
      </c>
      <c r="H228" s="166" t="s">
        <v>392</v>
      </c>
      <c r="I228" s="166" t="s">
        <v>392</v>
      </c>
      <c r="J228" s="170">
        <v>6.56</v>
      </c>
      <c r="K228" s="169">
        <v>6.5</v>
      </c>
      <c r="L228" s="169" t="s">
        <v>392</v>
      </c>
      <c r="M228" s="166" t="s">
        <v>392</v>
      </c>
      <c r="N228" s="166" t="s">
        <v>392</v>
      </c>
      <c r="O228" s="179">
        <v>0.3</v>
      </c>
      <c r="P228" s="169">
        <v>0.3125</v>
      </c>
      <c r="Q228" s="171">
        <v>0.1875</v>
      </c>
      <c r="R228" s="179">
        <v>0.52</v>
      </c>
      <c r="S228" s="172">
        <v>0.5</v>
      </c>
      <c r="T228" s="166" t="s">
        <v>392</v>
      </c>
      <c r="U228" s="166" t="s">
        <v>392</v>
      </c>
      <c r="V228" s="166" t="s">
        <v>392</v>
      </c>
      <c r="W228" s="184">
        <v>0.82</v>
      </c>
      <c r="X228" s="174">
        <v>1.1875</v>
      </c>
      <c r="Y228" s="175">
        <v>0.75</v>
      </c>
      <c r="Z228" s="166" t="s">
        <v>392</v>
      </c>
      <c r="AA228" s="166" t="s">
        <v>392</v>
      </c>
      <c r="AB228" s="166" t="s">
        <v>392</v>
      </c>
      <c r="AC228" s="166" t="s">
        <v>392</v>
      </c>
      <c r="AD228" s="166" t="s">
        <v>392</v>
      </c>
      <c r="AE228" s="176">
        <v>6.31</v>
      </c>
      <c r="AF228" s="166" t="s">
        <v>392</v>
      </c>
      <c r="AG228" s="166" t="s">
        <v>392</v>
      </c>
      <c r="AH228" s="168">
        <v>36.200000000000003</v>
      </c>
      <c r="AI228" s="166" t="s">
        <v>392</v>
      </c>
      <c r="AJ228" s="166" t="s">
        <v>392</v>
      </c>
      <c r="AK228" s="166">
        <v>285</v>
      </c>
      <c r="AL228" s="168">
        <v>51.2</v>
      </c>
      <c r="AM228" s="168">
        <v>45.6</v>
      </c>
      <c r="AN228" s="170">
        <v>5.25</v>
      </c>
      <c r="AO228" s="168">
        <v>24.5</v>
      </c>
      <c r="AP228" s="168">
        <v>11.5</v>
      </c>
      <c r="AQ228" s="170">
        <v>7.47</v>
      </c>
      <c r="AR228" s="170">
        <v>1.54</v>
      </c>
      <c r="AS228" s="166" t="s">
        <v>392</v>
      </c>
      <c r="AT228" s="166" t="s">
        <v>392</v>
      </c>
      <c r="AU228" s="166" t="s">
        <v>392</v>
      </c>
      <c r="AV228" s="179">
        <v>0.74099999999999999</v>
      </c>
      <c r="AW228" s="166">
        <v>879</v>
      </c>
      <c r="AX228" s="166" t="s">
        <v>392</v>
      </c>
      <c r="AY228" s="168">
        <v>19.600000000000001</v>
      </c>
      <c r="AZ228" s="168">
        <v>16.8</v>
      </c>
      <c r="BA228" s="177" t="s">
        <v>392</v>
      </c>
      <c r="BB228" s="166" t="s">
        <v>392</v>
      </c>
      <c r="BC228" s="170">
        <v>9.75</v>
      </c>
      <c r="BD228" s="168">
        <v>25.4</v>
      </c>
      <c r="BE228" s="166" t="s">
        <v>392</v>
      </c>
      <c r="BF228" s="166" t="s">
        <v>392</v>
      </c>
      <c r="BG228" s="166" t="s">
        <v>392</v>
      </c>
      <c r="BH228" s="166" t="s">
        <v>392</v>
      </c>
      <c r="BI228" s="166" t="s">
        <v>392</v>
      </c>
      <c r="BJ228" s="166" t="s">
        <v>392</v>
      </c>
      <c r="BK228" s="166" t="s">
        <v>392</v>
      </c>
      <c r="BL228" s="166" t="s">
        <v>392</v>
      </c>
      <c r="BM228" s="166" t="s">
        <v>392</v>
      </c>
      <c r="BN228" s="166" t="s">
        <v>392</v>
      </c>
      <c r="BO228" s="166" t="s">
        <v>392</v>
      </c>
      <c r="BP228" s="166" t="s">
        <v>392</v>
      </c>
      <c r="BQ228" s="166" t="s">
        <v>392</v>
      </c>
      <c r="BR228" s="166" t="s">
        <v>392</v>
      </c>
      <c r="BS228" s="166" t="s">
        <v>392</v>
      </c>
      <c r="BT228" s="166" t="s">
        <v>392</v>
      </c>
      <c r="BU228" s="166" t="s">
        <v>392</v>
      </c>
      <c r="BV228" s="166">
        <v>1.79</v>
      </c>
      <c r="BW228" s="168">
        <v>12</v>
      </c>
      <c r="BX228" s="177">
        <v>43.5</v>
      </c>
      <c r="BY228" s="177">
        <v>50.1</v>
      </c>
      <c r="BZ228" s="166" t="s">
        <v>830</v>
      </c>
      <c r="CA228" s="166" t="s">
        <v>830</v>
      </c>
      <c r="CB228" s="168">
        <v>52</v>
      </c>
      <c r="CC228" s="177">
        <v>6650</v>
      </c>
      <c r="CD228" s="166">
        <v>318</v>
      </c>
      <c r="CE228" s="177">
        <v>318</v>
      </c>
      <c r="CF228" s="166" t="s">
        <v>392</v>
      </c>
      <c r="CG228" s="166" t="s">
        <v>392</v>
      </c>
      <c r="CH228" s="166" t="s">
        <v>392</v>
      </c>
      <c r="CI228" s="166">
        <v>167</v>
      </c>
      <c r="CJ228" s="177">
        <v>165</v>
      </c>
      <c r="CK228" s="169" t="s">
        <v>392</v>
      </c>
      <c r="CL228" s="166" t="s">
        <v>392</v>
      </c>
      <c r="CM228" s="166" t="s">
        <v>392</v>
      </c>
      <c r="CN228" s="170">
        <v>7.62</v>
      </c>
      <c r="CO228" s="177">
        <v>7.94</v>
      </c>
      <c r="CP228" s="177">
        <v>4.76</v>
      </c>
      <c r="CQ228" s="168">
        <v>13.2</v>
      </c>
      <c r="CR228" s="168">
        <v>12.7</v>
      </c>
      <c r="CS228" s="166" t="s">
        <v>392</v>
      </c>
      <c r="CT228" s="166" t="s">
        <v>392</v>
      </c>
      <c r="CU228" s="166" t="s">
        <v>392</v>
      </c>
      <c r="CV228" s="168">
        <v>20.8</v>
      </c>
      <c r="CW228" s="168">
        <v>30.2</v>
      </c>
      <c r="CX228" s="178">
        <v>19.100000000000001</v>
      </c>
      <c r="CY228" s="166" t="s">
        <v>392</v>
      </c>
      <c r="CZ228" s="166" t="s">
        <v>392</v>
      </c>
      <c r="DA228" s="166" t="s">
        <v>392</v>
      </c>
      <c r="DB228" s="166" t="s">
        <v>392</v>
      </c>
      <c r="DC228" s="166" t="s">
        <v>392</v>
      </c>
      <c r="DD228" s="176">
        <v>6.31</v>
      </c>
      <c r="DE228" s="177" t="s">
        <v>392</v>
      </c>
      <c r="DF228" s="166" t="s">
        <v>392</v>
      </c>
      <c r="DG228" s="168">
        <v>36.200000000000003</v>
      </c>
      <c r="DH228" s="166" t="s">
        <v>392</v>
      </c>
      <c r="DI228" s="177" t="s">
        <v>392</v>
      </c>
      <c r="DJ228" s="166">
        <v>119</v>
      </c>
      <c r="DK228" s="166">
        <v>839</v>
      </c>
      <c r="DL228" s="166">
        <v>747</v>
      </c>
      <c r="DM228" s="166">
        <v>133</v>
      </c>
      <c r="DN228" s="168">
        <v>10.199999999999999</v>
      </c>
      <c r="DO228" s="166">
        <v>188</v>
      </c>
      <c r="DP228" s="166">
        <v>122</v>
      </c>
      <c r="DQ228" s="168">
        <v>39.1</v>
      </c>
      <c r="DR228" s="166" t="s">
        <v>392</v>
      </c>
      <c r="DS228" s="166" t="s">
        <v>392</v>
      </c>
      <c r="DT228" s="177" t="s">
        <v>392</v>
      </c>
      <c r="DU228" s="166">
        <v>308</v>
      </c>
      <c r="DV228" s="166">
        <v>236</v>
      </c>
      <c r="DW228" s="166" t="s">
        <v>392</v>
      </c>
      <c r="DX228" s="166">
        <v>12600</v>
      </c>
      <c r="DY228" s="20">
        <v>6.99</v>
      </c>
      <c r="DZ228" s="177" t="s">
        <v>392</v>
      </c>
      <c r="EA228" s="180" t="s">
        <v>392</v>
      </c>
      <c r="EB228" s="166">
        <v>160</v>
      </c>
      <c r="EC228" s="166">
        <v>416</v>
      </c>
      <c r="ED228" s="166" t="s">
        <v>392</v>
      </c>
      <c r="EE228" s="166" t="s">
        <v>392</v>
      </c>
      <c r="EF228" s="166" t="s">
        <v>392</v>
      </c>
      <c r="EG228" s="166" t="s">
        <v>392</v>
      </c>
      <c r="EH228" s="20" t="s">
        <v>392</v>
      </c>
      <c r="EI228" s="166" t="s">
        <v>392</v>
      </c>
      <c r="EJ228" s="166" t="s">
        <v>392</v>
      </c>
      <c r="EK228" s="166" t="s">
        <v>392</v>
      </c>
      <c r="EL228" s="166" t="s">
        <v>392</v>
      </c>
      <c r="EM228" s="166" t="s">
        <v>392</v>
      </c>
      <c r="EN228" s="166" t="s">
        <v>392</v>
      </c>
      <c r="EO228" s="177" t="s">
        <v>392</v>
      </c>
      <c r="EP228" s="177" t="s">
        <v>392</v>
      </c>
      <c r="EQ228" s="177" t="s">
        <v>392</v>
      </c>
      <c r="ER228" s="177" t="s">
        <v>392</v>
      </c>
      <c r="ES228" s="177" t="s">
        <v>392</v>
      </c>
      <c r="ET228" s="177" t="s">
        <v>392</v>
      </c>
      <c r="EU228" s="177">
        <v>45.5</v>
      </c>
      <c r="EV228" s="177">
        <v>305</v>
      </c>
      <c r="EW228" s="177">
        <v>1100</v>
      </c>
      <c r="EX228" s="177">
        <v>1270</v>
      </c>
    </row>
    <row r="229" spans="1:154" x14ac:dyDescent="0.2">
      <c r="A229" s="166" t="s">
        <v>831</v>
      </c>
      <c r="B229" s="167" t="s">
        <v>204</v>
      </c>
      <c r="C229" s="168">
        <v>30</v>
      </c>
      <c r="D229" s="170">
        <v>8.7899999999999991</v>
      </c>
      <c r="E229" s="168">
        <v>12.3</v>
      </c>
      <c r="F229" s="181">
        <v>12.375</v>
      </c>
      <c r="G229" s="166" t="s">
        <v>392</v>
      </c>
      <c r="H229" s="166" t="s">
        <v>392</v>
      </c>
      <c r="I229" s="166" t="s">
        <v>392</v>
      </c>
      <c r="J229" s="170">
        <v>6.52</v>
      </c>
      <c r="K229" s="169">
        <v>6.5</v>
      </c>
      <c r="L229" s="169" t="s">
        <v>392</v>
      </c>
      <c r="M229" s="166" t="s">
        <v>392</v>
      </c>
      <c r="N229" s="166" t="s">
        <v>392</v>
      </c>
      <c r="O229" s="179">
        <v>0.26</v>
      </c>
      <c r="P229" s="169">
        <v>0.25</v>
      </c>
      <c r="Q229" s="171">
        <v>0.125</v>
      </c>
      <c r="R229" s="179">
        <v>0.44</v>
      </c>
      <c r="S229" s="172">
        <v>0.4375</v>
      </c>
      <c r="T229" s="166" t="s">
        <v>392</v>
      </c>
      <c r="U229" s="166" t="s">
        <v>392</v>
      </c>
      <c r="V229" s="166" t="s">
        <v>392</v>
      </c>
      <c r="W229" s="184">
        <v>0.74</v>
      </c>
      <c r="X229" s="174">
        <v>1.125</v>
      </c>
      <c r="Y229" s="175">
        <v>0.75</v>
      </c>
      <c r="Z229" s="166" t="s">
        <v>392</v>
      </c>
      <c r="AA229" s="166" t="s">
        <v>392</v>
      </c>
      <c r="AB229" s="166" t="s">
        <v>392</v>
      </c>
      <c r="AC229" s="166" t="s">
        <v>392</v>
      </c>
      <c r="AD229" s="166" t="s">
        <v>392</v>
      </c>
      <c r="AE229" s="176">
        <v>7.41</v>
      </c>
      <c r="AF229" s="166" t="s">
        <v>392</v>
      </c>
      <c r="AG229" s="166" t="s">
        <v>392</v>
      </c>
      <c r="AH229" s="168">
        <v>41.8</v>
      </c>
      <c r="AI229" s="166" t="s">
        <v>392</v>
      </c>
      <c r="AJ229" s="166" t="s">
        <v>392</v>
      </c>
      <c r="AK229" s="166">
        <v>238</v>
      </c>
      <c r="AL229" s="168">
        <v>43.1</v>
      </c>
      <c r="AM229" s="168">
        <v>38.6</v>
      </c>
      <c r="AN229" s="170">
        <v>5.21</v>
      </c>
      <c r="AO229" s="168">
        <v>20.3</v>
      </c>
      <c r="AP229" s="170">
        <v>9.56</v>
      </c>
      <c r="AQ229" s="170">
        <v>6.24</v>
      </c>
      <c r="AR229" s="170">
        <v>1.52</v>
      </c>
      <c r="AS229" s="166" t="s">
        <v>392</v>
      </c>
      <c r="AT229" s="166" t="s">
        <v>392</v>
      </c>
      <c r="AU229" s="166" t="s">
        <v>392</v>
      </c>
      <c r="AV229" s="179">
        <v>0.45700000000000002</v>
      </c>
      <c r="AW229" s="166">
        <v>720</v>
      </c>
      <c r="AX229" s="166" t="s">
        <v>392</v>
      </c>
      <c r="AY229" s="168">
        <v>19.3</v>
      </c>
      <c r="AZ229" s="168">
        <v>13.9</v>
      </c>
      <c r="BA229" s="177" t="s">
        <v>392</v>
      </c>
      <c r="BB229" s="166" t="s">
        <v>392</v>
      </c>
      <c r="BC229" s="170">
        <v>8.17</v>
      </c>
      <c r="BD229" s="168">
        <v>21.3</v>
      </c>
      <c r="BE229" s="166" t="s">
        <v>392</v>
      </c>
      <c r="BF229" s="166" t="s">
        <v>392</v>
      </c>
      <c r="BG229" s="166" t="s">
        <v>392</v>
      </c>
      <c r="BH229" s="166" t="s">
        <v>392</v>
      </c>
      <c r="BI229" s="166" t="s">
        <v>392</v>
      </c>
      <c r="BJ229" s="166" t="s">
        <v>392</v>
      </c>
      <c r="BK229" s="166" t="s">
        <v>392</v>
      </c>
      <c r="BL229" s="166" t="s">
        <v>392</v>
      </c>
      <c r="BM229" s="166" t="s">
        <v>392</v>
      </c>
      <c r="BN229" s="166" t="s">
        <v>392</v>
      </c>
      <c r="BO229" s="166" t="s">
        <v>392</v>
      </c>
      <c r="BP229" s="166" t="s">
        <v>392</v>
      </c>
      <c r="BQ229" s="166" t="s">
        <v>392</v>
      </c>
      <c r="BR229" s="166" t="s">
        <v>392</v>
      </c>
      <c r="BS229" s="166" t="s">
        <v>392</v>
      </c>
      <c r="BT229" s="166" t="s">
        <v>392</v>
      </c>
      <c r="BU229" s="166" t="s">
        <v>392</v>
      </c>
      <c r="BV229" s="166">
        <v>1.77</v>
      </c>
      <c r="BW229" s="166">
        <v>11.9</v>
      </c>
      <c r="BX229" s="177">
        <v>43.1</v>
      </c>
      <c r="BY229" s="177">
        <v>49.6</v>
      </c>
      <c r="BZ229" s="166" t="s">
        <v>832</v>
      </c>
      <c r="CA229" s="166" t="s">
        <v>832</v>
      </c>
      <c r="CB229" s="168">
        <v>44.5</v>
      </c>
      <c r="CC229" s="177">
        <v>5670</v>
      </c>
      <c r="CD229" s="166">
        <v>312</v>
      </c>
      <c r="CE229" s="177">
        <v>314</v>
      </c>
      <c r="CF229" s="166" t="s">
        <v>392</v>
      </c>
      <c r="CG229" s="166" t="s">
        <v>392</v>
      </c>
      <c r="CH229" s="166" t="s">
        <v>392</v>
      </c>
      <c r="CI229" s="166">
        <v>166</v>
      </c>
      <c r="CJ229" s="177">
        <v>165</v>
      </c>
      <c r="CK229" s="169" t="s">
        <v>392</v>
      </c>
      <c r="CL229" s="166" t="s">
        <v>392</v>
      </c>
      <c r="CM229" s="166" t="s">
        <v>392</v>
      </c>
      <c r="CN229" s="170">
        <v>6.6</v>
      </c>
      <c r="CO229" s="177">
        <v>6.35</v>
      </c>
      <c r="CP229" s="177">
        <v>3.18</v>
      </c>
      <c r="CQ229" s="168">
        <v>11.2</v>
      </c>
      <c r="CR229" s="168">
        <v>11.1</v>
      </c>
      <c r="CS229" s="166" t="s">
        <v>392</v>
      </c>
      <c r="CT229" s="166" t="s">
        <v>392</v>
      </c>
      <c r="CU229" s="166" t="s">
        <v>392</v>
      </c>
      <c r="CV229" s="168">
        <v>18.8</v>
      </c>
      <c r="CW229" s="168">
        <v>28.6</v>
      </c>
      <c r="CX229" s="178">
        <v>19.100000000000001</v>
      </c>
      <c r="CY229" s="166" t="s">
        <v>392</v>
      </c>
      <c r="CZ229" s="166" t="s">
        <v>392</v>
      </c>
      <c r="DA229" s="166" t="s">
        <v>392</v>
      </c>
      <c r="DB229" s="166" t="s">
        <v>392</v>
      </c>
      <c r="DC229" s="166" t="s">
        <v>392</v>
      </c>
      <c r="DD229" s="176">
        <v>7.41</v>
      </c>
      <c r="DE229" s="177" t="s">
        <v>392</v>
      </c>
      <c r="DF229" s="166" t="s">
        <v>392</v>
      </c>
      <c r="DG229" s="168">
        <v>41.8</v>
      </c>
      <c r="DH229" s="166" t="s">
        <v>392</v>
      </c>
      <c r="DI229" s="177" t="s">
        <v>392</v>
      </c>
      <c r="DJ229" s="168">
        <v>99.1</v>
      </c>
      <c r="DK229" s="166">
        <v>706</v>
      </c>
      <c r="DL229" s="166">
        <v>633</v>
      </c>
      <c r="DM229" s="166">
        <v>132</v>
      </c>
      <c r="DN229" s="170">
        <v>8.4499999999999993</v>
      </c>
      <c r="DO229" s="166">
        <v>157</v>
      </c>
      <c r="DP229" s="166">
        <v>102</v>
      </c>
      <c r="DQ229" s="168">
        <v>38.6</v>
      </c>
      <c r="DR229" s="166" t="s">
        <v>392</v>
      </c>
      <c r="DS229" s="166" t="s">
        <v>392</v>
      </c>
      <c r="DT229" s="177" t="s">
        <v>392</v>
      </c>
      <c r="DU229" s="166">
        <v>190</v>
      </c>
      <c r="DV229" s="166">
        <v>193</v>
      </c>
      <c r="DW229" s="166" t="s">
        <v>392</v>
      </c>
      <c r="DX229" s="166">
        <v>12500</v>
      </c>
      <c r="DY229" s="20">
        <v>5.79</v>
      </c>
      <c r="DZ229" s="177" t="s">
        <v>392</v>
      </c>
      <c r="EA229" s="180" t="s">
        <v>392</v>
      </c>
      <c r="EB229" s="166">
        <v>134</v>
      </c>
      <c r="EC229" s="166">
        <v>349</v>
      </c>
      <c r="ED229" s="166" t="s">
        <v>392</v>
      </c>
      <c r="EE229" s="166" t="s">
        <v>392</v>
      </c>
      <c r="EF229" s="166" t="s">
        <v>392</v>
      </c>
      <c r="EG229" s="166" t="s">
        <v>392</v>
      </c>
      <c r="EH229" s="20" t="s">
        <v>392</v>
      </c>
      <c r="EI229" s="166" t="s">
        <v>392</v>
      </c>
      <c r="EJ229" s="166" t="s">
        <v>392</v>
      </c>
      <c r="EK229" s="166" t="s">
        <v>392</v>
      </c>
      <c r="EL229" s="166" t="s">
        <v>392</v>
      </c>
      <c r="EM229" s="166" t="s">
        <v>392</v>
      </c>
      <c r="EN229" s="166" t="s">
        <v>392</v>
      </c>
      <c r="EO229" s="177" t="s">
        <v>392</v>
      </c>
      <c r="EP229" s="177" t="s">
        <v>392</v>
      </c>
      <c r="EQ229" s="177" t="s">
        <v>392</v>
      </c>
      <c r="ER229" s="177" t="s">
        <v>392</v>
      </c>
      <c r="ES229" s="177" t="s">
        <v>392</v>
      </c>
      <c r="ET229" s="177" t="s">
        <v>392</v>
      </c>
      <c r="EU229" s="168">
        <v>45</v>
      </c>
      <c r="EV229" s="177">
        <v>302</v>
      </c>
      <c r="EW229" s="177">
        <v>1090</v>
      </c>
      <c r="EX229" s="177">
        <v>1260</v>
      </c>
    </row>
    <row r="230" spans="1:154" x14ac:dyDescent="0.2">
      <c r="A230" s="166" t="s">
        <v>833</v>
      </c>
      <c r="B230" s="167" t="s">
        <v>204</v>
      </c>
      <c r="C230" s="168">
        <v>26</v>
      </c>
      <c r="D230" s="170">
        <v>7.65</v>
      </c>
      <c r="E230" s="168">
        <v>12.2</v>
      </c>
      <c r="F230" s="181">
        <v>12.25</v>
      </c>
      <c r="G230" s="166" t="s">
        <v>392</v>
      </c>
      <c r="H230" s="166" t="s">
        <v>392</v>
      </c>
      <c r="I230" s="166" t="s">
        <v>392</v>
      </c>
      <c r="J230" s="170">
        <v>6.49</v>
      </c>
      <c r="K230" s="169">
        <v>6.5</v>
      </c>
      <c r="L230" s="169" t="s">
        <v>392</v>
      </c>
      <c r="M230" s="166" t="s">
        <v>392</v>
      </c>
      <c r="N230" s="166" t="s">
        <v>392</v>
      </c>
      <c r="O230" s="179">
        <v>0.23</v>
      </c>
      <c r="P230" s="169">
        <v>0.25</v>
      </c>
      <c r="Q230" s="171">
        <v>0.125</v>
      </c>
      <c r="R230" s="179">
        <v>0.38</v>
      </c>
      <c r="S230" s="172">
        <v>0.375</v>
      </c>
      <c r="T230" s="166" t="s">
        <v>392</v>
      </c>
      <c r="U230" s="166" t="s">
        <v>392</v>
      </c>
      <c r="V230" s="166" t="s">
        <v>392</v>
      </c>
      <c r="W230" s="184">
        <v>0.68</v>
      </c>
      <c r="X230" s="174">
        <v>1.0625</v>
      </c>
      <c r="Y230" s="175">
        <v>0.75</v>
      </c>
      <c r="Z230" s="166" t="s">
        <v>392</v>
      </c>
      <c r="AA230" s="166" t="s">
        <v>392</v>
      </c>
      <c r="AB230" s="166" t="s">
        <v>392</v>
      </c>
      <c r="AC230" s="166" t="s">
        <v>392</v>
      </c>
      <c r="AD230" s="166" t="s">
        <v>392</v>
      </c>
      <c r="AE230" s="176">
        <v>8.5399999999999991</v>
      </c>
      <c r="AF230" s="166" t="s">
        <v>392</v>
      </c>
      <c r="AG230" s="166" t="s">
        <v>392</v>
      </c>
      <c r="AH230" s="168">
        <v>47.2</v>
      </c>
      <c r="AI230" s="166" t="s">
        <v>392</v>
      </c>
      <c r="AJ230" s="166" t="s">
        <v>392</v>
      </c>
      <c r="AK230" s="166">
        <v>204</v>
      </c>
      <c r="AL230" s="168">
        <v>37.200000000000003</v>
      </c>
      <c r="AM230" s="168">
        <v>33.4</v>
      </c>
      <c r="AN230" s="170">
        <v>5.17</v>
      </c>
      <c r="AO230" s="168">
        <v>17.3</v>
      </c>
      <c r="AP230" s="170">
        <v>8.17</v>
      </c>
      <c r="AQ230" s="170">
        <v>5.34</v>
      </c>
      <c r="AR230" s="170">
        <v>1.51</v>
      </c>
      <c r="AS230" s="166" t="s">
        <v>392</v>
      </c>
      <c r="AT230" s="166" t="s">
        <v>392</v>
      </c>
      <c r="AU230" s="166" t="s">
        <v>392</v>
      </c>
      <c r="AV230" s="179">
        <v>0.3</v>
      </c>
      <c r="AW230" s="166">
        <v>607</v>
      </c>
      <c r="AX230" s="166" t="s">
        <v>392</v>
      </c>
      <c r="AY230" s="168">
        <v>19.2</v>
      </c>
      <c r="AZ230" s="168">
        <v>11.8</v>
      </c>
      <c r="BA230" s="177" t="s">
        <v>392</v>
      </c>
      <c r="BB230" s="166" t="s">
        <v>392</v>
      </c>
      <c r="BC230" s="170">
        <v>7.03</v>
      </c>
      <c r="BD230" s="168">
        <v>18.3</v>
      </c>
      <c r="BE230" s="166" t="s">
        <v>392</v>
      </c>
      <c r="BF230" s="166" t="s">
        <v>392</v>
      </c>
      <c r="BG230" s="166" t="s">
        <v>392</v>
      </c>
      <c r="BH230" s="166" t="s">
        <v>392</v>
      </c>
      <c r="BI230" s="166" t="s">
        <v>392</v>
      </c>
      <c r="BJ230" s="166" t="s">
        <v>392</v>
      </c>
      <c r="BK230" s="166" t="s">
        <v>392</v>
      </c>
      <c r="BL230" s="166" t="s">
        <v>392</v>
      </c>
      <c r="BM230" s="166" t="s">
        <v>392</v>
      </c>
      <c r="BN230" s="166" t="s">
        <v>392</v>
      </c>
      <c r="BO230" s="166" t="s">
        <v>392</v>
      </c>
      <c r="BP230" s="166" t="s">
        <v>392</v>
      </c>
      <c r="BQ230" s="166" t="s">
        <v>392</v>
      </c>
      <c r="BR230" s="166" t="s">
        <v>392</v>
      </c>
      <c r="BS230" s="166" t="s">
        <v>392</v>
      </c>
      <c r="BT230" s="166" t="s">
        <v>392</v>
      </c>
      <c r="BU230" s="166" t="s">
        <v>392</v>
      </c>
      <c r="BV230" s="166">
        <v>1.75</v>
      </c>
      <c r="BW230" s="166">
        <v>11.8</v>
      </c>
      <c r="BX230" s="177">
        <v>42.9</v>
      </c>
      <c r="BY230" s="177">
        <v>49.4</v>
      </c>
      <c r="BZ230" s="166" t="s">
        <v>834</v>
      </c>
      <c r="CA230" s="166" t="s">
        <v>834</v>
      </c>
      <c r="CB230" s="168">
        <v>38.700000000000003</v>
      </c>
      <c r="CC230" s="177">
        <v>4940</v>
      </c>
      <c r="CD230" s="166">
        <v>310</v>
      </c>
      <c r="CE230" s="177">
        <v>311</v>
      </c>
      <c r="CF230" s="166" t="s">
        <v>392</v>
      </c>
      <c r="CG230" s="166" t="s">
        <v>392</v>
      </c>
      <c r="CH230" s="166" t="s">
        <v>392</v>
      </c>
      <c r="CI230" s="166">
        <v>165</v>
      </c>
      <c r="CJ230" s="177">
        <v>165</v>
      </c>
      <c r="CK230" s="169" t="s">
        <v>392</v>
      </c>
      <c r="CL230" s="166" t="s">
        <v>392</v>
      </c>
      <c r="CM230" s="166" t="s">
        <v>392</v>
      </c>
      <c r="CN230" s="170">
        <v>5.84</v>
      </c>
      <c r="CO230" s="177">
        <v>6.35</v>
      </c>
      <c r="CP230" s="177">
        <v>3.18</v>
      </c>
      <c r="CQ230" s="170">
        <v>9.65</v>
      </c>
      <c r="CR230" s="170">
        <v>9.52</v>
      </c>
      <c r="CS230" s="166" t="s">
        <v>392</v>
      </c>
      <c r="CT230" s="166" t="s">
        <v>392</v>
      </c>
      <c r="CU230" s="166" t="s">
        <v>392</v>
      </c>
      <c r="CV230" s="168">
        <v>17.3</v>
      </c>
      <c r="CW230" s="168">
        <v>27</v>
      </c>
      <c r="CX230" s="178">
        <v>19.100000000000001</v>
      </c>
      <c r="CY230" s="166" t="s">
        <v>392</v>
      </c>
      <c r="CZ230" s="166" t="s">
        <v>392</v>
      </c>
      <c r="DA230" s="166" t="s">
        <v>392</v>
      </c>
      <c r="DB230" s="166" t="s">
        <v>392</v>
      </c>
      <c r="DC230" s="166" t="s">
        <v>392</v>
      </c>
      <c r="DD230" s="176">
        <v>8.5399999999999991</v>
      </c>
      <c r="DE230" s="177" t="s">
        <v>392</v>
      </c>
      <c r="DF230" s="166" t="s">
        <v>392</v>
      </c>
      <c r="DG230" s="168">
        <v>47.2</v>
      </c>
      <c r="DH230" s="166" t="s">
        <v>392</v>
      </c>
      <c r="DI230" s="177" t="s">
        <v>392</v>
      </c>
      <c r="DJ230" s="168">
        <v>84.9</v>
      </c>
      <c r="DK230" s="166">
        <v>610</v>
      </c>
      <c r="DL230" s="166">
        <v>547</v>
      </c>
      <c r="DM230" s="166">
        <v>131</v>
      </c>
      <c r="DN230" s="170">
        <v>7.2</v>
      </c>
      <c r="DO230" s="166">
        <v>134</v>
      </c>
      <c r="DP230" s="168">
        <v>87.5</v>
      </c>
      <c r="DQ230" s="168">
        <v>38.4</v>
      </c>
      <c r="DR230" s="166" t="s">
        <v>392</v>
      </c>
      <c r="DS230" s="166" t="s">
        <v>392</v>
      </c>
      <c r="DT230" s="177" t="s">
        <v>392</v>
      </c>
      <c r="DU230" s="166">
        <v>125</v>
      </c>
      <c r="DV230" s="166">
        <v>163</v>
      </c>
      <c r="DW230" s="166" t="s">
        <v>392</v>
      </c>
      <c r="DX230" s="166">
        <v>12400</v>
      </c>
      <c r="DY230" s="20">
        <v>4.91</v>
      </c>
      <c r="DZ230" s="177" t="s">
        <v>392</v>
      </c>
      <c r="EA230" s="180" t="s">
        <v>392</v>
      </c>
      <c r="EB230" s="166">
        <v>115</v>
      </c>
      <c r="EC230" s="166">
        <v>300</v>
      </c>
      <c r="ED230" s="166" t="s">
        <v>392</v>
      </c>
      <c r="EE230" s="166" t="s">
        <v>392</v>
      </c>
      <c r="EF230" s="166" t="s">
        <v>392</v>
      </c>
      <c r="EG230" s="166" t="s">
        <v>392</v>
      </c>
      <c r="EH230" s="20" t="s">
        <v>392</v>
      </c>
      <c r="EI230" s="166" t="s">
        <v>392</v>
      </c>
      <c r="EJ230" s="166" t="s">
        <v>392</v>
      </c>
      <c r="EK230" s="166" t="s">
        <v>392</v>
      </c>
      <c r="EL230" s="166" t="s">
        <v>392</v>
      </c>
      <c r="EM230" s="166" t="s">
        <v>392</v>
      </c>
      <c r="EN230" s="166" t="s">
        <v>392</v>
      </c>
      <c r="EO230" s="177" t="s">
        <v>392</v>
      </c>
      <c r="EP230" s="177" t="s">
        <v>392</v>
      </c>
      <c r="EQ230" s="177" t="s">
        <v>392</v>
      </c>
      <c r="ER230" s="177" t="s">
        <v>392</v>
      </c>
      <c r="ES230" s="177" t="s">
        <v>392</v>
      </c>
      <c r="ET230" s="177" t="s">
        <v>392</v>
      </c>
      <c r="EU230" s="177">
        <v>44.4</v>
      </c>
      <c r="EV230" s="177">
        <v>300</v>
      </c>
      <c r="EW230" s="177">
        <v>1090</v>
      </c>
      <c r="EX230" s="177">
        <v>1250</v>
      </c>
    </row>
    <row r="231" spans="1:154" x14ac:dyDescent="0.2">
      <c r="A231" s="166" t="s">
        <v>835</v>
      </c>
      <c r="B231" s="167" t="s">
        <v>204</v>
      </c>
      <c r="C231" s="168">
        <v>22</v>
      </c>
      <c r="D231" s="170">
        <v>6.48</v>
      </c>
      <c r="E231" s="168">
        <v>12.3</v>
      </c>
      <c r="F231" s="181">
        <v>12.25</v>
      </c>
      <c r="G231" s="166" t="s">
        <v>392</v>
      </c>
      <c r="H231" s="166" t="s">
        <v>392</v>
      </c>
      <c r="I231" s="166" t="s">
        <v>392</v>
      </c>
      <c r="J231" s="170">
        <v>4.03</v>
      </c>
      <c r="K231" s="169">
        <v>4</v>
      </c>
      <c r="L231" s="169" t="s">
        <v>392</v>
      </c>
      <c r="M231" s="166" t="s">
        <v>392</v>
      </c>
      <c r="N231" s="166" t="s">
        <v>392</v>
      </c>
      <c r="O231" s="179">
        <v>0.26</v>
      </c>
      <c r="P231" s="169">
        <v>0.25</v>
      </c>
      <c r="Q231" s="171">
        <v>0.125</v>
      </c>
      <c r="R231" s="179">
        <v>0.42499999999999999</v>
      </c>
      <c r="S231" s="172">
        <v>0.4375</v>
      </c>
      <c r="T231" s="166" t="s">
        <v>392</v>
      </c>
      <c r="U231" s="166" t="s">
        <v>392</v>
      </c>
      <c r="V231" s="166" t="s">
        <v>392</v>
      </c>
      <c r="W231" s="184">
        <v>0.72499999999999998</v>
      </c>
      <c r="X231" s="174">
        <v>0.9375</v>
      </c>
      <c r="Y231" s="175">
        <v>0.625</v>
      </c>
      <c r="Z231" s="166" t="s">
        <v>392</v>
      </c>
      <c r="AA231" s="166" t="s">
        <v>392</v>
      </c>
      <c r="AB231" s="166" t="s">
        <v>392</v>
      </c>
      <c r="AC231" s="166" t="s">
        <v>392</v>
      </c>
      <c r="AD231" s="166" t="s">
        <v>392</v>
      </c>
      <c r="AE231" s="176">
        <v>4.74</v>
      </c>
      <c r="AF231" s="166" t="s">
        <v>392</v>
      </c>
      <c r="AG231" s="166" t="s">
        <v>392</v>
      </c>
      <c r="AH231" s="168">
        <v>41.8</v>
      </c>
      <c r="AI231" s="166" t="s">
        <v>392</v>
      </c>
      <c r="AJ231" s="166" t="s">
        <v>392</v>
      </c>
      <c r="AK231" s="166">
        <v>156</v>
      </c>
      <c r="AL231" s="168">
        <v>29.3</v>
      </c>
      <c r="AM231" s="168">
        <v>25.4</v>
      </c>
      <c r="AN231" s="170">
        <v>4.91</v>
      </c>
      <c r="AO231" s="170">
        <v>4.66</v>
      </c>
      <c r="AP231" s="170">
        <v>3.66</v>
      </c>
      <c r="AQ231" s="170">
        <v>2.31</v>
      </c>
      <c r="AR231" s="179">
        <v>0.84799999999999998</v>
      </c>
      <c r="AS231" s="166" t="s">
        <v>392</v>
      </c>
      <c r="AT231" s="166" t="s">
        <v>392</v>
      </c>
      <c r="AU231" s="166" t="s">
        <v>392</v>
      </c>
      <c r="AV231" s="179">
        <v>0.29299999999999998</v>
      </c>
      <c r="AW231" s="166">
        <v>164</v>
      </c>
      <c r="AX231" s="166" t="s">
        <v>392</v>
      </c>
      <c r="AY231" s="168">
        <v>12</v>
      </c>
      <c r="AZ231" s="170">
        <v>5.12</v>
      </c>
      <c r="BA231" s="177" t="s">
        <v>392</v>
      </c>
      <c r="BB231" s="166" t="s">
        <v>392</v>
      </c>
      <c r="BC231" s="170">
        <v>4.76</v>
      </c>
      <c r="BD231" s="168">
        <v>14.4</v>
      </c>
      <c r="BE231" s="166" t="s">
        <v>392</v>
      </c>
      <c r="BF231" s="166" t="s">
        <v>392</v>
      </c>
      <c r="BG231" s="166" t="s">
        <v>392</v>
      </c>
      <c r="BH231" s="166" t="s">
        <v>392</v>
      </c>
      <c r="BI231" s="166" t="s">
        <v>392</v>
      </c>
      <c r="BJ231" s="166" t="s">
        <v>392</v>
      </c>
      <c r="BK231" s="166" t="s">
        <v>392</v>
      </c>
      <c r="BL231" s="166" t="s">
        <v>392</v>
      </c>
      <c r="BM231" s="166" t="s">
        <v>392</v>
      </c>
      <c r="BN231" s="166" t="s">
        <v>392</v>
      </c>
      <c r="BO231" s="166" t="s">
        <v>392</v>
      </c>
      <c r="BP231" s="166" t="s">
        <v>392</v>
      </c>
      <c r="BQ231" s="166" t="s">
        <v>392</v>
      </c>
      <c r="BR231" s="166" t="s">
        <v>392</v>
      </c>
      <c r="BS231" s="166" t="s">
        <v>392</v>
      </c>
      <c r="BT231" s="166" t="s">
        <v>392</v>
      </c>
      <c r="BU231" s="166" t="s">
        <v>392</v>
      </c>
      <c r="BV231" s="166">
        <v>1.04</v>
      </c>
      <c r="BW231" s="166">
        <v>11.9</v>
      </c>
      <c r="BX231" s="177">
        <v>35.700000000000003</v>
      </c>
      <c r="BY231" s="177">
        <v>39.700000000000003</v>
      </c>
      <c r="BZ231" s="166" t="s">
        <v>836</v>
      </c>
      <c r="CA231" s="166" t="s">
        <v>836</v>
      </c>
      <c r="CB231" s="168">
        <v>32.700000000000003</v>
      </c>
      <c r="CC231" s="177">
        <v>4180</v>
      </c>
      <c r="CD231" s="166">
        <v>312</v>
      </c>
      <c r="CE231" s="177">
        <v>311</v>
      </c>
      <c r="CF231" s="166" t="s">
        <v>392</v>
      </c>
      <c r="CG231" s="166" t="s">
        <v>392</v>
      </c>
      <c r="CH231" s="166" t="s">
        <v>392</v>
      </c>
      <c r="CI231" s="166">
        <v>102</v>
      </c>
      <c r="CJ231" s="177">
        <v>102</v>
      </c>
      <c r="CK231" s="169" t="s">
        <v>392</v>
      </c>
      <c r="CL231" s="166" t="s">
        <v>392</v>
      </c>
      <c r="CM231" s="166" t="s">
        <v>392</v>
      </c>
      <c r="CN231" s="170">
        <v>6.6</v>
      </c>
      <c r="CO231" s="177">
        <v>6.35</v>
      </c>
      <c r="CP231" s="177">
        <v>3.18</v>
      </c>
      <c r="CQ231" s="168">
        <v>10.8</v>
      </c>
      <c r="CR231" s="168">
        <v>11.1</v>
      </c>
      <c r="CS231" s="166" t="s">
        <v>392</v>
      </c>
      <c r="CT231" s="166" t="s">
        <v>392</v>
      </c>
      <c r="CU231" s="166" t="s">
        <v>392</v>
      </c>
      <c r="CV231" s="168">
        <v>18.399999999999999</v>
      </c>
      <c r="CW231" s="168">
        <v>23.8</v>
      </c>
      <c r="CX231" s="178">
        <v>15.9</v>
      </c>
      <c r="CY231" s="166" t="s">
        <v>392</v>
      </c>
      <c r="CZ231" s="166" t="s">
        <v>392</v>
      </c>
      <c r="DA231" s="166" t="s">
        <v>392</v>
      </c>
      <c r="DB231" s="166" t="s">
        <v>392</v>
      </c>
      <c r="DC231" s="166" t="s">
        <v>392</v>
      </c>
      <c r="DD231" s="176">
        <v>4.74</v>
      </c>
      <c r="DE231" s="177" t="s">
        <v>392</v>
      </c>
      <c r="DF231" s="166" t="s">
        <v>392</v>
      </c>
      <c r="DG231" s="168">
        <v>41.8</v>
      </c>
      <c r="DH231" s="166" t="s">
        <v>392</v>
      </c>
      <c r="DI231" s="177" t="s">
        <v>392</v>
      </c>
      <c r="DJ231" s="168">
        <v>64.900000000000006</v>
      </c>
      <c r="DK231" s="166">
        <v>480</v>
      </c>
      <c r="DL231" s="166">
        <v>416</v>
      </c>
      <c r="DM231" s="166">
        <v>125</v>
      </c>
      <c r="DN231" s="170">
        <v>1.94</v>
      </c>
      <c r="DO231" s="168">
        <v>60</v>
      </c>
      <c r="DP231" s="168">
        <v>37.9</v>
      </c>
      <c r="DQ231" s="168">
        <v>21.5</v>
      </c>
      <c r="DR231" s="166" t="s">
        <v>392</v>
      </c>
      <c r="DS231" s="166" t="s">
        <v>392</v>
      </c>
      <c r="DT231" s="177" t="s">
        <v>392</v>
      </c>
      <c r="DU231" s="166">
        <v>122</v>
      </c>
      <c r="DV231" s="168">
        <v>44</v>
      </c>
      <c r="DW231" s="166" t="s">
        <v>392</v>
      </c>
      <c r="DX231" s="166">
        <v>7740</v>
      </c>
      <c r="DY231" s="20">
        <v>2.13</v>
      </c>
      <c r="DZ231" s="177" t="s">
        <v>392</v>
      </c>
      <c r="EA231" s="180" t="s">
        <v>392</v>
      </c>
      <c r="EB231" s="168">
        <v>78</v>
      </c>
      <c r="EC231" s="166">
        <v>236</v>
      </c>
      <c r="ED231" s="166" t="s">
        <v>392</v>
      </c>
      <c r="EE231" s="166" t="s">
        <v>392</v>
      </c>
      <c r="EF231" s="166" t="s">
        <v>392</v>
      </c>
      <c r="EG231" s="166" t="s">
        <v>392</v>
      </c>
      <c r="EH231" s="20" t="s">
        <v>392</v>
      </c>
      <c r="EI231" s="166" t="s">
        <v>392</v>
      </c>
      <c r="EJ231" s="166" t="s">
        <v>392</v>
      </c>
      <c r="EK231" s="166" t="s">
        <v>392</v>
      </c>
      <c r="EL231" s="166" t="s">
        <v>392</v>
      </c>
      <c r="EM231" s="166" t="s">
        <v>392</v>
      </c>
      <c r="EN231" s="166" t="s">
        <v>392</v>
      </c>
      <c r="EO231" s="177" t="s">
        <v>392</v>
      </c>
      <c r="EP231" s="177" t="s">
        <v>392</v>
      </c>
      <c r="EQ231" s="177" t="s">
        <v>392</v>
      </c>
      <c r="ER231" s="177" t="s">
        <v>392</v>
      </c>
      <c r="ES231" s="177" t="s">
        <v>392</v>
      </c>
      <c r="ET231" s="177" t="s">
        <v>392</v>
      </c>
      <c r="EU231" s="177">
        <v>26.4</v>
      </c>
      <c r="EV231" s="177">
        <v>302</v>
      </c>
      <c r="EW231" s="177">
        <v>907</v>
      </c>
      <c r="EX231" s="177">
        <v>1010</v>
      </c>
    </row>
    <row r="232" spans="1:154" x14ac:dyDescent="0.2">
      <c r="A232" s="166" t="s">
        <v>837</v>
      </c>
      <c r="B232" s="167" t="s">
        <v>204</v>
      </c>
      <c r="C232" s="168">
        <v>19</v>
      </c>
      <c r="D232" s="170">
        <v>5.57</v>
      </c>
      <c r="E232" s="168">
        <v>12.2</v>
      </c>
      <c r="F232" s="181">
        <v>12.125</v>
      </c>
      <c r="G232" s="166" t="s">
        <v>392</v>
      </c>
      <c r="H232" s="166" t="s">
        <v>392</v>
      </c>
      <c r="I232" s="166" t="s">
        <v>392</v>
      </c>
      <c r="J232" s="170">
        <v>4.01</v>
      </c>
      <c r="K232" s="169">
        <v>4</v>
      </c>
      <c r="L232" s="169" t="s">
        <v>392</v>
      </c>
      <c r="M232" s="166" t="s">
        <v>392</v>
      </c>
      <c r="N232" s="166" t="s">
        <v>392</v>
      </c>
      <c r="O232" s="179">
        <v>0.23499999999999999</v>
      </c>
      <c r="P232" s="169">
        <v>0.25</v>
      </c>
      <c r="Q232" s="171">
        <v>0.125</v>
      </c>
      <c r="R232" s="179">
        <v>0.35</v>
      </c>
      <c r="S232" s="172">
        <v>0.375</v>
      </c>
      <c r="T232" s="166" t="s">
        <v>392</v>
      </c>
      <c r="U232" s="166" t="s">
        <v>392</v>
      </c>
      <c r="V232" s="166" t="s">
        <v>392</v>
      </c>
      <c r="W232" s="184">
        <v>0.65</v>
      </c>
      <c r="X232" s="174">
        <v>0.875</v>
      </c>
      <c r="Y232" s="175">
        <v>0.5625</v>
      </c>
      <c r="Z232" s="166" t="s">
        <v>392</v>
      </c>
      <c r="AA232" s="166" t="s">
        <v>392</v>
      </c>
      <c r="AB232" s="166" t="s">
        <v>392</v>
      </c>
      <c r="AC232" s="166" t="s">
        <v>392</v>
      </c>
      <c r="AD232" s="166" t="s">
        <v>392</v>
      </c>
      <c r="AE232" s="176">
        <v>5.72</v>
      </c>
      <c r="AF232" s="166" t="s">
        <v>392</v>
      </c>
      <c r="AG232" s="166" t="s">
        <v>392</v>
      </c>
      <c r="AH232" s="168">
        <v>46.2</v>
      </c>
      <c r="AI232" s="166" t="s">
        <v>392</v>
      </c>
      <c r="AJ232" s="166" t="s">
        <v>392</v>
      </c>
      <c r="AK232" s="166">
        <v>130</v>
      </c>
      <c r="AL232" s="168">
        <v>24.7</v>
      </c>
      <c r="AM232" s="168">
        <v>21.3</v>
      </c>
      <c r="AN232" s="170">
        <v>4.82</v>
      </c>
      <c r="AO232" s="170">
        <v>3.76</v>
      </c>
      <c r="AP232" s="170">
        <v>2.98</v>
      </c>
      <c r="AQ232" s="170">
        <v>1.88</v>
      </c>
      <c r="AR232" s="179">
        <v>0.82199999999999995</v>
      </c>
      <c r="AS232" s="166" t="s">
        <v>392</v>
      </c>
      <c r="AT232" s="166" t="s">
        <v>392</v>
      </c>
      <c r="AU232" s="166" t="s">
        <v>392</v>
      </c>
      <c r="AV232" s="179">
        <v>0.18</v>
      </c>
      <c r="AW232" s="166">
        <v>131</v>
      </c>
      <c r="AX232" s="166" t="s">
        <v>392</v>
      </c>
      <c r="AY232" s="168">
        <v>11.9</v>
      </c>
      <c r="AZ232" s="170">
        <v>4.17</v>
      </c>
      <c r="BA232" s="177" t="s">
        <v>392</v>
      </c>
      <c r="BB232" s="166" t="s">
        <v>392</v>
      </c>
      <c r="BC232" s="170">
        <v>3.91</v>
      </c>
      <c r="BD232" s="168">
        <v>12.2</v>
      </c>
      <c r="BE232" s="166" t="s">
        <v>392</v>
      </c>
      <c r="BF232" s="166" t="s">
        <v>392</v>
      </c>
      <c r="BG232" s="166" t="s">
        <v>392</v>
      </c>
      <c r="BH232" s="166" t="s">
        <v>392</v>
      </c>
      <c r="BI232" s="166" t="s">
        <v>392</v>
      </c>
      <c r="BJ232" s="166" t="s">
        <v>392</v>
      </c>
      <c r="BK232" s="166" t="s">
        <v>392</v>
      </c>
      <c r="BL232" s="166" t="s">
        <v>392</v>
      </c>
      <c r="BM232" s="166" t="s">
        <v>392</v>
      </c>
      <c r="BN232" s="166" t="s">
        <v>392</v>
      </c>
      <c r="BO232" s="166" t="s">
        <v>392</v>
      </c>
      <c r="BP232" s="166" t="s">
        <v>392</v>
      </c>
      <c r="BQ232" s="166" t="s">
        <v>392</v>
      </c>
      <c r="BR232" s="166" t="s">
        <v>392</v>
      </c>
      <c r="BS232" s="166" t="s">
        <v>392</v>
      </c>
      <c r="BT232" s="166" t="s">
        <v>392</v>
      </c>
      <c r="BU232" s="166" t="s">
        <v>392</v>
      </c>
      <c r="BV232" s="166">
        <v>1.02</v>
      </c>
      <c r="BW232" s="166">
        <v>11.9</v>
      </c>
      <c r="BX232" s="177">
        <v>35.5</v>
      </c>
      <c r="BY232" s="177">
        <v>39.5</v>
      </c>
      <c r="BZ232" s="166" t="s">
        <v>838</v>
      </c>
      <c r="CA232" s="166" t="s">
        <v>838</v>
      </c>
      <c r="CB232" s="168">
        <v>28.3</v>
      </c>
      <c r="CC232" s="177">
        <v>3590</v>
      </c>
      <c r="CD232" s="166">
        <v>310</v>
      </c>
      <c r="CE232" s="177">
        <v>308</v>
      </c>
      <c r="CF232" s="166" t="s">
        <v>392</v>
      </c>
      <c r="CG232" s="166" t="s">
        <v>392</v>
      </c>
      <c r="CH232" s="166" t="s">
        <v>392</v>
      </c>
      <c r="CI232" s="166">
        <v>102</v>
      </c>
      <c r="CJ232" s="177">
        <v>102</v>
      </c>
      <c r="CK232" s="169" t="s">
        <v>392</v>
      </c>
      <c r="CL232" s="166" t="s">
        <v>392</v>
      </c>
      <c r="CM232" s="166" t="s">
        <v>392</v>
      </c>
      <c r="CN232" s="170">
        <v>5.97</v>
      </c>
      <c r="CO232" s="177">
        <v>6.35</v>
      </c>
      <c r="CP232" s="177">
        <v>3.18</v>
      </c>
      <c r="CQ232" s="170">
        <v>8.89</v>
      </c>
      <c r="CR232" s="170">
        <v>9.52</v>
      </c>
      <c r="CS232" s="166" t="s">
        <v>392</v>
      </c>
      <c r="CT232" s="166" t="s">
        <v>392</v>
      </c>
      <c r="CU232" s="166" t="s">
        <v>392</v>
      </c>
      <c r="CV232" s="168">
        <v>16.5</v>
      </c>
      <c r="CW232" s="168">
        <v>22.2</v>
      </c>
      <c r="CX232" s="178">
        <v>14.3</v>
      </c>
      <c r="CY232" s="166" t="s">
        <v>392</v>
      </c>
      <c r="CZ232" s="166" t="s">
        <v>392</v>
      </c>
      <c r="DA232" s="166" t="s">
        <v>392</v>
      </c>
      <c r="DB232" s="166" t="s">
        <v>392</v>
      </c>
      <c r="DC232" s="166" t="s">
        <v>392</v>
      </c>
      <c r="DD232" s="176">
        <v>5.72</v>
      </c>
      <c r="DE232" s="177" t="s">
        <v>392</v>
      </c>
      <c r="DF232" s="166" t="s">
        <v>392</v>
      </c>
      <c r="DG232" s="168">
        <v>46.2</v>
      </c>
      <c r="DH232" s="166" t="s">
        <v>392</v>
      </c>
      <c r="DI232" s="177" t="s">
        <v>392</v>
      </c>
      <c r="DJ232" s="168">
        <v>54.1</v>
      </c>
      <c r="DK232" s="166">
        <v>405</v>
      </c>
      <c r="DL232" s="166">
        <v>349</v>
      </c>
      <c r="DM232" s="166">
        <v>122</v>
      </c>
      <c r="DN232" s="170">
        <v>1.57</v>
      </c>
      <c r="DO232" s="168">
        <v>48.8</v>
      </c>
      <c r="DP232" s="168">
        <v>30.8</v>
      </c>
      <c r="DQ232" s="168">
        <v>20.9</v>
      </c>
      <c r="DR232" s="166" t="s">
        <v>392</v>
      </c>
      <c r="DS232" s="166" t="s">
        <v>392</v>
      </c>
      <c r="DT232" s="177" t="s">
        <v>392</v>
      </c>
      <c r="DU232" s="168">
        <v>74.900000000000006</v>
      </c>
      <c r="DV232" s="168">
        <v>35.200000000000003</v>
      </c>
      <c r="DW232" s="166" t="s">
        <v>392</v>
      </c>
      <c r="DX232" s="166">
        <v>7680</v>
      </c>
      <c r="DY232" s="20">
        <v>1.74</v>
      </c>
      <c r="DZ232" s="177" t="s">
        <v>392</v>
      </c>
      <c r="EA232" s="180" t="s">
        <v>392</v>
      </c>
      <c r="EB232" s="168">
        <v>64.099999999999994</v>
      </c>
      <c r="EC232" s="166">
        <v>200</v>
      </c>
      <c r="ED232" s="166" t="s">
        <v>392</v>
      </c>
      <c r="EE232" s="166" t="s">
        <v>392</v>
      </c>
      <c r="EF232" s="166" t="s">
        <v>392</v>
      </c>
      <c r="EG232" s="166" t="s">
        <v>392</v>
      </c>
      <c r="EH232" s="20" t="s">
        <v>392</v>
      </c>
      <c r="EI232" s="166" t="s">
        <v>392</v>
      </c>
      <c r="EJ232" s="166" t="s">
        <v>392</v>
      </c>
      <c r="EK232" s="166" t="s">
        <v>392</v>
      </c>
      <c r="EL232" s="166" t="s">
        <v>392</v>
      </c>
      <c r="EM232" s="166" t="s">
        <v>392</v>
      </c>
      <c r="EN232" s="166" t="s">
        <v>392</v>
      </c>
      <c r="EO232" s="177" t="s">
        <v>392</v>
      </c>
      <c r="EP232" s="177" t="s">
        <v>392</v>
      </c>
      <c r="EQ232" s="177" t="s">
        <v>392</v>
      </c>
      <c r="ER232" s="177" t="s">
        <v>392</v>
      </c>
      <c r="ES232" s="177" t="s">
        <v>392</v>
      </c>
      <c r="ET232" s="177" t="s">
        <v>392</v>
      </c>
      <c r="EU232" s="177">
        <v>25.9</v>
      </c>
      <c r="EV232" s="177">
        <v>302</v>
      </c>
      <c r="EW232" s="177">
        <v>902</v>
      </c>
      <c r="EX232" s="177">
        <v>1000</v>
      </c>
    </row>
    <row r="233" spans="1:154" x14ac:dyDescent="0.2">
      <c r="A233" s="166" t="s">
        <v>839</v>
      </c>
      <c r="B233" s="167" t="s">
        <v>204</v>
      </c>
      <c r="C233" s="168">
        <v>16</v>
      </c>
      <c r="D233" s="170">
        <v>4.71</v>
      </c>
      <c r="E233" s="168">
        <v>12</v>
      </c>
      <c r="F233" s="181">
        <v>12</v>
      </c>
      <c r="G233" s="166" t="s">
        <v>392</v>
      </c>
      <c r="H233" s="166" t="s">
        <v>392</v>
      </c>
      <c r="I233" s="166" t="s">
        <v>392</v>
      </c>
      <c r="J233" s="170">
        <v>3.99</v>
      </c>
      <c r="K233" s="169">
        <v>4</v>
      </c>
      <c r="L233" s="169" t="s">
        <v>392</v>
      </c>
      <c r="M233" s="166" t="s">
        <v>392</v>
      </c>
      <c r="N233" s="166" t="s">
        <v>392</v>
      </c>
      <c r="O233" s="179">
        <v>0.22</v>
      </c>
      <c r="P233" s="169">
        <v>0.25</v>
      </c>
      <c r="Q233" s="171">
        <v>0.125</v>
      </c>
      <c r="R233" s="179">
        <v>0.26500000000000001</v>
      </c>
      <c r="S233" s="172">
        <v>0.25</v>
      </c>
      <c r="T233" s="166" t="s">
        <v>392</v>
      </c>
      <c r="U233" s="166" t="s">
        <v>392</v>
      </c>
      <c r="V233" s="166" t="s">
        <v>392</v>
      </c>
      <c r="W233" s="184">
        <v>0.56499999999999995</v>
      </c>
      <c r="X233" s="174">
        <v>0.8125</v>
      </c>
      <c r="Y233" s="175">
        <v>0.5625</v>
      </c>
      <c r="Z233" s="166" t="s">
        <v>392</v>
      </c>
      <c r="AA233" s="166" t="s">
        <v>392</v>
      </c>
      <c r="AB233" s="166" t="s">
        <v>392</v>
      </c>
      <c r="AC233" s="166" t="s">
        <v>392</v>
      </c>
      <c r="AD233" s="166" t="s">
        <v>392</v>
      </c>
      <c r="AE233" s="176">
        <v>7.53</v>
      </c>
      <c r="AF233" s="166" t="s">
        <v>392</v>
      </c>
      <c r="AG233" s="166" t="s">
        <v>392</v>
      </c>
      <c r="AH233" s="168">
        <v>49.4</v>
      </c>
      <c r="AI233" s="166" t="s">
        <v>392</v>
      </c>
      <c r="AJ233" s="166" t="s">
        <v>392</v>
      </c>
      <c r="AK233" s="166">
        <v>103</v>
      </c>
      <c r="AL233" s="168">
        <v>20.100000000000001</v>
      </c>
      <c r="AM233" s="168">
        <v>17.100000000000001</v>
      </c>
      <c r="AN233" s="170">
        <v>4.67</v>
      </c>
      <c r="AO233" s="170">
        <v>2.82</v>
      </c>
      <c r="AP233" s="170">
        <v>2.2599999999999998</v>
      </c>
      <c r="AQ233" s="170">
        <v>1.41</v>
      </c>
      <c r="AR233" s="179">
        <v>0.77300000000000002</v>
      </c>
      <c r="AS233" s="166" t="s">
        <v>392</v>
      </c>
      <c r="AT233" s="166" t="s">
        <v>392</v>
      </c>
      <c r="AU233" s="166" t="s">
        <v>392</v>
      </c>
      <c r="AV233" s="179">
        <v>0.10299999999999999</v>
      </c>
      <c r="AW233" s="168">
        <v>96.9</v>
      </c>
      <c r="AX233" s="166" t="s">
        <v>392</v>
      </c>
      <c r="AY233" s="168">
        <v>11.7</v>
      </c>
      <c r="AZ233" s="170">
        <v>3.09</v>
      </c>
      <c r="BA233" s="177" t="s">
        <v>392</v>
      </c>
      <c r="BB233" s="166" t="s">
        <v>392</v>
      </c>
      <c r="BC233" s="170">
        <v>2.93</v>
      </c>
      <c r="BD233" s="170">
        <v>9.82</v>
      </c>
      <c r="BE233" s="166" t="s">
        <v>392</v>
      </c>
      <c r="BF233" s="166" t="s">
        <v>392</v>
      </c>
      <c r="BG233" s="166" t="s">
        <v>392</v>
      </c>
      <c r="BH233" s="166" t="s">
        <v>392</v>
      </c>
      <c r="BI233" s="166" t="s">
        <v>392</v>
      </c>
      <c r="BJ233" s="166" t="s">
        <v>392</v>
      </c>
      <c r="BK233" s="166" t="s">
        <v>392</v>
      </c>
      <c r="BL233" s="166" t="s">
        <v>392</v>
      </c>
      <c r="BM233" s="166" t="s">
        <v>392</v>
      </c>
      <c r="BN233" s="166" t="s">
        <v>392</v>
      </c>
      <c r="BO233" s="166" t="s">
        <v>392</v>
      </c>
      <c r="BP233" s="166" t="s">
        <v>392</v>
      </c>
      <c r="BQ233" s="166" t="s">
        <v>392</v>
      </c>
      <c r="BR233" s="166" t="s">
        <v>392</v>
      </c>
      <c r="BS233" s="166" t="s">
        <v>392</v>
      </c>
      <c r="BT233" s="166" t="s">
        <v>392</v>
      </c>
      <c r="BU233" s="166" t="s">
        <v>392</v>
      </c>
      <c r="BV233" s="166">
        <v>0.98299999999999998</v>
      </c>
      <c r="BW233" s="166">
        <v>11.7</v>
      </c>
      <c r="BX233" s="168">
        <v>35</v>
      </c>
      <c r="BY233" s="168">
        <v>39</v>
      </c>
      <c r="BZ233" s="166" t="s">
        <v>840</v>
      </c>
      <c r="CA233" s="166" t="s">
        <v>840</v>
      </c>
      <c r="CB233" s="168">
        <v>23.8</v>
      </c>
      <c r="CC233" s="177">
        <v>3040</v>
      </c>
      <c r="CD233" s="166">
        <v>305</v>
      </c>
      <c r="CE233" s="177">
        <v>305</v>
      </c>
      <c r="CF233" s="166" t="s">
        <v>392</v>
      </c>
      <c r="CG233" s="166" t="s">
        <v>392</v>
      </c>
      <c r="CH233" s="166" t="s">
        <v>392</v>
      </c>
      <c r="CI233" s="166">
        <v>101</v>
      </c>
      <c r="CJ233" s="177">
        <v>102</v>
      </c>
      <c r="CK233" s="169" t="s">
        <v>392</v>
      </c>
      <c r="CL233" s="166" t="s">
        <v>392</v>
      </c>
      <c r="CM233" s="166" t="s">
        <v>392</v>
      </c>
      <c r="CN233" s="170">
        <v>5.59</v>
      </c>
      <c r="CO233" s="177">
        <v>6.35</v>
      </c>
      <c r="CP233" s="177">
        <v>3.18</v>
      </c>
      <c r="CQ233" s="170">
        <v>6.73</v>
      </c>
      <c r="CR233" s="170">
        <v>6.35</v>
      </c>
      <c r="CS233" s="166" t="s">
        <v>392</v>
      </c>
      <c r="CT233" s="166" t="s">
        <v>392</v>
      </c>
      <c r="CU233" s="166" t="s">
        <v>392</v>
      </c>
      <c r="CV233" s="168">
        <v>14.4</v>
      </c>
      <c r="CW233" s="168">
        <v>20.6</v>
      </c>
      <c r="CX233" s="178">
        <v>14.3</v>
      </c>
      <c r="CY233" s="166" t="s">
        <v>392</v>
      </c>
      <c r="CZ233" s="166" t="s">
        <v>392</v>
      </c>
      <c r="DA233" s="166" t="s">
        <v>392</v>
      </c>
      <c r="DB233" s="166" t="s">
        <v>392</v>
      </c>
      <c r="DC233" s="166" t="s">
        <v>392</v>
      </c>
      <c r="DD233" s="176">
        <v>7.53</v>
      </c>
      <c r="DE233" s="177" t="s">
        <v>392</v>
      </c>
      <c r="DF233" s="166" t="s">
        <v>392</v>
      </c>
      <c r="DG233" s="168">
        <v>49.4</v>
      </c>
      <c r="DH233" s="166" t="s">
        <v>392</v>
      </c>
      <c r="DI233" s="177" t="s">
        <v>392</v>
      </c>
      <c r="DJ233" s="168">
        <v>42.9</v>
      </c>
      <c r="DK233" s="166">
        <v>329</v>
      </c>
      <c r="DL233" s="166">
        <v>280</v>
      </c>
      <c r="DM233" s="166">
        <v>119</v>
      </c>
      <c r="DN233" s="170">
        <v>1.17</v>
      </c>
      <c r="DO233" s="168">
        <v>37</v>
      </c>
      <c r="DP233" s="168">
        <v>23.1</v>
      </c>
      <c r="DQ233" s="168">
        <v>19.600000000000001</v>
      </c>
      <c r="DR233" s="166" t="s">
        <v>392</v>
      </c>
      <c r="DS233" s="166" t="s">
        <v>392</v>
      </c>
      <c r="DT233" s="177" t="s">
        <v>392</v>
      </c>
      <c r="DU233" s="168">
        <v>42.9</v>
      </c>
      <c r="DV233" s="168">
        <v>26</v>
      </c>
      <c r="DW233" s="166" t="s">
        <v>392</v>
      </c>
      <c r="DX233" s="166">
        <v>7550</v>
      </c>
      <c r="DY233" s="20">
        <v>1.29</v>
      </c>
      <c r="DZ233" s="177" t="s">
        <v>392</v>
      </c>
      <c r="EA233" s="180" t="s">
        <v>392</v>
      </c>
      <c r="EB233" s="168">
        <v>48</v>
      </c>
      <c r="EC233" s="166">
        <v>161</v>
      </c>
      <c r="ED233" s="166" t="s">
        <v>392</v>
      </c>
      <c r="EE233" s="166" t="s">
        <v>392</v>
      </c>
      <c r="EF233" s="166" t="s">
        <v>392</v>
      </c>
      <c r="EG233" s="166" t="s">
        <v>392</v>
      </c>
      <c r="EH233" s="20" t="s">
        <v>392</v>
      </c>
      <c r="EI233" s="166" t="s">
        <v>392</v>
      </c>
      <c r="EJ233" s="166" t="s">
        <v>392</v>
      </c>
      <c r="EK233" s="166" t="s">
        <v>392</v>
      </c>
      <c r="EL233" s="166" t="s">
        <v>392</v>
      </c>
      <c r="EM233" s="166" t="s">
        <v>392</v>
      </c>
      <c r="EN233" s="166" t="s">
        <v>392</v>
      </c>
      <c r="EO233" s="177" t="s">
        <v>392</v>
      </c>
      <c r="EP233" s="177" t="s">
        <v>392</v>
      </c>
      <c r="EQ233" s="177" t="s">
        <v>392</v>
      </c>
      <c r="ER233" s="177" t="s">
        <v>392</v>
      </c>
      <c r="ES233" s="177" t="s">
        <v>392</v>
      </c>
      <c r="ET233" s="177" t="s">
        <v>392</v>
      </c>
      <c r="EU233" s="168">
        <v>25</v>
      </c>
      <c r="EV233" s="177">
        <v>297</v>
      </c>
      <c r="EW233" s="177">
        <v>889</v>
      </c>
      <c r="EX233" s="177">
        <v>991</v>
      </c>
    </row>
    <row r="234" spans="1:154" x14ac:dyDescent="0.2">
      <c r="A234" s="166" t="s">
        <v>841</v>
      </c>
      <c r="B234" s="167" t="s">
        <v>204</v>
      </c>
      <c r="C234" s="168">
        <v>14</v>
      </c>
      <c r="D234" s="170">
        <v>4.16</v>
      </c>
      <c r="E234" s="168">
        <v>11.9</v>
      </c>
      <c r="F234" s="181">
        <v>11.875</v>
      </c>
      <c r="G234" s="166" t="s">
        <v>392</v>
      </c>
      <c r="H234" s="166" t="s">
        <v>392</v>
      </c>
      <c r="I234" s="166" t="s">
        <v>392</v>
      </c>
      <c r="J234" s="170">
        <v>3.97</v>
      </c>
      <c r="K234" s="169">
        <v>4</v>
      </c>
      <c r="L234" s="169" t="s">
        <v>392</v>
      </c>
      <c r="M234" s="166" t="s">
        <v>392</v>
      </c>
      <c r="N234" s="166" t="s">
        <v>392</v>
      </c>
      <c r="O234" s="179">
        <v>0.2</v>
      </c>
      <c r="P234" s="169">
        <v>0.1875</v>
      </c>
      <c r="Q234" s="171">
        <v>0.125</v>
      </c>
      <c r="R234" s="179">
        <v>0.22500000000000001</v>
      </c>
      <c r="S234" s="172">
        <v>0.25</v>
      </c>
      <c r="T234" s="166" t="s">
        <v>392</v>
      </c>
      <c r="U234" s="166" t="s">
        <v>392</v>
      </c>
      <c r="V234" s="166" t="s">
        <v>392</v>
      </c>
      <c r="W234" s="184">
        <v>0.52500000000000002</v>
      </c>
      <c r="X234" s="174">
        <v>0.75</v>
      </c>
      <c r="Y234" s="175">
        <v>0.5625</v>
      </c>
      <c r="Z234" s="166" t="s">
        <v>392</v>
      </c>
      <c r="AA234" s="166" t="s">
        <v>392</v>
      </c>
      <c r="AB234" s="166" t="s">
        <v>392</v>
      </c>
      <c r="AC234" s="166" t="s">
        <v>392</v>
      </c>
      <c r="AD234" s="166" t="s">
        <v>392</v>
      </c>
      <c r="AE234" s="176">
        <v>8.82</v>
      </c>
      <c r="AF234" s="166" t="s">
        <v>392</v>
      </c>
      <c r="AG234" s="166" t="s">
        <v>392</v>
      </c>
      <c r="AH234" s="168">
        <v>54.3</v>
      </c>
      <c r="AI234" s="166" t="s">
        <v>392</v>
      </c>
      <c r="AJ234" s="166" t="s">
        <v>392</v>
      </c>
      <c r="AK234" s="168">
        <v>88.6</v>
      </c>
      <c r="AL234" s="168">
        <v>17.399999999999999</v>
      </c>
      <c r="AM234" s="168">
        <v>14.9</v>
      </c>
      <c r="AN234" s="170">
        <v>4.62</v>
      </c>
      <c r="AO234" s="170">
        <v>2.36</v>
      </c>
      <c r="AP234" s="170">
        <v>1.9</v>
      </c>
      <c r="AQ234" s="170">
        <v>1.19</v>
      </c>
      <c r="AR234" s="179">
        <v>0.753</v>
      </c>
      <c r="AS234" s="166" t="s">
        <v>392</v>
      </c>
      <c r="AT234" s="166" t="s">
        <v>392</v>
      </c>
      <c r="AU234" s="166" t="s">
        <v>392</v>
      </c>
      <c r="AV234" s="185">
        <v>7.0400000000000004E-2</v>
      </c>
      <c r="AW234" s="168">
        <v>80.400000000000006</v>
      </c>
      <c r="AX234" s="166" t="s">
        <v>392</v>
      </c>
      <c r="AY234" s="168">
        <v>11.6</v>
      </c>
      <c r="AZ234" s="170">
        <v>2.59</v>
      </c>
      <c r="BA234" s="177" t="s">
        <v>392</v>
      </c>
      <c r="BB234" s="166" t="s">
        <v>392</v>
      </c>
      <c r="BC234" s="170">
        <v>2.48</v>
      </c>
      <c r="BD234" s="170">
        <v>8.49</v>
      </c>
      <c r="BE234" s="166" t="s">
        <v>392</v>
      </c>
      <c r="BF234" s="166" t="s">
        <v>392</v>
      </c>
      <c r="BG234" s="166" t="s">
        <v>392</v>
      </c>
      <c r="BH234" s="166" t="s">
        <v>392</v>
      </c>
      <c r="BI234" s="166" t="s">
        <v>392</v>
      </c>
      <c r="BJ234" s="166" t="s">
        <v>392</v>
      </c>
      <c r="BK234" s="166" t="s">
        <v>392</v>
      </c>
      <c r="BL234" s="166" t="s">
        <v>392</v>
      </c>
      <c r="BM234" s="166" t="s">
        <v>392</v>
      </c>
      <c r="BN234" s="166" t="s">
        <v>392</v>
      </c>
      <c r="BO234" s="166" t="s">
        <v>392</v>
      </c>
      <c r="BP234" s="166" t="s">
        <v>392</v>
      </c>
      <c r="BQ234" s="166" t="s">
        <v>392</v>
      </c>
      <c r="BR234" s="166" t="s">
        <v>392</v>
      </c>
      <c r="BS234" s="166" t="s">
        <v>392</v>
      </c>
      <c r="BT234" s="166" t="s">
        <v>392</v>
      </c>
      <c r="BU234" s="166" t="s">
        <v>392</v>
      </c>
      <c r="BV234" s="166">
        <v>0.96099999999999997</v>
      </c>
      <c r="BW234" s="166">
        <v>11.7</v>
      </c>
      <c r="BX234" s="177">
        <v>34.799999999999997</v>
      </c>
      <c r="BY234" s="177">
        <v>38.799999999999997</v>
      </c>
      <c r="BZ234" s="166" t="s">
        <v>842</v>
      </c>
      <c r="CA234" s="166" t="s">
        <v>842</v>
      </c>
      <c r="CB234" s="168">
        <v>21</v>
      </c>
      <c r="CC234" s="177">
        <v>2680</v>
      </c>
      <c r="CD234" s="166">
        <v>302</v>
      </c>
      <c r="CE234" s="177">
        <v>302</v>
      </c>
      <c r="CF234" s="166" t="s">
        <v>392</v>
      </c>
      <c r="CG234" s="166" t="s">
        <v>392</v>
      </c>
      <c r="CH234" s="166" t="s">
        <v>392</v>
      </c>
      <c r="CI234" s="166">
        <v>101</v>
      </c>
      <c r="CJ234" s="177">
        <v>102</v>
      </c>
      <c r="CK234" s="169" t="s">
        <v>392</v>
      </c>
      <c r="CL234" s="166" t="s">
        <v>392</v>
      </c>
      <c r="CM234" s="166" t="s">
        <v>392</v>
      </c>
      <c r="CN234" s="170">
        <v>5.08</v>
      </c>
      <c r="CO234" s="177">
        <v>4.76</v>
      </c>
      <c r="CP234" s="177">
        <v>3.18</v>
      </c>
      <c r="CQ234" s="170">
        <v>5.72</v>
      </c>
      <c r="CR234" s="170">
        <v>6.35</v>
      </c>
      <c r="CS234" s="166" t="s">
        <v>392</v>
      </c>
      <c r="CT234" s="166" t="s">
        <v>392</v>
      </c>
      <c r="CU234" s="166" t="s">
        <v>392</v>
      </c>
      <c r="CV234" s="168">
        <v>13.3</v>
      </c>
      <c r="CW234" s="168">
        <v>19.100000000000001</v>
      </c>
      <c r="CX234" s="178">
        <v>14.3</v>
      </c>
      <c r="CY234" s="166" t="s">
        <v>392</v>
      </c>
      <c r="CZ234" s="166" t="s">
        <v>392</v>
      </c>
      <c r="DA234" s="166" t="s">
        <v>392</v>
      </c>
      <c r="DB234" s="166" t="s">
        <v>392</v>
      </c>
      <c r="DC234" s="166" t="s">
        <v>392</v>
      </c>
      <c r="DD234" s="176">
        <v>8.82</v>
      </c>
      <c r="DE234" s="177" t="s">
        <v>392</v>
      </c>
      <c r="DF234" s="166" t="s">
        <v>392</v>
      </c>
      <c r="DG234" s="168">
        <v>54.3</v>
      </c>
      <c r="DH234" s="166" t="s">
        <v>392</v>
      </c>
      <c r="DI234" s="177" t="s">
        <v>392</v>
      </c>
      <c r="DJ234" s="168">
        <v>36.9</v>
      </c>
      <c r="DK234" s="166">
        <v>285</v>
      </c>
      <c r="DL234" s="166">
        <v>244</v>
      </c>
      <c r="DM234" s="166">
        <v>117</v>
      </c>
      <c r="DN234" s="179">
        <v>0.98199999999999998</v>
      </c>
      <c r="DO234" s="168">
        <v>31.1</v>
      </c>
      <c r="DP234" s="168">
        <v>19.5</v>
      </c>
      <c r="DQ234" s="168">
        <v>19.100000000000001</v>
      </c>
      <c r="DR234" s="166" t="s">
        <v>392</v>
      </c>
      <c r="DS234" s="166" t="s">
        <v>392</v>
      </c>
      <c r="DT234" s="177" t="s">
        <v>392</v>
      </c>
      <c r="DU234" s="168">
        <v>29.3</v>
      </c>
      <c r="DV234" s="168">
        <v>21.6</v>
      </c>
      <c r="DW234" s="166" t="s">
        <v>392</v>
      </c>
      <c r="DX234" s="166">
        <v>7480</v>
      </c>
      <c r="DY234" s="20">
        <v>1.08</v>
      </c>
      <c r="DZ234" s="177" t="s">
        <v>392</v>
      </c>
      <c r="EA234" s="180" t="s">
        <v>392</v>
      </c>
      <c r="EB234" s="168">
        <v>40.6</v>
      </c>
      <c r="EC234" s="166">
        <v>139</v>
      </c>
      <c r="ED234" s="166" t="s">
        <v>392</v>
      </c>
      <c r="EE234" s="166" t="s">
        <v>392</v>
      </c>
      <c r="EF234" s="166" t="s">
        <v>392</v>
      </c>
      <c r="EG234" s="166" t="s">
        <v>392</v>
      </c>
      <c r="EH234" s="20" t="s">
        <v>392</v>
      </c>
      <c r="EI234" s="166" t="s">
        <v>392</v>
      </c>
      <c r="EJ234" s="166" t="s">
        <v>392</v>
      </c>
      <c r="EK234" s="166" t="s">
        <v>392</v>
      </c>
      <c r="EL234" s="166" t="s">
        <v>392</v>
      </c>
      <c r="EM234" s="166" t="s">
        <v>392</v>
      </c>
      <c r="EN234" s="166" t="s">
        <v>392</v>
      </c>
      <c r="EO234" s="177" t="s">
        <v>392</v>
      </c>
      <c r="EP234" s="177" t="s">
        <v>392</v>
      </c>
      <c r="EQ234" s="177" t="s">
        <v>392</v>
      </c>
      <c r="ER234" s="177" t="s">
        <v>392</v>
      </c>
      <c r="ES234" s="177" t="s">
        <v>392</v>
      </c>
      <c r="ET234" s="177" t="s">
        <v>392</v>
      </c>
      <c r="EU234" s="177">
        <v>24.4</v>
      </c>
      <c r="EV234" s="177">
        <v>297</v>
      </c>
      <c r="EW234" s="177">
        <v>884</v>
      </c>
      <c r="EX234" s="177">
        <v>986</v>
      </c>
    </row>
    <row r="235" spans="1:154" x14ac:dyDescent="0.2">
      <c r="A235" s="166" t="s">
        <v>843</v>
      </c>
      <c r="B235" s="167" t="s">
        <v>204</v>
      </c>
      <c r="C235" s="166">
        <v>112</v>
      </c>
      <c r="D235" s="168">
        <v>32.9</v>
      </c>
      <c r="E235" s="168">
        <v>11.4</v>
      </c>
      <c r="F235" s="181">
        <v>11.375</v>
      </c>
      <c r="G235" s="166" t="s">
        <v>392</v>
      </c>
      <c r="H235" s="166" t="s">
        <v>392</v>
      </c>
      <c r="I235" s="166" t="s">
        <v>392</v>
      </c>
      <c r="J235" s="168">
        <v>10.4</v>
      </c>
      <c r="K235" s="169">
        <v>10.375</v>
      </c>
      <c r="L235" s="169" t="s">
        <v>392</v>
      </c>
      <c r="M235" s="166" t="s">
        <v>392</v>
      </c>
      <c r="N235" s="166" t="s">
        <v>392</v>
      </c>
      <c r="O235" s="179">
        <v>0.755</v>
      </c>
      <c r="P235" s="169">
        <v>0.75</v>
      </c>
      <c r="Q235" s="171">
        <v>0.375</v>
      </c>
      <c r="R235" s="170">
        <v>1.25</v>
      </c>
      <c r="S235" s="172">
        <v>1.25</v>
      </c>
      <c r="T235" s="166" t="s">
        <v>392</v>
      </c>
      <c r="U235" s="166" t="s">
        <v>392</v>
      </c>
      <c r="V235" s="166" t="s">
        <v>392</v>
      </c>
      <c r="W235" s="173">
        <v>1.75</v>
      </c>
      <c r="X235" s="174">
        <v>1.9375</v>
      </c>
      <c r="Y235" s="175">
        <v>1</v>
      </c>
      <c r="Z235" s="166" t="s">
        <v>392</v>
      </c>
      <c r="AA235" s="166" t="s">
        <v>392</v>
      </c>
      <c r="AB235" s="166" t="s">
        <v>392</v>
      </c>
      <c r="AC235" s="166" t="s">
        <v>392</v>
      </c>
      <c r="AD235" s="166" t="s">
        <v>392</v>
      </c>
      <c r="AE235" s="176">
        <v>4.17</v>
      </c>
      <c r="AF235" s="166" t="s">
        <v>392</v>
      </c>
      <c r="AG235" s="166" t="s">
        <v>392</v>
      </c>
      <c r="AH235" s="168">
        <v>10.4</v>
      </c>
      <c r="AI235" s="166" t="s">
        <v>392</v>
      </c>
      <c r="AJ235" s="166" t="s">
        <v>392</v>
      </c>
      <c r="AK235" s="166">
        <v>716</v>
      </c>
      <c r="AL235" s="166">
        <v>147</v>
      </c>
      <c r="AM235" s="166">
        <v>126</v>
      </c>
      <c r="AN235" s="170">
        <v>4.66</v>
      </c>
      <c r="AO235" s="166">
        <v>236</v>
      </c>
      <c r="AP235" s="168">
        <v>69.2</v>
      </c>
      <c r="AQ235" s="168">
        <v>45.3</v>
      </c>
      <c r="AR235" s="170">
        <v>2.68</v>
      </c>
      <c r="AS235" s="166" t="s">
        <v>392</v>
      </c>
      <c r="AT235" s="166" t="s">
        <v>392</v>
      </c>
      <c r="AU235" s="166" t="s">
        <v>392</v>
      </c>
      <c r="AV235" s="168">
        <v>15.1</v>
      </c>
      <c r="AW235" s="166">
        <v>6020</v>
      </c>
      <c r="AX235" s="166" t="s">
        <v>392</v>
      </c>
      <c r="AY235" s="168">
        <v>26.4</v>
      </c>
      <c r="AZ235" s="168">
        <v>85.8</v>
      </c>
      <c r="BA235" s="177" t="s">
        <v>392</v>
      </c>
      <c r="BB235" s="166" t="s">
        <v>392</v>
      </c>
      <c r="BC235" s="168">
        <v>30.6</v>
      </c>
      <c r="BD235" s="168">
        <v>73.5</v>
      </c>
      <c r="BE235" s="166" t="s">
        <v>392</v>
      </c>
      <c r="BF235" s="166" t="s">
        <v>392</v>
      </c>
      <c r="BG235" s="166" t="s">
        <v>392</v>
      </c>
      <c r="BH235" s="166" t="s">
        <v>392</v>
      </c>
      <c r="BI235" s="166" t="s">
        <v>392</v>
      </c>
      <c r="BJ235" s="166" t="s">
        <v>392</v>
      </c>
      <c r="BK235" s="166" t="s">
        <v>392</v>
      </c>
      <c r="BL235" s="166" t="s">
        <v>392</v>
      </c>
      <c r="BM235" s="166" t="s">
        <v>392</v>
      </c>
      <c r="BN235" s="166" t="s">
        <v>392</v>
      </c>
      <c r="BO235" s="166" t="s">
        <v>392</v>
      </c>
      <c r="BP235" s="166" t="s">
        <v>392</v>
      </c>
      <c r="BQ235" s="166" t="s">
        <v>392</v>
      </c>
      <c r="BR235" s="166" t="s">
        <v>392</v>
      </c>
      <c r="BS235" s="166" t="s">
        <v>392</v>
      </c>
      <c r="BT235" s="166" t="s">
        <v>392</v>
      </c>
      <c r="BU235" s="166" t="s">
        <v>392</v>
      </c>
      <c r="BV235" s="166">
        <v>3.08</v>
      </c>
      <c r="BW235" s="166">
        <v>10.199999999999999</v>
      </c>
      <c r="BX235" s="177">
        <v>51.6</v>
      </c>
      <c r="BY235" s="168">
        <v>62</v>
      </c>
      <c r="BZ235" s="166" t="s">
        <v>844</v>
      </c>
      <c r="CA235" s="166" t="s">
        <v>844</v>
      </c>
      <c r="CB235" s="166">
        <v>167</v>
      </c>
      <c r="CC235" s="177">
        <v>21200</v>
      </c>
      <c r="CD235" s="166">
        <v>290</v>
      </c>
      <c r="CE235" s="177">
        <v>289</v>
      </c>
      <c r="CF235" s="166" t="s">
        <v>392</v>
      </c>
      <c r="CG235" s="166" t="s">
        <v>392</v>
      </c>
      <c r="CH235" s="166" t="s">
        <v>392</v>
      </c>
      <c r="CI235" s="166">
        <v>264</v>
      </c>
      <c r="CJ235" s="177">
        <v>264</v>
      </c>
      <c r="CK235" s="169" t="s">
        <v>392</v>
      </c>
      <c r="CL235" s="166" t="s">
        <v>392</v>
      </c>
      <c r="CM235" s="166" t="s">
        <v>392</v>
      </c>
      <c r="CN235" s="168">
        <v>19.2</v>
      </c>
      <c r="CO235" s="168">
        <v>19</v>
      </c>
      <c r="CP235" s="177">
        <v>9.52</v>
      </c>
      <c r="CQ235" s="168">
        <v>31.8</v>
      </c>
      <c r="CR235" s="168">
        <v>31.8</v>
      </c>
      <c r="CS235" s="166" t="s">
        <v>392</v>
      </c>
      <c r="CT235" s="166" t="s">
        <v>392</v>
      </c>
      <c r="CU235" s="166" t="s">
        <v>392</v>
      </c>
      <c r="CV235" s="168">
        <v>44.5</v>
      </c>
      <c r="CW235" s="168">
        <v>49.2</v>
      </c>
      <c r="CX235" s="178">
        <v>25.4</v>
      </c>
      <c r="CY235" s="166" t="s">
        <v>392</v>
      </c>
      <c r="CZ235" s="166" t="s">
        <v>392</v>
      </c>
      <c r="DA235" s="166" t="s">
        <v>392</v>
      </c>
      <c r="DB235" s="166" t="s">
        <v>392</v>
      </c>
      <c r="DC235" s="166" t="s">
        <v>392</v>
      </c>
      <c r="DD235" s="176">
        <v>4.17</v>
      </c>
      <c r="DE235" s="177" t="s">
        <v>392</v>
      </c>
      <c r="DF235" s="166" t="s">
        <v>392</v>
      </c>
      <c r="DG235" s="168">
        <v>10.4</v>
      </c>
      <c r="DH235" s="166" t="s">
        <v>392</v>
      </c>
      <c r="DI235" s="177" t="s">
        <v>392</v>
      </c>
      <c r="DJ235" s="166">
        <v>298</v>
      </c>
      <c r="DK235" s="166">
        <v>2410</v>
      </c>
      <c r="DL235" s="166">
        <v>2060</v>
      </c>
      <c r="DM235" s="166">
        <v>118</v>
      </c>
      <c r="DN235" s="168">
        <v>98.2</v>
      </c>
      <c r="DO235" s="166">
        <v>1130</v>
      </c>
      <c r="DP235" s="166">
        <v>742</v>
      </c>
      <c r="DQ235" s="168">
        <v>68.099999999999994</v>
      </c>
      <c r="DR235" s="166" t="s">
        <v>392</v>
      </c>
      <c r="DS235" s="166" t="s">
        <v>392</v>
      </c>
      <c r="DT235" s="177" t="s">
        <v>392</v>
      </c>
      <c r="DU235" s="166">
        <v>6290</v>
      </c>
      <c r="DV235" s="166">
        <v>1620</v>
      </c>
      <c r="DW235" s="166" t="s">
        <v>392</v>
      </c>
      <c r="DX235" s="166">
        <v>17000</v>
      </c>
      <c r="DY235" s="20">
        <v>35.700000000000003</v>
      </c>
      <c r="DZ235" s="177" t="s">
        <v>392</v>
      </c>
      <c r="EA235" s="180" t="s">
        <v>392</v>
      </c>
      <c r="EB235" s="166">
        <v>501</v>
      </c>
      <c r="EC235" s="166">
        <v>1200</v>
      </c>
      <c r="ED235" s="166" t="s">
        <v>392</v>
      </c>
      <c r="EE235" s="166" t="s">
        <v>392</v>
      </c>
      <c r="EF235" s="166" t="s">
        <v>392</v>
      </c>
      <c r="EG235" s="166" t="s">
        <v>392</v>
      </c>
      <c r="EH235" s="20" t="s">
        <v>392</v>
      </c>
      <c r="EI235" s="166" t="s">
        <v>392</v>
      </c>
      <c r="EJ235" s="166" t="s">
        <v>392</v>
      </c>
      <c r="EK235" s="166" t="s">
        <v>392</v>
      </c>
      <c r="EL235" s="166" t="s">
        <v>392</v>
      </c>
      <c r="EM235" s="166" t="s">
        <v>392</v>
      </c>
      <c r="EN235" s="166" t="s">
        <v>392</v>
      </c>
      <c r="EO235" s="177" t="s">
        <v>392</v>
      </c>
      <c r="EP235" s="177" t="s">
        <v>392</v>
      </c>
      <c r="EQ235" s="177" t="s">
        <v>392</v>
      </c>
      <c r="ER235" s="177" t="s">
        <v>392</v>
      </c>
      <c r="ES235" s="177" t="s">
        <v>392</v>
      </c>
      <c r="ET235" s="177" t="s">
        <v>392</v>
      </c>
      <c r="EU235" s="177">
        <v>78.2</v>
      </c>
      <c r="EV235" s="177">
        <v>259</v>
      </c>
      <c r="EW235" s="177">
        <v>1310</v>
      </c>
      <c r="EX235" s="177">
        <v>1570</v>
      </c>
    </row>
    <row r="236" spans="1:154" x14ac:dyDescent="0.2">
      <c r="A236" s="166" t="s">
        <v>845</v>
      </c>
      <c r="B236" s="167" t="s">
        <v>204</v>
      </c>
      <c r="C236" s="166">
        <v>100</v>
      </c>
      <c r="D236" s="182">
        <v>29.3</v>
      </c>
      <c r="E236" s="168">
        <v>11.1</v>
      </c>
      <c r="F236" s="181">
        <v>11.125</v>
      </c>
      <c r="G236" s="166" t="s">
        <v>392</v>
      </c>
      <c r="H236" s="166" t="s">
        <v>392</v>
      </c>
      <c r="I236" s="166" t="s">
        <v>392</v>
      </c>
      <c r="J236" s="168">
        <v>10.3</v>
      </c>
      <c r="K236" s="169">
        <v>10.375</v>
      </c>
      <c r="L236" s="169" t="s">
        <v>392</v>
      </c>
      <c r="M236" s="166" t="s">
        <v>392</v>
      </c>
      <c r="N236" s="166" t="s">
        <v>392</v>
      </c>
      <c r="O236" s="179">
        <v>0.68</v>
      </c>
      <c r="P236" s="169">
        <v>0.6875</v>
      </c>
      <c r="Q236" s="171">
        <v>0.375</v>
      </c>
      <c r="R236" s="170">
        <v>1.1200000000000001</v>
      </c>
      <c r="S236" s="172">
        <v>1.125</v>
      </c>
      <c r="T236" s="166" t="s">
        <v>392</v>
      </c>
      <c r="U236" s="166" t="s">
        <v>392</v>
      </c>
      <c r="V236" s="166" t="s">
        <v>392</v>
      </c>
      <c r="W236" s="173">
        <v>1.62</v>
      </c>
      <c r="X236" s="174">
        <v>1.8125</v>
      </c>
      <c r="Y236" s="175">
        <v>1</v>
      </c>
      <c r="Z236" s="166" t="s">
        <v>392</v>
      </c>
      <c r="AA236" s="166" t="s">
        <v>392</v>
      </c>
      <c r="AB236" s="166" t="s">
        <v>392</v>
      </c>
      <c r="AC236" s="166" t="s">
        <v>392</v>
      </c>
      <c r="AD236" s="166" t="s">
        <v>392</v>
      </c>
      <c r="AE236" s="176">
        <v>4.62</v>
      </c>
      <c r="AF236" s="166" t="s">
        <v>392</v>
      </c>
      <c r="AG236" s="166" t="s">
        <v>392</v>
      </c>
      <c r="AH236" s="168">
        <v>11.6</v>
      </c>
      <c r="AI236" s="166" t="s">
        <v>392</v>
      </c>
      <c r="AJ236" s="166" t="s">
        <v>392</v>
      </c>
      <c r="AK236" s="166">
        <v>623</v>
      </c>
      <c r="AL236" s="166">
        <v>130</v>
      </c>
      <c r="AM236" s="166">
        <v>112</v>
      </c>
      <c r="AN236" s="170">
        <v>4.5999999999999996</v>
      </c>
      <c r="AO236" s="166">
        <v>207</v>
      </c>
      <c r="AP236" s="168">
        <v>61</v>
      </c>
      <c r="AQ236" s="168">
        <v>40</v>
      </c>
      <c r="AR236" s="170">
        <v>2.65</v>
      </c>
      <c r="AS236" s="166" t="s">
        <v>392</v>
      </c>
      <c r="AT236" s="166" t="s">
        <v>392</v>
      </c>
      <c r="AU236" s="166" t="s">
        <v>392</v>
      </c>
      <c r="AV236" s="168">
        <v>10.9</v>
      </c>
      <c r="AW236" s="166">
        <v>5150</v>
      </c>
      <c r="AX236" s="166" t="s">
        <v>392</v>
      </c>
      <c r="AY236" s="168">
        <v>25.7</v>
      </c>
      <c r="AZ236" s="168">
        <v>74.099999999999994</v>
      </c>
      <c r="BA236" s="177" t="s">
        <v>392</v>
      </c>
      <c r="BB236" s="166" t="s">
        <v>392</v>
      </c>
      <c r="BC236" s="168">
        <v>26.9</v>
      </c>
      <c r="BD236" s="168">
        <v>64.2</v>
      </c>
      <c r="BE236" s="166" t="s">
        <v>392</v>
      </c>
      <c r="BF236" s="166" t="s">
        <v>392</v>
      </c>
      <c r="BG236" s="166" t="s">
        <v>392</v>
      </c>
      <c r="BH236" s="166" t="s">
        <v>392</v>
      </c>
      <c r="BI236" s="166" t="s">
        <v>392</v>
      </c>
      <c r="BJ236" s="166" t="s">
        <v>392</v>
      </c>
      <c r="BK236" s="166" t="s">
        <v>392</v>
      </c>
      <c r="BL236" s="166" t="s">
        <v>392</v>
      </c>
      <c r="BM236" s="166" t="s">
        <v>392</v>
      </c>
      <c r="BN236" s="166" t="s">
        <v>392</v>
      </c>
      <c r="BO236" s="166" t="s">
        <v>392</v>
      </c>
      <c r="BP236" s="166" t="s">
        <v>392</v>
      </c>
      <c r="BQ236" s="166" t="s">
        <v>392</v>
      </c>
      <c r="BR236" s="166" t="s">
        <v>392</v>
      </c>
      <c r="BS236" s="166" t="s">
        <v>392</v>
      </c>
      <c r="BT236" s="166" t="s">
        <v>392</v>
      </c>
      <c r="BU236" s="166" t="s">
        <v>392</v>
      </c>
      <c r="BV236" s="166">
        <v>3.04</v>
      </c>
      <c r="BW236" s="168">
        <v>10</v>
      </c>
      <c r="BX236" s="177">
        <v>50.9</v>
      </c>
      <c r="BY236" s="177">
        <v>61.2</v>
      </c>
      <c r="BZ236" s="166" t="s">
        <v>846</v>
      </c>
      <c r="CA236" s="166" t="s">
        <v>846</v>
      </c>
      <c r="CB236" s="166">
        <v>149</v>
      </c>
      <c r="CC236" s="177">
        <v>18900</v>
      </c>
      <c r="CD236" s="166">
        <v>282</v>
      </c>
      <c r="CE236" s="177">
        <v>283</v>
      </c>
      <c r="CF236" s="166" t="s">
        <v>392</v>
      </c>
      <c r="CG236" s="166" t="s">
        <v>392</v>
      </c>
      <c r="CH236" s="166" t="s">
        <v>392</v>
      </c>
      <c r="CI236" s="166">
        <v>262</v>
      </c>
      <c r="CJ236" s="177">
        <v>264</v>
      </c>
      <c r="CK236" s="169" t="s">
        <v>392</v>
      </c>
      <c r="CL236" s="166" t="s">
        <v>392</v>
      </c>
      <c r="CM236" s="166" t="s">
        <v>392</v>
      </c>
      <c r="CN236" s="168">
        <v>17.3</v>
      </c>
      <c r="CO236" s="177">
        <v>17.5</v>
      </c>
      <c r="CP236" s="177">
        <v>9.52</v>
      </c>
      <c r="CQ236" s="168">
        <v>28.4</v>
      </c>
      <c r="CR236" s="168">
        <v>28.6</v>
      </c>
      <c r="CS236" s="166" t="s">
        <v>392</v>
      </c>
      <c r="CT236" s="166" t="s">
        <v>392</v>
      </c>
      <c r="CU236" s="166" t="s">
        <v>392</v>
      </c>
      <c r="CV236" s="168">
        <v>41.1</v>
      </c>
      <c r="CW236" s="168">
        <v>46</v>
      </c>
      <c r="CX236" s="178">
        <v>25.4</v>
      </c>
      <c r="CY236" s="166" t="s">
        <v>392</v>
      </c>
      <c r="CZ236" s="166" t="s">
        <v>392</v>
      </c>
      <c r="DA236" s="166" t="s">
        <v>392</v>
      </c>
      <c r="DB236" s="166" t="s">
        <v>392</v>
      </c>
      <c r="DC236" s="166" t="s">
        <v>392</v>
      </c>
      <c r="DD236" s="176">
        <v>4.62</v>
      </c>
      <c r="DE236" s="177" t="s">
        <v>392</v>
      </c>
      <c r="DF236" s="166" t="s">
        <v>392</v>
      </c>
      <c r="DG236" s="168">
        <v>11.6</v>
      </c>
      <c r="DH236" s="166" t="s">
        <v>392</v>
      </c>
      <c r="DI236" s="177" t="s">
        <v>392</v>
      </c>
      <c r="DJ236" s="166">
        <v>259</v>
      </c>
      <c r="DK236" s="166">
        <v>2130</v>
      </c>
      <c r="DL236" s="166">
        <v>1840</v>
      </c>
      <c r="DM236" s="166">
        <v>117</v>
      </c>
      <c r="DN236" s="168">
        <v>86.2</v>
      </c>
      <c r="DO236" s="166">
        <v>1000</v>
      </c>
      <c r="DP236" s="166">
        <v>655</v>
      </c>
      <c r="DQ236" s="168">
        <v>67.3</v>
      </c>
      <c r="DR236" s="166" t="s">
        <v>392</v>
      </c>
      <c r="DS236" s="166" t="s">
        <v>392</v>
      </c>
      <c r="DT236" s="177" t="s">
        <v>392</v>
      </c>
      <c r="DU236" s="166">
        <v>4540</v>
      </c>
      <c r="DV236" s="166">
        <v>1380</v>
      </c>
      <c r="DW236" s="166" t="s">
        <v>392</v>
      </c>
      <c r="DX236" s="166">
        <v>16600</v>
      </c>
      <c r="DY236" s="20">
        <v>30.8</v>
      </c>
      <c r="DZ236" s="177" t="s">
        <v>392</v>
      </c>
      <c r="EA236" s="180" t="s">
        <v>392</v>
      </c>
      <c r="EB236" s="166">
        <v>441</v>
      </c>
      <c r="EC236" s="166">
        <v>1050</v>
      </c>
      <c r="ED236" s="166" t="s">
        <v>392</v>
      </c>
      <c r="EE236" s="166" t="s">
        <v>392</v>
      </c>
      <c r="EF236" s="166" t="s">
        <v>392</v>
      </c>
      <c r="EG236" s="166" t="s">
        <v>392</v>
      </c>
      <c r="EH236" s="20" t="s">
        <v>392</v>
      </c>
      <c r="EI236" s="166" t="s">
        <v>392</v>
      </c>
      <c r="EJ236" s="166" t="s">
        <v>392</v>
      </c>
      <c r="EK236" s="166" t="s">
        <v>392</v>
      </c>
      <c r="EL236" s="166" t="s">
        <v>392</v>
      </c>
      <c r="EM236" s="166" t="s">
        <v>392</v>
      </c>
      <c r="EN236" s="166" t="s">
        <v>392</v>
      </c>
      <c r="EO236" s="177" t="s">
        <v>392</v>
      </c>
      <c r="EP236" s="177" t="s">
        <v>392</v>
      </c>
      <c r="EQ236" s="177" t="s">
        <v>392</v>
      </c>
      <c r="ER236" s="177" t="s">
        <v>392</v>
      </c>
      <c r="ES236" s="177" t="s">
        <v>392</v>
      </c>
      <c r="ET236" s="177" t="s">
        <v>392</v>
      </c>
      <c r="EU236" s="177">
        <v>77.2</v>
      </c>
      <c r="EV236" s="177">
        <v>254</v>
      </c>
      <c r="EW236" s="177">
        <v>1290</v>
      </c>
      <c r="EX236" s="177">
        <v>1550</v>
      </c>
    </row>
    <row r="237" spans="1:154" x14ac:dyDescent="0.2">
      <c r="A237" s="166" t="s">
        <v>847</v>
      </c>
      <c r="B237" s="167" t="s">
        <v>204</v>
      </c>
      <c r="C237" s="168">
        <v>88</v>
      </c>
      <c r="D237" s="182">
        <v>26</v>
      </c>
      <c r="E237" s="168">
        <v>10.8</v>
      </c>
      <c r="F237" s="181">
        <v>10.875</v>
      </c>
      <c r="G237" s="166" t="s">
        <v>392</v>
      </c>
      <c r="H237" s="166" t="s">
        <v>392</v>
      </c>
      <c r="I237" s="166" t="s">
        <v>392</v>
      </c>
      <c r="J237" s="168">
        <v>10.3</v>
      </c>
      <c r="K237" s="169">
        <v>10.25</v>
      </c>
      <c r="L237" s="169" t="s">
        <v>392</v>
      </c>
      <c r="M237" s="166" t="s">
        <v>392</v>
      </c>
      <c r="N237" s="166" t="s">
        <v>392</v>
      </c>
      <c r="O237" s="179">
        <v>0.60499999999999998</v>
      </c>
      <c r="P237" s="169">
        <v>0.625</v>
      </c>
      <c r="Q237" s="171">
        <v>0.3125</v>
      </c>
      <c r="R237" s="179">
        <v>0.99</v>
      </c>
      <c r="S237" s="172">
        <v>1</v>
      </c>
      <c r="T237" s="166" t="s">
        <v>392</v>
      </c>
      <c r="U237" s="166" t="s">
        <v>392</v>
      </c>
      <c r="V237" s="166" t="s">
        <v>392</v>
      </c>
      <c r="W237" s="173">
        <v>1.49</v>
      </c>
      <c r="X237" s="174">
        <v>1.6875</v>
      </c>
      <c r="Y237" s="175">
        <v>0.9375</v>
      </c>
      <c r="Z237" s="166" t="s">
        <v>392</v>
      </c>
      <c r="AA237" s="166" t="s">
        <v>392</v>
      </c>
      <c r="AB237" s="166" t="s">
        <v>392</v>
      </c>
      <c r="AC237" s="166" t="s">
        <v>392</v>
      </c>
      <c r="AD237" s="166" t="s">
        <v>392</v>
      </c>
      <c r="AE237" s="176">
        <v>5.18</v>
      </c>
      <c r="AF237" s="166" t="s">
        <v>392</v>
      </c>
      <c r="AG237" s="166" t="s">
        <v>392</v>
      </c>
      <c r="AH237" s="168">
        <v>13</v>
      </c>
      <c r="AI237" s="166" t="s">
        <v>392</v>
      </c>
      <c r="AJ237" s="166" t="s">
        <v>392</v>
      </c>
      <c r="AK237" s="166">
        <v>534</v>
      </c>
      <c r="AL237" s="166">
        <v>113</v>
      </c>
      <c r="AM237" s="168">
        <v>98.5</v>
      </c>
      <c r="AN237" s="170">
        <v>4.54</v>
      </c>
      <c r="AO237" s="166">
        <v>179</v>
      </c>
      <c r="AP237" s="168">
        <v>53.1</v>
      </c>
      <c r="AQ237" s="168">
        <v>34.799999999999997</v>
      </c>
      <c r="AR237" s="170">
        <v>2.63</v>
      </c>
      <c r="AS237" s="166" t="s">
        <v>392</v>
      </c>
      <c r="AT237" s="166" t="s">
        <v>392</v>
      </c>
      <c r="AU237" s="166" t="s">
        <v>392</v>
      </c>
      <c r="AV237" s="170">
        <v>7.53</v>
      </c>
      <c r="AW237" s="166">
        <v>4330</v>
      </c>
      <c r="AX237" s="166" t="s">
        <v>392</v>
      </c>
      <c r="AY237" s="168">
        <v>25.3</v>
      </c>
      <c r="AZ237" s="168">
        <v>64.400000000000006</v>
      </c>
      <c r="BA237" s="177" t="s">
        <v>392</v>
      </c>
      <c r="BB237" s="166" t="s">
        <v>392</v>
      </c>
      <c r="BC237" s="168">
        <v>23.5</v>
      </c>
      <c r="BD237" s="168">
        <v>55.9</v>
      </c>
      <c r="BE237" s="166" t="s">
        <v>392</v>
      </c>
      <c r="BF237" s="166" t="s">
        <v>392</v>
      </c>
      <c r="BG237" s="166" t="s">
        <v>392</v>
      </c>
      <c r="BH237" s="166" t="s">
        <v>392</v>
      </c>
      <c r="BI237" s="166" t="s">
        <v>392</v>
      </c>
      <c r="BJ237" s="166" t="s">
        <v>392</v>
      </c>
      <c r="BK237" s="166" t="s">
        <v>392</v>
      </c>
      <c r="BL237" s="166" t="s">
        <v>392</v>
      </c>
      <c r="BM237" s="166" t="s">
        <v>392</v>
      </c>
      <c r="BN237" s="166" t="s">
        <v>392</v>
      </c>
      <c r="BO237" s="166" t="s">
        <v>392</v>
      </c>
      <c r="BP237" s="166" t="s">
        <v>392</v>
      </c>
      <c r="BQ237" s="166" t="s">
        <v>392</v>
      </c>
      <c r="BR237" s="166" t="s">
        <v>392</v>
      </c>
      <c r="BS237" s="166" t="s">
        <v>392</v>
      </c>
      <c r="BT237" s="166" t="s">
        <v>392</v>
      </c>
      <c r="BU237" s="166" t="s">
        <v>392</v>
      </c>
      <c r="BV237" s="166">
        <v>2.99</v>
      </c>
      <c r="BW237" s="166">
        <v>9.81</v>
      </c>
      <c r="BX237" s="177">
        <v>50.4</v>
      </c>
      <c r="BY237" s="177">
        <v>60.7</v>
      </c>
      <c r="BZ237" s="166" t="s">
        <v>848</v>
      </c>
      <c r="CA237" s="166" t="s">
        <v>848</v>
      </c>
      <c r="CB237" s="166">
        <v>131</v>
      </c>
      <c r="CC237" s="177">
        <v>16800</v>
      </c>
      <c r="CD237" s="166">
        <v>274</v>
      </c>
      <c r="CE237" s="177">
        <v>276</v>
      </c>
      <c r="CF237" s="166" t="s">
        <v>392</v>
      </c>
      <c r="CG237" s="166" t="s">
        <v>392</v>
      </c>
      <c r="CH237" s="166" t="s">
        <v>392</v>
      </c>
      <c r="CI237" s="166">
        <v>262</v>
      </c>
      <c r="CJ237" s="177">
        <v>260</v>
      </c>
      <c r="CK237" s="169" t="s">
        <v>392</v>
      </c>
      <c r="CL237" s="166" t="s">
        <v>392</v>
      </c>
      <c r="CM237" s="166" t="s">
        <v>392</v>
      </c>
      <c r="CN237" s="168">
        <v>15.4</v>
      </c>
      <c r="CO237" s="177">
        <v>15.9</v>
      </c>
      <c r="CP237" s="177">
        <v>7.94</v>
      </c>
      <c r="CQ237" s="168">
        <v>25.1</v>
      </c>
      <c r="CR237" s="168">
        <v>25.4</v>
      </c>
      <c r="CS237" s="166" t="s">
        <v>392</v>
      </c>
      <c r="CT237" s="166" t="s">
        <v>392</v>
      </c>
      <c r="CU237" s="166" t="s">
        <v>392</v>
      </c>
      <c r="CV237" s="168">
        <v>37.799999999999997</v>
      </c>
      <c r="CW237" s="168">
        <v>42.9</v>
      </c>
      <c r="CX237" s="178">
        <v>23.8</v>
      </c>
      <c r="CY237" s="166" t="s">
        <v>392</v>
      </c>
      <c r="CZ237" s="166" t="s">
        <v>392</v>
      </c>
      <c r="DA237" s="166" t="s">
        <v>392</v>
      </c>
      <c r="DB237" s="166" t="s">
        <v>392</v>
      </c>
      <c r="DC237" s="166" t="s">
        <v>392</v>
      </c>
      <c r="DD237" s="176">
        <v>5.18</v>
      </c>
      <c r="DE237" s="177" t="s">
        <v>392</v>
      </c>
      <c r="DF237" s="166" t="s">
        <v>392</v>
      </c>
      <c r="DG237" s="168">
        <v>13</v>
      </c>
      <c r="DH237" s="166" t="s">
        <v>392</v>
      </c>
      <c r="DI237" s="177" t="s">
        <v>392</v>
      </c>
      <c r="DJ237" s="166">
        <v>222</v>
      </c>
      <c r="DK237" s="166">
        <v>1850</v>
      </c>
      <c r="DL237" s="166">
        <v>1610</v>
      </c>
      <c r="DM237" s="166">
        <v>115</v>
      </c>
      <c r="DN237" s="168">
        <v>74.5</v>
      </c>
      <c r="DO237" s="166">
        <v>870</v>
      </c>
      <c r="DP237" s="166">
        <v>570</v>
      </c>
      <c r="DQ237" s="168">
        <v>66.8</v>
      </c>
      <c r="DR237" s="166" t="s">
        <v>392</v>
      </c>
      <c r="DS237" s="166" t="s">
        <v>392</v>
      </c>
      <c r="DT237" s="177" t="s">
        <v>392</v>
      </c>
      <c r="DU237" s="166">
        <v>3130</v>
      </c>
      <c r="DV237" s="166">
        <v>1160</v>
      </c>
      <c r="DW237" s="166" t="s">
        <v>392</v>
      </c>
      <c r="DX237" s="166">
        <v>16300</v>
      </c>
      <c r="DY237" s="20">
        <v>26.8</v>
      </c>
      <c r="DZ237" s="177" t="s">
        <v>392</v>
      </c>
      <c r="EA237" s="180" t="s">
        <v>392</v>
      </c>
      <c r="EB237" s="166">
        <v>385</v>
      </c>
      <c r="EC237" s="166">
        <v>916</v>
      </c>
      <c r="ED237" s="166" t="s">
        <v>392</v>
      </c>
      <c r="EE237" s="166" t="s">
        <v>392</v>
      </c>
      <c r="EF237" s="166" t="s">
        <v>392</v>
      </c>
      <c r="EG237" s="166" t="s">
        <v>392</v>
      </c>
      <c r="EH237" s="20" t="s">
        <v>392</v>
      </c>
      <c r="EI237" s="166" t="s">
        <v>392</v>
      </c>
      <c r="EJ237" s="166" t="s">
        <v>392</v>
      </c>
      <c r="EK237" s="166" t="s">
        <v>392</v>
      </c>
      <c r="EL237" s="166" t="s">
        <v>392</v>
      </c>
      <c r="EM237" s="166" t="s">
        <v>392</v>
      </c>
      <c r="EN237" s="166" t="s">
        <v>392</v>
      </c>
      <c r="EO237" s="177" t="s">
        <v>392</v>
      </c>
      <c r="EP237" s="177" t="s">
        <v>392</v>
      </c>
      <c r="EQ237" s="177" t="s">
        <v>392</v>
      </c>
      <c r="ER237" s="177" t="s">
        <v>392</v>
      </c>
      <c r="ES237" s="177" t="s">
        <v>392</v>
      </c>
      <c r="ET237" s="177" t="s">
        <v>392</v>
      </c>
      <c r="EU237" s="177">
        <v>75.900000000000006</v>
      </c>
      <c r="EV237" s="177">
        <v>249</v>
      </c>
      <c r="EW237" s="177">
        <v>1280</v>
      </c>
      <c r="EX237" s="177">
        <v>1540</v>
      </c>
    </row>
    <row r="238" spans="1:154" x14ac:dyDescent="0.2">
      <c r="A238" s="166" t="s">
        <v>849</v>
      </c>
      <c r="B238" s="167" t="s">
        <v>204</v>
      </c>
      <c r="C238" s="168">
        <v>77</v>
      </c>
      <c r="D238" s="182">
        <v>22.7</v>
      </c>
      <c r="E238" s="168">
        <v>10.6</v>
      </c>
      <c r="F238" s="181">
        <v>10.625</v>
      </c>
      <c r="G238" s="166" t="s">
        <v>392</v>
      </c>
      <c r="H238" s="166" t="s">
        <v>392</v>
      </c>
      <c r="I238" s="166" t="s">
        <v>392</v>
      </c>
      <c r="J238" s="168">
        <v>10.199999999999999</v>
      </c>
      <c r="K238" s="169">
        <v>10.25</v>
      </c>
      <c r="L238" s="169" t="s">
        <v>392</v>
      </c>
      <c r="M238" s="166" t="s">
        <v>392</v>
      </c>
      <c r="N238" s="166" t="s">
        <v>392</v>
      </c>
      <c r="O238" s="179">
        <v>0.53</v>
      </c>
      <c r="P238" s="169">
        <v>0.5</v>
      </c>
      <c r="Q238" s="171">
        <v>0.25</v>
      </c>
      <c r="R238" s="179">
        <v>0.87</v>
      </c>
      <c r="S238" s="172">
        <v>0.875</v>
      </c>
      <c r="T238" s="166" t="s">
        <v>392</v>
      </c>
      <c r="U238" s="166" t="s">
        <v>392</v>
      </c>
      <c r="V238" s="166" t="s">
        <v>392</v>
      </c>
      <c r="W238" s="173">
        <v>1.37</v>
      </c>
      <c r="X238" s="174">
        <v>1.5625</v>
      </c>
      <c r="Y238" s="175">
        <v>0.875</v>
      </c>
      <c r="Z238" s="166" t="s">
        <v>392</v>
      </c>
      <c r="AA238" s="166" t="s">
        <v>392</v>
      </c>
      <c r="AB238" s="166" t="s">
        <v>392</v>
      </c>
      <c r="AC238" s="166" t="s">
        <v>392</v>
      </c>
      <c r="AD238" s="166" t="s">
        <v>392</v>
      </c>
      <c r="AE238" s="176">
        <v>5.86</v>
      </c>
      <c r="AF238" s="166" t="s">
        <v>392</v>
      </c>
      <c r="AG238" s="166" t="s">
        <v>392</v>
      </c>
      <c r="AH238" s="168">
        <v>14.8</v>
      </c>
      <c r="AI238" s="166" t="s">
        <v>392</v>
      </c>
      <c r="AJ238" s="166" t="s">
        <v>392</v>
      </c>
      <c r="AK238" s="166">
        <v>455</v>
      </c>
      <c r="AL238" s="168">
        <v>97.6</v>
      </c>
      <c r="AM238" s="168">
        <v>85.9</v>
      </c>
      <c r="AN238" s="170">
        <v>4.49</v>
      </c>
      <c r="AO238" s="166">
        <v>154</v>
      </c>
      <c r="AP238" s="168">
        <v>45.9</v>
      </c>
      <c r="AQ238" s="168">
        <v>30.1</v>
      </c>
      <c r="AR238" s="170">
        <v>2.6</v>
      </c>
      <c r="AS238" s="166" t="s">
        <v>392</v>
      </c>
      <c r="AT238" s="166" t="s">
        <v>392</v>
      </c>
      <c r="AU238" s="166" t="s">
        <v>392</v>
      </c>
      <c r="AV238" s="170">
        <v>5.1100000000000003</v>
      </c>
      <c r="AW238" s="166">
        <v>3630</v>
      </c>
      <c r="AX238" s="166" t="s">
        <v>392</v>
      </c>
      <c r="AY238" s="168">
        <v>24.8</v>
      </c>
      <c r="AZ238" s="168">
        <v>55</v>
      </c>
      <c r="BA238" s="177" t="s">
        <v>392</v>
      </c>
      <c r="BB238" s="166" t="s">
        <v>392</v>
      </c>
      <c r="BC238" s="168">
        <v>20.5</v>
      </c>
      <c r="BD238" s="168">
        <v>48.4</v>
      </c>
      <c r="BE238" s="166" t="s">
        <v>392</v>
      </c>
      <c r="BF238" s="166" t="s">
        <v>392</v>
      </c>
      <c r="BG238" s="166" t="s">
        <v>392</v>
      </c>
      <c r="BH238" s="166" t="s">
        <v>392</v>
      </c>
      <c r="BI238" s="166" t="s">
        <v>392</v>
      </c>
      <c r="BJ238" s="166" t="s">
        <v>392</v>
      </c>
      <c r="BK238" s="166" t="s">
        <v>392</v>
      </c>
      <c r="BL238" s="166" t="s">
        <v>392</v>
      </c>
      <c r="BM238" s="166" t="s">
        <v>392</v>
      </c>
      <c r="BN238" s="166" t="s">
        <v>392</v>
      </c>
      <c r="BO238" s="166" t="s">
        <v>392</v>
      </c>
      <c r="BP238" s="166" t="s">
        <v>392</v>
      </c>
      <c r="BQ238" s="166" t="s">
        <v>392</v>
      </c>
      <c r="BR238" s="166" t="s">
        <v>392</v>
      </c>
      <c r="BS238" s="166" t="s">
        <v>392</v>
      </c>
      <c r="BT238" s="166" t="s">
        <v>392</v>
      </c>
      <c r="BU238" s="166" t="s">
        <v>392</v>
      </c>
      <c r="BV238" s="166">
        <v>2.95</v>
      </c>
      <c r="BW238" s="166">
        <v>9.73</v>
      </c>
      <c r="BX238" s="177">
        <v>49.9</v>
      </c>
      <c r="BY238" s="177">
        <v>60.1</v>
      </c>
      <c r="BZ238" s="166" t="s">
        <v>850</v>
      </c>
      <c r="CA238" s="166" t="s">
        <v>850</v>
      </c>
      <c r="CB238" s="166">
        <v>115</v>
      </c>
      <c r="CC238" s="177">
        <v>14600</v>
      </c>
      <c r="CD238" s="166">
        <v>269</v>
      </c>
      <c r="CE238" s="177">
        <v>270</v>
      </c>
      <c r="CF238" s="166" t="s">
        <v>392</v>
      </c>
      <c r="CG238" s="166" t="s">
        <v>392</v>
      </c>
      <c r="CH238" s="166" t="s">
        <v>392</v>
      </c>
      <c r="CI238" s="166">
        <v>259</v>
      </c>
      <c r="CJ238" s="177">
        <v>260</v>
      </c>
      <c r="CK238" s="169" t="s">
        <v>392</v>
      </c>
      <c r="CL238" s="166" t="s">
        <v>392</v>
      </c>
      <c r="CM238" s="166" t="s">
        <v>392</v>
      </c>
      <c r="CN238" s="168">
        <v>13.5</v>
      </c>
      <c r="CO238" s="177">
        <v>12.7</v>
      </c>
      <c r="CP238" s="177">
        <v>6.35</v>
      </c>
      <c r="CQ238" s="168">
        <v>22.1</v>
      </c>
      <c r="CR238" s="168">
        <v>22.2</v>
      </c>
      <c r="CS238" s="166" t="s">
        <v>392</v>
      </c>
      <c r="CT238" s="166" t="s">
        <v>392</v>
      </c>
      <c r="CU238" s="166" t="s">
        <v>392</v>
      </c>
      <c r="CV238" s="168">
        <v>34.799999999999997</v>
      </c>
      <c r="CW238" s="168">
        <v>39.700000000000003</v>
      </c>
      <c r="CX238" s="178">
        <v>22.2</v>
      </c>
      <c r="CY238" s="166" t="s">
        <v>392</v>
      </c>
      <c r="CZ238" s="166" t="s">
        <v>392</v>
      </c>
      <c r="DA238" s="166" t="s">
        <v>392</v>
      </c>
      <c r="DB238" s="166" t="s">
        <v>392</v>
      </c>
      <c r="DC238" s="166" t="s">
        <v>392</v>
      </c>
      <c r="DD238" s="176">
        <v>5.86</v>
      </c>
      <c r="DE238" s="177" t="s">
        <v>392</v>
      </c>
      <c r="DF238" s="166" t="s">
        <v>392</v>
      </c>
      <c r="DG238" s="168">
        <v>14.8</v>
      </c>
      <c r="DH238" s="166" t="s">
        <v>392</v>
      </c>
      <c r="DI238" s="177" t="s">
        <v>392</v>
      </c>
      <c r="DJ238" s="166">
        <v>189</v>
      </c>
      <c r="DK238" s="166">
        <v>1600</v>
      </c>
      <c r="DL238" s="166">
        <v>1410</v>
      </c>
      <c r="DM238" s="166">
        <v>114</v>
      </c>
      <c r="DN238" s="168">
        <v>64.099999999999994</v>
      </c>
      <c r="DO238" s="166">
        <v>752</v>
      </c>
      <c r="DP238" s="166">
        <v>493</v>
      </c>
      <c r="DQ238" s="168">
        <v>66</v>
      </c>
      <c r="DR238" s="166" t="s">
        <v>392</v>
      </c>
      <c r="DS238" s="166" t="s">
        <v>392</v>
      </c>
      <c r="DT238" s="177" t="s">
        <v>392</v>
      </c>
      <c r="DU238" s="166">
        <v>2130</v>
      </c>
      <c r="DV238" s="166">
        <v>975</v>
      </c>
      <c r="DW238" s="166" t="s">
        <v>392</v>
      </c>
      <c r="DX238" s="166">
        <v>16000</v>
      </c>
      <c r="DY238" s="20">
        <v>22.9</v>
      </c>
      <c r="DZ238" s="177" t="s">
        <v>392</v>
      </c>
      <c r="EA238" s="180" t="s">
        <v>392</v>
      </c>
      <c r="EB238" s="166">
        <v>336</v>
      </c>
      <c r="EC238" s="166">
        <v>793</v>
      </c>
      <c r="ED238" s="166" t="s">
        <v>392</v>
      </c>
      <c r="EE238" s="166" t="s">
        <v>392</v>
      </c>
      <c r="EF238" s="166" t="s">
        <v>392</v>
      </c>
      <c r="EG238" s="166" t="s">
        <v>392</v>
      </c>
      <c r="EH238" s="20" t="s">
        <v>392</v>
      </c>
      <c r="EI238" s="166" t="s">
        <v>392</v>
      </c>
      <c r="EJ238" s="166" t="s">
        <v>392</v>
      </c>
      <c r="EK238" s="166" t="s">
        <v>392</v>
      </c>
      <c r="EL238" s="166" t="s">
        <v>392</v>
      </c>
      <c r="EM238" s="166" t="s">
        <v>392</v>
      </c>
      <c r="EN238" s="166" t="s">
        <v>392</v>
      </c>
      <c r="EO238" s="177" t="s">
        <v>392</v>
      </c>
      <c r="EP238" s="177" t="s">
        <v>392</v>
      </c>
      <c r="EQ238" s="177" t="s">
        <v>392</v>
      </c>
      <c r="ER238" s="177" t="s">
        <v>392</v>
      </c>
      <c r="ES238" s="177" t="s">
        <v>392</v>
      </c>
      <c r="ET238" s="177" t="s">
        <v>392</v>
      </c>
      <c r="EU238" s="177">
        <v>74.900000000000006</v>
      </c>
      <c r="EV238" s="177">
        <v>247</v>
      </c>
      <c r="EW238" s="177">
        <v>1270</v>
      </c>
      <c r="EX238" s="177">
        <v>1530</v>
      </c>
    </row>
    <row r="239" spans="1:154" x14ac:dyDescent="0.2">
      <c r="A239" s="166" t="s">
        <v>851</v>
      </c>
      <c r="B239" s="167" t="s">
        <v>204</v>
      </c>
      <c r="C239" s="168">
        <v>68</v>
      </c>
      <c r="D239" s="182">
        <v>19.899999999999999</v>
      </c>
      <c r="E239" s="168">
        <v>10.4</v>
      </c>
      <c r="F239" s="181">
        <v>10.375</v>
      </c>
      <c r="G239" s="166" t="s">
        <v>392</v>
      </c>
      <c r="H239" s="166" t="s">
        <v>392</v>
      </c>
      <c r="I239" s="166" t="s">
        <v>392</v>
      </c>
      <c r="J239" s="168">
        <v>10.1</v>
      </c>
      <c r="K239" s="169">
        <v>10.125</v>
      </c>
      <c r="L239" s="169" t="s">
        <v>392</v>
      </c>
      <c r="M239" s="166" t="s">
        <v>392</v>
      </c>
      <c r="N239" s="166" t="s">
        <v>392</v>
      </c>
      <c r="O239" s="179">
        <v>0.47</v>
      </c>
      <c r="P239" s="169">
        <v>0.5</v>
      </c>
      <c r="Q239" s="171">
        <v>0.25</v>
      </c>
      <c r="R239" s="179">
        <v>0.77</v>
      </c>
      <c r="S239" s="172">
        <v>0.75</v>
      </c>
      <c r="T239" s="166" t="s">
        <v>392</v>
      </c>
      <c r="U239" s="166" t="s">
        <v>392</v>
      </c>
      <c r="V239" s="166" t="s">
        <v>392</v>
      </c>
      <c r="W239" s="173">
        <v>1.27</v>
      </c>
      <c r="X239" s="174">
        <v>1.4375</v>
      </c>
      <c r="Y239" s="175">
        <v>0.875</v>
      </c>
      <c r="Z239" s="166" t="s">
        <v>392</v>
      </c>
      <c r="AA239" s="166" t="s">
        <v>392</v>
      </c>
      <c r="AB239" s="166" t="s">
        <v>392</v>
      </c>
      <c r="AC239" s="166" t="s">
        <v>392</v>
      </c>
      <c r="AD239" s="166" t="s">
        <v>392</v>
      </c>
      <c r="AE239" s="176">
        <v>6.58</v>
      </c>
      <c r="AF239" s="166" t="s">
        <v>392</v>
      </c>
      <c r="AG239" s="166" t="s">
        <v>392</v>
      </c>
      <c r="AH239" s="168">
        <v>16.7</v>
      </c>
      <c r="AI239" s="166" t="s">
        <v>392</v>
      </c>
      <c r="AJ239" s="166" t="s">
        <v>392</v>
      </c>
      <c r="AK239" s="166">
        <v>394</v>
      </c>
      <c r="AL239" s="168">
        <v>85.3</v>
      </c>
      <c r="AM239" s="168">
        <v>75.7</v>
      </c>
      <c r="AN239" s="170">
        <v>4.4400000000000004</v>
      </c>
      <c r="AO239" s="166">
        <v>134</v>
      </c>
      <c r="AP239" s="168">
        <v>40.1</v>
      </c>
      <c r="AQ239" s="168">
        <v>26.4</v>
      </c>
      <c r="AR239" s="170">
        <v>2.59</v>
      </c>
      <c r="AS239" s="166" t="s">
        <v>392</v>
      </c>
      <c r="AT239" s="166" t="s">
        <v>392</v>
      </c>
      <c r="AU239" s="166" t="s">
        <v>392</v>
      </c>
      <c r="AV239" s="170">
        <v>3.56</v>
      </c>
      <c r="AW239" s="166">
        <v>3100</v>
      </c>
      <c r="AX239" s="166" t="s">
        <v>392</v>
      </c>
      <c r="AY239" s="168">
        <v>24.3</v>
      </c>
      <c r="AZ239" s="168">
        <v>47.3</v>
      </c>
      <c r="BA239" s="177" t="s">
        <v>392</v>
      </c>
      <c r="BB239" s="166" t="s">
        <v>392</v>
      </c>
      <c r="BC239" s="168">
        <v>17.899999999999999</v>
      </c>
      <c r="BD239" s="168">
        <v>42.1</v>
      </c>
      <c r="BE239" s="166" t="s">
        <v>392</v>
      </c>
      <c r="BF239" s="166" t="s">
        <v>392</v>
      </c>
      <c r="BG239" s="166" t="s">
        <v>392</v>
      </c>
      <c r="BH239" s="166" t="s">
        <v>392</v>
      </c>
      <c r="BI239" s="166" t="s">
        <v>392</v>
      </c>
      <c r="BJ239" s="166" t="s">
        <v>392</v>
      </c>
      <c r="BK239" s="166" t="s">
        <v>392</v>
      </c>
      <c r="BL239" s="166" t="s">
        <v>392</v>
      </c>
      <c r="BM239" s="166" t="s">
        <v>392</v>
      </c>
      <c r="BN239" s="166" t="s">
        <v>392</v>
      </c>
      <c r="BO239" s="166" t="s">
        <v>392</v>
      </c>
      <c r="BP239" s="166" t="s">
        <v>392</v>
      </c>
      <c r="BQ239" s="166" t="s">
        <v>392</v>
      </c>
      <c r="BR239" s="166" t="s">
        <v>392</v>
      </c>
      <c r="BS239" s="166" t="s">
        <v>392</v>
      </c>
      <c r="BT239" s="166" t="s">
        <v>392</v>
      </c>
      <c r="BU239" s="166" t="s">
        <v>392</v>
      </c>
      <c r="BV239" s="166">
        <v>2.92</v>
      </c>
      <c r="BW239" s="166">
        <v>9.6300000000000008</v>
      </c>
      <c r="BX239" s="177">
        <v>49.3</v>
      </c>
      <c r="BY239" s="177">
        <v>59.4</v>
      </c>
      <c r="BZ239" s="166" t="s">
        <v>852</v>
      </c>
      <c r="CA239" s="166" t="s">
        <v>852</v>
      </c>
      <c r="CB239" s="166">
        <v>101</v>
      </c>
      <c r="CC239" s="177">
        <v>12800</v>
      </c>
      <c r="CD239" s="166">
        <v>264</v>
      </c>
      <c r="CE239" s="177">
        <v>264</v>
      </c>
      <c r="CF239" s="166" t="s">
        <v>392</v>
      </c>
      <c r="CG239" s="166" t="s">
        <v>392</v>
      </c>
      <c r="CH239" s="166" t="s">
        <v>392</v>
      </c>
      <c r="CI239" s="166">
        <v>257</v>
      </c>
      <c r="CJ239" s="177">
        <v>257</v>
      </c>
      <c r="CK239" s="169" t="s">
        <v>392</v>
      </c>
      <c r="CL239" s="166" t="s">
        <v>392</v>
      </c>
      <c r="CM239" s="166" t="s">
        <v>392</v>
      </c>
      <c r="CN239" s="168">
        <v>11.9</v>
      </c>
      <c r="CO239" s="177">
        <v>12.7</v>
      </c>
      <c r="CP239" s="177">
        <v>6.35</v>
      </c>
      <c r="CQ239" s="168">
        <v>19.600000000000001</v>
      </c>
      <c r="CR239" s="168">
        <v>19</v>
      </c>
      <c r="CS239" s="166" t="s">
        <v>392</v>
      </c>
      <c r="CT239" s="166" t="s">
        <v>392</v>
      </c>
      <c r="CU239" s="166" t="s">
        <v>392</v>
      </c>
      <c r="CV239" s="168">
        <v>32.299999999999997</v>
      </c>
      <c r="CW239" s="168">
        <v>36.5</v>
      </c>
      <c r="CX239" s="178">
        <v>22.2</v>
      </c>
      <c r="CY239" s="166" t="s">
        <v>392</v>
      </c>
      <c r="CZ239" s="166" t="s">
        <v>392</v>
      </c>
      <c r="DA239" s="166" t="s">
        <v>392</v>
      </c>
      <c r="DB239" s="166" t="s">
        <v>392</v>
      </c>
      <c r="DC239" s="166" t="s">
        <v>392</v>
      </c>
      <c r="DD239" s="176">
        <v>6.58</v>
      </c>
      <c r="DE239" s="177" t="s">
        <v>392</v>
      </c>
      <c r="DF239" s="166" t="s">
        <v>392</v>
      </c>
      <c r="DG239" s="168">
        <v>16.7</v>
      </c>
      <c r="DH239" s="166" t="s">
        <v>392</v>
      </c>
      <c r="DI239" s="177" t="s">
        <v>392</v>
      </c>
      <c r="DJ239" s="166">
        <v>164</v>
      </c>
      <c r="DK239" s="166">
        <v>1400</v>
      </c>
      <c r="DL239" s="166">
        <v>1240</v>
      </c>
      <c r="DM239" s="166">
        <v>113</v>
      </c>
      <c r="DN239" s="168">
        <v>55.8</v>
      </c>
      <c r="DO239" s="166">
        <v>657</v>
      </c>
      <c r="DP239" s="166">
        <v>433</v>
      </c>
      <c r="DQ239" s="168">
        <v>65.8</v>
      </c>
      <c r="DR239" s="166" t="s">
        <v>392</v>
      </c>
      <c r="DS239" s="166" t="s">
        <v>392</v>
      </c>
      <c r="DT239" s="177" t="s">
        <v>392</v>
      </c>
      <c r="DU239" s="166">
        <v>1480</v>
      </c>
      <c r="DV239" s="166">
        <v>832</v>
      </c>
      <c r="DW239" s="166" t="s">
        <v>392</v>
      </c>
      <c r="DX239" s="166">
        <v>15700</v>
      </c>
      <c r="DY239" s="20">
        <v>19.7</v>
      </c>
      <c r="DZ239" s="177" t="s">
        <v>392</v>
      </c>
      <c r="EA239" s="180" t="s">
        <v>392</v>
      </c>
      <c r="EB239" s="166">
        <v>293</v>
      </c>
      <c r="EC239" s="166">
        <v>690</v>
      </c>
      <c r="ED239" s="166" t="s">
        <v>392</v>
      </c>
      <c r="EE239" s="166" t="s">
        <v>392</v>
      </c>
      <c r="EF239" s="166" t="s">
        <v>392</v>
      </c>
      <c r="EG239" s="166" t="s">
        <v>392</v>
      </c>
      <c r="EH239" s="20" t="s">
        <v>392</v>
      </c>
      <c r="EI239" s="166" t="s">
        <v>392</v>
      </c>
      <c r="EJ239" s="166" t="s">
        <v>392</v>
      </c>
      <c r="EK239" s="166" t="s">
        <v>392</v>
      </c>
      <c r="EL239" s="166" t="s">
        <v>392</v>
      </c>
      <c r="EM239" s="166" t="s">
        <v>392</v>
      </c>
      <c r="EN239" s="166" t="s">
        <v>392</v>
      </c>
      <c r="EO239" s="177" t="s">
        <v>392</v>
      </c>
      <c r="EP239" s="177" t="s">
        <v>392</v>
      </c>
      <c r="EQ239" s="177" t="s">
        <v>392</v>
      </c>
      <c r="ER239" s="177" t="s">
        <v>392</v>
      </c>
      <c r="ES239" s="177" t="s">
        <v>392</v>
      </c>
      <c r="ET239" s="177" t="s">
        <v>392</v>
      </c>
      <c r="EU239" s="177">
        <v>74.2</v>
      </c>
      <c r="EV239" s="177">
        <v>245</v>
      </c>
      <c r="EW239" s="177">
        <v>1250</v>
      </c>
      <c r="EX239" s="177">
        <v>1510</v>
      </c>
    </row>
    <row r="240" spans="1:154" x14ac:dyDescent="0.2">
      <c r="A240" s="166" t="s">
        <v>853</v>
      </c>
      <c r="B240" s="167" t="s">
        <v>204</v>
      </c>
      <c r="C240" s="168">
        <v>60</v>
      </c>
      <c r="D240" s="182">
        <v>17.7</v>
      </c>
      <c r="E240" s="168">
        <v>10.199999999999999</v>
      </c>
      <c r="F240" s="181">
        <v>10.25</v>
      </c>
      <c r="G240" s="166" t="s">
        <v>392</v>
      </c>
      <c r="H240" s="166" t="s">
        <v>392</v>
      </c>
      <c r="I240" s="166" t="s">
        <v>392</v>
      </c>
      <c r="J240" s="168">
        <v>10.1</v>
      </c>
      <c r="K240" s="169">
        <v>10.125</v>
      </c>
      <c r="L240" s="169" t="s">
        <v>392</v>
      </c>
      <c r="M240" s="166" t="s">
        <v>392</v>
      </c>
      <c r="N240" s="166" t="s">
        <v>392</v>
      </c>
      <c r="O240" s="179">
        <v>0.42</v>
      </c>
      <c r="P240" s="169">
        <v>0.4375</v>
      </c>
      <c r="Q240" s="171">
        <v>0.25</v>
      </c>
      <c r="R240" s="179">
        <v>0.68</v>
      </c>
      <c r="S240" s="172">
        <v>0.6875</v>
      </c>
      <c r="T240" s="166" t="s">
        <v>392</v>
      </c>
      <c r="U240" s="166" t="s">
        <v>392</v>
      </c>
      <c r="V240" s="166" t="s">
        <v>392</v>
      </c>
      <c r="W240" s="173">
        <v>1.18</v>
      </c>
      <c r="X240" s="174">
        <v>1.375</v>
      </c>
      <c r="Y240" s="175">
        <v>0.8125</v>
      </c>
      <c r="Z240" s="166" t="s">
        <v>392</v>
      </c>
      <c r="AA240" s="166" t="s">
        <v>392</v>
      </c>
      <c r="AB240" s="166" t="s">
        <v>392</v>
      </c>
      <c r="AC240" s="166" t="s">
        <v>392</v>
      </c>
      <c r="AD240" s="166" t="s">
        <v>392</v>
      </c>
      <c r="AE240" s="176">
        <v>7.41</v>
      </c>
      <c r="AF240" s="166" t="s">
        <v>392</v>
      </c>
      <c r="AG240" s="166" t="s">
        <v>392</v>
      </c>
      <c r="AH240" s="168">
        <v>18.7</v>
      </c>
      <c r="AI240" s="166" t="s">
        <v>392</v>
      </c>
      <c r="AJ240" s="166" t="s">
        <v>392</v>
      </c>
      <c r="AK240" s="166">
        <v>341</v>
      </c>
      <c r="AL240" s="168">
        <v>74.599999999999994</v>
      </c>
      <c r="AM240" s="168">
        <v>66.7</v>
      </c>
      <c r="AN240" s="170">
        <v>4.3899999999999997</v>
      </c>
      <c r="AO240" s="166">
        <v>116</v>
      </c>
      <c r="AP240" s="168">
        <v>35</v>
      </c>
      <c r="AQ240" s="168">
        <v>23</v>
      </c>
      <c r="AR240" s="170">
        <v>2.57</v>
      </c>
      <c r="AS240" s="166" t="s">
        <v>392</v>
      </c>
      <c r="AT240" s="166" t="s">
        <v>392</v>
      </c>
      <c r="AU240" s="166" t="s">
        <v>392</v>
      </c>
      <c r="AV240" s="170">
        <v>2.48</v>
      </c>
      <c r="AW240" s="166">
        <v>2640</v>
      </c>
      <c r="AX240" s="166" t="s">
        <v>392</v>
      </c>
      <c r="AY240" s="168">
        <v>24</v>
      </c>
      <c r="AZ240" s="168">
        <v>41.3</v>
      </c>
      <c r="BA240" s="177" t="s">
        <v>392</v>
      </c>
      <c r="BB240" s="166" t="s">
        <v>392</v>
      </c>
      <c r="BC240" s="168">
        <v>15.7</v>
      </c>
      <c r="BD240" s="168">
        <v>36.799999999999997</v>
      </c>
      <c r="BE240" s="166" t="s">
        <v>392</v>
      </c>
      <c r="BF240" s="166" t="s">
        <v>392</v>
      </c>
      <c r="BG240" s="166" t="s">
        <v>392</v>
      </c>
      <c r="BH240" s="166" t="s">
        <v>392</v>
      </c>
      <c r="BI240" s="166" t="s">
        <v>392</v>
      </c>
      <c r="BJ240" s="166" t="s">
        <v>392</v>
      </c>
      <c r="BK240" s="166" t="s">
        <v>392</v>
      </c>
      <c r="BL240" s="166" t="s">
        <v>392</v>
      </c>
      <c r="BM240" s="166" t="s">
        <v>392</v>
      </c>
      <c r="BN240" s="166" t="s">
        <v>392</v>
      </c>
      <c r="BO240" s="166" t="s">
        <v>392</v>
      </c>
      <c r="BP240" s="166" t="s">
        <v>392</v>
      </c>
      <c r="BQ240" s="166" t="s">
        <v>392</v>
      </c>
      <c r="BR240" s="166" t="s">
        <v>392</v>
      </c>
      <c r="BS240" s="166" t="s">
        <v>392</v>
      </c>
      <c r="BT240" s="166" t="s">
        <v>392</v>
      </c>
      <c r="BU240" s="166" t="s">
        <v>392</v>
      </c>
      <c r="BV240" s="166">
        <v>2.88</v>
      </c>
      <c r="BW240" s="166">
        <v>9.52</v>
      </c>
      <c r="BX240" s="168">
        <v>49</v>
      </c>
      <c r="BY240" s="177">
        <v>59.1</v>
      </c>
      <c r="BZ240" s="166" t="s">
        <v>854</v>
      </c>
      <c r="CA240" s="166" t="s">
        <v>854</v>
      </c>
      <c r="CB240" s="168">
        <v>89</v>
      </c>
      <c r="CC240" s="177">
        <v>11400</v>
      </c>
      <c r="CD240" s="166">
        <v>259</v>
      </c>
      <c r="CE240" s="177">
        <v>260</v>
      </c>
      <c r="CF240" s="166" t="s">
        <v>392</v>
      </c>
      <c r="CG240" s="166" t="s">
        <v>392</v>
      </c>
      <c r="CH240" s="166" t="s">
        <v>392</v>
      </c>
      <c r="CI240" s="166">
        <v>257</v>
      </c>
      <c r="CJ240" s="177">
        <v>257</v>
      </c>
      <c r="CK240" s="169" t="s">
        <v>392</v>
      </c>
      <c r="CL240" s="166" t="s">
        <v>392</v>
      </c>
      <c r="CM240" s="166" t="s">
        <v>392</v>
      </c>
      <c r="CN240" s="168">
        <v>10.7</v>
      </c>
      <c r="CO240" s="177">
        <v>11.1</v>
      </c>
      <c r="CP240" s="177">
        <v>6.35</v>
      </c>
      <c r="CQ240" s="168">
        <v>17.3</v>
      </c>
      <c r="CR240" s="168">
        <v>17.5</v>
      </c>
      <c r="CS240" s="166" t="s">
        <v>392</v>
      </c>
      <c r="CT240" s="166" t="s">
        <v>392</v>
      </c>
      <c r="CU240" s="166" t="s">
        <v>392</v>
      </c>
      <c r="CV240" s="168">
        <v>30</v>
      </c>
      <c r="CW240" s="168">
        <v>34.9</v>
      </c>
      <c r="CX240" s="178">
        <v>20.6</v>
      </c>
      <c r="CY240" s="166" t="s">
        <v>392</v>
      </c>
      <c r="CZ240" s="166" t="s">
        <v>392</v>
      </c>
      <c r="DA240" s="166" t="s">
        <v>392</v>
      </c>
      <c r="DB240" s="166" t="s">
        <v>392</v>
      </c>
      <c r="DC240" s="166" t="s">
        <v>392</v>
      </c>
      <c r="DD240" s="176">
        <v>7.41</v>
      </c>
      <c r="DE240" s="177" t="s">
        <v>392</v>
      </c>
      <c r="DF240" s="166" t="s">
        <v>392</v>
      </c>
      <c r="DG240" s="168">
        <v>18.7</v>
      </c>
      <c r="DH240" s="166" t="s">
        <v>392</v>
      </c>
      <c r="DI240" s="177" t="s">
        <v>392</v>
      </c>
      <c r="DJ240" s="166">
        <v>142</v>
      </c>
      <c r="DK240" s="166">
        <v>1220</v>
      </c>
      <c r="DL240" s="166">
        <v>1090</v>
      </c>
      <c r="DM240" s="166">
        <v>112</v>
      </c>
      <c r="DN240" s="168">
        <v>48.3</v>
      </c>
      <c r="DO240" s="166">
        <v>574</v>
      </c>
      <c r="DP240" s="166">
        <v>377</v>
      </c>
      <c r="DQ240" s="168">
        <v>65.3</v>
      </c>
      <c r="DR240" s="166" t="s">
        <v>392</v>
      </c>
      <c r="DS240" s="166" t="s">
        <v>392</v>
      </c>
      <c r="DT240" s="177" t="s">
        <v>392</v>
      </c>
      <c r="DU240" s="166">
        <v>1030</v>
      </c>
      <c r="DV240" s="166">
        <v>709</v>
      </c>
      <c r="DW240" s="166" t="s">
        <v>392</v>
      </c>
      <c r="DX240" s="166">
        <v>15500</v>
      </c>
      <c r="DY240" s="20">
        <v>17.2</v>
      </c>
      <c r="DZ240" s="177" t="s">
        <v>392</v>
      </c>
      <c r="EA240" s="180" t="s">
        <v>392</v>
      </c>
      <c r="EB240" s="166">
        <v>257</v>
      </c>
      <c r="EC240" s="166">
        <v>603</v>
      </c>
      <c r="ED240" s="166" t="s">
        <v>392</v>
      </c>
      <c r="EE240" s="166" t="s">
        <v>392</v>
      </c>
      <c r="EF240" s="166" t="s">
        <v>392</v>
      </c>
      <c r="EG240" s="166" t="s">
        <v>392</v>
      </c>
      <c r="EH240" s="20" t="s">
        <v>392</v>
      </c>
      <c r="EI240" s="166" t="s">
        <v>392</v>
      </c>
      <c r="EJ240" s="166" t="s">
        <v>392</v>
      </c>
      <c r="EK240" s="166" t="s">
        <v>392</v>
      </c>
      <c r="EL240" s="166" t="s">
        <v>392</v>
      </c>
      <c r="EM240" s="166" t="s">
        <v>392</v>
      </c>
      <c r="EN240" s="166" t="s">
        <v>392</v>
      </c>
      <c r="EO240" s="177" t="s">
        <v>392</v>
      </c>
      <c r="EP240" s="177" t="s">
        <v>392</v>
      </c>
      <c r="EQ240" s="177" t="s">
        <v>392</v>
      </c>
      <c r="ER240" s="177" t="s">
        <v>392</v>
      </c>
      <c r="ES240" s="177" t="s">
        <v>392</v>
      </c>
      <c r="ET240" s="177" t="s">
        <v>392</v>
      </c>
      <c r="EU240" s="177">
        <v>73.2</v>
      </c>
      <c r="EV240" s="177">
        <v>242</v>
      </c>
      <c r="EW240" s="177">
        <v>1240</v>
      </c>
      <c r="EX240" s="177">
        <v>1500</v>
      </c>
    </row>
    <row r="241" spans="1:154" x14ac:dyDescent="0.2">
      <c r="A241" s="166" t="s">
        <v>855</v>
      </c>
      <c r="B241" s="167" t="s">
        <v>204</v>
      </c>
      <c r="C241" s="168">
        <v>54</v>
      </c>
      <c r="D241" s="168">
        <v>15.8</v>
      </c>
      <c r="E241" s="168">
        <v>10.1</v>
      </c>
      <c r="F241" s="181">
        <v>10.125</v>
      </c>
      <c r="G241" s="166" t="s">
        <v>392</v>
      </c>
      <c r="H241" s="166" t="s">
        <v>392</v>
      </c>
      <c r="I241" s="166" t="s">
        <v>392</v>
      </c>
      <c r="J241" s="168">
        <v>10</v>
      </c>
      <c r="K241" s="169">
        <v>10</v>
      </c>
      <c r="L241" s="169" t="s">
        <v>392</v>
      </c>
      <c r="M241" s="166" t="s">
        <v>392</v>
      </c>
      <c r="N241" s="166" t="s">
        <v>392</v>
      </c>
      <c r="O241" s="179">
        <v>0.37</v>
      </c>
      <c r="P241" s="169">
        <v>0.375</v>
      </c>
      <c r="Q241" s="171">
        <v>0.1875</v>
      </c>
      <c r="R241" s="179">
        <v>0.61499999999999999</v>
      </c>
      <c r="S241" s="172">
        <v>0.625</v>
      </c>
      <c r="T241" s="166" t="s">
        <v>392</v>
      </c>
      <c r="U241" s="166" t="s">
        <v>392</v>
      </c>
      <c r="V241" s="166" t="s">
        <v>392</v>
      </c>
      <c r="W241" s="173">
        <v>1.1200000000000001</v>
      </c>
      <c r="X241" s="174">
        <v>1.3125</v>
      </c>
      <c r="Y241" s="175">
        <v>0.8125</v>
      </c>
      <c r="Z241" s="166" t="s">
        <v>392</v>
      </c>
      <c r="AA241" s="166" t="s">
        <v>392</v>
      </c>
      <c r="AB241" s="166" t="s">
        <v>392</v>
      </c>
      <c r="AC241" s="166" t="s">
        <v>392</v>
      </c>
      <c r="AD241" s="166" t="s">
        <v>392</v>
      </c>
      <c r="AE241" s="176">
        <v>8.15</v>
      </c>
      <c r="AF241" s="166" t="s">
        <v>392</v>
      </c>
      <c r="AG241" s="166" t="s">
        <v>392</v>
      </c>
      <c r="AH241" s="168">
        <v>21.2</v>
      </c>
      <c r="AI241" s="166" t="s">
        <v>392</v>
      </c>
      <c r="AJ241" s="166" t="s">
        <v>392</v>
      </c>
      <c r="AK241" s="166">
        <v>303</v>
      </c>
      <c r="AL241" s="168">
        <v>66.599999999999994</v>
      </c>
      <c r="AM241" s="168">
        <v>60</v>
      </c>
      <c r="AN241" s="170">
        <v>4.37</v>
      </c>
      <c r="AO241" s="166">
        <v>103</v>
      </c>
      <c r="AP241" s="168">
        <v>31.3</v>
      </c>
      <c r="AQ241" s="168">
        <v>20.6</v>
      </c>
      <c r="AR241" s="170">
        <v>2.56</v>
      </c>
      <c r="AS241" s="166" t="s">
        <v>392</v>
      </c>
      <c r="AT241" s="166" t="s">
        <v>392</v>
      </c>
      <c r="AU241" s="166" t="s">
        <v>392</v>
      </c>
      <c r="AV241" s="170">
        <v>1.82</v>
      </c>
      <c r="AW241" s="166">
        <v>2320</v>
      </c>
      <c r="AX241" s="166" t="s">
        <v>392</v>
      </c>
      <c r="AY241" s="168">
        <v>23.7</v>
      </c>
      <c r="AZ241" s="168">
        <v>36.5</v>
      </c>
      <c r="BA241" s="177" t="s">
        <v>392</v>
      </c>
      <c r="BB241" s="166" t="s">
        <v>392</v>
      </c>
      <c r="BC241" s="168">
        <v>14</v>
      </c>
      <c r="BD241" s="168">
        <v>32.799999999999997</v>
      </c>
      <c r="BE241" s="166" t="s">
        <v>392</v>
      </c>
      <c r="BF241" s="166" t="s">
        <v>392</v>
      </c>
      <c r="BG241" s="166" t="s">
        <v>392</v>
      </c>
      <c r="BH241" s="166" t="s">
        <v>392</v>
      </c>
      <c r="BI241" s="166" t="s">
        <v>392</v>
      </c>
      <c r="BJ241" s="166" t="s">
        <v>392</v>
      </c>
      <c r="BK241" s="166" t="s">
        <v>392</v>
      </c>
      <c r="BL241" s="166" t="s">
        <v>392</v>
      </c>
      <c r="BM241" s="166" t="s">
        <v>392</v>
      </c>
      <c r="BN241" s="166" t="s">
        <v>392</v>
      </c>
      <c r="BO241" s="166" t="s">
        <v>392</v>
      </c>
      <c r="BP241" s="166" t="s">
        <v>392</v>
      </c>
      <c r="BQ241" s="166" t="s">
        <v>392</v>
      </c>
      <c r="BR241" s="166" t="s">
        <v>392</v>
      </c>
      <c r="BS241" s="166" t="s">
        <v>392</v>
      </c>
      <c r="BT241" s="166" t="s">
        <v>392</v>
      </c>
      <c r="BU241" s="166" t="s">
        <v>392</v>
      </c>
      <c r="BV241" s="166">
        <v>2.85</v>
      </c>
      <c r="BW241" s="166">
        <v>9.49</v>
      </c>
      <c r="BX241" s="177">
        <v>48.6</v>
      </c>
      <c r="BY241" s="177">
        <v>58.6</v>
      </c>
      <c r="BZ241" s="166" t="s">
        <v>856</v>
      </c>
      <c r="CA241" s="166" t="s">
        <v>856</v>
      </c>
      <c r="CB241" s="168">
        <v>80</v>
      </c>
      <c r="CC241" s="177">
        <v>10200</v>
      </c>
      <c r="CD241" s="166">
        <v>257</v>
      </c>
      <c r="CE241" s="177">
        <v>257</v>
      </c>
      <c r="CF241" s="166" t="s">
        <v>392</v>
      </c>
      <c r="CG241" s="166" t="s">
        <v>392</v>
      </c>
      <c r="CH241" s="166" t="s">
        <v>392</v>
      </c>
      <c r="CI241" s="166">
        <v>254</v>
      </c>
      <c r="CJ241" s="177">
        <v>254</v>
      </c>
      <c r="CK241" s="169" t="s">
        <v>392</v>
      </c>
      <c r="CL241" s="166" t="s">
        <v>392</v>
      </c>
      <c r="CM241" s="166" t="s">
        <v>392</v>
      </c>
      <c r="CN241" s="170">
        <v>9.4</v>
      </c>
      <c r="CO241" s="177">
        <v>9.52</v>
      </c>
      <c r="CP241" s="177">
        <v>4.76</v>
      </c>
      <c r="CQ241" s="168">
        <v>15.6</v>
      </c>
      <c r="CR241" s="168">
        <v>15.9</v>
      </c>
      <c r="CS241" s="166" t="s">
        <v>392</v>
      </c>
      <c r="CT241" s="166" t="s">
        <v>392</v>
      </c>
      <c r="CU241" s="166" t="s">
        <v>392</v>
      </c>
      <c r="CV241" s="168">
        <v>28.4</v>
      </c>
      <c r="CW241" s="168">
        <v>33.299999999999997</v>
      </c>
      <c r="CX241" s="178">
        <v>20.6</v>
      </c>
      <c r="CY241" s="166" t="s">
        <v>392</v>
      </c>
      <c r="CZ241" s="166" t="s">
        <v>392</v>
      </c>
      <c r="DA241" s="166" t="s">
        <v>392</v>
      </c>
      <c r="DB241" s="166" t="s">
        <v>392</v>
      </c>
      <c r="DC241" s="166" t="s">
        <v>392</v>
      </c>
      <c r="DD241" s="176">
        <v>8.15</v>
      </c>
      <c r="DE241" s="177" t="s">
        <v>392</v>
      </c>
      <c r="DF241" s="166" t="s">
        <v>392</v>
      </c>
      <c r="DG241" s="168">
        <v>21.2</v>
      </c>
      <c r="DH241" s="166" t="s">
        <v>392</v>
      </c>
      <c r="DI241" s="177" t="s">
        <v>392</v>
      </c>
      <c r="DJ241" s="166">
        <v>126</v>
      </c>
      <c r="DK241" s="166">
        <v>1090</v>
      </c>
      <c r="DL241" s="166">
        <v>983</v>
      </c>
      <c r="DM241" s="166">
        <v>111</v>
      </c>
      <c r="DN241" s="168">
        <v>42.9</v>
      </c>
      <c r="DO241" s="166">
        <v>513</v>
      </c>
      <c r="DP241" s="166">
        <v>338</v>
      </c>
      <c r="DQ241" s="168">
        <v>65</v>
      </c>
      <c r="DR241" s="166" t="s">
        <v>392</v>
      </c>
      <c r="DS241" s="166" t="s">
        <v>392</v>
      </c>
      <c r="DT241" s="177" t="s">
        <v>392</v>
      </c>
      <c r="DU241" s="166">
        <v>758</v>
      </c>
      <c r="DV241" s="166">
        <v>623</v>
      </c>
      <c r="DW241" s="166" t="s">
        <v>392</v>
      </c>
      <c r="DX241" s="166">
        <v>15300</v>
      </c>
      <c r="DY241" s="20">
        <v>15.2</v>
      </c>
      <c r="DZ241" s="177" t="s">
        <v>392</v>
      </c>
      <c r="EA241" s="180" t="s">
        <v>392</v>
      </c>
      <c r="EB241" s="166">
        <v>229</v>
      </c>
      <c r="EC241" s="166">
        <v>537</v>
      </c>
      <c r="ED241" s="166" t="s">
        <v>392</v>
      </c>
      <c r="EE241" s="166" t="s">
        <v>392</v>
      </c>
      <c r="EF241" s="166" t="s">
        <v>392</v>
      </c>
      <c r="EG241" s="166" t="s">
        <v>392</v>
      </c>
      <c r="EH241" s="20" t="s">
        <v>392</v>
      </c>
      <c r="EI241" s="166" t="s">
        <v>392</v>
      </c>
      <c r="EJ241" s="166" t="s">
        <v>392</v>
      </c>
      <c r="EK241" s="166" t="s">
        <v>392</v>
      </c>
      <c r="EL241" s="166" t="s">
        <v>392</v>
      </c>
      <c r="EM241" s="166" t="s">
        <v>392</v>
      </c>
      <c r="EN241" s="166" t="s">
        <v>392</v>
      </c>
      <c r="EO241" s="177" t="s">
        <v>392</v>
      </c>
      <c r="EP241" s="177" t="s">
        <v>392</v>
      </c>
      <c r="EQ241" s="177" t="s">
        <v>392</v>
      </c>
      <c r="ER241" s="177" t="s">
        <v>392</v>
      </c>
      <c r="ES241" s="177" t="s">
        <v>392</v>
      </c>
      <c r="ET241" s="177" t="s">
        <v>392</v>
      </c>
      <c r="EU241" s="177">
        <v>72.400000000000006</v>
      </c>
      <c r="EV241" s="177">
        <v>241</v>
      </c>
      <c r="EW241" s="177">
        <v>1230</v>
      </c>
      <c r="EX241" s="177">
        <v>1490</v>
      </c>
    </row>
    <row r="242" spans="1:154" x14ac:dyDescent="0.2">
      <c r="A242" s="166" t="s">
        <v>857</v>
      </c>
      <c r="B242" s="167" t="s">
        <v>204</v>
      </c>
      <c r="C242" s="168">
        <v>49</v>
      </c>
      <c r="D242" s="168">
        <v>14.4</v>
      </c>
      <c r="E242" s="168">
        <v>10</v>
      </c>
      <c r="F242" s="181">
        <v>10</v>
      </c>
      <c r="G242" s="166" t="s">
        <v>392</v>
      </c>
      <c r="H242" s="166" t="s">
        <v>392</v>
      </c>
      <c r="I242" s="166" t="s">
        <v>392</v>
      </c>
      <c r="J242" s="168">
        <v>10</v>
      </c>
      <c r="K242" s="169">
        <v>10</v>
      </c>
      <c r="L242" s="169" t="s">
        <v>392</v>
      </c>
      <c r="M242" s="166" t="s">
        <v>392</v>
      </c>
      <c r="N242" s="166" t="s">
        <v>392</v>
      </c>
      <c r="O242" s="179">
        <v>0.34</v>
      </c>
      <c r="P242" s="169">
        <v>0.3125</v>
      </c>
      <c r="Q242" s="171">
        <v>0.1875</v>
      </c>
      <c r="R242" s="179">
        <v>0.56000000000000005</v>
      </c>
      <c r="S242" s="172">
        <v>0.5625</v>
      </c>
      <c r="T242" s="166" t="s">
        <v>392</v>
      </c>
      <c r="U242" s="166" t="s">
        <v>392</v>
      </c>
      <c r="V242" s="166" t="s">
        <v>392</v>
      </c>
      <c r="W242" s="173">
        <v>1.06</v>
      </c>
      <c r="X242" s="174">
        <v>1.25</v>
      </c>
      <c r="Y242" s="175">
        <v>0.8125</v>
      </c>
      <c r="Z242" s="166" t="s">
        <v>392</v>
      </c>
      <c r="AA242" s="166" t="s">
        <v>392</v>
      </c>
      <c r="AB242" s="166" t="s">
        <v>392</v>
      </c>
      <c r="AC242" s="166" t="s">
        <v>392</v>
      </c>
      <c r="AD242" s="166" t="s">
        <v>392</v>
      </c>
      <c r="AE242" s="176">
        <v>8.93</v>
      </c>
      <c r="AF242" s="166" t="s">
        <v>392</v>
      </c>
      <c r="AG242" s="166" t="s">
        <v>392</v>
      </c>
      <c r="AH242" s="168">
        <v>23.1</v>
      </c>
      <c r="AI242" s="166" t="s">
        <v>392</v>
      </c>
      <c r="AJ242" s="166" t="s">
        <v>392</v>
      </c>
      <c r="AK242" s="166">
        <v>272</v>
      </c>
      <c r="AL242" s="168">
        <v>60.4</v>
      </c>
      <c r="AM242" s="168">
        <v>54.6</v>
      </c>
      <c r="AN242" s="170">
        <v>4.3499999999999996</v>
      </c>
      <c r="AO242" s="168">
        <v>93.4</v>
      </c>
      <c r="AP242" s="168">
        <v>28.3</v>
      </c>
      <c r="AQ242" s="168">
        <v>18.7</v>
      </c>
      <c r="AR242" s="170">
        <v>2.54</v>
      </c>
      <c r="AS242" s="166" t="s">
        <v>392</v>
      </c>
      <c r="AT242" s="166" t="s">
        <v>392</v>
      </c>
      <c r="AU242" s="166" t="s">
        <v>392</v>
      </c>
      <c r="AV242" s="170">
        <v>1.39</v>
      </c>
      <c r="AW242" s="166">
        <v>2070</v>
      </c>
      <c r="AX242" s="166" t="s">
        <v>392</v>
      </c>
      <c r="AY242" s="168">
        <v>23.6</v>
      </c>
      <c r="AZ242" s="168">
        <v>33</v>
      </c>
      <c r="BA242" s="177" t="s">
        <v>392</v>
      </c>
      <c r="BB242" s="166" t="s">
        <v>392</v>
      </c>
      <c r="BC242" s="168">
        <v>12.8</v>
      </c>
      <c r="BD242" s="168">
        <v>29.8</v>
      </c>
      <c r="BE242" s="166" t="s">
        <v>392</v>
      </c>
      <c r="BF242" s="166" t="s">
        <v>392</v>
      </c>
      <c r="BG242" s="166" t="s">
        <v>392</v>
      </c>
      <c r="BH242" s="166" t="s">
        <v>392</v>
      </c>
      <c r="BI242" s="166" t="s">
        <v>392</v>
      </c>
      <c r="BJ242" s="166" t="s">
        <v>392</v>
      </c>
      <c r="BK242" s="166" t="s">
        <v>392</v>
      </c>
      <c r="BL242" s="166" t="s">
        <v>392</v>
      </c>
      <c r="BM242" s="166" t="s">
        <v>392</v>
      </c>
      <c r="BN242" s="166" t="s">
        <v>392</v>
      </c>
      <c r="BO242" s="166" t="s">
        <v>392</v>
      </c>
      <c r="BP242" s="166" t="s">
        <v>392</v>
      </c>
      <c r="BQ242" s="166" t="s">
        <v>392</v>
      </c>
      <c r="BR242" s="166" t="s">
        <v>392</v>
      </c>
      <c r="BS242" s="166" t="s">
        <v>392</v>
      </c>
      <c r="BT242" s="166" t="s">
        <v>392</v>
      </c>
      <c r="BU242" s="166" t="s">
        <v>392</v>
      </c>
      <c r="BV242" s="166">
        <v>2.84</v>
      </c>
      <c r="BW242" s="166">
        <v>9.44</v>
      </c>
      <c r="BX242" s="177">
        <v>48.5</v>
      </c>
      <c r="BY242" s="177">
        <v>58.5</v>
      </c>
      <c r="BZ242" s="166" t="s">
        <v>858</v>
      </c>
      <c r="CA242" s="166" t="s">
        <v>858</v>
      </c>
      <c r="CB242" s="168">
        <v>73</v>
      </c>
      <c r="CC242" s="177">
        <v>9290</v>
      </c>
      <c r="CD242" s="166">
        <v>254</v>
      </c>
      <c r="CE242" s="177">
        <v>254</v>
      </c>
      <c r="CF242" s="166" t="s">
        <v>392</v>
      </c>
      <c r="CG242" s="166" t="s">
        <v>392</v>
      </c>
      <c r="CH242" s="166" t="s">
        <v>392</v>
      </c>
      <c r="CI242" s="166">
        <v>254</v>
      </c>
      <c r="CJ242" s="177">
        <v>254</v>
      </c>
      <c r="CK242" s="169" t="s">
        <v>392</v>
      </c>
      <c r="CL242" s="166" t="s">
        <v>392</v>
      </c>
      <c r="CM242" s="166" t="s">
        <v>392</v>
      </c>
      <c r="CN242" s="170">
        <v>8.64</v>
      </c>
      <c r="CO242" s="177">
        <v>7.94</v>
      </c>
      <c r="CP242" s="177">
        <v>4.76</v>
      </c>
      <c r="CQ242" s="168">
        <v>14.2</v>
      </c>
      <c r="CR242" s="168">
        <v>14.3</v>
      </c>
      <c r="CS242" s="166" t="s">
        <v>392</v>
      </c>
      <c r="CT242" s="166" t="s">
        <v>392</v>
      </c>
      <c r="CU242" s="166" t="s">
        <v>392</v>
      </c>
      <c r="CV242" s="168">
        <v>26.9</v>
      </c>
      <c r="CW242" s="168">
        <v>31.8</v>
      </c>
      <c r="CX242" s="178">
        <v>20.6</v>
      </c>
      <c r="CY242" s="166" t="s">
        <v>392</v>
      </c>
      <c r="CZ242" s="166" t="s">
        <v>392</v>
      </c>
      <c r="DA242" s="166" t="s">
        <v>392</v>
      </c>
      <c r="DB242" s="166" t="s">
        <v>392</v>
      </c>
      <c r="DC242" s="166" t="s">
        <v>392</v>
      </c>
      <c r="DD242" s="176">
        <v>8.93</v>
      </c>
      <c r="DE242" s="177" t="s">
        <v>392</v>
      </c>
      <c r="DF242" s="166" t="s">
        <v>392</v>
      </c>
      <c r="DG242" s="168">
        <v>23.1</v>
      </c>
      <c r="DH242" s="166" t="s">
        <v>392</v>
      </c>
      <c r="DI242" s="177" t="s">
        <v>392</v>
      </c>
      <c r="DJ242" s="166">
        <v>113</v>
      </c>
      <c r="DK242" s="166">
        <v>990</v>
      </c>
      <c r="DL242" s="166">
        <v>895</v>
      </c>
      <c r="DM242" s="166">
        <v>110</v>
      </c>
      <c r="DN242" s="168">
        <v>38.9</v>
      </c>
      <c r="DO242" s="166">
        <v>464</v>
      </c>
      <c r="DP242" s="166">
        <v>306</v>
      </c>
      <c r="DQ242" s="168">
        <v>64.5</v>
      </c>
      <c r="DR242" s="166" t="s">
        <v>392</v>
      </c>
      <c r="DS242" s="166" t="s">
        <v>392</v>
      </c>
      <c r="DT242" s="177" t="s">
        <v>392</v>
      </c>
      <c r="DU242" s="166">
        <v>579</v>
      </c>
      <c r="DV242" s="166">
        <v>556</v>
      </c>
      <c r="DW242" s="166" t="s">
        <v>392</v>
      </c>
      <c r="DX242" s="166">
        <v>15200</v>
      </c>
      <c r="DY242" s="20">
        <v>13.7</v>
      </c>
      <c r="DZ242" s="177" t="s">
        <v>392</v>
      </c>
      <c r="EA242" s="180" t="s">
        <v>392</v>
      </c>
      <c r="EB242" s="166">
        <v>210</v>
      </c>
      <c r="EC242" s="166">
        <v>488</v>
      </c>
      <c r="ED242" s="166" t="s">
        <v>392</v>
      </c>
      <c r="EE242" s="166" t="s">
        <v>392</v>
      </c>
      <c r="EF242" s="166" t="s">
        <v>392</v>
      </c>
      <c r="EG242" s="166" t="s">
        <v>392</v>
      </c>
      <c r="EH242" s="20" t="s">
        <v>392</v>
      </c>
      <c r="EI242" s="166" t="s">
        <v>392</v>
      </c>
      <c r="EJ242" s="166" t="s">
        <v>392</v>
      </c>
      <c r="EK242" s="166" t="s">
        <v>392</v>
      </c>
      <c r="EL242" s="166" t="s">
        <v>392</v>
      </c>
      <c r="EM242" s="166" t="s">
        <v>392</v>
      </c>
      <c r="EN242" s="166" t="s">
        <v>392</v>
      </c>
      <c r="EO242" s="177" t="s">
        <v>392</v>
      </c>
      <c r="EP242" s="177" t="s">
        <v>392</v>
      </c>
      <c r="EQ242" s="177" t="s">
        <v>392</v>
      </c>
      <c r="ER242" s="177" t="s">
        <v>392</v>
      </c>
      <c r="ES242" s="177" t="s">
        <v>392</v>
      </c>
      <c r="ET242" s="177" t="s">
        <v>392</v>
      </c>
      <c r="EU242" s="177">
        <v>72.099999999999994</v>
      </c>
      <c r="EV242" s="177">
        <v>240</v>
      </c>
      <c r="EW242" s="177">
        <v>1230</v>
      </c>
      <c r="EX242" s="177">
        <v>1490</v>
      </c>
    </row>
    <row r="243" spans="1:154" x14ac:dyDescent="0.2">
      <c r="A243" s="166" t="s">
        <v>859</v>
      </c>
      <c r="B243" s="167" t="s">
        <v>204</v>
      </c>
      <c r="C243" s="168">
        <v>45</v>
      </c>
      <c r="D243" s="168">
        <v>13.3</v>
      </c>
      <c r="E243" s="168">
        <v>10.1</v>
      </c>
      <c r="F243" s="181">
        <v>10.125</v>
      </c>
      <c r="G243" s="166" t="s">
        <v>392</v>
      </c>
      <c r="H243" s="166" t="s">
        <v>392</v>
      </c>
      <c r="I243" s="166" t="s">
        <v>392</v>
      </c>
      <c r="J243" s="170">
        <v>8.02</v>
      </c>
      <c r="K243" s="169">
        <v>8</v>
      </c>
      <c r="L243" s="169" t="s">
        <v>392</v>
      </c>
      <c r="M243" s="166" t="s">
        <v>392</v>
      </c>
      <c r="N243" s="166" t="s">
        <v>392</v>
      </c>
      <c r="O243" s="179">
        <v>0.35</v>
      </c>
      <c r="P243" s="169">
        <v>0.375</v>
      </c>
      <c r="Q243" s="171">
        <v>0.1875</v>
      </c>
      <c r="R243" s="179">
        <v>0.62</v>
      </c>
      <c r="S243" s="172">
        <v>0.625</v>
      </c>
      <c r="T243" s="166" t="s">
        <v>392</v>
      </c>
      <c r="U243" s="166" t="s">
        <v>392</v>
      </c>
      <c r="V243" s="166" t="s">
        <v>392</v>
      </c>
      <c r="W243" s="173">
        <v>1.1200000000000001</v>
      </c>
      <c r="X243" s="174">
        <v>1.3125</v>
      </c>
      <c r="Y243" s="175">
        <v>0.8125</v>
      </c>
      <c r="Z243" s="166" t="s">
        <v>392</v>
      </c>
      <c r="AA243" s="166" t="s">
        <v>392</v>
      </c>
      <c r="AB243" s="166" t="s">
        <v>392</v>
      </c>
      <c r="AC243" s="166" t="s">
        <v>392</v>
      </c>
      <c r="AD243" s="166" t="s">
        <v>392</v>
      </c>
      <c r="AE243" s="176">
        <v>6.47</v>
      </c>
      <c r="AF243" s="166" t="s">
        <v>392</v>
      </c>
      <c r="AG243" s="166" t="s">
        <v>392</v>
      </c>
      <c r="AH243" s="168">
        <v>22.5</v>
      </c>
      <c r="AI243" s="166" t="s">
        <v>392</v>
      </c>
      <c r="AJ243" s="166" t="s">
        <v>392</v>
      </c>
      <c r="AK243" s="166">
        <v>248</v>
      </c>
      <c r="AL243" s="168">
        <v>54.9</v>
      </c>
      <c r="AM243" s="168">
        <v>49.1</v>
      </c>
      <c r="AN243" s="170">
        <v>4.32</v>
      </c>
      <c r="AO243" s="168">
        <v>53.4</v>
      </c>
      <c r="AP243" s="168">
        <v>20.3</v>
      </c>
      <c r="AQ243" s="168">
        <v>13.3</v>
      </c>
      <c r="AR243" s="170">
        <v>2.0099999999999998</v>
      </c>
      <c r="AS243" s="166" t="s">
        <v>392</v>
      </c>
      <c r="AT243" s="166" t="s">
        <v>392</v>
      </c>
      <c r="AU243" s="166" t="s">
        <v>392</v>
      </c>
      <c r="AV243" s="170">
        <v>1.51</v>
      </c>
      <c r="AW243" s="166">
        <v>1200</v>
      </c>
      <c r="AX243" s="166" t="s">
        <v>392</v>
      </c>
      <c r="AY243" s="168">
        <v>19</v>
      </c>
      <c r="AZ243" s="168">
        <v>23.6</v>
      </c>
      <c r="BA243" s="177" t="s">
        <v>392</v>
      </c>
      <c r="BB243" s="166" t="s">
        <v>392</v>
      </c>
      <c r="BC243" s="168">
        <v>11.3</v>
      </c>
      <c r="BD243" s="168">
        <v>27</v>
      </c>
      <c r="BE243" s="166" t="s">
        <v>392</v>
      </c>
      <c r="BF243" s="166" t="s">
        <v>392</v>
      </c>
      <c r="BG243" s="166" t="s">
        <v>392</v>
      </c>
      <c r="BH243" s="166" t="s">
        <v>392</v>
      </c>
      <c r="BI243" s="166" t="s">
        <v>392</v>
      </c>
      <c r="BJ243" s="166" t="s">
        <v>392</v>
      </c>
      <c r="BK243" s="166" t="s">
        <v>392</v>
      </c>
      <c r="BL243" s="166" t="s">
        <v>392</v>
      </c>
      <c r="BM243" s="166" t="s">
        <v>392</v>
      </c>
      <c r="BN243" s="166" t="s">
        <v>392</v>
      </c>
      <c r="BO243" s="166" t="s">
        <v>392</v>
      </c>
      <c r="BP243" s="166" t="s">
        <v>392</v>
      </c>
      <c r="BQ243" s="166" t="s">
        <v>392</v>
      </c>
      <c r="BR243" s="166" t="s">
        <v>392</v>
      </c>
      <c r="BS243" s="166" t="s">
        <v>392</v>
      </c>
      <c r="BT243" s="166" t="s">
        <v>392</v>
      </c>
      <c r="BU243" s="166" t="s">
        <v>392</v>
      </c>
      <c r="BV243" s="166">
        <v>2.27</v>
      </c>
      <c r="BW243" s="166">
        <v>9.48</v>
      </c>
      <c r="BX243" s="177">
        <v>42.7</v>
      </c>
      <c r="BY243" s="177">
        <v>50.7</v>
      </c>
      <c r="BZ243" s="166" t="s">
        <v>860</v>
      </c>
      <c r="CA243" s="166" t="s">
        <v>860</v>
      </c>
      <c r="CB243" s="168">
        <v>67</v>
      </c>
      <c r="CC243" s="177">
        <v>8580</v>
      </c>
      <c r="CD243" s="166">
        <v>257</v>
      </c>
      <c r="CE243" s="177">
        <v>257</v>
      </c>
      <c r="CF243" s="166" t="s">
        <v>392</v>
      </c>
      <c r="CG243" s="166" t="s">
        <v>392</v>
      </c>
      <c r="CH243" s="166" t="s">
        <v>392</v>
      </c>
      <c r="CI243" s="166">
        <v>204</v>
      </c>
      <c r="CJ243" s="177">
        <v>203</v>
      </c>
      <c r="CK243" s="169" t="s">
        <v>392</v>
      </c>
      <c r="CL243" s="166" t="s">
        <v>392</v>
      </c>
      <c r="CM243" s="166" t="s">
        <v>392</v>
      </c>
      <c r="CN243" s="170">
        <v>8.89</v>
      </c>
      <c r="CO243" s="177">
        <v>9.52</v>
      </c>
      <c r="CP243" s="177">
        <v>4.76</v>
      </c>
      <c r="CQ243" s="168">
        <v>15.7</v>
      </c>
      <c r="CR243" s="168">
        <v>15.9</v>
      </c>
      <c r="CS243" s="166" t="s">
        <v>392</v>
      </c>
      <c r="CT243" s="166" t="s">
        <v>392</v>
      </c>
      <c r="CU243" s="166" t="s">
        <v>392</v>
      </c>
      <c r="CV243" s="168">
        <v>28.4</v>
      </c>
      <c r="CW243" s="168">
        <v>33.299999999999997</v>
      </c>
      <c r="CX243" s="178">
        <v>20.6</v>
      </c>
      <c r="CY243" s="166" t="s">
        <v>392</v>
      </c>
      <c r="CZ243" s="166" t="s">
        <v>392</v>
      </c>
      <c r="DA243" s="166" t="s">
        <v>392</v>
      </c>
      <c r="DB243" s="166" t="s">
        <v>392</v>
      </c>
      <c r="DC243" s="166" t="s">
        <v>392</v>
      </c>
      <c r="DD243" s="176">
        <v>6.47</v>
      </c>
      <c r="DE243" s="177" t="s">
        <v>392</v>
      </c>
      <c r="DF243" s="166" t="s">
        <v>392</v>
      </c>
      <c r="DG243" s="168">
        <v>22.5</v>
      </c>
      <c r="DH243" s="166" t="s">
        <v>392</v>
      </c>
      <c r="DI243" s="177" t="s">
        <v>392</v>
      </c>
      <c r="DJ243" s="166">
        <v>103</v>
      </c>
      <c r="DK243" s="166">
        <v>900</v>
      </c>
      <c r="DL243" s="166">
        <v>805</v>
      </c>
      <c r="DM243" s="166">
        <v>110</v>
      </c>
      <c r="DN243" s="168">
        <v>22.2</v>
      </c>
      <c r="DO243" s="166">
        <v>333</v>
      </c>
      <c r="DP243" s="166">
        <v>218</v>
      </c>
      <c r="DQ243" s="168">
        <v>51.1</v>
      </c>
      <c r="DR243" s="166" t="s">
        <v>392</v>
      </c>
      <c r="DS243" s="166" t="s">
        <v>392</v>
      </c>
      <c r="DT243" s="177" t="s">
        <v>392</v>
      </c>
      <c r="DU243" s="166">
        <v>629</v>
      </c>
      <c r="DV243" s="166">
        <v>322</v>
      </c>
      <c r="DW243" s="166" t="s">
        <v>392</v>
      </c>
      <c r="DX243" s="166">
        <v>12300</v>
      </c>
      <c r="DY243" s="20">
        <v>9.82</v>
      </c>
      <c r="DZ243" s="177" t="s">
        <v>392</v>
      </c>
      <c r="EA243" s="180" t="s">
        <v>392</v>
      </c>
      <c r="EB243" s="166">
        <v>185</v>
      </c>
      <c r="EC243" s="166">
        <v>442</v>
      </c>
      <c r="ED243" s="166" t="s">
        <v>392</v>
      </c>
      <c r="EE243" s="166" t="s">
        <v>392</v>
      </c>
      <c r="EF243" s="166" t="s">
        <v>392</v>
      </c>
      <c r="EG243" s="166" t="s">
        <v>392</v>
      </c>
      <c r="EH243" s="20" t="s">
        <v>392</v>
      </c>
      <c r="EI243" s="166" t="s">
        <v>392</v>
      </c>
      <c r="EJ243" s="166" t="s">
        <v>392</v>
      </c>
      <c r="EK243" s="166" t="s">
        <v>392</v>
      </c>
      <c r="EL243" s="166" t="s">
        <v>392</v>
      </c>
      <c r="EM243" s="166" t="s">
        <v>392</v>
      </c>
      <c r="EN243" s="166" t="s">
        <v>392</v>
      </c>
      <c r="EO243" s="177" t="s">
        <v>392</v>
      </c>
      <c r="EP243" s="177" t="s">
        <v>392</v>
      </c>
      <c r="EQ243" s="177" t="s">
        <v>392</v>
      </c>
      <c r="ER243" s="177" t="s">
        <v>392</v>
      </c>
      <c r="ES243" s="177" t="s">
        <v>392</v>
      </c>
      <c r="ET243" s="177" t="s">
        <v>392</v>
      </c>
      <c r="EU243" s="177">
        <v>57.7</v>
      </c>
      <c r="EV243" s="177">
        <v>241</v>
      </c>
      <c r="EW243" s="177">
        <v>1080</v>
      </c>
      <c r="EX243" s="177">
        <v>1290</v>
      </c>
    </row>
    <row r="244" spans="1:154" x14ac:dyDescent="0.2">
      <c r="A244" s="166" t="s">
        <v>861</v>
      </c>
      <c r="B244" s="167" t="s">
        <v>204</v>
      </c>
      <c r="C244" s="168">
        <v>39</v>
      </c>
      <c r="D244" s="168">
        <v>11.5</v>
      </c>
      <c r="E244" s="170">
        <v>9.92</v>
      </c>
      <c r="F244" s="181">
        <v>9.875</v>
      </c>
      <c r="G244" s="166" t="s">
        <v>392</v>
      </c>
      <c r="H244" s="166" t="s">
        <v>392</v>
      </c>
      <c r="I244" s="166" t="s">
        <v>392</v>
      </c>
      <c r="J244" s="170">
        <v>7.99</v>
      </c>
      <c r="K244" s="169">
        <v>8</v>
      </c>
      <c r="L244" s="169" t="s">
        <v>392</v>
      </c>
      <c r="M244" s="166" t="s">
        <v>392</v>
      </c>
      <c r="N244" s="166" t="s">
        <v>392</v>
      </c>
      <c r="O244" s="179">
        <v>0.315</v>
      </c>
      <c r="P244" s="169">
        <v>0.3125</v>
      </c>
      <c r="Q244" s="171">
        <v>0.1875</v>
      </c>
      <c r="R244" s="179">
        <v>0.53</v>
      </c>
      <c r="S244" s="172">
        <v>0.5</v>
      </c>
      <c r="T244" s="166" t="s">
        <v>392</v>
      </c>
      <c r="U244" s="166" t="s">
        <v>392</v>
      </c>
      <c r="V244" s="166" t="s">
        <v>392</v>
      </c>
      <c r="W244" s="173">
        <v>1.03</v>
      </c>
      <c r="X244" s="174">
        <v>1.1875</v>
      </c>
      <c r="Y244" s="175">
        <v>0.8125</v>
      </c>
      <c r="Z244" s="166" t="s">
        <v>392</v>
      </c>
      <c r="AA244" s="166" t="s">
        <v>392</v>
      </c>
      <c r="AB244" s="166" t="s">
        <v>392</v>
      </c>
      <c r="AC244" s="166" t="s">
        <v>392</v>
      </c>
      <c r="AD244" s="166" t="s">
        <v>392</v>
      </c>
      <c r="AE244" s="176">
        <v>7.53</v>
      </c>
      <c r="AF244" s="166" t="s">
        <v>392</v>
      </c>
      <c r="AG244" s="166" t="s">
        <v>392</v>
      </c>
      <c r="AH244" s="168">
        <v>25</v>
      </c>
      <c r="AI244" s="166" t="s">
        <v>392</v>
      </c>
      <c r="AJ244" s="166" t="s">
        <v>392</v>
      </c>
      <c r="AK244" s="166">
        <v>209</v>
      </c>
      <c r="AL244" s="168">
        <v>46.8</v>
      </c>
      <c r="AM244" s="168">
        <v>42.1</v>
      </c>
      <c r="AN244" s="170">
        <v>4.2699999999999996</v>
      </c>
      <c r="AO244" s="168">
        <v>45</v>
      </c>
      <c r="AP244" s="168">
        <v>17.2</v>
      </c>
      <c r="AQ244" s="168">
        <v>11.3</v>
      </c>
      <c r="AR244" s="170">
        <v>1.98</v>
      </c>
      <c r="AS244" s="166" t="s">
        <v>392</v>
      </c>
      <c r="AT244" s="166" t="s">
        <v>392</v>
      </c>
      <c r="AU244" s="166" t="s">
        <v>392</v>
      </c>
      <c r="AV244" s="179">
        <v>0.97599999999999998</v>
      </c>
      <c r="AW244" s="166">
        <v>992</v>
      </c>
      <c r="AX244" s="166" t="s">
        <v>392</v>
      </c>
      <c r="AY244" s="168">
        <v>18.8</v>
      </c>
      <c r="AZ244" s="168">
        <v>19.899999999999999</v>
      </c>
      <c r="BA244" s="177" t="s">
        <v>392</v>
      </c>
      <c r="BB244" s="166" t="s">
        <v>392</v>
      </c>
      <c r="BC244" s="170">
        <v>9.5500000000000007</v>
      </c>
      <c r="BD244" s="168">
        <v>23</v>
      </c>
      <c r="BE244" s="166" t="s">
        <v>392</v>
      </c>
      <c r="BF244" s="166" t="s">
        <v>392</v>
      </c>
      <c r="BG244" s="166" t="s">
        <v>392</v>
      </c>
      <c r="BH244" s="166" t="s">
        <v>392</v>
      </c>
      <c r="BI244" s="166" t="s">
        <v>392</v>
      </c>
      <c r="BJ244" s="166" t="s">
        <v>392</v>
      </c>
      <c r="BK244" s="166" t="s">
        <v>392</v>
      </c>
      <c r="BL244" s="166" t="s">
        <v>392</v>
      </c>
      <c r="BM244" s="166" t="s">
        <v>392</v>
      </c>
      <c r="BN244" s="166" t="s">
        <v>392</v>
      </c>
      <c r="BO244" s="166" t="s">
        <v>392</v>
      </c>
      <c r="BP244" s="166" t="s">
        <v>392</v>
      </c>
      <c r="BQ244" s="166" t="s">
        <v>392</v>
      </c>
      <c r="BR244" s="166" t="s">
        <v>392</v>
      </c>
      <c r="BS244" s="166" t="s">
        <v>392</v>
      </c>
      <c r="BT244" s="166" t="s">
        <v>392</v>
      </c>
      <c r="BU244" s="166" t="s">
        <v>392</v>
      </c>
      <c r="BV244" s="166">
        <v>2.2400000000000002</v>
      </c>
      <c r="BW244" s="166">
        <v>9.39</v>
      </c>
      <c r="BX244" s="177">
        <v>42.3</v>
      </c>
      <c r="BY244" s="177">
        <v>50.3</v>
      </c>
      <c r="BZ244" s="166" t="s">
        <v>862</v>
      </c>
      <c r="CA244" s="166" t="s">
        <v>862</v>
      </c>
      <c r="CB244" s="168">
        <v>58</v>
      </c>
      <c r="CC244" s="177">
        <v>7420</v>
      </c>
      <c r="CD244" s="166">
        <v>252</v>
      </c>
      <c r="CE244" s="177">
        <v>251</v>
      </c>
      <c r="CF244" s="166" t="s">
        <v>392</v>
      </c>
      <c r="CG244" s="166" t="s">
        <v>392</v>
      </c>
      <c r="CH244" s="166" t="s">
        <v>392</v>
      </c>
      <c r="CI244" s="166">
        <v>203</v>
      </c>
      <c r="CJ244" s="177">
        <v>203</v>
      </c>
      <c r="CK244" s="169" t="s">
        <v>392</v>
      </c>
      <c r="CL244" s="166" t="s">
        <v>392</v>
      </c>
      <c r="CM244" s="166" t="s">
        <v>392</v>
      </c>
      <c r="CN244" s="170">
        <v>8</v>
      </c>
      <c r="CO244" s="177">
        <v>7.94</v>
      </c>
      <c r="CP244" s="177">
        <v>4.76</v>
      </c>
      <c r="CQ244" s="168">
        <v>13.5</v>
      </c>
      <c r="CR244" s="168">
        <v>12.7</v>
      </c>
      <c r="CS244" s="166" t="s">
        <v>392</v>
      </c>
      <c r="CT244" s="166" t="s">
        <v>392</v>
      </c>
      <c r="CU244" s="166" t="s">
        <v>392</v>
      </c>
      <c r="CV244" s="168">
        <v>26.2</v>
      </c>
      <c r="CW244" s="168">
        <v>30.2</v>
      </c>
      <c r="CX244" s="178">
        <v>20.6</v>
      </c>
      <c r="CY244" s="166" t="s">
        <v>392</v>
      </c>
      <c r="CZ244" s="166" t="s">
        <v>392</v>
      </c>
      <c r="DA244" s="166" t="s">
        <v>392</v>
      </c>
      <c r="DB244" s="166" t="s">
        <v>392</v>
      </c>
      <c r="DC244" s="166" t="s">
        <v>392</v>
      </c>
      <c r="DD244" s="176">
        <v>7.53</v>
      </c>
      <c r="DE244" s="177" t="s">
        <v>392</v>
      </c>
      <c r="DF244" s="166" t="s">
        <v>392</v>
      </c>
      <c r="DG244" s="168">
        <v>25</v>
      </c>
      <c r="DH244" s="166" t="s">
        <v>392</v>
      </c>
      <c r="DI244" s="177" t="s">
        <v>392</v>
      </c>
      <c r="DJ244" s="168">
        <v>87</v>
      </c>
      <c r="DK244" s="166">
        <v>767</v>
      </c>
      <c r="DL244" s="166">
        <v>690</v>
      </c>
      <c r="DM244" s="166">
        <v>108</v>
      </c>
      <c r="DN244" s="168">
        <v>18.7</v>
      </c>
      <c r="DO244" s="166">
        <v>282</v>
      </c>
      <c r="DP244" s="166">
        <v>185</v>
      </c>
      <c r="DQ244" s="168">
        <v>50.3</v>
      </c>
      <c r="DR244" s="166" t="s">
        <v>392</v>
      </c>
      <c r="DS244" s="166" t="s">
        <v>392</v>
      </c>
      <c r="DT244" s="177" t="s">
        <v>392</v>
      </c>
      <c r="DU244" s="166">
        <v>406</v>
      </c>
      <c r="DV244" s="166">
        <v>266</v>
      </c>
      <c r="DW244" s="166" t="s">
        <v>392</v>
      </c>
      <c r="DX244" s="166">
        <v>12100</v>
      </c>
      <c r="DY244" s="20">
        <v>8.2799999999999994</v>
      </c>
      <c r="DZ244" s="177" t="s">
        <v>392</v>
      </c>
      <c r="EA244" s="180" t="s">
        <v>392</v>
      </c>
      <c r="EB244" s="166">
        <v>156</v>
      </c>
      <c r="EC244" s="166">
        <v>377</v>
      </c>
      <c r="ED244" s="166" t="s">
        <v>392</v>
      </c>
      <c r="EE244" s="166" t="s">
        <v>392</v>
      </c>
      <c r="EF244" s="166" t="s">
        <v>392</v>
      </c>
      <c r="EG244" s="166" t="s">
        <v>392</v>
      </c>
      <c r="EH244" s="20" t="s">
        <v>392</v>
      </c>
      <c r="EI244" s="166" t="s">
        <v>392</v>
      </c>
      <c r="EJ244" s="166" t="s">
        <v>392</v>
      </c>
      <c r="EK244" s="166" t="s">
        <v>392</v>
      </c>
      <c r="EL244" s="166" t="s">
        <v>392</v>
      </c>
      <c r="EM244" s="166" t="s">
        <v>392</v>
      </c>
      <c r="EN244" s="166" t="s">
        <v>392</v>
      </c>
      <c r="EO244" s="177" t="s">
        <v>392</v>
      </c>
      <c r="EP244" s="177" t="s">
        <v>392</v>
      </c>
      <c r="EQ244" s="177" t="s">
        <v>392</v>
      </c>
      <c r="ER244" s="177" t="s">
        <v>392</v>
      </c>
      <c r="ES244" s="177" t="s">
        <v>392</v>
      </c>
      <c r="ET244" s="177" t="s">
        <v>392</v>
      </c>
      <c r="EU244" s="177">
        <v>56.9</v>
      </c>
      <c r="EV244" s="177">
        <v>239</v>
      </c>
      <c r="EW244" s="177">
        <v>1070</v>
      </c>
      <c r="EX244" s="177">
        <v>1280</v>
      </c>
    </row>
    <row r="245" spans="1:154" x14ac:dyDescent="0.2">
      <c r="A245" s="166" t="s">
        <v>863</v>
      </c>
      <c r="B245" s="167" t="s">
        <v>204</v>
      </c>
      <c r="C245" s="168">
        <v>33</v>
      </c>
      <c r="D245" s="170">
        <v>9.7100000000000009</v>
      </c>
      <c r="E245" s="170">
        <v>9.73</v>
      </c>
      <c r="F245" s="181">
        <v>9.75</v>
      </c>
      <c r="G245" s="166" t="s">
        <v>392</v>
      </c>
      <c r="H245" s="166" t="s">
        <v>392</v>
      </c>
      <c r="I245" s="166" t="s">
        <v>392</v>
      </c>
      <c r="J245" s="170">
        <v>7.96</v>
      </c>
      <c r="K245" s="169">
        <v>8</v>
      </c>
      <c r="L245" s="169" t="s">
        <v>392</v>
      </c>
      <c r="M245" s="166" t="s">
        <v>392</v>
      </c>
      <c r="N245" s="166" t="s">
        <v>392</v>
      </c>
      <c r="O245" s="179">
        <v>0.28999999999999998</v>
      </c>
      <c r="P245" s="169">
        <v>0.3125</v>
      </c>
      <c r="Q245" s="171">
        <v>0.1875</v>
      </c>
      <c r="R245" s="179">
        <v>0.435</v>
      </c>
      <c r="S245" s="172">
        <v>0.4375</v>
      </c>
      <c r="T245" s="166" t="s">
        <v>392</v>
      </c>
      <c r="U245" s="166" t="s">
        <v>392</v>
      </c>
      <c r="V245" s="166" t="s">
        <v>392</v>
      </c>
      <c r="W245" s="184">
        <v>0.93500000000000005</v>
      </c>
      <c r="X245" s="174">
        <v>1.125</v>
      </c>
      <c r="Y245" s="175">
        <v>0.75</v>
      </c>
      <c r="Z245" s="166" t="s">
        <v>392</v>
      </c>
      <c r="AA245" s="166" t="s">
        <v>392</v>
      </c>
      <c r="AB245" s="166" t="s">
        <v>392</v>
      </c>
      <c r="AC245" s="166" t="s">
        <v>392</v>
      </c>
      <c r="AD245" s="166" t="s">
        <v>392</v>
      </c>
      <c r="AE245" s="176">
        <v>9.15</v>
      </c>
      <c r="AF245" s="166" t="s">
        <v>392</v>
      </c>
      <c r="AG245" s="166" t="s">
        <v>392</v>
      </c>
      <c r="AH245" s="168">
        <v>27.1</v>
      </c>
      <c r="AI245" s="166" t="s">
        <v>392</v>
      </c>
      <c r="AJ245" s="166" t="s">
        <v>392</v>
      </c>
      <c r="AK245" s="166">
        <v>171</v>
      </c>
      <c r="AL245" s="168">
        <v>38.799999999999997</v>
      </c>
      <c r="AM245" s="168">
        <v>35</v>
      </c>
      <c r="AN245" s="170">
        <v>4.1900000000000004</v>
      </c>
      <c r="AO245" s="168">
        <v>36.6</v>
      </c>
      <c r="AP245" s="168">
        <v>14</v>
      </c>
      <c r="AQ245" s="170">
        <v>9.1999999999999993</v>
      </c>
      <c r="AR245" s="170">
        <v>1.94</v>
      </c>
      <c r="AS245" s="166" t="s">
        <v>392</v>
      </c>
      <c r="AT245" s="166" t="s">
        <v>392</v>
      </c>
      <c r="AU245" s="166" t="s">
        <v>392</v>
      </c>
      <c r="AV245" s="179">
        <v>0.58299999999999996</v>
      </c>
      <c r="AW245" s="166">
        <v>791</v>
      </c>
      <c r="AX245" s="166" t="s">
        <v>392</v>
      </c>
      <c r="AY245" s="168">
        <v>18.5</v>
      </c>
      <c r="AZ245" s="168">
        <v>16</v>
      </c>
      <c r="BA245" s="177" t="s">
        <v>392</v>
      </c>
      <c r="BB245" s="166" t="s">
        <v>392</v>
      </c>
      <c r="BC245" s="170">
        <v>7.75</v>
      </c>
      <c r="BD245" s="168">
        <v>18.899999999999999</v>
      </c>
      <c r="BE245" s="166" t="s">
        <v>392</v>
      </c>
      <c r="BF245" s="166" t="s">
        <v>392</v>
      </c>
      <c r="BG245" s="166" t="s">
        <v>392</v>
      </c>
      <c r="BH245" s="166" t="s">
        <v>392</v>
      </c>
      <c r="BI245" s="166" t="s">
        <v>392</v>
      </c>
      <c r="BJ245" s="166" t="s">
        <v>392</v>
      </c>
      <c r="BK245" s="166" t="s">
        <v>392</v>
      </c>
      <c r="BL245" s="166" t="s">
        <v>392</v>
      </c>
      <c r="BM245" s="166" t="s">
        <v>392</v>
      </c>
      <c r="BN245" s="166" t="s">
        <v>392</v>
      </c>
      <c r="BO245" s="166" t="s">
        <v>392</v>
      </c>
      <c r="BP245" s="166" t="s">
        <v>392</v>
      </c>
      <c r="BQ245" s="166" t="s">
        <v>392</v>
      </c>
      <c r="BR245" s="166" t="s">
        <v>392</v>
      </c>
      <c r="BS245" s="166" t="s">
        <v>392</v>
      </c>
      <c r="BT245" s="166" t="s">
        <v>392</v>
      </c>
      <c r="BU245" s="166" t="s">
        <v>392</v>
      </c>
      <c r="BV245" s="170">
        <v>2.2000000000000002</v>
      </c>
      <c r="BW245" s="170">
        <v>9.3000000000000007</v>
      </c>
      <c r="BX245" s="177">
        <v>41.9</v>
      </c>
      <c r="BY245" s="177">
        <v>49.9</v>
      </c>
      <c r="BZ245" s="166" t="s">
        <v>864</v>
      </c>
      <c r="CA245" s="166" t="s">
        <v>864</v>
      </c>
      <c r="CB245" s="168">
        <v>49.1</v>
      </c>
      <c r="CC245" s="177">
        <v>6260</v>
      </c>
      <c r="CD245" s="166">
        <v>247</v>
      </c>
      <c r="CE245" s="177">
        <v>248</v>
      </c>
      <c r="CF245" s="166" t="s">
        <v>392</v>
      </c>
      <c r="CG245" s="166" t="s">
        <v>392</v>
      </c>
      <c r="CH245" s="166" t="s">
        <v>392</v>
      </c>
      <c r="CI245" s="166">
        <v>202</v>
      </c>
      <c r="CJ245" s="177">
        <v>203</v>
      </c>
      <c r="CK245" s="169" t="s">
        <v>392</v>
      </c>
      <c r="CL245" s="166" t="s">
        <v>392</v>
      </c>
      <c r="CM245" s="166" t="s">
        <v>392</v>
      </c>
      <c r="CN245" s="170">
        <v>7.37</v>
      </c>
      <c r="CO245" s="177">
        <v>7.94</v>
      </c>
      <c r="CP245" s="177">
        <v>4.76</v>
      </c>
      <c r="CQ245" s="168">
        <v>11</v>
      </c>
      <c r="CR245" s="168">
        <v>11.1</v>
      </c>
      <c r="CS245" s="166" t="s">
        <v>392</v>
      </c>
      <c r="CT245" s="166" t="s">
        <v>392</v>
      </c>
      <c r="CU245" s="166" t="s">
        <v>392</v>
      </c>
      <c r="CV245" s="168">
        <v>23.7</v>
      </c>
      <c r="CW245" s="168">
        <v>28.6</v>
      </c>
      <c r="CX245" s="178">
        <v>19.100000000000001</v>
      </c>
      <c r="CY245" s="166" t="s">
        <v>392</v>
      </c>
      <c r="CZ245" s="166" t="s">
        <v>392</v>
      </c>
      <c r="DA245" s="166" t="s">
        <v>392</v>
      </c>
      <c r="DB245" s="166" t="s">
        <v>392</v>
      </c>
      <c r="DC245" s="166" t="s">
        <v>392</v>
      </c>
      <c r="DD245" s="176">
        <v>9.15</v>
      </c>
      <c r="DE245" s="177" t="s">
        <v>392</v>
      </c>
      <c r="DF245" s="166" t="s">
        <v>392</v>
      </c>
      <c r="DG245" s="168">
        <v>27.1</v>
      </c>
      <c r="DH245" s="166" t="s">
        <v>392</v>
      </c>
      <c r="DI245" s="177" t="s">
        <v>392</v>
      </c>
      <c r="DJ245" s="168">
        <v>71.2</v>
      </c>
      <c r="DK245" s="166">
        <v>636</v>
      </c>
      <c r="DL245" s="166">
        <v>574</v>
      </c>
      <c r="DM245" s="166">
        <v>106</v>
      </c>
      <c r="DN245" s="168">
        <v>15.2</v>
      </c>
      <c r="DO245" s="166">
        <v>229</v>
      </c>
      <c r="DP245" s="166">
        <v>151</v>
      </c>
      <c r="DQ245" s="168">
        <v>49.3</v>
      </c>
      <c r="DR245" s="166" t="s">
        <v>392</v>
      </c>
      <c r="DS245" s="166" t="s">
        <v>392</v>
      </c>
      <c r="DT245" s="177" t="s">
        <v>392</v>
      </c>
      <c r="DU245" s="166">
        <v>243</v>
      </c>
      <c r="DV245" s="166">
        <v>212</v>
      </c>
      <c r="DW245" s="166" t="s">
        <v>392</v>
      </c>
      <c r="DX245" s="166">
        <v>11900</v>
      </c>
      <c r="DY245" s="20">
        <v>6.66</v>
      </c>
      <c r="DZ245" s="177" t="s">
        <v>392</v>
      </c>
      <c r="EA245" s="180" t="s">
        <v>392</v>
      </c>
      <c r="EB245" s="166">
        <v>127</v>
      </c>
      <c r="EC245" s="166">
        <v>310</v>
      </c>
      <c r="ED245" s="166" t="s">
        <v>392</v>
      </c>
      <c r="EE245" s="166" t="s">
        <v>392</v>
      </c>
      <c r="EF245" s="166" t="s">
        <v>392</v>
      </c>
      <c r="EG245" s="166" t="s">
        <v>392</v>
      </c>
      <c r="EH245" s="20" t="s">
        <v>392</v>
      </c>
      <c r="EI245" s="166" t="s">
        <v>392</v>
      </c>
      <c r="EJ245" s="166" t="s">
        <v>392</v>
      </c>
      <c r="EK245" s="166" t="s">
        <v>392</v>
      </c>
      <c r="EL245" s="166" t="s">
        <v>392</v>
      </c>
      <c r="EM245" s="166" t="s">
        <v>392</v>
      </c>
      <c r="EN245" s="166" t="s">
        <v>392</v>
      </c>
      <c r="EO245" s="177" t="s">
        <v>392</v>
      </c>
      <c r="EP245" s="177" t="s">
        <v>392</v>
      </c>
      <c r="EQ245" s="177" t="s">
        <v>392</v>
      </c>
      <c r="ER245" s="177" t="s">
        <v>392</v>
      </c>
      <c r="ES245" s="177" t="s">
        <v>392</v>
      </c>
      <c r="ET245" s="177" t="s">
        <v>392</v>
      </c>
      <c r="EU245" s="177">
        <v>55.9</v>
      </c>
      <c r="EV245" s="177">
        <v>236</v>
      </c>
      <c r="EW245" s="177">
        <v>1060</v>
      </c>
      <c r="EX245" s="177">
        <v>1270</v>
      </c>
    </row>
    <row r="246" spans="1:154" x14ac:dyDescent="0.2">
      <c r="A246" s="166" t="s">
        <v>865</v>
      </c>
      <c r="B246" s="167" t="s">
        <v>204</v>
      </c>
      <c r="C246" s="168">
        <v>30</v>
      </c>
      <c r="D246" s="170">
        <v>8.84</v>
      </c>
      <c r="E246" s="168">
        <v>10.5</v>
      </c>
      <c r="F246" s="181">
        <v>10.5</v>
      </c>
      <c r="G246" s="166" t="s">
        <v>392</v>
      </c>
      <c r="H246" s="166" t="s">
        <v>392</v>
      </c>
      <c r="I246" s="166" t="s">
        <v>392</v>
      </c>
      <c r="J246" s="170">
        <v>5.81</v>
      </c>
      <c r="K246" s="169">
        <v>5.75</v>
      </c>
      <c r="L246" s="169" t="s">
        <v>392</v>
      </c>
      <c r="M246" s="166" t="s">
        <v>392</v>
      </c>
      <c r="N246" s="166" t="s">
        <v>392</v>
      </c>
      <c r="O246" s="179">
        <v>0.3</v>
      </c>
      <c r="P246" s="169">
        <v>0.3125</v>
      </c>
      <c r="Q246" s="171">
        <v>0.1875</v>
      </c>
      <c r="R246" s="179">
        <v>0.51</v>
      </c>
      <c r="S246" s="172">
        <v>0.5</v>
      </c>
      <c r="T246" s="166" t="s">
        <v>392</v>
      </c>
      <c r="U246" s="166" t="s">
        <v>392</v>
      </c>
      <c r="V246" s="166" t="s">
        <v>392</v>
      </c>
      <c r="W246" s="184">
        <v>0.81</v>
      </c>
      <c r="X246" s="174">
        <v>1.125</v>
      </c>
      <c r="Y246" s="175">
        <v>0.6875</v>
      </c>
      <c r="Z246" s="166" t="s">
        <v>392</v>
      </c>
      <c r="AA246" s="166" t="s">
        <v>392</v>
      </c>
      <c r="AB246" s="166" t="s">
        <v>392</v>
      </c>
      <c r="AC246" s="166" t="s">
        <v>392</v>
      </c>
      <c r="AD246" s="166" t="s">
        <v>392</v>
      </c>
      <c r="AE246" s="176">
        <v>5.7</v>
      </c>
      <c r="AF246" s="166" t="s">
        <v>392</v>
      </c>
      <c r="AG246" s="166" t="s">
        <v>392</v>
      </c>
      <c r="AH246" s="168">
        <v>29.5</v>
      </c>
      <c r="AI246" s="166" t="s">
        <v>392</v>
      </c>
      <c r="AJ246" s="166" t="s">
        <v>392</v>
      </c>
      <c r="AK246" s="166">
        <v>170</v>
      </c>
      <c r="AL246" s="168">
        <v>36.6</v>
      </c>
      <c r="AM246" s="168">
        <v>32.4</v>
      </c>
      <c r="AN246" s="170">
        <v>4.38</v>
      </c>
      <c r="AO246" s="168">
        <v>16.7</v>
      </c>
      <c r="AP246" s="170">
        <v>8.84</v>
      </c>
      <c r="AQ246" s="170">
        <v>5.75</v>
      </c>
      <c r="AR246" s="170">
        <v>1.37</v>
      </c>
      <c r="AS246" s="166" t="s">
        <v>392</v>
      </c>
      <c r="AT246" s="166" t="s">
        <v>392</v>
      </c>
      <c r="AU246" s="166" t="s">
        <v>392</v>
      </c>
      <c r="AV246" s="179">
        <v>0.622</v>
      </c>
      <c r="AW246" s="166">
        <v>414</v>
      </c>
      <c r="AX246" s="166" t="s">
        <v>392</v>
      </c>
      <c r="AY246" s="168">
        <v>14.5</v>
      </c>
      <c r="AZ246" s="168">
        <v>10.7</v>
      </c>
      <c r="BA246" s="177" t="s">
        <v>392</v>
      </c>
      <c r="BB246" s="166" t="s">
        <v>392</v>
      </c>
      <c r="BC246" s="170">
        <v>7.02</v>
      </c>
      <c r="BD246" s="168">
        <v>18.2</v>
      </c>
      <c r="BE246" s="166" t="s">
        <v>392</v>
      </c>
      <c r="BF246" s="166" t="s">
        <v>392</v>
      </c>
      <c r="BG246" s="166" t="s">
        <v>392</v>
      </c>
      <c r="BH246" s="166" t="s">
        <v>392</v>
      </c>
      <c r="BI246" s="166" t="s">
        <v>392</v>
      </c>
      <c r="BJ246" s="166" t="s">
        <v>392</v>
      </c>
      <c r="BK246" s="166" t="s">
        <v>392</v>
      </c>
      <c r="BL246" s="166" t="s">
        <v>392</v>
      </c>
      <c r="BM246" s="166" t="s">
        <v>392</v>
      </c>
      <c r="BN246" s="166" t="s">
        <v>392</v>
      </c>
      <c r="BO246" s="166" t="s">
        <v>392</v>
      </c>
      <c r="BP246" s="166" t="s">
        <v>392</v>
      </c>
      <c r="BQ246" s="166" t="s">
        <v>392</v>
      </c>
      <c r="BR246" s="166" t="s">
        <v>392</v>
      </c>
      <c r="BS246" s="166" t="s">
        <v>392</v>
      </c>
      <c r="BT246" s="166" t="s">
        <v>392</v>
      </c>
      <c r="BU246" s="166" t="s">
        <v>392</v>
      </c>
      <c r="BV246" s="170">
        <v>1.6</v>
      </c>
      <c r="BW246" s="166">
        <v>9.99</v>
      </c>
      <c r="BX246" s="177">
        <v>37.299999999999997</v>
      </c>
      <c r="BY246" s="177">
        <v>43.1</v>
      </c>
      <c r="BZ246" s="166" t="s">
        <v>866</v>
      </c>
      <c r="CA246" s="166" t="s">
        <v>866</v>
      </c>
      <c r="CB246" s="168">
        <v>44.8</v>
      </c>
      <c r="CC246" s="177">
        <v>5700</v>
      </c>
      <c r="CD246" s="166">
        <v>267</v>
      </c>
      <c r="CE246" s="177">
        <v>267</v>
      </c>
      <c r="CF246" s="166" t="s">
        <v>392</v>
      </c>
      <c r="CG246" s="166" t="s">
        <v>392</v>
      </c>
      <c r="CH246" s="166" t="s">
        <v>392</v>
      </c>
      <c r="CI246" s="166">
        <v>148</v>
      </c>
      <c r="CJ246" s="177">
        <v>146</v>
      </c>
      <c r="CK246" s="169" t="s">
        <v>392</v>
      </c>
      <c r="CL246" s="166" t="s">
        <v>392</v>
      </c>
      <c r="CM246" s="166" t="s">
        <v>392</v>
      </c>
      <c r="CN246" s="170">
        <v>7.62</v>
      </c>
      <c r="CO246" s="177">
        <v>7.94</v>
      </c>
      <c r="CP246" s="177">
        <v>4.76</v>
      </c>
      <c r="CQ246" s="168">
        <v>13</v>
      </c>
      <c r="CR246" s="168">
        <v>12.7</v>
      </c>
      <c r="CS246" s="166" t="s">
        <v>392</v>
      </c>
      <c r="CT246" s="166" t="s">
        <v>392</v>
      </c>
      <c r="CU246" s="166" t="s">
        <v>392</v>
      </c>
      <c r="CV246" s="168">
        <v>20.6</v>
      </c>
      <c r="CW246" s="168">
        <v>28.6</v>
      </c>
      <c r="CX246" s="178">
        <v>17.5</v>
      </c>
      <c r="CY246" s="166" t="s">
        <v>392</v>
      </c>
      <c r="CZ246" s="166" t="s">
        <v>392</v>
      </c>
      <c r="DA246" s="166" t="s">
        <v>392</v>
      </c>
      <c r="DB246" s="166" t="s">
        <v>392</v>
      </c>
      <c r="DC246" s="166" t="s">
        <v>392</v>
      </c>
      <c r="DD246" s="176">
        <v>5.7</v>
      </c>
      <c r="DE246" s="177" t="s">
        <v>392</v>
      </c>
      <c r="DF246" s="166" t="s">
        <v>392</v>
      </c>
      <c r="DG246" s="168">
        <v>29.5</v>
      </c>
      <c r="DH246" s="166" t="s">
        <v>392</v>
      </c>
      <c r="DI246" s="177" t="s">
        <v>392</v>
      </c>
      <c r="DJ246" s="168">
        <v>70.8</v>
      </c>
      <c r="DK246" s="166">
        <v>600</v>
      </c>
      <c r="DL246" s="166">
        <v>531</v>
      </c>
      <c r="DM246" s="166">
        <v>111</v>
      </c>
      <c r="DN246" s="170">
        <v>6.95</v>
      </c>
      <c r="DO246" s="166">
        <v>145</v>
      </c>
      <c r="DP246" s="168">
        <v>94.2</v>
      </c>
      <c r="DQ246" s="168">
        <v>34.799999999999997</v>
      </c>
      <c r="DR246" s="166" t="s">
        <v>392</v>
      </c>
      <c r="DS246" s="166" t="s">
        <v>392</v>
      </c>
      <c r="DT246" s="177" t="s">
        <v>392</v>
      </c>
      <c r="DU246" s="166">
        <v>259</v>
      </c>
      <c r="DV246" s="166">
        <v>111</v>
      </c>
      <c r="DW246" s="166" t="s">
        <v>392</v>
      </c>
      <c r="DX246" s="166">
        <v>9350</v>
      </c>
      <c r="DY246" s="20">
        <v>4.45</v>
      </c>
      <c r="DZ246" s="177" t="s">
        <v>392</v>
      </c>
      <c r="EA246" s="180" t="s">
        <v>392</v>
      </c>
      <c r="EB246" s="166">
        <v>115</v>
      </c>
      <c r="EC246" s="166">
        <v>298</v>
      </c>
      <c r="ED246" s="166" t="s">
        <v>392</v>
      </c>
      <c r="EE246" s="166" t="s">
        <v>392</v>
      </c>
      <c r="EF246" s="166" t="s">
        <v>392</v>
      </c>
      <c r="EG246" s="166" t="s">
        <v>392</v>
      </c>
      <c r="EH246" s="20" t="s">
        <v>392</v>
      </c>
      <c r="EI246" s="166" t="s">
        <v>392</v>
      </c>
      <c r="EJ246" s="166" t="s">
        <v>392</v>
      </c>
      <c r="EK246" s="166" t="s">
        <v>392</v>
      </c>
      <c r="EL246" s="166" t="s">
        <v>392</v>
      </c>
      <c r="EM246" s="166" t="s">
        <v>392</v>
      </c>
      <c r="EN246" s="166" t="s">
        <v>392</v>
      </c>
      <c r="EO246" s="177" t="s">
        <v>392</v>
      </c>
      <c r="EP246" s="177" t="s">
        <v>392</v>
      </c>
      <c r="EQ246" s="177" t="s">
        <v>392</v>
      </c>
      <c r="ER246" s="177" t="s">
        <v>392</v>
      </c>
      <c r="ES246" s="177" t="s">
        <v>392</v>
      </c>
      <c r="ET246" s="177" t="s">
        <v>392</v>
      </c>
      <c r="EU246" s="177">
        <v>40.6</v>
      </c>
      <c r="EV246" s="177">
        <v>254</v>
      </c>
      <c r="EW246" s="177">
        <v>947</v>
      </c>
      <c r="EX246" s="177">
        <v>1090</v>
      </c>
    </row>
    <row r="247" spans="1:154" x14ac:dyDescent="0.2">
      <c r="A247" s="166" t="s">
        <v>867</v>
      </c>
      <c r="B247" s="167" t="s">
        <v>204</v>
      </c>
      <c r="C247" s="168">
        <v>26</v>
      </c>
      <c r="D247" s="170">
        <v>7.61</v>
      </c>
      <c r="E247" s="168">
        <v>10.3</v>
      </c>
      <c r="F247" s="181">
        <v>10.375</v>
      </c>
      <c r="G247" s="166" t="s">
        <v>392</v>
      </c>
      <c r="H247" s="166" t="s">
        <v>392</v>
      </c>
      <c r="I247" s="166" t="s">
        <v>392</v>
      </c>
      <c r="J247" s="170">
        <v>5.77</v>
      </c>
      <c r="K247" s="169">
        <v>5.75</v>
      </c>
      <c r="L247" s="169" t="s">
        <v>392</v>
      </c>
      <c r="M247" s="166" t="s">
        <v>392</v>
      </c>
      <c r="N247" s="166" t="s">
        <v>392</v>
      </c>
      <c r="O247" s="179">
        <v>0.26</v>
      </c>
      <c r="P247" s="169">
        <v>0.25</v>
      </c>
      <c r="Q247" s="171">
        <v>0.125</v>
      </c>
      <c r="R247" s="179">
        <v>0.44</v>
      </c>
      <c r="S247" s="172">
        <v>0.4375</v>
      </c>
      <c r="T247" s="166" t="s">
        <v>392</v>
      </c>
      <c r="U247" s="166" t="s">
        <v>392</v>
      </c>
      <c r="V247" s="166" t="s">
        <v>392</v>
      </c>
      <c r="W247" s="184">
        <v>0.74</v>
      </c>
      <c r="X247" s="174">
        <v>1.0625</v>
      </c>
      <c r="Y247" s="175">
        <v>0.6875</v>
      </c>
      <c r="Z247" s="166" t="s">
        <v>392</v>
      </c>
      <c r="AA247" s="166" t="s">
        <v>392</v>
      </c>
      <c r="AB247" s="166" t="s">
        <v>392</v>
      </c>
      <c r="AC247" s="166" t="s">
        <v>392</v>
      </c>
      <c r="AD247" s="166" t="s">
        <v>392</v>
      </c>
      <c r="AE247" s="176">
        <v>6.56</v>
      </c>
      <c r="AF247" s="166" t="s">
        <v>392</v>
      </c>
      <c r="AG247" s="166" t="s">
        <v>392</v>
      </c>
      <c r="AH247" s="168">
        <v>34</v>
      </c>
      <c r="AI247" s="166" t="s">
        <v>392</v>
      </c>
      <c r="AJ247" s="166" t="s">
        <v>392</v>
      </c>
      <c r="AK247" s="166">
        <v>144</v>
      </c>
      <c r="AL247" s="168">
        <v>31.3</v>
      </c>
      <c r="AM247" s="168">
        <v>27.9</v>
      </c>
      <c r="AN247" s="170">
        <v>4.3499999999999996</v>
      </c>
      <c r="AO247" s="168">
        <v>14.1</v>
      </c>
      <c r="AP247" s="170">
        <v>7.5</v>
      </c>
      <c r="AQ247" s="170">
        <v>4.8899999999999997</v>
      </c>
      <c r="AR247" s="170">
        <v>1.36</v>
      </c>
      <c r="AS247" s="166" t="s">
        <v>392</v>
      </c>
      <c r="AT247" s="166" t="s">
        <v>392</v>
      </c>
      <c r="AU247" s="166" t="s">
        <v>392</v>
      </c>
      <c r="AV247" s="179">
        <v>0.40200000000000002</v>
      </c>
      <c r="AW247" s="166">
        <v>345</v>
      </c>
      <c r="AX247" s="166" t="s">
        <v>392</v>
      </c>
      <c r="AY247" s="168">
        <v>14.2</v>
      </c>
      <c r="AZ247" s="170">
        <v>9.0299999999999994</v>
      </c>
      <c r="BA247" s="177" t="s">
        <v>392</v>
      </c>
      <c r="BB247" s="166" t="s">
        <v>392</v>
      </c>
      <c r="BC247" s="170">
        <v>5.98</v>
      </c>
      <c r="BD247" s="168">
        <v>15.4</v>
      </c>
      <c r="BE247" s="166" t="s">
        <v>392</v>
      </c>
      <c r="BF247" s="166" t="s">
        <v>392</v>
      </c>
      <c r="BG247" s="166" t="s">
        <v>392</v>
      </c>
      <c r="BH247" s="166" t="s">
        <v>392</v>
      </c>
      <c r="BI247" s="166" t="s">
        <v>392</v>
      </c>
      <c r="BJ247" s="166" t="s">
        <v>392</v>
      </c>
      <c r="BK247" s="166" t="s">
        <v>392</v>
      </c>
      <c r="BL247" s="166" t="s">
        <v>392</v>
      </c>
      <c r="BM247" s="166" t="s">
        <v>392</v>
      </c>
      <c r="BN247" s="166" t="s">
        <v>392</v>
      </c>
      <c r="BO247" s="166" t="s">
        <v>392</v>
      </c>
      <c r="BP247" s="166" t="s">
        <v>392</v>
      </c>
      <c r="BQ247" s="166" t="s">
        <v>392</v>
      </c>
      <c r="BR247" s="166" t="s">
        <v>392</v>
      </c>
      <c r="BS247" s="166" t="s">
        <v>392</v>
      </c>
      <c r="BT247" s="166" t="s">
        <v>392</v>
      </c>
      <c r="BU247" s="166" t="s">
        <v>392</v>
      </c>
      <c r="BV247" s="166">
        <v>1.58</v>
      </c>
      <c r="BW247" s="166">
        <v>9.86</v>
      </c>
      <c r="BX247" s="177">
        <v>36.799999999999997</v>
      </c>
      <c r="BY247" s="177">
        <v>42.6</v>
      </c>
      <c r="BZ247" s="166" t="s">
        <v>868</v>
      </c>
      <c r="CA247" s="166" t="s">
        <v>868</v>
      </c>
      <c r="CB247" s="168">
        <v>38.5</v>
      </c>
      <c r="CC247" s="177">
        <v>4910</v>
      </c>
      <c r="CD247" s="166">
        <v>262</v>
      </c>
      <c r="CE247" s="177">
        <v>264</v>
      </c>
      <c r="CF247" s="166" t="s">
        <v>392</v>
      </c>
      <c r="CG247" s="166" t="s">
        <v>392</v>
      </c>
      <c r="CH247" s="166" t="s">
        <v>392</v>
      </c>
      <c r="CI247" s="166">
        <v>147</v>
      </c>
      <c r="CJ247" s="177">
        <v>146</v>
      </c>
      <c r="CK247" s="169" t="s">
        <v>392</v>
      </c>
      <c r="CL247" s="166" t="s">
        <v>392</v>
      </c>
      <c r="CM247" s="166" t="s">
        <v>392</v>
      </c>
      <c r="CN247" s="170">
        <v>6.6</v>
      </c>
      <c r="CO247" s="177">
        <v>6.35</v>
      </c>
      <c r="CP247" s="177">
        <v>3.18</v>
      </c>
      <c r="CQ247" s="168">
        <v>11.2</v>
      </c>
      <c r="CR247" s="168">
        <v>11.1</v>
      </c>
      <c r="CS247" s="166" t="s">
        <v>392</v>
      </c>
      <c r="CT247" s="166" t="s">
        <v>392</v>
      </c>
      <c r="CU247" s="166" t="s">
        <v>392</v>
      </c>
      <c r="CV247" s="168">
        <v>18.8</v>
      </c>
      <c r="CW247" s="168">
        <v>27</v>
      </c>
      <c r="CX247" s="178">
        <v>17.5</v>
      </c>
      <c r="CY247" s="166" t="s">
        <v>392</v>
      </c>
      <c r="CZ247" s="166" t="s">
        <v>392</v>
      </c>
      <c r="DA247" s="166" t="s">
        <v>392</v>
      </c>
      <c r="DB247" s="166" t="s">
        <v>392</v>
      </c>
      <c r="DC247" s="166" t="s">
        <v>392</v>
      </c>
      <c r="DD247" s="176">
        <v>6.56</v>
      </c>
      <c r="DE247" s="177" t="s">
        <v>392</v>
      </c>
      <c r="DF247" s="166" t="s">
        <v>392</v>
      </c>
      <c r="DG247" s="168">
        <v>34</v>
      </c>
      <c r="DH247" s="166" t="s">
        <v>392</v>
      </c>
      <c r="DI247" s="177" t="s">
        <v>392</v>
      </c>
      <c r="DJ247" s="168">
        <v>59.9</v>
      </c>
      <c r="DK247" s="166">
        <v>513</v>
      </c>
      <c r="DL247" s="166">
        <v>457</v>
      </c>
      <c r="DM247" s="166">
        <v>110</v>
      </c>
      <c r="DN247" s="170">
        <v>5.87</v>
      </c>
      <c r="DO247" s="166">
        <v>123</v>
      </c>
      <c r="DP247" s="168">
        <v>80.099999999999994</v>
      </c>
      <c r="DQ247" s="168">
        <v>34.5</v>
      </c>
      <c r="DR247" s="166" t="s">
        <v>392</v>
      </c>
      <c r="DS247" s="166" t="s">
        <v>392</v>
      </c>
      <c r="DT247" s="177" t="s">
        <v>392</v>
      </c>
      <c r="DU247" s="166">
        <v>167</v>
      </c>
      <c r="DV247" s="168">
        <v>92.6</v>
      </c>
      <c r="DW247" s="166" t="s">
        <v>392</v>
      </c>
      <c r="DX247" s="166">
        <v>9160</v>
      </c>
      <c r="DY247" s="20">
        <v>3.76</v>
      </c>
      <c r="DZ247" s="177" t="s">
        <v>392</v>
      </c>
      <c r="EA247" s="180" t="s">
        <v>392</v>
      </c>
      <c r="EB247" s="168">
        <v>98</v>
      </c>
      <c r="EC247" s="166">
        <v>252</v>
      </c>
      <c r="ED247" s="166" t="s">
        <v>392</v>
      </c>
      <c r="EE247" s="166" t="s">
        <v>392</v>
      </c>
      <c r="EF247" s="166" t="s">
        <v>392</v>
      </c>
      <c r="EG247" s="166" t="s">
        <v>392</v>
      </c>
      <c r="EH247" s="20" t="s">
        <v>392</v>
      </c>
      <c r="EI247" s="166" t="s">
        <v>392</v>
      </c>
      <c r="EJ247" s="166" t="s">
        <v>392</v>
      </c>
      <c r="EK247" s="166" t="s">
        <v>392</v>
      </c>
      <c r="EL247" s="166" t="s">
        <v>392</v>
      </c>
      <c r="EM247" s="166" t="s">
        <v>392</v>
      </c>
      <c r="EN247" s="166" t="s">
        <v>392</v>
      </c>
      <c r="EO247" s="177" t="s">
        <v>392</v>
      </c>
      <c r="EP247" s="177" t="s">
        <v>392</v>
      </c>
      <c r="EQ247" s="177" t="s">
        <v>392</v>
      </c>
      <c r="ER247" s="177" t="s">
        <v>392</v>
      </c>
      <c r="ES247" s="177" t="s">
        <v>392</v>
      </c>
      <c r="ET247" s="177" t="s">
        <v>392</v>
      </c>
      <c r="EU247" s="177">
        <v>40.1</v>
      </c>
      <c r="EV247" s="177">
        <v>250</v>
      </c>
      <c r="EW247" s="177">
        <v>935</v>
      </c>
      <c r="EX247" s="177">
        <v>1080</v>
      </c>
    </row>
    <row r="248" spans="1:154" x14ac:dyDescent="0.2">
      <c r="A248" s="166" t="s">
        <v>869</v>
      </c>
      <c r="B248" s="167" t="s">
        <v>204</v>
      </c>
      <c r="C248" s="168">
        <v>22</v>
      </c>
      <c r="D248" s="170">
        <v>6.49</v>
      </c>
      <c r="E248" s="168">
        <v>10.199999999999999</v>
      </c>
      <c r="F248" s="181">
        <v>10.125</v>
      </c>
      <c r="G248" s="166" t="s">
        <v>392</v>
      </c>
      <c r="H248" s="166" t="s">
        <v>392</v>
      </c>
      <c r="I248" s="166" t="s">
        <v>392</v>
      </c>
      <c r="J248" s="170">
        <v>5.75</v>
      </c>
      <c r="K248" s="169">
        <v>5.75</v>
      </c>
      <c r="L248" s="169" t="s">
        <v>392</v>
      </c>
      <c r="M248" s="166" t="s">
        <v>392</v>
      </c>
      <c r="N248" s="166" t="s">
        <v>392</v>
      </c>
      <c r="O248" s="179">
        <v>0.24</v>
      </c>
      <c r="P248" s="169">
        <v>0.25</v>
      </c>
      <c r="Q248" s="171">
        <v>0.125</v>
      </c>
      <c r="R248" s="179">
        <v>0.36</v>
      </c>
      <c r="S248" s="172">
        <v>0.375</v>
      </c>
      <c r="T248" s="166" t="s">
        <v>392</v>
      </c>
      <c r="U248" s="166" t="s">
        <v>392</v>
      </c>
      <c r="V248" s="166" t="s">
        <v>392</v>
      </c>
      <c r="W248" s="184">
        <v>0.66</v>
      </c>
      <c r="X248" s="174">
        <v>0.9375</v>
      </c>
      <c r="Y248" s="175">
        <v>0.625</v>
      </c>
      <c r="Z248" s="166" t="s">
        <v>392</v>
      </c>
      <c r="AA248" s="166" t="s">
        <v>392</v>
      </c>
      <c r="AB248" s="166" t="s">
        <v>392</v>
      </c>
      <c r="AC248" s="166" t="s">
        <v>392</v>
      </c>
      <c r="AD248" s="166" t="s">
        <v>392</v>
      </c>
      <c r="AE248" s="176">
        <v>7.99</v>
      </c>
      <c r="AF248" s="166" t="s">
        <v>392</v>
      </c>
      <c r="AG248" s="166" t="s">
        <v>392</v>
      </c>
      <c r="AH248" s="168">
        <v>36.9</v>
      </c>
      <c r="AI248" s="166" t="s">
        <v>392</v>
      </c>
      <c r="AJ248" s="166" t="s">
        <v>392</v>
      </c>
      <c r="AK248" s="166">
        <v>118</v>
      </c>
      <c r="AL248" s="168">
        <v>26</v>
      </c>
      <c r="AM248" s="168">
        <v>23.2</v>
      </c>
      <c r="AN248" s="170">
        <v>4.2699999999999996</v>
      </c>
      <c r="AO248" s="168">
        <v>11.4</v>
      </c>
      <c r="AP248" s="170">
        <v>6.1</v>
      </c>
      <c r="AQ248" s="170">
        <v>3.97</v>
      </c>
      <c r="AR248" s="170">
        <v>1.33</v>
      </c>
      <c r="AS248" s="166" t="s">
        <v>392</v>
      </c>
      <c r="AT248" s="166" t="s">
        <v>392</v>
      </c>
      <c r="AU248" s="166" t="s">
        <v>392</v>
      </c>
      <c r="AV248" s="179">
        <v>0.23899999999999999</v>
      </c>
      <c r="AW248" s="166">
        <v>275</v>
      </c>
      <c r="AX248" s="166" t="s">
        <v>392</v>
      </c>
      <c r="AY248" s="168">
        <v>14.1</v>
      </c>
      <c r="AZ248" s="170">
        <v>7.32</v>
      </c>
      <c r="BA248" s="177" t="s">
        <v>392</v>
      </c>
      <c r="BB248" s="166" t="s">
        <v>392</v>
      </c>
      <c r="BC248" s="170">
        <v>4.88</v>
      </c>
      <c r="BD248" s="168">
        <v>12.9</v>
      </c>
      <c r="BE248" s="166" t="s">
        <v>392</v>
      </c>
      <c r="BF248" s="166" t="s">
        <v>392</v>
      </c>
      <c r="BG248" s="166" t="s">
        <v>392</v>
      </c>
      <c r="BH248" s="166" t="s">
        <v>392</v>
      </c>
      <c r="BI248" s="166" t="s">
        <v>392</v>
      </c>
      <c r="BJ248" s="166" t="s">
        <v>392</v>
      </c>
      <c r="BK248" s="166" t="s">
        <v>392</v>
      </c>
      <c r="BL248" s="166" t="s">
        <v>392</v>
      </c>
      <c r="BM248" s="166" t="s">
        <v>392</v>
      </c>
      <c r="BN248" s="166" t="s">
        <v>392</v>
      </c>
      <c r="BO248" s="166" t="s">
        <v>392</v>
      </c>
      <c r="BP248" s="166" t="s">
        <v>392</v>
      </c>
      <c r="BQ248" s="166" t="s">
        <v>392</v>
      </c>
      <c r="BR248" s="166" t="s">
        <v>392</v>
      </c>
      <c r="BS248" s="166" t="s">
        <v>392</v>
      </c>
      <c r="BT248" s="166" t="s">
        <v>392</v>
      </c>
      <c r="BU248" s="166" t="s">
        <v>392</v>
      </c>
      <c r="BV248" s="166">
        <v>1.55</v>
      </c>
      <c r="BW248" s="166">
        <v>9.84</v>
      </c>
      <c r="BX248" s="177">
        <v>36.6</v>
      </c>
      <c r="BY248" s="177">
        <v>42.4</v>
      </c>
      <c r="BZ248" s="166" t="s">
        <v>870</v>
      </c>
      <c r="CA248" s="166" t="s">
        <v>870</v>
      </c>
      <c r="CB248" s="168">
        <v>32.700000000000003</v>
      </c>
      <c r="CC248" s="177">
        <v>4190</v>
      </c>
      <c r="CD248" s="166">
        <v>259</v>
      </c>
      <c r="CE248" s="177">
        <v>257</v>
      </c>
      <c r="CF248" s="166" t="s">
        <v>392</v>
      </c>
      <c r="CG248" s="166" t="s">
        <v>392</v>
      </c>
      <c r="CH248" s="166" t="s">
        <v>392</v>
      </c>
      <c r="CI248" s="166">
        <v>146</v>
      </c>
      <c r="CJ248" s="177">
        <v>146</v>
      </c>
      <c r="CK248" s="169" t="s">
        <v>392</v>
      </c>
      <c r="CL248" s="166" t="s">
        <v>392</v>
      </c>
      <c r="CM248" s="166" t="s">
        <v>392</v>
      </c>
      <c r="CN248" s="170">
        <v>6.1</v>
      </c>
      <c r="CO248" s="177">
        <v>6.35</v>
      </c>
      <c r="CP248" s="177">
        <v>3.18</v>
      </c>
      <c r="CQ248" s="170">
        <v>9.14</v>
      </c>
      <c r="CR248" s="170">
        <v>9.52</v>
      </c>
      <c r="CS248" s="166" t="s">
        <v>392</v>
      </c>
      <c r="CT248" s="166" t="s">
        <v>392</v>
      </c>
      <c r="CU248" s="166" t="s">
        <v>392</v>
      </c>
      <c r="CV248" s="168">
        <v>16.8</v>
      </c>
      <c r="CW248" s="168">
        <v>23.8</v>
      </c>
      <c r="CX248" s="178">
        <v>15.9</v>
      </c>
      <c r="CY248" s="166" t="s">
        <v>392</v>
      </c>
      <c r="CZ248" s="166" t="s">
        <v>392</v>
      </c>
      <c r="DA248" s="166" t="s">
        <v>392</v>
      </c>
      <c r="DB248" s="166" t="s">
        <v>392</v>
      </c>
      <c r="DC248" s="166" t="s">
        <v>392</v>
      </c>
      <c r="DD248" s="176">
        <v>7.99</v>
      </c>
      <c r="DE248" s="177" t="s">
        <v>392</v>
      </c>
      <c r="DF248" s="166" t="s">
        <v>392</v>
      </c>
      <c r="DG248" s="168">
        <v>36.9</v>
      </c>
      <c r="DH248" s="166" t="s">
        <v>392</v>
      </c>
      <c r="DI248" s="177" t="s">
        <v>392</v>
      </c>
      <c r="DJ248" s="168">
        <v>49.1</v>
      </c>
      <c r="DK248" s="166">
        <v>426</v>
      </c>
      <c r="DL248" s="166">
        <v>380</v>
      </c>
      <c r="DM248" s="166">
        <v>108</v>
      </c>
      <c r="DN248" s="170">
        <v>4.75</v>
      </c>
      <c r="DO248" s="166">
        <v>100</v>
      </c>
      <c r="DP248" s="168">
        <v>65.099999999999994</v>
      </c>
      <c r="DQ248" s="168">
        <v>33.799999999999997</v>
      </c>
      <c r="DR248" s="166" t="s">
        <v>392</v>
      </c>
      <c r="DS248" s="166" t="s">
        <v>392</v>
      </c>
      <c r="DT248" s="177" t="s">
        <v>392</v>
      </c>
      <c r="DU248" s="166">
        <v>99.5</v>
      </c>
      <c r="DV248" s="168">
        <v>73.8</v>
      </c>
      <c r="DW248" s="166" t="s">
        <v>392</v>
      </c>
      <c r="DX248" s="166">
        <v>9100</v>
      </c>
      <c r="DY248" s="20">
        <v>3.05</v>
      </c>
      <c r="DZ248" s="177" t="s">
        <v>392</v>
      </c>
      <c r="EA248" s="180" t="s">
        <v>392</v>
      </c>
      <c r="EB248" s="168">
        <v>80</v>
      </c>
      <c r="EC248" s="166">
        <v>211</v>
      </c>
      <c r="ED248" s="166" t="s">
        <v>392</v>
      </c>
      <c r="EE248" s="166" t="s">
        <v>392</v>
      </c>
      <c r="EF248" s="166" t="s">
        <v>392</v>
      </c>
      <c r="EG248" s="166" t="s">
        <v>392</v>
      </c>
      <c r="EH248" s="20" t="s">
        <v>392</v>
      </c>
      <c r="EI248" s="166" t="s">
        <v>392</v>
      </c>
      <c r="EJ248" s="166" t="s">
        <v>392</v>
      </c>
      <c r="EK248" s="166" t="s">
        <v>392</v>
      </c>
      <c r="EL248" s="166" t="s">
        <v>392</v>
      </c>
      <c r="EM248" s="166" t="s">
        <v>392</v>
      </c>
      <c r="EN248" s="166" t="s">
        <v>392</v>
      </c>
      <c r="EO248" s="177" t="s">
        <v>392</v>
      </c>
      <c r="EP248" s="177" t="s">
        <v>392</v>
      </c>
      <c r="EQ248" s="177" t="s">
        <v>392</v>
      </c>
      <c r="ER248" s="177" t="s">
        <v>392</v>
      </c>
      <c r="ES248" s="177" t="s">
        <v>392</v>
      </c>
      <c r="ET248" s="177" t="s">
        <v>392</v>
      </c>
      <c r="EU248" s="177">
        <v>39.4</v>
      </c>
      <c r="EV248" s="177">
        <v>250</v>
      </c>
      <c r="EW248" s="177">
        <v>930</v>
      </c>
      <c r="EX248" s="177">
        <v>1080</v>
      </c>
    </row>
    <row r="249" spans="1:154" x14ac:dyDescent="0.2">
      <c r="A249" s="166" t="s">
        <v>871</v>
      </c>
      <c r="B249" s="167" t="s">
        <v>204</v>
      </c>
      <c r="C249" s="168">
        <v>19</v>
      </c>
      <c r="D249" s="170">
        <v>5.62</v>
      </c>
      <c r="E249" s="168">
        <v>10.199999999999999</v>
      </c>
      <c r="F249" s="181">
        <v>10.25</v>
      </c>
      <c r="G249" s="166" t="s">
        <v>392</v>
      </c>
      <c r="H249" s="166" t="s">
        <v>392</v>
      </c>
      <c r="I249" s="166" t="s">
        <v>392</v>
      </c>
      <c r="J249" s="170">
        <v>4.0199999999999996</v>
      </c>
      <c r="K249" s="169">
        <v>4</v>
      </c>
      <c r="L249" s="169" t="s">
        <v>392</v>
      </c>
      <c r="M249" s="166" t="s">
        <v>392</v>
      </c>
      <c r="N249" s="166" t="s">
        <v>392</v>
      </c>
      <c r="O249" s="179">
        <v>0.25</v>
      </c>
      <c r="P249" s="169">
        <v>0.25</v>
      </c>
      <c r="Q249" s="171">
        <v>0.125</v>
      </c>
      <c r="R249" s="179">
        <v>0.39500000000000002</v>
      </c>
      <c r="S249" s="172">
        <v>0.375</v>
      </c>
      <c r="T249" s="166" t="s">
        <v>392</v>
      </c>
      <c r="U249" s="166" t="s">
        <v>392</v>
      </c>
      <c r="V249" s="166" t="s">
        <v>392</v>
      </c>
      <c r="W249" s="184">
        <v>0.69499999999999995</v>
      </c>
      <c r="X249" s="174">
        <v>0.9375</v>
      </c>
      <c r="Y249" s="175">
        <v>0.625</v>
      </c>
      <c r="Z249" s="166" t="s">
        <v>392</v>
      </c>
      <c r="AA249" s="166" t="s">
        <v>392</v>
      </c>
      <c r="AB249" s="166" t="s">
        <v>392</v>
      </c>
      <c r="AC249" s="166" t="s">
        <v>392</v>
      </c>
      <c r="AD249" s="166" t="s">
        <v>392</v>
      </c>
      <c r="AE249" s="176">
        <v>5.09</v>
      </c>
      <c r="AF249" s="166" t="s">
        <v>392</v>
      </c>
      <c r="AG249" s="166" t="s">
        <v>392</v>
      </c>
      <c r="AH249" s="168">
        <v>35.4</v>
      </c>
      <c r="AI249" s="166" t="s">
        <v>392</v>
      </c>
      <c r="AJ249" s="166" t="s">
        <v>392</v>
      </c>
      <c r="AK249" s="168">
        <v>96.3</v>
      </c>
      <c r="AL249" s="168">
        <v>21.6</v>
      </c>
      <c r="AM249" s="168">
        <v>18.8</v>
      </c>
      <c r="AN249" s="170">
        <v>4.1399999999999997</v>
      </c>
      <c r="AO249" s="170">
        <v>4.29</v>
      </c>
      <c r="AP249" s="170">
        <v>3.35</v>
      </c>
      <c r="AQ249" s="170">
        <v>2.14</v>
      </c>
      <c r="AR249" s="179">
        <v>0.874</v>
      </c>
      <c r="AS249" s="166" t="s">
        <v>392</v>
      </c>
      <c r="AT249" s="166" t="s">
        <v>392</v>
      </c>
      <c r="AU249" s="166" t="s">
        <v>392</v>
      </c>
      <c r="AV249" s="179">
        <v>0.23300000000000001</v>
      </c>
      <c r="AW249" s="166">
        <v>104</v>
      </c>
      <c r="AX249" s="166" t="s">
        <v>392</v>
      </c>
      <c r="AY249" s="170">
        <v>9.85</v>
      </c>
      <c r="AZ249" s="170">
        <v>3.91</v>
      </c>
      <c r="BA249" s="177" t="s">
        <v>392</v>
      </c>
      <c r="BB249" s="166" t="s">
        <v>392</v>
      </c>
      <c r="BC249" s="170">
        <v>3.65</v>
      </c>
      <c r="BD249" s="168">
        <v>10.6</v>
      </c>
      <c r="BE249" s="166" t="s">
        <v>392</v>
      </c>
      <c r="BF249" s="166" t="s">
        <v>392</v>
      </c>
      <c r="BG249" s="166" t="s">
        <v>392</v>
      </c>
      <c r="BH249" s="166" t="s">
        <v>392</v>
      </c>
      <c r="BI249" s="166" t="s">
        <v>392</v>
      </c>
      <c r="BJ249" s="166" t="s">
        <v>392</v>
      </c>
      <c r="BK249" s="166" t="s">
        <v>392</v>
      </c>
      <c r="BL249" s="166" t="s">
        <v>392</v>
      </c>
      <c r="BM249" s="166" t="s">
        <v>392</v>
      </c>
      <c r="BN249" s="166" t="s">
        <v>392</v>
      </c>
      <c r="BO249" s="166" t="s">
        <v>392</v>
      </c>
      <c r="BP249" s="166" t="s">
        <v>392</v>
      </c>
      <c r="BQ249" s="166" t="s">
        <v>392</v>
      </c>
      <c r="BR249" s="166" t="s">
        <v>392</v>
      </c>
      <c r="BS249" s="166" t="s">
        <v>392</v>
      </c>
      <c r="BT249" s="166" t="s">
        <v>392</v>
      </c>
      <c r="BU249" s="166" t="s">
        <v>392</v>
      </c>
      <c r="BV249" s="166">
        <v>1.06</v>
      </c>
      <c r="BW249" s="166">
        <v>9.81</v>
      </c>
      <c r="BX249" s="177">
        <v>31.5</v>
      </c>
      <c r="BY249" s="177">
        <v>35.5</v>
      </c>
      <c r="BZ249" s="166" t="s">
        <v>872</v>
      </c>
      <c r="CA249" s="166" t="s">
        <v>872</v>
      </c>
      <c r="CB249" s="168">
        <v>28.4</v>
      </c>
      <c r="CC249" s="177">
        <v>3630</v>
      </c>
      <c r="CD249" s="166">
        <v>259</v>
      </c>
      <c r="CE249" s="177">
        <v>260</v>
      </c>
      <c r="CF249" s="166" t="s">
        <v>392</v>
      </c>
      <c r="CG249" s="166" t="s">
        <v>392</v>
      </c>
      <c r="CH249" s="166" t="s">
        <v>392</v>
      </c>
      <c r="CI249" s="166">
        <v>102</v>
      </c>
      <c r="CJ249" s="177">
        <v>102</v>
      </c>
      <c r="CK249" s="169" t="s">
        <v>392</v>
      </c>
      <c r="CL249" s="166" t="s">
        <v>392</v>
      </c>
      <c r="CM249" s="166" t="s">
        <v>392</v>
      </c>
      <c r="CN249" s="170">
        <v>6.35</v>
      </c>
      <c r="CO249" s="177">
        <v>6.35</v>
      </c>
      <c r="CP249" s="177">
        <v>3.18</v>
      </c>
      <c r="CQ249" s="168">
        <v>10</v>
      </c>
      <c r="CR249" s="168">
        <v>9.52</v>
      </c>
      <c r="CS249" s="166" t="s">
        <v>392</v>
      </c>
      <c r="CT249" s="166" t="s">
        <v>392</v>
      </c>
      <c r="CU249" s="166" t="s">
        <v>392</v>
      </c>
      <c r="CV249" s="168">
        <v>17.7</v>
      </c>
      <c r="CW249" s="168">
        <v>23.8</v>
      </c>
      <c r="CX249" s="178">
        <v>15.9</v>
      </c>
      <c r="CY249" s="166" t="s">
        <v>392</v>
      </c>
      <c r="CZ249" s="166" t="s">
        <v>392</v>
      </c>
      <c r="DA249" s="166" t="s">
        <v>392</v>
      </c>
      <c r="DB249" s="166" t="s">
        <v>392</v>
      </c>
      <c r="DC249" s="166" t="s">
        <v>392</v>
      </c>
      <c r="DD249" s="176">
        <v>5.09</v>
      </c>
      <c r="DE249" s="177" t="s">
        <v>392</v>
      </c>
      <c r="DF249" s="166" t="s">
        <v>392</v>
      </c>
      <c r="DG249" s="168">
        <v>35.4</v>
      </c>
      <c r="DH249" s="166" t="s">
        <v>392</v>
      </c>
      <c r="DI249" s="177" t="s">
        <v>392</v>
      </c>
      <c r="DJ249" s="168">
        <v>40.1</v>
      </c>
      <c r="DK249" s="166">
        <v>354</v>
      </c>
      <c r="DL249" s="166">
        <v>308</v>
      </c>
      <c r="DM249" s="166">
        <v>105</v>
      </c>
      <c r="DN249" s="170">
        <v>1.79</v>
      </c>
      <c r="DO249" s="168">
        <v>54.9</v>
      </c>
      <c r="DP249" s="168">
        <v>35.1</v>
      </c>
      <c r="DQ249" s="168">
        <v>22.2</v>
      </c>
      <c r="DR249" s="166" t="s">
        <v>392</v>
      </c>
      <c r="DS249" s="166" t="s">
        <v>392</v>
      </c>
      <c r="DT249" s="177" t="s">
        <v>392</v>
      </c>
      <c r="DU249" s="168">
        <v>97</v>
      </c>
      <c r="DV249" s="168">
        <v>27.9</v>
      </c>
      <c r="DW249" s="166" t="s">
        <v>392</v>
      </c>
      <c r="DX249" s="166">
        <v>6350</v>
      </c>
      <c r="DY249" s="20">
        <v>1.63</v>
      </c>
      <c r="DZ249" s="177" t="s">
        <v>392</v>
      </c>
      <c r="EA249" s="180" t="s">
        <v>392</v>
      </c>
      <c r="EB249" s="168">
        <v>59.8</v>
      </c>
      <c r="EC249" s="166">
        <v>174</v>
      </c>
      <c r="ED249" s="166" t="s">
        <v>392</v>
      </c>
      <c r="EE249" s="166" t="s">
        <v>392</v>
      </c>
      <c r="EF249" s="166" t="s">
        <v>392</v>
      </c>
      <c r="EG249" s="166" t="s">
        <v>392</v>
      </c>
      <c r="EH249" s="20" t="s">
        <v>392</v>
      </c>
      <c r="EI249" s="166" t="s">
        <v>392</v>
      </c>
      <c r="EJ249" s="166" t="s">
        <v>392</v>
      </c>
      <c r="EK249" s="166" t="s">
        <v>392</v>
      </c>
      <c r="EL249" s="166" t="s">
        <v>392</v>
      </c>
      <c r="EM249" s="166" t="s">
        <v>392</v>
      </c>
      <c r="EN249" s="166" t="s">
        <v>392</v>
      </c>
      <c r="EO249" s="177" t="s">
        <v>392</v>
      </c>
      <c r="EP249" s="177" t="s">
        <v>392</v>
      </c>
      <c r="EQ249" s="177" t="s">
        <v>392</v>
      </c>
      <c r="ER249" s="177" t="s">
        <v>392</v>
      </c>
      <c r="ES249" s="177" t="s">
        <v>392</v>
      </c>
      <c r="ET249" s="177" t="s">
        <v>392</v>
      </c>
      <c r="EU249" s="177">
        <v>26.9</v>
      </c>
      <c r="EV249" s="177">
        <v>249</v>
      </c>
      <c r="EW249" s="177">
        <v>800</v>
      </c>
      <c r="EX249" s="177">
        <v>902</v>
      </c>
    </row>
    <row r="250" spans="1:154" x14ac:dyDescent="0.2">
      <c r="A250" s="166" t="s">
        <v>873</v>
      </c>
      <c r="B250" s="167" t="s">
        <v>204</v>
      </c>
      <c r="C250" s="168">
        <v>17</v>
      </c>
      <c r="D250" s="170">
        <v>4.99</v>
      </c>
      <c r="E250" s="168">
        <v>10.1</v>
      </c>
      <c r="F250" s="181">
        <v>10.125</v>
      </c>
      <c r="G250" s="166" t="s">
        <v>392</v>
      </c>
      <c r="H250" s="166" t="s">
        <v>392</v>
      </c>
      <c r="I250" s="166" t="s">
        <v>392</v>
      </c>
      <c r="J250" s="170">
        <v>4.01</v>
      </c>
      <c r="K250" s="169">
        <v>4</v>
      </c>
      <c r="L250" s="169" t="s">
        <v>392</v>
      </c>
      <c r="M250" s="166" t="s">
        <v>392</v>
      </c>
      <c r="N250" s="166" t="s">
        <v>392</v>
      </c>
      <c r="O250" s="179">
        <v>0.24</v>
      </c>
      <c r="P250" s="169">
        <v>0.25</v>
      </c>
      <c r="Q250" s="171">
        <v>0.125</v>
      </c>
      <c r="R250" s="179">
        <v>0.33</v>
      </c>
      <c r="S250" s="172">
        <v>0.3125</v>
      </c>
      <c r="T250" s="166" t="s">
        <v>392</v>
      </c>
      <c r="U250" s="166" t="s">
        <v>392</v>
      </c>
      <c r="V250" s="166" t="s">
        <v>392</v>
      </c>
      <c r="W250" s="184">
        <v>0.63</v>
      </c>
      <c r="X250" s="174">
        <v>0.875</v>
      </c>
      <c r="Y250" s="175">
        <v>0.5625</v>
      </c>
      <c r="Z250" s="166" t="s">
        <v>392</v>
      </c>
      <c r="AA250" s="166" t="s">
        <v>392</v>
      </c>
      <c r="AB250" s="166" t="s">
        <v>392</v>
      </c>
      <c r="AC250" s="166" t="s">
        <v>392</v>
      </c>
      <c r="AD250" s="166" t="s">
        <v>392</v>
      </c>
      <c r="AE250" s="176">
        <v>6.08</v>
      </c>
      <c r="AF250" s="166" t="s">
        <v>392</v>
      </c>
      <c r="AG250" s="166" t="s">
        <v>392</v>
      </c>
      <c r="AH250" s="168">
        <v>36.9</v>
      </c>
      <c r="AI250" s="166" t="s">
        <v>392</v>
      </c>
      <c r="AJ250" s="166" t="s">
        <v>392</v>
      </c>
      <c r="AK250" s="168">
        <v>81.900000000000006</v>
      </c>
      <c r="AL250" s="168">
        <v>18.7</v>
      </c>
      <c r="AM250" s="168">
        <v>16.2</v>
      </c>
      <c r="AN250" s="170">
        <v>4.05</v>
      </c>
      <c r="AO250" s="170">
        <v>3.56</v>
      </c>
      <c r="AP250" s="170">
        <v>2.8</v>
      </c>
      <c r="AQ250" s="170">
        <v>1.78</v>
      </c>
      <c r="AR250" s="179">
        <v>0.84499999999999997</v>
      </c>
      <c r="AS250" s="166" t="s">
        <v>392</v>
      </c>
      <c r="AT250" s="166" t="s">
        <v>392</v>
      </c>
      <c r="AU250" s="166" t="s">
        <v>392</v>
      </c>
      <c r="AV250" s="179">
        <v>0.156</v>
      </c>
      <c r="AW250" s="168">
        <v>85.1</v>
      </c>
      <c r="AX250" s="166" t="s">
        <v>392</v>
      </c>
      <c r="AY250" s="170">
        <v>9.7899999999999991</v>
      </c>
      <c r="AZ250" s="170">
        <v>3.24</v>
      </c>
      <c r="BA250" s="177" t="s">
        <v>392</v>
      </c>
      <c r="BB250" s="166" t="s">
        <v>392</v>
      </c>
      <c r="BC250" s="170">
        <v>3.04</v>
      </c>
      <c r="BD250" s="170">
        <v>9.14</v>
      </c>
      <c r="BE250" s="166" t="s">
        <v>392</v>
      </c>
      <c r="BF250" s="166" t="s">
        <v>392</v>
      </c>
      <c r="BG250" s="166" t="s">
        <v>392</v>
      </c>
      <c r="BH250" s="166" t="s">
        <v>392</v>
      </c>
      <c r="BI250" s="166" t="s">
        <v>392</v>
      </c>
      <c r="BJ250" s="166" t="s">
        <v>392</v>
      </c>
      <c r="BK250" s="166" t="s">
        <v>392</v>
      </c>
      <c r="BL250" s="166" t="s">
        <v>392</v>
      </c>
      <c r="BM250" s="166" t="s">
        <v>392</v>
      </c>
      <c r="BN250" s="166" t="s">
        <v>392</v>
      </c>
      <c r="BO250" s="166" t="s">
        <v>392</v>
      </c>
      <c r="BP250" s="166" t="s">
        <v>392</v>
      </c>
      <c r="BQ250" s="166" t="s">
        <v>392</v>
      </c>
      <c r="BR250" s="166" t="s">
        <v>392</v>
      </c>
      <c r="BS250" s="166" t="s">
        <v>392</v>
      </c>
      <c r="BT250" s="166" t="s">
        <v>392</v>
      </c>
      <c r="BU250" s="166" t="s">
        <v>392</v>
      </c>
      <c r="BV250" s="166">
        <v>1.04</v>
      </c>
      <c r="BW250" s="166">
        <v>9.77</v>
      </c>
      <c r="BX250" s="177">
        <v>31.2</v>
      </c>
      <c r="BY250" s="177">
        <v>35.200000000000003</v>
      </c>
      <c r="BZ250" s="166" t="s">
        <v>874</v>
      </c>
      <c r="CA250" s="166" t="s">
        <v>874</v>
      </c>
      <c r="CB250" s="168">
        <v>25.3</v>
      </c>
      <c r="CC250" s="177">
        <v>3220</v>
      </c>
      <c r="CD250" s="166">
        <v>257</v>
      </c>
      <c r="CE250" s="177">
        <v>257</v>
      </c>
      <c r="CF250" s="166" t="s">
        <v>392</v>
      </c>
      <c r="CG250" s="166" t="s">
        <v>392</v>
      </c>
      <c r="CH250" s="166" t="s">
        <v>392</v>
      </c>
      <c r="CI250" s="166">
        <v>102</v>
      </c>
      <c r="CJ250" s="177">
        <v>102</v>
      </c>
      <c r="CK250" s="169" t="s">
        <v>392</v>
      </c>
      <c r="CL250" s="166" t="s">
        <v>392</v>
      </c>
      <c r="CM250" s="166" t="s">
        <v>392</v>
      </c>
      <c r="CN250" s="170">
        <v>6.1</v>
      </c>
      <c r="CO250" s="177">
        <v>6.35</v>
      </c>
      <c r="CP250" s="177">
        <v>3.18</v>
      </c>
      <c r="CQ250" s="170">
        <v>8.3800000000000008</v>
      </c>
      <c r="CR250" s="170">
        <v>7.94</v>
      </c>
      <c r="CS250" s="166" t="s">
        <v>392</v>
      </c>
      <c r="CT250" s="166" t="s">
        <v>392</v>
      </c>
      <c r="CU250" s="166" t="s">
        <v>392</v>
      </c>
      <c r="CV250" s="168">
        <v>16</v>
      </c>
      <c r="CW250" s="168">
        <v>22.2</v>
      </c>
      <c r="CX250" s="178">
        <v>14.3</v>
      </c>
      <c r="CY250" s="166" t="s">
        <v>392</v>
      </c>
      <c r="CZ250" s="166" t="s">
        <v>392</v>
      </c>
      <c r="DA250" s="166" t="s">
        <v>392</v>
      </c>
      <c r="DB250" s="166" t="s">
        <v>392</v>
      </c>
      <c r="DC250" s="166" t="s">
        <v>392</v>
      </c>
      <c r="DD250" s="176">
        <v>6.08</v>
      </c>
      <c r="DE250" s="177" t="s">
        <v>392</v>
      </c>
      <c r="DF250" s="166" t="s">
        <v>392</v>
      </c>
      <c r="DG250" s="168">
        <v>36.9</v>
      </c>
      <c r="DH250" s="166" t="s">
        <v>392</v>
      </c>
      <c r="DI250" s="177" t="s">
        <v>392</v>
      </c>
      <c r="DJ250" s="168">
        <v>34.1</v>
      </c>
      <c r="DK250" s="166">
        <v>306</v>
      </c>
      <c r="DL250" s="166">
        <v>265</v>
      </c>
      <c r="DM250" s="166">
        <v>103</v>
      </c>
      <c r="DN250" s="170">
        <v>1.48</v>
      </c>
      <c r="DO250" s="168">
        <v>45.9</v>
      </c>
      <c r="DP250" s="168">
        <v>29.2</v>
      </c>
      <c r="DQ250" s="168">
        <v>21.5</v>
      </c>
      <c r="DR250" s="166" t="s">
        <v>392</v>
      </c>
      <c r="DS250" s="166" t="s">
        <v>392</v>
      </c>
      <c r="DT250" s="177" t="s">
        <v>392</v>
      </c>
      <c r="DU250" s="168">
        <v>64.900000000000006</v>
      </c>
      <c r="DV250" s="168">
        <v>22.9</v>
      </c>
      <c r="DW250" s="166" t="s">
        <v>392</v>
      </c>
      <c r="DX250" s="166">
        <v>6320</v>
      </c>
      <c r="DY250" s="20">
        <v>1.35</v>
      </c>
      <c r="DZ250" s="177" t="s">
        <v>392</v>
      </c>
      <c r="EA250" s="180" t="s">
        <v>392</v>
      </c>
      <c r="EB250" s="168">
        <v>49.8</v>
      </c>
      <c r="EC250" s="166">
        <v>150</v>
      </c>
      <c r="ED250" s="166" t="s">
        <v>392</v>
      </c>
      <c r="EE250" s="166" t="s">
        <v>392</v>
      </c>
      <c r="EF250" s="166" t="s">
        <v>392</v>
      </c>
      <c r="EG250" s="166" t="s">
        <v>392</v>
      </c>
      <c r="EH250" s="20" t="s">
        <v>392</v>
      </c>
      <c r="EI250" s="166" t="s">
        <v>392</v>
      </c>
      <c r="EJ250" s="166" t="s">
        <v>392</v>
      </c>
      <c r="EK250" s="166" t="s">
        <v>392</v>
      </c>
      <c r="EL250" s="166" t="s">
        <v>392</v>
      </c>
      <c r="EM250" s="166" t="s">
        <v>392</v>
      </c>
      <c r="EN250" s="166" t="s">
        <v>392</v>
      </c>
      <c r="EO250" s="177" t="s">
        <v>392</v>
      </c>
      <c r="EP250" s="177" t="s">
        <v>392</v>
      </c>
      <c r="EQ250" s="177" t="s">
        <v>392</v>
      </c>
      <c r="ER250" s="177" t="s">
        <v>392</v>
      </c>
      <c r="ES250" s="177" t="s">
        <v>392</v>
      </c>
      <c r="ET250" s="177" t="s">
        <v>392</v>
      </c>
      <c r="EU250" s="177">
        <v>26.4</v>
      </c>
      <c r="EV250" s="177">
        <v>248</v>
      </c>
      <c r="EW250" s="177">
        <v>792</v>
      </c>
      <c r="EX250" s="177">
        <v>894</v>
      </c>
    </row>
    <row r="251" spans="1:154" x14ac:dyDescent="0.2">
      <c r="A251" s="166" t="s">
        <v>875</v>
      </c>
      <c r="B251" s="167" t="s">
        <v>204</v>
      </c>
      <c r="C251" s="168">
        <v>15</v>
      </c>
      <c r="D251" s="170">
        <v>4.41</v>
      </c>
      <c r="E251" s="170">
        <v>9.99</v>
      </c>
      <c r="F251" s="181">
        <v>10</v>
      </c>
      <c r="G251" s="166" t="s">
        <v>392</v>
      </c>
      <c r="H251" s="166" t="s">
        <v>392</v>
      </c>
      <c r="I251" s="166" t="s">
        <v>392</v>
      </c>
      <c r="J251" s="170">
        <v>4</v>
      </c>
      <c r="K251" s="169">
        <v>4</v>
      </c>
      <c r="L251" s="169" t="s">
        <v>392</v>
      </c>
      <c r="M251" s="166" t="s">
        <v>392</v>
      </c>
      <c r="N251" s="166" t="s">
        <v>392</v>
      </c>
      <c r="O251" s="179">
        <v>0.23</v>
      </c>
      <c r="P251" s="169">
        <v>0.25</v>
      </c>
      <c r="Q251" s="171">
        <v>0.125</v>
      </c>
      <c r="R251" s="179">
        <v>0.27</v>
      </c>
      <c r="S251" s="172">
        <v>0.25</v>
      </c>
      <c r="T251" s="166" t="s">
        <v>392</v>
      </c>
      <c r="U251" s="166" t="s">
        <v>392</v>
      </c>
      <c r="V251" s="166" t="s">
        <v>392</v>
      </c>
      <c r="W251" s="184">
        <v>0.56999999999999995</v>
      </c>
      <c r="X251" s="174">
        <v>0.8125</v>
      </c>
      <c r="Y251" s="175">
        <v>0.5625</v>
      </c>
      <c r="Z251" s="166" t="s">
        <v>392</v>
      </c>
      <c r="AA251" s="166" t="s">
        <v>392</v>
      </c>
      <c r="AB251" s="166" t="s">
        <v>392</v>
      </c>
      <c r="AC251" s="166" t="s">
        <v>392</v>
      </c>
      <c r="AD251" s="166" t="s">
        <v>392</v>
      </c>
      <c r="AE251" s="176">
        <v>7.41</v>
      </c>
      <c r="AF251" s="166" t="s">
        <v>392</v>
      </c>
      <c r="AG251" s="166" t="s">
        <v>392</v>
      </c>
      <c r="AH251" s="168">
        <v>38.5</v>
      </c>
      <c r="AI251" s="166" t="s">
        <v>392</v>
      </c>
      <c r="AJ251" s="166" t="s">
        <v>392</v>
      </c>
      <c r="AK251" s="168">
        <v>68.900000000000006</v>
      </c>
      <c r="AL251" s="168">
        <v>16</v>
      </c>
      <c r="AM251" s="168">
        <v>13.8</v>
      </c>
      <c r="AN251" s="170">
        <v>3.95</v>
      </c>
      <c r="AO251" s="170">
        <v>2.89</v>
      </c>
      <c r="AP251" s="170">
        <v>2.2999999999999998</v>
      </c>
      <c r="AQ251" s="170">
        <v>1.45</v>
      </c>
      <c r="AR251" s="179">
        <v>0.81</v>
      </c>
      <c r="AS251" s="166" t="s">
        <v>392</v>
      </c>
      <c r="AT251" s="166" t="s">
        <v>392</v>
      </c>
      <c r="AU251" s="166" t="s">
        <v>392</v>
      </c>
      <c r="AV251" s="179">
        <v>0.104</v>
      </c>
      <c r="AW251" s="168">
        <v>68.3</v>
      </c>
      <c r="AX251" s="166" t="s">
        <v>392</v>
      </c>
      <c r="AY251" s="170">
        <v>9.73</v>
      </c>
      <c r="AZ251" s="170">
        <v>2.63</v>
      </c>
      <c r="BA251" s="177" t="s">
        <v>392</v>
      </c>
      <c r="BB251" s="166" t="s">
        <v>392</v>
      </c>
      <c r="BC251" s="170">
        <v>2.48</v>
      </c>
      <c r="BD251" s="170">
        <v>7.83</v>
      </c>
      <c r="BE251" s="166" t="s">
        <v>392</v>
      </c>
      <c r="BF251" s="166" t="s">
        <v>392</v>
      </c>
      <c r="BG251" s="166" t="s">
        <v>392</v>
      </c>
      <c r="BH251" s="166" t="s">
        <v>392</v>
      </c>
      <c r="BI251" s="166" t="s">
        <v>392</v>
      </c>
      <c r="BJ251" s="166" t="s">
        <v>392</v>
      </c>
      <c r="BK251" s="166" t="s">
        <v>392</v>
      </c>
      <c r="BL251" s="166" t="s">
        <v>392</v>
      </c>
      <c r="BM251" s="166" t="s">
        <v>392</v>
      </c>
      <c r="BN251" s="166" t="s">
        <v>392</v>
      </c>
      <c r="BO251" s="166" t="s">
        <v>392</v>
      </c>
      <c r="BP251" s="166" t="s">
        <v>392</v>
      </c>
      <c r="BQ251" s="166" t="s">
        <v>392</v>
      </c>
      <c r="BR251" s="166" t="s">
        <v>392</v>
      </c>
      <c r="BS251" s="166" t="s">
        <v>392</v>
      </c>
      <c r="BT251" s="166" t="s">
        <v>392</v>
      </c>
      <c r="BU251" s="166" t="s">
        <v>392</v>
      </c>
      <c r="BV251" s="166">
        <v>1.01</v>
      </c>
      <c r="BW251" s="166">
        <v>9.7200000000000006</v>
      </c>
      <c r="BX251" s="168">
        <v>31</v>
      </c>
      <c r="BY251" s="168">
        <v>35</v>
      </c>
      <c r="BZ251" s="166" t="s">
        <v>876</v>
      </c>
      <c r="CA251" s="166" t="s">
        <v>876</v>
      </c>
      <c r="CB251" s="166">
        <v>22.3</v>
      </c>
      <c r="CC251" s="177">
        <v>2850</v>
      </c>
      <c r="CD251" s="166">
        <v>254</v>
      </c>
      <c r="CE251" s="177">
        <v>254</v>
      </c>
      <c r="CF251" s="166" t="s">
        <v>392</v>
      </c>
      <c r="CG251" s="166" t="s">
        <v>392</v>
      </c>
      <c r="CH251" s="166" t="s">
        <v>392</v>
      </c>
      <c r="CI251" s="166">
        <v>102</v>
      </c>
      <c r="CJ251" s="177">
        <v>102</v>
      </c>
      <c r="CK251" s="169" t="s">
        <v>392</v>
      </c>
      <c r="CL251" s="166" t="s">
        <v>392</v>
      </c>
      <c r="CM251" s="166" t="s">
        <v>392</v>
      </c>
      <c r="CN251" s="170">
        <v>5.84</v>
      </c>
      <c r="CO251" s="177">
        <v>6.35</v>
      </c>
      <c r="CP251" s="177">
        <v>3.18</v>
      </c>
      <c r="CQ251" s="170">
        <v>6.86</v>
      </c>
      <c r="CR251" s="170">
        <v>6.35</v>
      </c>
      <c r="CS251" s="166" t="s">
        <v>392</v>
      </c>
      <c r="CT251" s="166" t="s">
        <v>392</v>
      </c>
      <c r="CU251" s="166" t="s">
        <v>392</v>
      </c>
      <c r="CV251" s="168">
        <v>14.5</v>
      </c>
      <c r="CW251" s="168">
        <v>20.6</v>
      </c>
      <c r="CX251" s="178">
        <v>14.3</v>
      </c>
      <c r="CY251" s="166" t="s">
        <v>392</v>
      </c>
      <c r="CZ251" s="166" t="s">
        <v>392</v>
      </c>
      <c r="DA251" s="166" t="s">
        <v>392</v>
      </c>
      <c r="DB251" s="166" t="s">
        <v>392</v>
      </c>
      <c r="DC251" s="166" t="s">
        <v>392</v>
      </c>
      <c r="DD251" s="176">
        <v>7.41</v>
      </c>
      <c r="DE251" s="177" t="s">
        <v>392</v>
      </c>
      <c r="DF251" s="166" t="s">
        <v>392</v>
      </c>
      <c r="DG251" s="168">
        <v>38.5</v>
      </c>
      <c r="DH251" s="166" t="s">
        <v>392</v>
      </c>
      <c r="DI251" s="177" t="s">
        <v>392</v>
      </c>
      <c r="DJ251" s="168">
        <v>28.7</v>
      </c>
      <c r="DK251" s="166">
        <v>262</v>
      </c>
      <c r="DL251" s="166">
        <v>226</v>
      </c>
      <c r="DM251" s="166">
        <v>100</v>
      </c>
      <c r="DN251" s="170">
        <v>1.2</v>
      </c>
      <c r="DO251" s="168">
        <v>37.700000000000003</v>
      </c>
      <c r="DP251" s="168">
        <v>23.8</v>
      </c>
      <c r="DQ251" s="168">
        <v>20.6</v>
      </c>
      <c r="DR251" s="166" t="s">
        <v>392</v>
      </c>
      <c r="DS251" s="166" t="s">
        <v>392</v>
      </c>
      <c r="DT251" s="177" t="s">
        <v>392</v>
      </c>
      <c r="DU251" s="168">
        <v>43.3</v>
      </c>
      <c r="DV251" s="168">
        <v>18.3</v>
      </c>
      <c r="DW251" s="166" t="s">
        <v>392</v>
      </c>
      <c r="DX251" s="166">
        <v>6280</v>
      </c>
      <c r="DY251" s="20">
        <v>1.0900000000000001</v>
      </c>
      <c r="DZ251" s="177" t="s">
        <v>392</v>
      </c>
      <c r="EA251" s="180" t="s">
        <v>392</v>
      </c>
      <c r="EB251" s="168">
        <v>40.6</v>
      </c>
      <c r="EC251" s="166">
        <v>128</v>
      </c>
      <c r="ED251" s="166" t="s">
        <v>392</v>
      </c>
      <c r="EE251" s="166" t="s">
        <v>392</v>
      </c>
      <c r="EF251" s="166" t="s">
        <v>392</v>
      </c>
      <c r="EG251" s="166" t="s">
        <v>392</v>
      </c>
      <c r="EH251" s="20" t="s">
        <v>392</v>
      </c>
      <c r="EI251" s="166" t="s">
        <v>392</v>
      </c>
      <c r="EJ251" s="166" t="s">
        <v>392</v>
      </c>
      <c r="EK251" s="166" t="s">
        <v>392</v>
      </c>
      <c r="EL251" s="166" t="s">
        <v>392</v>
      </c>
      <c r="EM251" s="166" t="s">
        <v>392</v>
      </c>
      <c r="EN251" s="166" t="s">
        <v>392</v>
      </c>
      <c r="EO251" s="177" t="s">
        <v>392</v>
      </c>
      <c r="EP251" s="177" t="s">
        <v>392</v>
      </c>
      <c r="EQ251" s="177" t="s">
        <v>392</v>
      </c>
      <c r="ER251" s="177" t="s">
        <v>392</v>
      </c>
      <c r="ES251" s="177" t="s">
        <v>392</v>
      </c>
      <c r="ET251" s="177" t="s">
        <v>392</v>
      </c>
      <c r="EU251" s="177">
        <v>25.7</v>
      </c>
      <c r="EV251" s="177">
        <v>247</v>
      </c>
      <c r="EW251" s="177">
        <v>787</v>
      </c>
      <c r="EX251" s="177">
        <v>889</v>
      </c>
    </row>
    <row r="252" spans="1:154" x14ac:dyDescent="0.2">
      <c r="A252" s="166" t="s">
        <v>877</v>
      </c>
      <c r="B252" s="167" t="s">
        <v>204</v>
      </c>
      <c r="C252" s="168">
        <v>12</v>
      </c>
      <c r="D252" s="170">
        <v>3.54</v>
      </c>
      <c r="E252" s="170">
        <v>9.8699999999999992</v>
      </c>
      <c r="F252" s="181">
        <v>9.875</v>
      </c>
      <c r="G252" s="166" t="s">
        <v>392</v>
      </c>
      <c r="H252" s="166" t="s">
        <v>392</v>
      </c>
      <c r="I252" s="166" t="s">
        <v>392</v>
      </c>
      <c r="J252" s="170">
        <v>3.96</v>
      </c>
      <c r="K252" s="169">
        <v>4</v>
      </c>
      <c r="L252" s="169" t="s">
        <v>392</v>
      </c>
      <c r="M252" s="166" t="s">
        <v>392</v>
      </c>
      <c r="N252" s="166" t="s">
        <v>392</v>
      </c>
      <c r="O252" s="179">
        <v>0.19</v>
      </c>
      <c r="P252" s="169">
        <v>0.1875</v>
      </c>
      <c r="Q252" s="171">
        <v>0.125</v>
      </c>
      <c r="R252" s="179">
        <v>0.21</v>
      </c>
      <c r="S252" s="172">
        <v>0.1875</v>
      </c>
      <c r="T252" s="166" t="s">
        <v>392</v>
      </c>
      <c r="U252" s="166" t="s">
        <v>392</v>
      </c>
      <c r="V252" s="166" t="s">
        <v>392</v>
      </c>
      <c r="W252" s="184">
        <v>0.51</v>
      </c>
      <c r="X252" s="174">
        <v>0.75</v>
      </c>
      <c r="Y252" s="175">
        <v>0.5625</v>
      </c>
      <c r="Z252" s="166" t="s">
        <v>392</v>
      </c>
      <c r="AA252" s="166" t="s">
        <v>392</v>
      </c>
      <c r="AB252" s="166" t="s">
        <v>392</v>
      </c>
      <c r="AC252" s="166" t="s">
        <v>392</v>
      </c>
      <c r="AD252" s="166" t="s">
        <v>392</v>
      </c>
      <c r="AE252" s="176">
        <v>9.43</v>
      </c>
      <c r="AF252" s="166" t="s">
        <v>392</v>
      </c>
      <c r="AG252" s="166" t="s">
        <v>392</v>
      </c>
      <c r="AH252" s="168">
        <v>46.6</v>
      </c>
      <c r="AI252" s="166" t="s">
        <v>392</v>
      </c>
      <c r="AJ252" s="166" t="s">
        <v>392</v>
      </c>
      <c r="AK252" s="168">
        <v>53.8</v>
      </c>
      <c r="AL252" s="168">
        <v>12.6</v>
      </c>
      <c r="AM252" s="168">
        <v>10.9</v>
      </c>
      <c r="AN252" s="170">
        <v>3.9</v>
      </c>
      <c r="AO252" s="170">
        <v>2.1800000000000002</v>
      </c>
      <c r="AP252" s="170">
        <v>1.74</v>
      </c>
      <c r="AQ252" s="170">
        <v>1.1000000000000001</v>
      </c>
      <c r="AR252" s="179">
        <v>0.78500000000000003</v>
      </c>
      <c r="AS252" s="166" t="s">
        <v>392</v>
      </c>
      <c r="AT252" s="166" t="s">
        <v>392</v>
      </c>
      <c r="AU252" s="166" t="s">
        <v>392</v>
      </c>
      <c r="AV252" s="185">
        <v>5.4699999999999999E-2</v>
      </c>
      <c r="AW252" s="168">
        <v>50.9</v>
      </c>
      <c r="AX252" s="166" t="s">
        <v>392</v>
      </c>
      <c r="AY252" s="170">
        <v>9.56</v>
      </c>
      <c r="AZ252" s="170">
        <v>1.99</v>
      </c>
      <c r="BA252" s="177" t="s">
        <v>392</v>
      </c>
      <c r="BB252" s="166" t="s">
        <v>392</v>
      </c>
      <c r="BC252" s="170">
        <v>1.91</v>
      </c>
      <c r="BD252" s="170">
        <v>6.14</v>
      </c>
      <c r="BE252" s="166" t="s">
        <v>392</v>
      </c>
      <c r="BF252" s="166" t="s">
        <v>392</v>
      </c>
      <c r="BG252" s="166" t="s">
        <v>392</v>
      </c>
      <c r="BH252" s="166" t="s">
        <v>392</v>
      </c>
      <c r="BI252" s="166" t="s">
        <v>392</v>
      </c>
      <c r="BJ252" s="166" t="s">
        <v>392</v>
      </c>
      <c r="BK252" s="166" t="s">
        <v>392</v>
      </c>
      <c r="BL252" s="166" t="s">
        <v>392</v>
      </c>
      <c r="BM252" s="166" t="s">
        <v>392</v>
      </c>
      <c r="BN252" s="166" t="s">
        <v>392</v>
      </c>
      <c r="BO252" s="166" t="s">
        <v>392</v>
      </c>
      <c r="BP252" s="166" t="s">
        <v>392</v>
      </c>
      <c r="BQ252" s="166" t="s">
        <v>392</v>
      </c>
      <c r="BR252" s="166" t="s">
        <v>392</v>
      </c>
      <c r="BS252" s="166" t="s">
        <v>392</v>
      </c>
      <c r="BT252" s="166" t="s">
        <v>392</v>
      </c>
      <c r="BU252" s="166" t="s">
        <v>392</v>
      </c>
      <c r="BV252" s="166">
        <v>0.98299999999999998</v>
      </c>
      <c r="BW252" s="166">
        <v>9.66</v>
      </c>
      <c r="BX252" s="177">
        <v>30.7</v>
      </c>
      <c r="BY252" s="177">
        <v>34.700000000000003</v>
      </c>
      <c r="BZ252" s="166" t="s">
        <v>878</v>
      </c>
      <c r="CA252" s="166" t="s">
        <v>878</v>
      </c>
      <c r="CB252" s="168">
        <v>17.899999999999999</v>
      </c>
      <c r="CC252" s="177">
        <v>2280</v>
      </c>
      <c r="CD252" s="166">
        <v>251</v>
      </c>
      <c r="CE252" s="177">
        <v>251</v>
      </c>
      <c r="CF252" s="166" t="s">
        <v>392</v>
      </c>
      <c r="CG252" s="166" t="s">
        <v>392</v>
      </c>
      <c r="CH252" s="166" t="s">
        <v>392</v>
      </c>
      <c r="CI252" s="166">
        <v>101</v>
      </c>
      <c r="CJ252" s="177">
        <v>102</v>
      </c>
      <c r="CK252" s="169" t="s">
        <v>392</v>
      </c>
      <c r="CL252" s="166" t="s">
        <v>392</v>
      </c>
      <c r="CM252" s="166" t="s">
        <v>392</v>
      </c>
      <c r="CN252" s="170">
        <v>4.83</v>
      </c>
      <c r="CO252" s="177">
        <v>4.76</v>
      </c>
      <c r="CP252" s="177">
        <v>3.18</v>
      </c>
      <c r="CQ252" s="170">
        <v>5.33</v>
      </c>
      <c r="CR252" s="170">
        <v>4.76</v>
      </c>
      <c r="CS252" s="166" t="s">
        <v>392</v>
      </c>
      <c r="CT252" s="166" t="s">
        <v>392</v>
      </c>
      <c r="CU252" s="166" t="s">
        <v>392</v>
      </c>
      <c r="CV252" s="168">
        <v>13</v>
      </c>
      <c r="CW252" s="168">
        <v>19.100000000000001</v>
      </c>
      <c r="CX252" s="178">
        <v>14.3</v>
      </c>
      <c r="CY252" s="166" t="s">
        <v>392</v>
      </c>
      <c r="CZ252" s="166" t="s">
        <v>392</v>
      </c>
      <c r="DA252" s="166" t="s">
        <v>392</v>
      </c>
      <c r="DB252" s="166" t="s">
        <v>392</v>
      </c>
      <c r="DC252" s="166" t="s">
        <v>392</v>
      </c>
      <c r="DD252" s="176">
        <v>9.43</v>
      </c>
      <c r="DE252" s="177" t="s">
        <v>392</v>
      </c>
      <c r="DF252" s="166" t="s">
        <v>392</v>
      </c>
      <c r="DG252" s="168">
        <v>46.6</v>
      </c>
      <c r="DH252" s="166" t="s">
        <v>392</v>
      </c>
      <c r="DI252" s="177" t="s">
        <v>392</v>
      </c>
      <c r="DJ252" s="168">
        <v>22.4</v>
      </c>
      <c r="DK252" s="166">
        <v>206</v>
      </c>
      <c r="DL252" s="166">
        <v>179</v>
      </c>
      <c r="DM252" s="168">
        <v>99.1</v>
      </c>
      <c r="DN252" s="179">
        <v>0.90700000000000003</v>
      </c>
      <c r="DO252" s="168">
        <v>28.5</v>
      </c>
      <c r="DP252" s="168">
        <v>18</v>
      </c>
      <c r="DQ252" s="168">
        <v>19.899999999999999</v>
      </c>
      <c r="DR252" s="166" t="s">
        <v>392</v>
      </c>
      <c r="DS252" s="166" t="s">
        <v>392</v>
      </c>
      <c r="DT252" s="177" t="s">
        <v>392</v>
      </c>
      <c r="DU252" s="168">
        <v>22.8</v>
      </c>
      <c r="DV252" s="168">
        <v>13.7</v>
      </c>
      <c r="DW252" s="166" t="s">
        <v>392</v>
      </c>
      <c r="DX252" s="166">
        <v>6170</v>
      </c>
      <c r="DY252" s="20">
        <v>0.82799999999999996</v>
      </c>
      <c r="DZ252" s="177" t="s">
        <v>392</v>
      </c>
      <c r="EA252" s="180" t="s">
        <v>392</v>
      </c>
      <c r="EB252" s="168">
        <v>31.3</v>
      </c>
      <c r="EC252" s="166">
        <v>101</v>
      </c>
      <c r="ED252" s="166" t="s">
        <v>392</v>
      </c>
      <c r="EE252" s="166" t="s">
        <v>392</v>
      </c>
      <c r="EF252" s="166" t="s">
        <v>392</v>
      </c>
      <c r="EG252" s="166" t="s">
        <v>392</v>
      </c>
      <c r="EH252" s="20" t="s">
        <v>392</v>
      </c>
      <c r="EI252" s="166" t="s">
        <v>392</v>
      </c>
      <c r="EJ252" s="166" t="s">
        <v>392</v>
      </c>
      <c r="EK252" s="166" t="s">
        <v>392</v>
      </c>
      <c r="EL252" s="166" t="s">
        <v>392</v>
      </c>
      <c r="EM252" s="166" t="s">
        <v>392</v>
      </c>
      <c r="EN252" s="166" t="s">
        <v>392</v>
      </c>
      <c r="EO252" s="177" t="s">
        <v>392</v>
      </c>
      <c r="EP252" s="177" t="s">
        <v>392</v>
      </c>
      <c r="EQ252" s="177" t="s">
        <v>392</v>
      </c>
      <c r="ER252" s="177" t="s">
        <v>392</v>
      </c>
      <c r="ES252" s="177" t="s">
        <v>392</v>
      </c>
      <c r="ET252" s="177" t="s">
        <v>392</v>
      </c>
      <c r="EU252" s="168">
        <v>25</v>
      </c>
      <c r="EV252" s="177">
        <v>245</v>
      </c>
      <c r="EW252" s="177">
        <v>780</v>
      </c>
      <c r="EX252" s="177">
        <v>881</v>
      </c>
    </row>
    <row r="253" spans="1:154" x14ac:dyDescent="0.2">
      <c r="A253" s="166" t="s">
        <v>879</v>
      </c>
      <c r="B253" s="167" t="s">
        <v>204</v>
      </c>
      <c r="C253" s="168">
        <v>67</v>
      </c>
      <c r="D253" s="168">
        <v>19.7</v>
      </c>
      <c r="E253" s="170">
        <v>9</v>
      </c>
      <c r="F253" s="181">
        <v>9</v>
      </c>
      <c r="G253" s="166" t="s">
        <v>392</v>
      </c>
      <c r="H253" s="166" t="s">
        <v>392</v>
      </c>
      <c r="I253" s="166" t="s">
        <v>392</v>
      </c>
      <c r="J253" s="170">
        <v>8.2799999999999994</v>
      </c>
      <c r="K253" s="169">
        <v>8.25</v>
      </c>
      <c r="L253" s="169" t="s">
        <v>392</v>
      </c>
      <c r="M253" s="166" t="s">
        <v>392</v>
      </c>
      <c r="N253" s="166" t="s">
        <v>392</v>
      </c>
      <c r="O253" s="179">
        <v>0.56999999999999995</v>
      </c>
      <c r="P253" s="169">
        <v>0.5625</v>
      </c>
      <c r="Q253" s="171">
        <v>0.3125</v>
      </c>
      <c r="R253" s="179">
        <v>0.93500000000000005</v>
      </c>
      <c r="S253" s="172">
        <v>0.9375</v>
      </c>
      <c r="T253" s="166" t="s">
        <v>392</v>
      </c>
      <c r="U253" s="166" t="s">
        <v>392</v>
      </c>
      <c r="V253" s="166" t="s">
        <v>392</v>
      </c>
      <c r="W253" s="173">
        <v>1.33</v>
      </c>
      <c r="X253" s="174">
        <v>1.625</v>
      </c>
      <c r="Y253" s="175">
        <v>0.9375</v>
      </c>
      <c r="Z253" s="166" t="s">
        <v>392</v>
      </c>
      <c r="AA253" s="166" t="s">
        <v>392</v>
      </c>
      <c r="AB253" s="166" t="s">
        <v>392</v>
      </c>
      <c r="AC253" s="166" t="s">
        <v>392</v>
      </c>
      <c r="AD253" s="166" t="s">
        <v>392</v>
      </c>
      <c r="AE253" s="176">
        <v>4.43</v>
      </c>
      <c r="AF253" s="166" t="s">
        <v>392</v>
      </c>
      <c r="AG253" s="166" t="s">
        <v>392</v>
      </c>
      <c r="AH253" s="168">
        <v>11.1</v>
      </c>
      <c r="AI253" s="166" t="s">
        <v>392</v>
      </c>
      <c r="AJ253" s="166" t="s">
        <v>392</v>
      </c>
      <c r="AK253" s="166">
        <v>272</v>
      </c>
      <c r="AL253" s="168">
        <v>70.099999999999994</v>
      </c>
      <c r="AM253" s="168">
        <v>60.4</v>
      </c>
      <c r="AN253" s="170">
        <v>3.72</v>
      </c>
      <c r="AO253" s="168">
        <v>88.6</v>
      </c>
      <c r="AP253" s="168">
        <v>32.700000000000003</v>
      </c>
      <c r="AQ253" s="168">
        <v>21.4</v>
      </c>
      <c r="AR253" s="170">
        <v>2.12</v>
      </c>
      <c r="AS253" s="166" t="s">
        <v>392</v>
      </c>
      <c r="AT253" s="166" t="s">
        <v>392</v>
      </c>
      <c r="AU253" s="166" t="s">
        <v>392</v>
      </c>
      <c r="AV253" s="170">
        <v>5.05</v>
      </c>
      <c r="AW253" s="166">
        <v>1440</v>
      </c>
      <c r="AX253" s="166" t="s">
        <v>392</v>
      </c>
      <c r="AY253" s="168">
        <v>16.7</v>
      </c>
      <c r="AZ253" s="168">
        <v>32.299999999999997</v>
      </c>
      <c r="BA253" s="177" t="s">
        <v>392</v>
      </c>
      <c r="BB253" s="166" t="s">
        <v>392</v>
      </c>
      <c r="BC253" s="168">
        <v>14.5</v>
      </c>
      <c r="BD253" s="168">
        <v>34.799999999999997</v>
      </c>
      <c r="BE253" s="166" t="s">
        <v>392</v>
      </c>
      <c r="BF253" s="166" t="s">
        <v>392</v>
      </c>
      <c r="BG253" s="166" t="s">
        <v>392</v>
      </c>
      <c r="BH253" s="166" t="s">
        <v>392</v>
      </c>
      <c r="BI253" s="166" t="s">
        <v>392</v>
      </c>
      <c r="BJ253" s="166" t="s">
        <v>392</v>
      </c>
      <c r="BK253" s="166" t="s">
        <v>392</v>
      </c>
      <c r="BL253" s="166" t="s">
        <v>392</v>
      </c>
      <c r="BM253" s="166" t="s">
        <v>392</v>
      </c>
      <c r="BN253" s="166" t="s">
        <v>392</v>
      </c>
      <c r="BO253" s="166" t="s">
        <v>392</v>
      </c>
      <c r="BP253" s="166" t="s">
        <v>392</v>
      </c>
      <c r="BQ253" s="166" t="s">
        <v>392</v>
      </c>
      <c r="BR253" s="166" t="s">
        <v>392</v>
      </c>
      <c r="BS253" s="166" t="s">
        <v>392</v>
      </c>
      <c r="BT253" s="166" t="s">
        <v>392</v>
      </c>
      <c r="BU253" s="166" t="s">
        <v>392</v>
      </c>
      <c r="BV253" s="166">
        <v>2.4300000000000002</v>
      </c>
      <c r="BW253" s="166">
        <v>8.07</v>
      </c>
      <c r="BX253" s="168">
        <v>41</v>
      </c>
      <c r="BY253" s="177">
        <v>49.3</v>
      </c>
      <c r="BZ253" s="166" t="s">
        <v>880</v>
      </c>
      <c r="CA253" s="166" t="s">
        <v>880</v>
      </c>
      <c r="CB253" s="166">
        <v>100</v>
      </c>
      <c r="CC253" s="177">
        <v>12700</v>
      </c>
      <c r="CD253" s="166">
        <v>229</v>
      </c>
      <c r="CE253" s="177">
        <v>229</v>
      </c>
      <c r="CF253" s="166" t="s">
        <v>392</v>
      </c>
      <c r="CG253" s="166" t="s">
        <v>392</v>
      </c>
      <c r="CH253" s="166" t="s">
        <v>392</v>
      </c>
      <c r="CI253" s="166">
        <v>210</v>
      </c>
      <c r="CJ253" s="177">
        <v>210</v>
      </c>
      <c r="CK253" s="169" t="s">
        <v>392</v>
      </c>
      <c r="CL253" s="166" t="s">
        <v>392</v>
      </c>
      <c r="CM253" s="166" t="s">
        <v>392</v>
      </c>
      <c r="CN253" s="168">
        <v>14.5</v>
      </c>
      <c r="CO253" s="177">
        <v>14.3</v>
      </c>
      <c r="CP253" s="177">
        <v>7.94</v>
      </c>
      <c r="CQ253" s="168">
        <v>23.7</v>
      </c>
      <c r="CR253" s="168">
        <v>23.8</v>
      </c>
      <c r="CS253" s="166" t="s">
        <v>392</v>
      </c>
      <c r="CT253" s="166" t="s">
        <v>392</v>
      </c>
      <c r="CU253" s="166" t="s">
        <v>392</v>
      </c>
      <c r="CV253" s="168">
        <v>33.799999999999997</v>
      </c>
      <c r="CW253" s="168">
        <v>41.3</v>
      </c>
      <c r="CX253" s="178">
        <v>23.8</v>
      </c>
      <c r="CY253" s="166" t="s">
        <v>392</v>
      </c>
      <c r="CZ253" s="166" t="s">
        <v>392</v>
      </c>
      <c r="DA253" s="166" t="s">
        <v>392</v>
      </c>
      <c r="DB253" s="166" t="s">
        <v>392</v>
      </c>
      <c r="DC253" s="166" t="s">
        <v>392</v>
      </c>
      <c r="DD253" s="176">
        <v>4.43</v>
      </c>
      <c r="DE253" s="177" t="s">
        <v>392</v>
      </c>
      <c r="DF253" s="166" t="s">
        <v>392</v>
      </c>
      <c r="DG253" s="168">
        <v>11.1</v>
      </c>
      <c r="DH253" s="166" t="s">
        <v>392</v>
      </c>
      <c r="DI253" s="177" t="s">
        <v>392</v>
      </c>
      <c r="DJ253" s="166">
        <v>113</v>
      </c>
      <c r="DK253" s="166">
        <v>1150</v>
      </c>
      <c r="DL253" s="166">
        <v>990</v>
      </c>
      <c r="DM253" s="168">
        <v>94.5</v>
      </c>
      <c r="DN253" s="168">
        <v>36.9</v>
      </c>
      <c r="DO253" s="166">
        <v>536</v>
      </c>
      <c r="DP253" s="166">
        <v>351</v>
      </c>
      <c r="DQ253" s="168">
        <v>53.8</v>
      </c>
      <c r="DR253" s="166" t="s">
        <v>392</v>
      </c>
      <c r="DS253" s="166" t="s">
        <v>392</v>
      </c>
      <c r="DT253" s="177" t="s">
        <v>392</v>
      </c>
      <c r="DU253" s="166">
        <v>2100</v>
      </c>
      <c r="DV253" s="166">
        <v>387</v>
      </c>
      <c r="DW253" s="166" t="s">
        <v>392</v>
      </c>
      <c r="DX253" s="166">
        <v>10800</v>
      </c>
      <c r="DY253" s="20">
        <v>13.4</v>
      </c>
      <c r="DZ253" s="177" t="s">
        <v>392</v>
      </c>
      <c r="EA253" s="180" t="s">
        <v>392</v>
      </c>
      <c r="EB253" s="166">
        <v>238</v>
      </c>
      <c r="EC253" s="166">
        <v>570</v>
      </c>
      <c r="ED253" s="166" t="s">
        <v>392</v>
      </c>
      <c r="EE253" s="166" t="s">
        <v>392</v>
      </c>
      <c r="EF253" s="166" t="s">
        <v>392</v>
      </c>
      <c r="EG253" s="166" t="s">
        <v>392</v>
      </c>
      <c r="EH253" s="20" t="s">
        <v>392</v>
      </c>
      <c r="EI253" s="166" t="s">
        <v>392</v>
      </c>
      <c r="EJ253" s="166" t="s">
        <v>392</v>
      </c>
      <c r="EK253" s="166" t="s">
        <v>392</v>
      </c>
      <c r="EL253" s="166" t="s">
        <v>392</v>
      </c>
      <c r="EM253" s="166" t="s">
        <v>392</v>
      </c>
      <c r="EN253" s="166" t="s">
        <v>392</v>
      </c>
      <c r="EO253" s="177" t="s">
        <v>392</v>
      </c>
      <c r="EP253" s="177" t="s">
        <v>392</v>
      </c>
      <c r="EQ253" s="177" t="s">
        <v>392</v>
      </c>
      <c r="ER253" s="177" t="s">
        <v>392</v>
      </c>
      <c r="ES253" s="177" t="s">
        <v>392</v>
      </c>
      <c r="ET253" s="177" t="s">
        <v>392</v>
      </c>
      <c r="EU253" s="177">
        <v>61.7</v>
      </c>
      <c r="EV253" s="177">
        <v>205</v>
      </c>
      <c r="EW253" s="177">
        <v>1040</v>
      </c>
      <c r="EX253" s="177">
        <v>1250</v>
      </c>
    </row>
    <row r="254" spans="1:154" x14ac:dyDescent="0.2">
      <c r="A254" s="166" t="s">
        <v>881</v>
      </c>
      <c r="B254" s="167" t="s">
        <v>204</v>
      </c>
      <c r="C254" s="168">
        <v>58</v>
      </c>
      <c r="D254" s="168">
        <v>17.100000000000001</v>
      </c>
      <c r="E254" s="170">
        <v>8.75</v>
      </c>
      <c r="F254" s="181">
        <v>8.75</v>
      </c>
      <c r="G254" s="166" t="s">
        <v>392</v>
      </c>
      <c r="H254" s="166" t="s">
        <v>392</v>
      </c>
      <c r="I254" s="166" t="s">
        <v>392</v>
      </c>
      <c r="J254" s="170">
        <v>8.2200000000000006</v>
      </c>
      <c r="K254" s="169">
        <v>8.25</v>
      </c>
      <c r="L254" s="169" t="s">
        <v>392</v>
      </c>
      <c r="M254" s="166" t="s">
        <v>392</v>
      </c>
      <c r="N254" s="166" t="s">
        <v>392</v>
      </c>
      <c r="O254" s="179">
        <v>0.51</v>
      </c>
      <c r="P254" s="169">
        <v>0.5</v>
      </c>
      <c r="Q254" s="171">
        <v>0.25</v>
      </c>
      <c r="R254" s="179">
        <v>0.81</v>
      </c>
      <c r="S254" s="172">
        <v>0.8125</v>
      </c>
      <c r="T254" s="166" t="s">
        <v>392</v>
      </c>
      <c r="U254" s="166" t="s">
        <v>392</v>
      </c>
      <c r="V254" s="166" t="s">
        <v>392</v>
      </c>
      <c r="W254" s="173">
        <v>1.2</v>
      </c>
      <c r="X254" s="174">
        <v>1.5</v>
      </c>
      <c r="Y254" s="175">
        <v>0.875</v>
      </c>
      <c r="Z254" s="166" t="s">
        <v>392</v>
      </c>
      <c r="AA254" s="166" t="s">
        <v>392</v>
      </c>
      <c r="AB254" s="166" t="s">
        <v>392</v>
      </c>
      <c r="AC254" s="166" t="s">
        <v>392</v>
      </c>
      <c r="AD254" s="166" t="s">
        <v>392</v>
      </c>
      <c r="AE254" s="176">
        <v>5.07</v>
      </c>
      <c r="AF254" s="166" t="s">
        <v>392</v>
      </c>
      <c r="AG254" s="166" t="s">
        <v>392</v>
      </c>
      <c r="AH254" s="168">
        <v>12.4</v>
      </c>
      <c r="AI254" s="166" t="s">
        <v>392</v>
      </c>
      <c r="AJ254" s="166" t="s">
        <v>392</v>
      </c>
      <c r="AK254" s="166">
        <v>228</v>
      </c>
      <c r="AL254" s="168">
        <v>59.8</v>
      </c>
      <c r="AM254" s="168">
        <v>52</v>
      </c>
      <c r="AN254" s="170">
        <v>3.65</v>
      </c>
      <c r="AO254" s="168">
        <v>75.099999999999994</v>
      </c>
      <c r="AP254" s="168">
        <v>27.9</v>
      </c>
      <c r="AQ254" s="168">
        <v>18.3</v>
      </c>
      <c r="AR254" s="170">
        <v>2.1</v>
      </c>
      <c r="AS254" s="166" t="s">
        <v>392</v>
      </c>
      <c r="AT254" s="166" t="s">
        <v>392</v>
      </c>
      <c r="AU254" s="166" t="s">
        <v>392</v>
      </c>
      <c r="AV254" s="170">
        <v>3.33</v>
      </c>
      <c r="AW254" s="166">
        <v>1180</v>
      </c>
      <c r="AX254" s="166" t="s">
        <v>392</v>
      </c>
      <c r="AY254" s="168">
        <v>16.3</v>
      </c>
      <c r="AZ254" s="168">
        <v>27.2</v>
      </c>
      <c r="BA254" s="177" t="s">
        <v>392</v>
      </c>
      <c r="BB254" s="166" t="s">
        <v>392</v>
      </c>
      <c r="BC254" s="168">
        <v>12.4</v>
      </c>
      <c r="BD254" s="168">
        <v>29.7</v>
      </c>
      <c r="BE254" s="166" t="s">
        <v>392</v>
      </c>
      <c r="BF254" s="166" t="s">
        <v>392</v>
      </c>
      <c r="BG254" s="166" t="s">
        <v>392</v>
      </c>
      <c r="BH254" s="166" t="s">
        <v>392</v>
      </c>
      <c r="BI254" s="166" t="s">
        <v>392</v>
      </c>
      <c r="BJ254" s="166" t="s">
        <v>392</v>
      </c>
      <c r="BK254" s="166" t="s">
        <v>392</v>
      </c>
      <c r="BL254" s="166" t="s">
        <v>392</v>
      </c>
      <c r="BM254" s="166" t="s">
        <v>392</v>
      </c>
      <c r="BN254" s="166" t="s">
        <v>392</v>
      </c>
      <c r="BO254" s="166" t="s">
        <v>392</v>
      </c>
      <c r="BP254" s="166" t="s">
        <v>392</v>
      </c>
      <c r="BQ254" s="166" t="s">
        <v>392</v>
      </c>
      <c r="BR254" s="166" t="s">
        <v>392</v>
      </c>
      <c r="BS254" s="166" t="s">
        <v>392</v>
      </c>
      <c r="BT254" s="166" t="s">
        <v>392</v>
      </c>
      <c r="BU254" s="166" t="s">
        <v>392</v>
      </c>
      <c r="BV254" s="166">
        <v>2.39</v>
      </c>
      <c r="BW254" s="166">
        <v>7.94</v>
      </c>
      <c r="BX254" s="177">
        <v>40.5</v>
      </c>
      <c r="BY254" s="177">
        <v>48.7</v>
      </c>
      <c r="BZ254" s="166" t="s">
        <v>882</v>
      </c>
      <c r="CA254" s="166" t="s">
        <v>882</v>
      </c>
      <c r="CB254" s="168">
        <v>86</v>
      </c>
      <c r="CC254" s="177">
        <v>11000</v>
      </c>
      <c r="CD254" s="166">
        <v>222</v>
      </c>
      <c r="CE254" s="177">
        <v>222</v>
      </c>
      <c r="CF254" s="166" t="s">
        <v>392</v>
      </c>
      <c r="CG254" s="166" t="s">
        <v>392</v>
      </c>
      <c r="CH254" s="166" t="s">
        <v>392</v>
      </c>
      <c r="CI254" s="166">
        <v>209</v>
      </c>
      <c r="CJ254" s="177">
        <v>210</v>
      </c>
      <c r="CK254" s="169" t="s">
        <v>392</v>
      </c>
      <c r="CL254" s="166" t="s">
        <v>392</v>
      </c>
      <c r="CM254" s="166" t="s">
        <v>392</v>
      </c>
      <c r="CN254" s="168">
        <v>13</v>
      </c>
      <c r="CO254" s="177">
        <v>12.7</v>
      </c>
      <c r="CP254" s="177">
        <v>6.35</v>
      </c>
      <c r="CQ254" s="168">
        <v>20.6</v>
      </c>
      <c r="CR254" s="168">
        <v>20.6</v>
      </c>
      <c r="CS254" s="166" t="s">
        <v>392</v>
      </c>
      <c r="CT254" s="166" t="s">
        <v>392</v>
      </c>
      <c r="CU254" s="166" t="s">
        <v>392</v>
      </c>
      <c r="CV254" s="168">
        <v>30.5</v>
      </c>
      <c r="CW254" s="168">
        <v>38.1</v>
      </c>
      <c r="CX254" s="178">
        <v>22.2</v>
      </c>
      <c r="CY254" s="166" t="s">
        <v>392</v>
      </c>
      <c r="CZ254" s="166" t="s">
        <v>392</v>
      </c>
      <c r="DA254" s="166" t="s">
        <v>392</v>
      </c>
      <c r="DB254" s="166" t="s">
        <v>392</v>
      </c>
      <c r="DC254" s="166" t="s">
        <v>392</v>
      </c>
      <c r="DD254" s="176">
        <v>5.07</v>
      </c>
      <c r="DE254" s="177" t="s">
        <v>392</v>
      </c>
      <c r="DF254" s="166" t="s">
        <v>392</v>
      </c>
      <c r="DG254" s="168">
        <v>12.4</v>
      </c>
      <c r="DH254" s="166" t="s">
        <v>392</v>
      </c>
      <c r="DI254" s="177" t="s">
        <v>392</v>
      </c>
      <c r="DJ254" s="168">
        <v>94.9</v>
      </c>
      <c r="DK254" s="166">
        <v>980</v>
      </c>
      <c r="DL254" s="166">
        <v>852</v>
      </c>
      <c r="DM254" s="168">
        <v>92.7</v>
      </c>
      <c r="DN254" s="168">
        <v>31.3</v>
      </c>
      <c r="DO254" s="166">
        <v>457</v>
      </c>
      <c r="DP254" s="166">
        <v>300</v>
      </c>
      <c r="DQ254" s="168">
        <v>53.3</v>
      </c>
      <c r="DR254" s="166" t="s">
        <v>392</v>
      </c>
      <c r="DS254" s="166" t="s">
        <v>392</v>
      </c>
      <c r="DT254" s="177" t="s">
        <v>392</v>
      </c>
      <c r="DU254" s="166">
        <v>1390</v>
      </c>
      <c r="DV254" s="166">
        <v>317</v>
      </c>
      <c r="DW254" s="166" t="s">
        <v>392</v>
      </c>
      <c r="DX254" s="166">
        <v>10500</v>
      </c>
      <c r="DY254" s="20">
        <v>11.3</v>
      </c>
      <c r="DZ254" s="177" t="s">
        <v>392</v>
      </c>
      <c r="EA254" s="180" t="s">
        <v>392</v>
      </c>
      <c r="EB254" s="166">
        <v>203</v>
      </c>
      <c r="EC254" s="166">
        <v>487</v>
      </c>
      <c r="ED254" s="166" t="s">
        <v>392</v>
      </c>
      <c r="EE254" s="166" t="s">
        <v>392</v>
      </c>
      <c r="EF254" s="166" t="s">
        <v>392</v>
      </c>
      <c r="EG254" s="166" t="s">
        <v>392</v>
      </c>
      <c r="EH254" s="20" t="s">
        <v>392</v>
      </c>
      <c r="EI254" s="166" t="s">
        <v>392</v>
      </c>
      <c r="EJ254" s="166" t="s">
        <v>392</v>
      </c>
      <c r="EK254" s="166" t="s">
        <v>392</v>
      </c>
      <c r="EL254" s="166" t="s">
        <v>392</v>
      </c>
      <c r="EM254" s="166" t="s">
        <v>392</v>
      </c>
      <c r="EN254" s="166" t="s">
        <v>392</v>
      </c>
      <c r="EO254" s="177" t="s">
        <v>392</v>
      </c>
      <c r="EP254" s="177" t="s">
        <v>392</v>
      </c>
      <c r="EQ254" s="177" t="s">
        <v>392</v>
      </c>
      <c r="ER254" s="177" t="s">
        <v>392</v>
      </c>
      <c r="ES254" s="177" t="s">
        <v>392</v>
      </c>
      <c r="ET254" s="177" t="s">
        <v>392</v>
      </c>
      <c r="EU254" s="177">
        <v>60.7</v>
      </c>
      <c r="EV254" s="177">
        <v>202</v>
      </c>
      <c r="EW254" s="177">
        <v>1030</v>
      </c>
      <c r="EX254" s="177">
        <v>1240</v>
      </c>
    </row>
    <row r="255" spans="1:154" x14ac:dyDescent="0.2">
      <c r="A255" s="166" t="s">
        <v>883</v>
      </c>
      <c r="B255" s="167" t="s">
        <v>204</v>
      </c>
      <c r="C255" s="168">
        <v>48</v>
      </c>
      <c r="D255" s="168">
        <v>14.1</v>
      </c>
      <c r="E255" s="170">
        <v>8.5</v>
      </c>
      <c r="F255" s="181">
        <v>8.5</v>
      </c>
      <c r="G255" s="166" t="s">
        <v>392</v>
      </c>
      <c r="H255" s="166" t="s">
        <v>392</v>
      </c>
      <c r="I255" s="166" t="s">
        <v>392</v>
      </c>
      <c r="J255" s="170">
        <v>8.11</v>
      </c>
      <c r="K255" s="169">
        <v>8.125</v>
      </c>
      <c r="L255" s="169" t="s">
        <v>392</v>
      </c>
      <c r="M255" s="166" t="s">
        <v>392</v>
      </c>
      <c r="N255" s="166" t="s">
        <v>392</v>
      </c>
      <c r="O255" s="179">
        <v>0.4</v>
      </c>
      <c r="P255" s="169">
        <v>0.375</v>
      </c>
      <c r="Q255" s="171">
        <v>0.1875</v>
      </c>
      <c r="R255" s="179">
        <v>0.68500000000000005</v>
      </c>
      <c r="S255" s="172">
        <v>0.6875</v>
      </c>
      <c r="T255" s="166" t="s">
        <v>392</v>
      </c>
      <c r="U255" s="166" t="s">
        <v>392</v>
      </c>
      <c r="V255" s="166" t="s">
        <v>392</v>
      </c>
      <c r="W255" s="173">
        <v>1.08</v>
      </c>
      <c r="X255" s="174">
        <v>1.375</v>
      </c>
      <c r="Y255" s="175">
        <v>0.8125</v>
      </c>
      <c r="Z255" s="166" t="s">
        <v>392</v>
      </c>
      <c r="AA255" s="166" t="s">
        <v>392</v>
      </c>
      <c r="AB255" s="166" t="s">
        <v>392</v>
      </c>
      <c r="AC255" s="166" t="s">
        <v>392</v>
      </c>
      <c r="AD255" s="166" t="s">
        <v>392</v>
      </c>
      <c r="AE255" s="176">
        <v>5.92</v>
      </c>
      <c r="AF255" s="166" t="s">
        <v>392</v>
      </c>
      <c r="AG255" s="166" t="s">
        <v>392</v>
      </c>
      <c r="AH255" s="168">
        <v>15.9</v>
      </c>
      <c r="AI255" s="166" t="s">
        <v>392</v>
      </c>
      <c r="AJ255" s="166" t="s">
        <v>392</v>
      </c>
      <c r="AK255" s="166">
        <v>184</v>
      </c>
      <c r="AL255" s="168">
        <v>49</v>
      </c>
      <c r="AM255" s="168">
        <v>43.2</v>
      </c>
      <c r="AN255" s="170">
        <v>3.61</v>
      </c>
      <c r="AO255" s="168">
        <v>60.9</v>
      </c>
      <c r="AP255" s="168">
        <v>22.9</v>
      </c>
      <c r="AQ255" s="168">
        <v>15</v>
      </c>
      <c r="AR255" s="170">
        <v>2.08</v>
      </c>
      <c r="AS255" s="166" t="s">
        <v>392</v>
      </c>
      <c r="AT255" s="166" t="s">
        <v>392</v>
      </c>
      <c r="AU255" s="166" t="s">
        <v>392</v>
      </c>
      <c r="AV255" s="170">
        <v>1.96</v>
      </c>
      <c r="AW255" s="166">
        <v>931</v>
      </c>
      <c r="AX255" s="166" t="s">
        <v>392</v>
      </c>
      <c r="AY255" s="168">
        <v>15.8</v>
      </c>
      <c r="AZ255" s="168">
        <v>22</v>
      </c>
      <c r="BA255" s="177" t="s">
        <v>392</v>
      </c>
      <c r="BB255" s="166" t="s">
        <v>392</v>
      </c>
      <c r="BC255" s="168">
        <v>10.3</v>
      </c>
      <c r="BD255" s="168">
        <v>24.2</v>
      </c>
      <c r="BE255" s="166" t="s">
        <v>392</v>
      </c>
      <c r="BF255" s="166" t="s">
        <v>392</v>
      </c>
      <c r="BG255" s="166" t="s">
        <v>392</v>
      </c>
      <c r="BH255" s="166" t="s">
        <v>392</v>
      </c>
      <c r="BI255" s="166" t="s">
        <v>392</v>
      </c>
      <c r="BJ255" s="166" t="s">
        <v>392</v>
      </c>
      <c r="BK255" s="166" t="s">
        <v>392</v>
      </c>
      <c r="BL255" s="166" t="s">
        <v>392</v>
      </c>
      <c r="BM255" s="166" t="s">
        <v>392</v>
      </c>
      <c r="BN255" s="166" t="s">
        <v>392</v>
      </c>
      <c r="BO255" s="166" t="s">
        <v>392</v>
      </c>
      <c r="BP255" s="166" t="s">
        <v>392</v>
      </c>
      <c r="BQ255" s="166" t="s">
        <v>392</v>
      </c>
      <c r="BR255" s="166" t="s">
        <v>392</v>
      </c>
      <c r="BS255" s="166" t="s">
        <v>392</v>
      </c>
      <c r="BT255" s="166" t="s">
        <v>392</v>
      </c>
      <c r="BU255" s="166" t="s">
        <v>392</v>
      </c>
      <c r="BV255" s="166">
        <v>2.35</v>
      </c>
      <c r="BW255" s="166">
        <v>7.82</v>
      </c>
      <c r="BX255" s="177">
        <v>39.9</v>
      </c>
      <c r="BY255" s="168">
        <v>48</v>
      </c>
      <c r="BZ255" s="166" t="s">
        <v>884</v>
      </c>
      <c r="CA255" s="166" t="s">
        <v>884</v>
      </c>
      <c r="CB255" s="168">
        <v>71</v>
      </c>
      <c r="CC255" s="177">
        <v>9100</v>
      </c>
      <c r="CD255" s="166">
        <v>216</v>
      </c>
      <c r="CE255" s="177">
        <v>216</v>
      </c>
      <c r="CF255" s="166" t="s">
        <v>392</v>
      </c>
      <c r="CG255" s="166" t="s">
        <v>392</v>
      </c>
      <c r="CH255" s="166" t="s">
        <v>392</v>
      </c>
      <c r="CI255" s="166">
        <v>206</v>
      </c>
      <c r="CJ255" s="177">
        <v>206</v>
      </c>
      <c r="CK255" s="169" t="s">
        <v>392</v>
      </c>
      <c r="CL255" s="166" t="s">
        <v>392</v>
      </c>
      <c r="CM255" s="166" t="s">
        <v>392</v>
      </c>
      <c r="CN255" s="168">
        <v>10.199999999999999</v>
      </c>
      <c r="CO255" s="177">
        <v>9.52</v>
      </c>
      <c r="CP255" s="177">
        <v>4.76</v>
      </c>
      <c r="CQ255" s="168">
        <v>17.399999999999999</v>
      </c>
      <c r="CR255" s="168">
        <v>17.5</v>
      </c>
      <c r="CS255" s="166" t="s">
        <v>392</v>
      </c>
      <c r="CT255" s="166" t="s">
        <v>392</v>
      </c>
      <c r="CU255" s="166" t="s">
        <v>392</v>
      </c>
      <c r="CV255" s="168">
        <v>27.4</v>
      </c>
      <c r="CW255" s="168">
        <v>34.9</v>
      </c>
      <c r="CX255" s="178">
        <v>20.6</v>
      </c>
      <c r="CY255" s="166" t="s">
        <v>392</v>
      </c>
      <c r="CZ255" s="166" t="s">
        <v>392</v>
      </c>
      <c r="DA255" s="166" t="s">
        <v>392</v>
      </c>
      <c r="DB255" s="166" t="s">
        <v>392</v>
      </c>
      <c r="DC255" s="166" t="s">
        <v>392</v>
      </c>
      <c r="DD255" s="176">
        <v>5.92</v>
      </c>
      <c r="DE255" s="177" t="s">
        <v>392</v>
      </c>
      <c r="DF255" s="166" t="s">
        <v>392</v>
      </c>
      <c r="DG255" s="168">
        <v>15.9</v>
      </c>
      <c r="DH255" s="166" t="s">
        <v>392</v>
      </c>
      <c r="DI255" s="177" t="s">
        <v>392</v>
      </c>
      <c r="DJ255" s="168">
        <v>76.599999999999994</v>
      </c>
      <c r="DK255" s="166">
        <v>803</v>
      </c>
      <c r="DL255" s="166">
        <v>708</v>
      </c>
      <c r="DM255" s="168">
        <v>91.7</v>
      </c>
      <c r="DN255" s="168">
        <v>25.3</v>
      </c>
      <c r="DO255" s="166">
        <v>375</v>
      </c>
      <c r="DP255" s="166">
        <v>246</v>
      </c>
      <c r="DQ255" s="168">
        <v>52.8</v>
      </c>
      <c r="DR255" s="166" t="s">
        <v>392</v>
      </c>
      <c r="DS255" s="166" t="s">
        <v>392</v>
      </c>
      <c r="DT255" s="177" t="s">
        <v>392</v>
      </c>
      <c r="DU255" s="166">
        <v>816</v>
      </c>
      <c r="DV255" s="166">
        <v>250</v>
      </c>
      <c r="DW255" s="166" t="s">
        <v>392</v>
      </c>
      <c r="DX255" s="166">
        <v>10200</v>
      </c>
      <c r="DY255" s="20">
        <v>9.16</v>
      </c>
      <c r="DZ255" s="177" t="s">
        <v>392</v>
      </c>
      <c r="EA255" s="180" t="s">
        <v>392</v>
      </c>
      <c r="EB255" s="166">
        <v>169</v>
      </c>
      <c r="EC255" s="166">
        <v>397</v>
      </c>
      <c r="ED255" s="166" t="s">
        <v>392</v>
      </c>
      <c r="EE255" s="166" t="s">
        <v>392</v>
      </c>
      <c r="EF255" s="166" t="s">
        <v>392</v>
      </c>
      <c r="EG255" s="166" t="s">
        <v>392</v>
      </c>
      <c r="EH255" s="20" t="s">
        <v>392</v>
      </c>
      <c r="EI255" s="166" t="s">
        <v>392</v>
      </c>
      <c r="EJ255" s="166" t="s">
        <v>392</v>
      </c>
      <c r="EK255" s="166" t="s">
        <v>392</v>
      </c>
      <c r="EL255" s="166" t="s">
        <v>392</v>
      </c>
      <c r="EM255" s="166" t="s">
        <v>392</v>
      </c>
      <c r="EN255" s="166" t="s">
        <v>392</v>
      </c>
      <c r="EO255" s="177" t="s">
        <v>392</v>
      </c>
      <c r="EP255" s="177" t="s">
        <v>392</v>
      </c>
      <c r="EQ255" s="177" t="s">
        <v>392</v>
      </c>
      <c r="ER255" s="177" t="s">
        <v>392</v>
      </c>
      <c r="ES255" s="177" t="s">
        <v>392</v>
      </c>
      <c r="ET255" s="177" t="s">
        <v>392</v>
      </c>
      <c r="EU255" s="177">
        <v>59.7</v>
      </c>
      <c r="EV255" s="177">
        <v>199</v>
      </c>
      <c r="EW255" s="177">
        <v>1010</v>
      </c>
      <c r="EX255" s="177">
        <v>1220</v>
      </c>
    </row>
    <row r="256" spans="1:154" x14ac:dyDescent="0.2">
      <c r="A256" s="166" t="s">
        <v>885</v>
      </c>
      <c r="B256" s="167" t="s">
        <v>204</v>
      </c>
      <c r="C256" s="168">
        <v>40</v>
      </c>
      <c r="D256" s="168">
        <v>11.7</v>
      </c>
      <c r="E256" s="170">
        <v>8.25</v>
      </c>
      <c r="F256" s="181">
        <v>8.25</v>
      </c>
      <c r="G256" s="166" t="s">
        <v>392</v>
      </c>
      <c r="H256" s="166" t="s">
        <v>392</v>
      </c>
      <c r="I256" s="166" t="s">
        <v>392</v>
      </c>
      <c r="J256" s="170">
        <v>8.07</v>
      </c>
      <c r="K256" s="169">
        <v>8.125</v>
      </c>
      <c r="L256" s="169" t="s">
        <v>392</v>
      </c>
      <c r="M256" s="166" t="s">
        <v>392</v>
      </c>
      <c r="N256" s="166" t="s">
        <v>392</v>
      </c>
      <c r="O256" s="179">
        <v>0.36</v>
      </c>
      <c r="P256" s="169">
        <v>0.375</v>
      </c>
      <c r="Q256" s="171">
        <v>0.1875</v>
      </c>
      <c r="R256" s="179">
        <v>0.56000000000000005</v>
      </c>
      <c r="S256" s="172">
        <v>0.5625</v>
      </c>
      <c r="T256" s="166" t="s">
        <v>392</v>
      </c>
      <c r="U256" s="166" t="s">
        <v>392</v>
      </c>
      <c r="V256" s="166" t="s">
        <v>392</v>
      </c>
      <c r="W256" s="184">
        <v>0.95399999999999996</v>
      </c>
      <c r="X256" s="174">
        <v>1.25</v>
      </c>
      <c r="Y256" s="175">
        <v>0.8125</v>
      </c>
      <c r="Z256" s="166" t="s">
        <v>392</v>
      </c>
      <c r="AA256" s="166" t="s">
        <v>392</v>
      </c>
      <c r="AB256" s="166" t="s">
        <v>392</v>
      </c>
      <c r="AC256" s="166" t="s">
        <v>392</v>
      </c>
      <c r="AD256" s="166" t="s">
        <v>392</v>
      </c>
      <c r="AE256" s="176">
        <v>7.21</v>
      </c>
      <c r="AF256" s="166" t="s">
        <v>392</v>
      </c>
      <c r="AG256" s="166" t="s">
        <v>392</v>
      </c>
      <c r="AH256" s="168">
        <v>17.600000000000001</v>
      </c>
      <c r="AI256" s="166" t="s">
        <v>392</v>
      </c>
      <c r="AJ256" s="166" t="s">
        <v>392</v>
      </c>
      <c r="AK256" s="166">
        <v>146</v>
      </c>
      <c r="AL256" s="168">
        <v>39.799999999999997</v>
      </c>
      <c r="AM256" s="168">
        <v>35.5</v>
      </c>
      <c r="AN256" s="170">
        <v>3.53</v>
      </c>
      <c r="AO256" s="168">
        <v>49.1</v>
      </c>
      <c r="AP256" s="168">
        <v>18.5</v>
      </c>
      <c r="AQ256" s="168">
        <v>12.2</v>
      </c>
      <c r="AR256" s="170">
        <v>2.04</v>
      </c>
      <c r="AS256" s="166" t="s">
        <v>392</v>
      </c>
      <c r="AT256" s="166" t="s">
        <v>392</v>
      </c>
      <c r="AU256" s="166" t="s">
        <v>392</v>
      </c>
      <c r="AV256" s="170">
        <v>1.1200000000000001</v>
      </c>
      <c r="AW256" s="166">
        <v>726</v>
      </c>
      <c r="AX256" s="166" t="s">
        <v>392</v>
      </c>
      <c r="AY256" s="168">
        <v>15.5</v>
      </c>
      <c r="AZ256" s="168">
        <v>17.5</v>
      </c>
      <c r="BA256" s="177" t="s">
        <v>392</v>
      </c>
      <c r="BB256" s="166" t="s">
        <v>392</v>
      </c>
      <c r="BC256" s="170">
        <v>8.3000000000000007</v>
      </c>
      <c r="BD256" s="168">
        <v>19.7</v>
      </c>
      <c r="BE256" s="166" t="s">
        <v>392</v>
      </c>
      <c r="BF256" s="166" t="s">
        <v>392</v>
      </c>
      <c r="BG256" s="166" t="s">
        <v>392</v>
      </c>
      <c r="BH256" s="166" t="s">
        <v>392</v>
      </c>
      <c r="BI256" s="166" t="s">
        <v>392</v>
      </c>
      <c r="BJ256" s="166" t="s">
        <v>392</v>
      </c>
      <c r="BK256" s="166" t="s">
        <v>392</v>
      </c>
      <c r="BL256" s="166" t="s">
        <v>392</v>
      </c>
      <c r="BM256" s="166" t="s">
        <v>392</v>
      </c>
      <c r="BN256" s="166" t="s">
        <v>392</v>
      </c>
      <c r="BO256" s="166" t="s">
        <v>392</v>
      </c>
      <c r="BP256" s="166" t="s">
        <v>392</v>
      </c>
      <c r="BQ256" s="166" t="s">
        <v>392</v>
      </c>
      <c r="BR256" s="166" t="s">
        <v>392</v>
      </c>
      <c r="BS256" s="166" t="s">
        <v>392</v>
      </c>
      <c r="BT256" s="166" t="s">
        <v>392</v>
      </c>
      <c r="BU256" s="166" t="s">
        <v>392</v>
      </c>
      <c r="BV256" s="166">
        <v>2.31</v>
      </c>
      <c r="BW256" s="166">
        <v>7.69</v>
      </c>
      <c r="BX256" s="177">
        <v>39.299999999999997</v>
      </c>
      <c r="BY256" s="177">
        <v>47.4</v>
      </c>
      <c r="BZ256" s="166" t="s">
        <v>886</v>
      </c>
      <c r="CA256" s="166" t="s">
        <v>886</v>
      </c>
      <c r="CB256" s="168">
        <v>59</v>
      </c>
      <c r="CC256" s="177">
        <v>7550</v>
      </c>
      <c r="CD256" s="166">
        <v>210</v>
      </c>
      <c r="CE256" s="177">
        <v>210</v>
      </c>
      <c r="CF256" s="166" t="s">
        <v>392</v>
      </c>
      <c r="CG256" s="166" t="s">
        <v>392</v>
      </c>
      <c r="CH256" s="166" t="s">
        <v>392</v>
      </c>
      <c r="CI256" s="166">
        <v>205</v>
      </c>
      <c r="CJ256" s="177">
        <v>206</v>
      </c>
      <c r="CK256" s="169" t="s">
        <v>392</v>
      </c>
      <c r="CL256" s="166" t="s">
        <v>392</v>
      </c>
      <c r="CM256" s="166" t="s">
        <v>392</v>
      </c>
      <c r="CN256" s="170">
        <v>9.14</v>
      </c>
      <c r="CO256" s="177">
        <v>9.52</v>
      </c>
      <c r="CP256" s="177">
        <v>4.76</v>
      </c>
      <c r="CQ256" s="168">
        <v>14.2</v>
      </c>
      <c r="CR256" s="168">
        <v>14.3</v>
      </c>
      <c r="CS256" s="166" t="s">
        <v>392</v>
      </c>
      <c r="CT256" s="166" t="s">
        <v>392</v>
      </c>
      <c r="CU256" s="166" t="s">
        <v>392</v>
      </c>
      <c r="CV256" s="168">
        <v>24.2</v>
      </c>
      <c r="CW256" s="168">
        <v>31.8</v>
      </c>
      <c r="CX256" s="178">
        <v>20.6</v>
      </c>
      <c r="CY256" s="166" t="s">
        <v>392</v>
      </c>
      <c r="CZ256" s="166" t="s">
        <v>392</v>
      </c>
      <c r="DA256" s="166" t="s">
        <v>392</v>
      </c>
      <c r="DB256" s="166" t="s">
        <v>392</v>
      </c>
      <c r="DC256" s="166" t="s">
        <v>392</v>
      </c>
      <c r="DD256" s="176">
        <v>7.21</v>
      </c>
      <c r="DE256" s="177" t="s">
        <v>392</v>
      </c>
      <c r="DF256" s="166" t="s">
        <v>392</v>
      </c>
      <c r="DG256" s="168">
        <v>17.600000000000001</v>
      </c>
      <c r="DH256" s="166" t="s">
        <v>392</v>
      </c>
      <c r="DI256" s="177" t="s">
        <v>392</v>
      </c>
      <c r="DJ256" s="168">
        <v>60.8</v>
      </c>
      <c r="DK256" s="166">
        <v>652</v>
      </c>
      <c r="DL256" s="166">
        <v>582</v>
      </c>
      <c r="DM256" s="168">
        <v>89.7</v>
      </c>
      <c r="DN256" s="168">
        <v>20.399999999999999</v>
      </c>
      <c r="DO256" s="166">
        <v>303</v>
      </c>
      <c r="DP256" s="166">
        <v>200</v>
      </c>
      <c r="DQ256" s="168">
        <v>51.8</v>
      </c>
      <c r="DR256" s="166" t="s">
        <v>392</v>
      </c>
      <c r="DS256" s="166" t="s">
        <v>392</v>
      </c>
      <c r="DT256" s="177" t="s">
        <v>392</v>
      </c>
      <c r="DU256" s="166">
        <v>466</v>
      </c>
      <c r="DV256" s="166">
        <v>195</v>
      </c>
      <c r="DW256" s="166" t="s">
        <v>392</v>
      </c>
      <c r="DX256" s="166">
        <v>10000</v>
      </c>
      <c r="DY256" s="20">
        <v>7.28</v>
      </c>
      <c r="DZ256" s="177" t="s">
        <v>392</v>
      </c>
      <c r="EA256" s="180" t="s">
        <v>392</v>
      </c>
      <c r="EB256" s="166">
        <v>136</v>
      </c>
      <c r="EC256" s="166">
        <v>323</v>
      </c>
      <c r="ED256" s="166" t="s">
        <v>392</v>
      </c>
      <c r="EE256" s="166" t="s">
        <v>392</v>
      </c>
      <c r="EF256" s="166" t="s">
        <v>392</v>
      </c>
      <c r="EG256" s="166" t="s">
        <v>392</v>
      </c>
      <c r="EH256" s="20" t="s">
        <v>392</v>
      </c>
      <c r="EI256" s="166" t="s">
        <v>392</v>
      </c>
      <c r="EJ256" s="166" t="s">
        <v>392</v>
      </c>
      <c r="EK256" s="166" t="s">
        <v>392</v>
      </c>
      <c r="EL256" s="166" t="s">
        <v>392</v>
      </c>
      <c r="EM256" s="166" t="s">
        <v>392</v>
      </c>
      <c r="EN256" s="166" t="s">
        <v>392</v>
      </c>
      <c r="EO256" s="177" t="s">
        <v>392</v>
      </c>
      <c r="EP256" s="177" t="s">
        <v>392</v>
      </c>
      <c r="EQ256" s="177" t="s">
        <v>392</v>
      </c>
      <c r="ER256" s="177" t="s">
        <v>392</v>
      </c>
      <c r="ES256" s="177" t="s">
        <v>392</v>
      </c>
      <c r="ET256" s="177" t="s">
        <v>392</v>
      </c>
      <c r="EU256" s="177">
        <v>58.7</v>
      </c>
      <c r="EV256" s="177">
        <v>195</v>
      </c>
      <c r="EW256" s="177">
        <v>998</v>
      </c>
      <c r="EX256" s="177">
        <v>1200</v>
      </c>
    </row>
    <row r="257" spans="1:154" x14ac:dyDescent="0.2">
      <c r="A257" s="166" t="s">
        <v>887</v>
      </c>
      <c r="B257" s="167" t="s">
        <v>204</v>
      </c>
      <c r="C257" s="168">
        <v>35</v>
      </c>
      <c r="D257" s="168">
        <v>10.3</v>
      </c>
      <c r="E257" s="170">
        <v>8.1199999999999992</v>
      </c>
      <c r="F257" s="181">
        <v>8.125</v>
      </c>
      <c r="G257" s="166" t="s">
        <v>392</v>
      </c>
      <c r="H257" s="166" t="s">
        <v>392</v>
      </c>
      <c r="I257" s="166" t="s">
        <v>392</v>
      </c>
      <c r="J257" s="170">
        <v>8.02</v>
      </c>
      <c r="K257" s="169">
        <v>8</v>
      </c>
      <c r="L257" s="169" t="s">
        <v>392</v>
      </c>
      <c r="M257" s="166" t="s">
        <v>392</v>
      </c>
      <c r="N257" s="166" t="s">
        <v>392</v>
      </c>
      <c r="O257" s="179">
        <v>0.31</v>
      </c>
      <c r="P257" s="169">
        <v>0.3125</v>
      </c>
      <c r="Q257" s="171">
        <v>0.1875</v>
      </c>
      <c r="R257" s="179">
        <v>0.495</v>
      </c>
      <c r="S257" s="172">
        <v>0.5</v>
      </c>
      <c r="T257" s="166" t="s">
        <v>392</v>
      </c>
      <c r="U257" s="166" t="s">
        <v>392</v>
      </c>
      <c r="V257" s="166" t="s">
        <v>392</v>
      </c>
      <c r="W257" s="184">
        <v>0.88900000000000001</v>
      </c>
      <c r="X257" s="174">
        <v>1.1875</v>
      </c>
      <c r="Y257" s="175">
        <v>0.8125</v>
      </c>
      <c r="Z257" s="166" t="s">
        <v>392</v>
      </c>
      <c r="AA257" s="166" t="s">
        <v>392</v>
      </c>
      <c r="AB257" s="166" t="s">
        <v>392</v>
      </c>
      <c r="AC257" s="166" t="s">
        <v>392</v>
      </c>
      <c r="AD257" s="166" t="s">
        <v>392</v>
      </c>
      <c r="AE257" s="176">
        <v>8.1</v>
      </c>
      <c r="AF257" s="166" t="s">
        <v>392</v>
      </c>
      <c r="AG257" s="166" t="s">
        <v>392</v>
      </c>
      <c r="AH257" s="168">
        <v>20.5</v>
      </c>
      <c r="AI257" s="166" t="s">
        <v>392</v>
      </c>
      <c r="AJ257" s="166" t="s">
        <v>392</v>
      </c>
      <c r="AK257" s="166">
        <v>127</v>
      </c>
      <c r="AL257" s="168">
        <v>34.700000000000003</v>
      </c>
      <c r="AM257" s="168">
        <v>31.2</v>
      </c>
      <c r="AN257" s="170">
        <v>3.51</v>
      </c>
      <c r="AO257" s="168">
        <v>42.6</v>
      </c>
      <c r="AP257" s="168">
        <v>16.100000000000001</v>
      </c>
      <c r="AQ257" s="168">
        <v>10.6</v>
      </c>
      <c r="AR257" s="170">
        <v>2.0299999999999998</v>
      </c>
      <c r="AS257" s="166" t="s">
        <v>392</v>
      </c>
      <c r="AT257" s="166" t="s">
        <v>392</v>
      </c>
      <c r="AU257" s="166" t="s">
        <v>392</v>
      </c>
      <c r="AV257" s="179">
        <v>0.76900000000000002</v>
      </c>
      <c r="AW257" s="166">
        <v>619</v>
      </c>
      <c r="AX257" s="166" t="s">
        <v>392</v>
      </c>
      <c r="AY257" s="168">
        <v>15.3</v>
      </c>
      <c r="AZ257" s="168">
        <v>15.2</v>
      </c>
      <c r="BA257" s="177" t="s">
        <v>392</v>
      </c>
      <c r="BB257" s="166" t="s">
        <v>392</v>
      </c>
      <c r="BC257" s="170">
        <v>7.28</v>
      </c>
      <c r="BD257" s="168">
        <v>17.100000000000001</v>
      </c>
      <c r="BE257" s="166" t="s">
        <v>392</v>
      </c>
      <c r="BF257" s="166" t="s">
        <v>392</v>
      </c>
      <c r="BG257" s="166" t="s">
        <v>392</v>
      </c>
      <c r="BH257" s="166" t="s">
        <v>392</v>
      </c>
      <c r="BI257" s="166" t="s">
        <v>392</v>
      </c>
      <c r="BJ257" s="166" t="s">
        <v>392</v>
      </c>
      <c r="BK257" s="166" t="s">
        <v>392</v>
      </c>
      <c r="BL257" s="166" t="s">
        <v>392</v>
      </c>
      <c r="BM257" s="166" t="s">
        <v>392</v>
      </c>
      <c r="BN257" s="166" t="s">
        <v>392</v>
      </c>
      <c r="BO257" s="166" t="s">
        <v>392</v>
      </c>
      <c r="BP257" s="166" t="s">
        <v>392</v>
      </c>
      <c r="BQ257" s="166" t="s">
        <v>392</v>
      </c>
      <c r="BR257" s="166" t="s">
        <v>392</v>
      </c>
      <c r="BS257" s="166" t="s">
        <v>392</v>
      </c>
      <c r="BT257" s="166" t="s">
        <v>392</v>
      </c>
      <c r="BU257" s="166" t="s">
        <v>392</v>
      </c>
      <c r="BV257" s="166">
        <v>2.2799999999999998</v>
      </c>
      <c r="BW257" s="166">
        <v>7.63</v>
      </c>
      <c r="BX257" s="168">
        <v>39</v>
      </c>
      <c r="BY257" s="168">
        <v>47</v>
      </c>
      <c r="BZ257" s="166" t="s">
        <v>888</v>
      </c>
      <c r="CA257" s="166" t="s">
        <v>888</v>
      </c>
      <c r="CB257" s="168">
        <v>52</v>
      </c>
      <c r="CC257" s="177">
        <v>6650</v>
      </c>
      <c r="CD257" s="166">
        <v>206</v>
      </c>
      <c r="CE257" s="177">
        <v>206</v>
      </c>
      <c r="CF257" s="166" t="s">
        <v>392</v>
      </c>
      <c r="CG257" s="166" t="s">
        <v>392</v>
      </c>
      <c r="CH257" s="166" t="s">
        <v>392</v>
      </c>
      <c r="CI257" s="166">
        <v>204</v>
      </c>
      <c r="CJ257" s="177">
        <v>203</v>
      </c>
      <c r="CK257" s="169" t="s">
        <v>392</v>
      </c>
      <c r="CL257" s="166" t="s">
        <v>392</v>
      </c>
      <c r="CM257" s="166" t="s">
        <v>392</v>
      </c>
      <c r="CN257" s="170">
        <v>7.87</v>
      </c>
      <c r="CO257" s="177">
        <v>7.94</v>
      </c>
      <c r="CP257" s="177">
        <v>4.76</v>
      </c>
      <c r="CQ257" s="168">
        <v>12.6</v>
      </c>
      <c r="CR257" s="168">
        <v>12.7</v>
      </c>
      <c r="CS257" s="166" t="s">
        <v>392</v>
      </c>
      <c r="CT257" s="166" t="s">
        <v>392</v>
      </c>
      <c r="CU257" s="166" t="s">
        <v>392</v>
      </c>
      <c r="CV257" s="168">
        <v>22.6</v>
      </c>
      <c r="CW257" s="168">
        <v>30.2</v>
      </c>
      <c r="CX257" s="178">
        <v>20.6</v>
      </c>
      <c r="CY257" s="166" t="s">
        <v>392</v>
      </c>
      <c r="CZ257" s="166" t="s">
        <v>392</v>
      </c>
      <c r="DA257" s="166" t="s">
        <v>392</v>
      </c>
      <c r="DB257" s="166" t="s">
        <v>392</v>
      </c>
      <c r="DC257" s="166" t="s">
        <v>392</v>
      </c>
      <c r="DD257" s="176">
        <v>8.1</v>
      </c>
      <c r="DE257" s="177" t="s">
        <v>392</v>
      </c>
      <c r="DF257" s="166" t="s">
        <v>392</v>
      </c>
      <c r="DG257" s="168">
        <v>20.5</v>
      </c>
      <c r="DH257" s="166" t="s">
        <v>392</v>
      </c>
      <c r="DI257" s="177" t="s">
        <v>392</v>
      </c>
      <c r="DJ257" s="168">
        <v>52.9</v>
      </c>
      <c r="DK257" s="166">
        <v>569</v>
      </c>
      <c r="DL257" s="166">
        <v>511</v>
      </c>
      <c r="DM257" s="168">
        <v>89.2</v>
      </c>
      <c r="DN257" s="168">
        <v>17.7</v>
      </c>
      <c r="DO257" s="166">
        <v>264</v>
      </c>
      <c r="DP257" s="166">
        <v>174</v>
      </c>
      <c r="DQ257" s="168">
        <v>51.6</v>
      </c>
      <c r="DR257" s="166" t="s">
        <v>392</v>
      </c>
      <c r="DS257" s="166" t="s">
        <v>392</v>
      </c>
      <c r="DT257" s="177" t="s">
        <v>392</v>
      </c>
      <c r="DU257" s="166">
        <v>320</v>
      </c>
      <c r="DV257" s="166">
        <v>166</v>
      </c>
      <c r="DW257" s="166" t="s">
        <v>392</v>
      </c>
      <c r="DX257" s="166">
        <v>9870</v>
      </c>
      <c r="DY257" s="20">
        <v>6.33</v>
      </c>
      <c r="DZ257" s="177" t="s">
        <v>392</v>
      </c>
      <c r="EA257" s="180" t="s">
        <v>392</v>
      </c>
      <c r="EB257" s="166">
        <v>119</v>
      </c>
      <c r="EC257" s="166">
        <v>280</v>
      </c>
      <c r="ED257" s="166" t="s">
        <v>392</v>
      </c>
      <c r="EE257" s="166" t="s">
        <v>392</v>
      </c>
      <c r="EF257" s="166" t="s">
        <v>392</v>
      </c>
      <c r="EG257" s="166" t="s">
        <v>392</v>
      </c>
      <c r="EH257" s="20" t="s">
        <v>392</v>
      </c>
      <c r="EI257" s="166" t="s">
        <v>392</v>
      </c>
      <c r="EJ257" s="166" t="s">
        <v>392</v>
      </c>
      <c r="EK257" s="166" t="s">
        <v>392</v>
      </c>
      <c r="EL257" s="166" t="s">
        <v>392</v>
      </c>
      <c r="EM257" s="166" t="s">
        <v>392</v>
      </c>
      <c r="EN257" s="166" t="s">
        <v>392</v>
      </c>
      <c r="EO257" s="177" t="s">
        <v>392</v>
      </c>
      <c r="EP257" s="177" t="s">
        <v>392</v>
      </c>
      <c r="EQ257" s="177" t="s">
        <v>392</v>
      </c>
      <c r="ER257" s="177" t="s">
        <v>392</v>
      </c>
      <c r="ES257" s="177" t="s">
        <v>392</v>
      </c>
      <c r="ET257" s="177" t="s">
        <v>392</v>
      </c>
      <c r="EU257" s="177">
        <v>57.9</v>
      </c>
      <c r="EV257" s="177">
        <v>194</v>
      </c>
      <c r="EW257" s="177">
        <v>991</v>
      </c>
      <c r="EX257" s="177">
        <v>1190</v>
      </c>
    </row>
    <row r="258" spans="1:154" x14ac:dyDescent="0.2">
      <c r="A258" s="166" t="s">
        <v>889</v>
      </c>
      <c r="B258" s="167" t="s">
        <v>204</v>
      </c>
      <c r="C258" s="168">
        <v>31</v>
      </c>
      <c r="D258" s="186">
        <v>9.1300000000000008</v>
      </c>
      <c r="E258" s="170">
        <v>8</v>
      </c>
      <c r="F258" s="181">
        <v>8</v>
      </c>
      <c r="G258" s="166" t="s">
        <v>392</v>
      </c>
      <c r="H258" s="166" t="s">
        <v>392</v>
      </c>
      <c r="I258" s="166" t="s">
        <v>392</v>
      </c>
      <c r="J258" s="170">
        <v>8</v>
      </c>
      <c r="K258" s="169">
        <v>8</v>
      </c>
      <c r="L258" s="169" t="s">
        <v>392</v>
      </c>
      <c r="M258" s="166" t="s">
        <v>392</v>
      </c>
      <c r="N258" s="166" t="s">
        <v>392</v>
      </c>
      <c r="O258" s="179">
        <v>0.28499999999999998</v>
      </c>
      <c r="P258" s="169">
        <v>0.3125</v>
      </c>
      <c r="Q258" s="171">
        <v>0.1875</v>
      </c>
      <c r="R258" s="179">
        <v>0.435</v>
      </c>
      <c r="S258" s="172">
        <v>0.4375</v>
      </c>
      <c r="T258" s="166" t="s">
        <v>392</v>
      </c>
      <c r="U258" s="166" t="s">
        <v>392</v>
      </c>
      <c r="V258" s="166" t="s">
        <v>392</v>
      </c>
      <c r="W258" s="184">
        <v>0.82899999999999996</v>
      </c>
      <c r="X258" s="174">
        <v>1.125</v>
      </c>
      <c r="Y258" s="175">
        <v>0.75</v>
      </c>
      <c r="Z258" s="166" t="s">
        <v>392</v>
      </c>
      <c r="AA258" s="166" t="s">
        <v>392</v>
      </c>
      <c r="AB258" s="166" t="s">
        <v>392</v>
      </c>
      <c r="AC258" s="166" t="s">
        <v>392</v>
      </c>
      <c r="AD258" s="166" t="s">
        <v>392</v>
      </c>
      <c r="AE258" s="176">
        <v>9.19</v>
      </c>
      <c r="AF258" s="166" t="s">
        <v>392</v>
      </c>
      <c r="AG258" s="166" t="s">
        <v>392</v>
      </c>
      <c r="AH258" s="168">
        <v>22.3</v>
      </c>
      <c r="AI258" s="166" t="s">
        <v>392</v>
      </c>
      <c r="AJ258" s="166" t="s">
        <v>392</v>
      </c>
      <c r="AK258" s="166">
        <v>110</v>
      </c>
      <c r="AL258" s="168">
        <v>30.4</v>
      </c>
      <c r="AM258" s="168">
        <v>27.5</v>
      </c>
      <c r="AN258" s="170">
        <v>3.47</v>
      </c>
      <c r="AO258" s="168">
        <v>37.1</v>
      </c>
      <c r="AP258" s="168">
        <v>14.1</v>
      </c>
      <c r="AQ258" s="170">
        <v>9.27</v>
      </c>
      <c r="AR258" s="170">
        <v>2.02</v>
      </c>
      <c r="AS258" s="166" t="s">
        <v>392</v>
      </c>
      <c r="AT258" s="166" t="s">
        <v>392</v>
      </c>
      <c r="AU258" s="166" t="s">
        <v>392</v>
      </c>
      <c r="AV258" s="179">
        <v>0.53600000000000003</v>
      </c>
      <c r="AW258" s="166">
        <v>530</v>
      </c>
      <c r="AX258" s="166" t="s">
        <v>392</v>
      </c>
      <c r="AY258" s="168">
        <v>15.1</v>
      </c>
      <c r="AZ258" s="168">
        <v>13.2</v>
      </c>
      <c r="BA258" s="177" t="s">
        <v>392</v>
      </c>
      <c r="BB258" s="166" t="s">
        <v>392</v>
      </c>
      <c r="BC258" s="170">
        <v>6.35</v>
      </c>
      <c r="BD258" s="168">
        <v>15</v>
      </c>
      <c r="BE258" s="166" t="s">
        <v>392</v>
      </c>
      <c r="BF258" s="166" t="s">
        <v>392</v>
      </c>
      <c r="BG258" s="166" t="s">
        <v>392</v>
      </c>
      <c r="BH258" s="166" t="s">
        <v>392</v>
      </c>
      <c r="BI258" s="166" t="s">
        <v>392</v>
      </c>
      <c r="BJ258" s="166" t="s">
        <v>392</v>
      </c>
      <c r="BK258" s="166" t="s">
        <v>392</v>
      </c>
      <c r="BL258" s="166" t="s">
        <v>392</v>
      </c>
      <c r="BM258" s="166" t="s">
        <v>392</v>
      </c>
      <c r="BN258" s="166" t="s">
        <v>392</v>
      </c>
      <c r="BO258" s="166" t="s">
        <v>392</v>
      </c>
      <c r="BP258" s="166" t="s">
        <v>392</v>
      </c>
      <c r="BQ258" s="166" t="s">
        <v>392</v>
      </c>
      <c r="BR258" s="166" t="s">
        <v>392</v>
      </c>
      <c r="BS258" s="166" t="s">
        <v>392</v>
      </c>
      <c r="BT258" s="166" t="s">
        <v>392</v>
      </c>
      <c r="BU258" s="166" t="s">
        <v>392</v>
      </c>
      <c r="BV258" s="166">
        <v>2.2599999999999998</v>
      </c>
      <c r="BW258" s="166">
        <v>7.57</v>
      </c>
      <c r="BX258" s="177">
        <v>38.799999999999997</v>
      </c>
      <c r="BY258" s="177">
        <v>46.8</v>
      </c>
      <c r="BZ258" s="166" t="s">
        <v>890</v>
      </c>
      <c r="CA258" s="166" t="s">
        <v>890</v>
      </c>
      <c r="CB258" s="168">
        <v>46.1</v>
      </c>
      <c r="CC258" s="177">
        <v>5890</v>
      </c>
      <c r="CD258" s="166">
        <v>203</v>
      </c>
      <c r="CE258" s="177">
        <v>203</v>
      </c>
      <c r="CF258" s="166" t="s">
        <v>392</v>
      </c>
      <c r="CG258" s="166" t="s">
        <v>392</v>
      </c>
      <c r="CH258" s="166" t="s">
        <v>392</v>
      </c>
      <c r="CI258" s="166">
        <v>203</v>
      </c>
      <c r="CJ258" s="177">
        <v>203</v>
      </c>
      <c r="CK258" s="169" t="s">
        <v>392</v>
      </c>
      <c r="CL258" s="166" t="s">
        <v>392</v>
      </c>
      <c r="CM258" s="166" t="s">
        <v>392</v>
      </c>
      <c r="CN258" s="170">
        <v>7.24</v>
      </c>
      <c r="CO258" s="177">
        <v>7.94</v>
      </c>
      <c r="CP258" s="177">
        <v>4.76</v>
      </c>
      <c r="CQ258" s="168">
        <v>11</v>
      </c>
      <c r="CR258" s="168">
        <v>11.1</v>
      </c>
      <c r="CS258" s="166" t="s">
        <v>392</v>
      </c>
      <c r="CT258" s="166" t="s">
        <v>392</v>
      </c>
      <c r="CU258" s="166" t="s">
        <v>392</v>
      </c>
      <c r="CV258" s="168">
        <v>21.1</v>
      </c>
      <c r="CW258" s="168">
        <v>28.6</v>
      </c>
      <c r="CX258" s="178">
        <v>19.100000000000001</v>
      </c>
      <c r="CY258" s="166" t="s">
        <v>392</v>
      </c>
      <c r="CZ258" s="166" t="s">
        <v>392</v>
      </c>
      <c r="DA258" s="166" t="s">
        <v>392</v>
      </c>
      <c r="DB258" s="166" t="s">
        <v>392</v>
      </c>
      <c r="DC258" s="166" t="s">
        <v>392</v>
      </c>
      <c r="DD258" s="176">
        <v>9.19</v>
      </c>
      <c r="DE258" s="177" t="s">
        <v>392</v>
      </c>
      <c r="DF258" s="166" t="s">
        <v>392</v>
      </c>
      <c r="DG258" s="168">
        <v>22.3</v>
      </c>
      <c r="DH258" s="166" t="s">
        <v>392</v>
      </c>
      <c r="DI258" s="177" t="s">
        <v>392</v>
      </c>
      <c r="DJ258" s="168">
        <v>45.8</v>
      </c>
      <c r="DK258" s="166">
        <v>498</v>
      </c>
      <c r="DL258" s="166">
        <v>451</v>
      </c>
      <c r="DM258" s="168">
        <v>88.1</v>
      </c>
      <c r="DN258" s="168">
        <v>15.4</v>
      </c>
      <c r="DO258" s="166">
        <v>231</v>
      </c>
      <c r="DP258" s="166">
        <v>152</v>
      </c>
      <c r="DQ258" s="168">
        <v>51.3</v>
      </c>
      <c r="DR258" s="166" t="s">
        <v>392</v>
      </c>
      <c r="DS258" s="166" t="s">
        <v>392</v>
      </c>
      <c r="DT258" s="177" t="s">
        <v>392</v>
      </c>
      <c r="DU258" s="166">
        <v>223</v>
      </c>
      <c r="DV258" s="166">
        <v>142</v>
      </c>
      <c r="DW258" s="166" t="s">
        <v>392</v>
      </c>
      <c r="DX258" s="166">
        <v>9740</v>
      </c>
      <c r="DY258" s="20">
        <v>5.49</v>
      </c>
      <c r="DZ258" s="177" t="s">
        <v>392</v>
      </c>
      <c r="EA258" s="180" t="s">
        <v>392</v>
      </c>
      <c r="EB258" s="166">
        <v>104</v>
      </c>
      <c r="EC258" s="166">
        <v>246</v>
      </c>
      <c r="ED258" s="166" t="s">
        <v>392</v>
      </c>
      <c r="EE258" s="166" t="s">
        <v>392</v>
      </c>
      <c r="EF258" s="166" t="s">
        <v>392</v>
      </c>
      <c r="EG258" s="166" t="s">
        <v>392</v>
      </c>
      <c r="EH258" s="20" t="s">
        <v>392</v>
      </c>
      <c r="EI258" s="166" t="s">
        <v>392</v>
      </c>
      <c r="EJ258" s="166" t="s">
        <v>392</v>
      </c>
      <c r="EK258" s="166" t="s">
        <v>392</v>
      </c>
      <c r="EL258" s="166" t="s">
        <v>392</v>
      </c>
      <c r="EM258" s="166" t="s">
        <v>392</v>
      </c>
      <c r="EN258" s="166" t="s">
        <v>392</v>
      </c>
      <c r="EO258" s="177" t="s">
        <v>392</v>
      </c>
      <c r="EP258" s="177" t="s">
        <v>392</v>
      </c>
      <c r="EQ258" s="177" t="s">
        <v>392</v>
      </c>
      <c r="ER258" s="177" t="s">
        <v>392</v>
      </c>
      <c r="ES258" s="177" t="s">
        <v>392</v>
      </c>
      <c r="ET258" s="177" t="s">
        <v>392</v>
      </c>
      <c r="EU258" s="177">
        <v>57.4</v>
      </c>
      <c r="EV258" s="177">
        <v>192</v>
      </c>
      <c r="EW258" s="177">
        <v>986</v>
      </c>
      <c r="EX258" s="177">
        <v>1190</v>
      </c>
    </row>
    <row r="259" spans="1:154" x14ac:dyDescent="0.2">
      <c r="A259" s="166" t="s">
        <v>891</v>
      </c>
      <c r="B259" s="167" t="s">
        <v>204</v>
      </c>
      <c r="C259" s="168">
        <v>28</v>
      </c>
      <c r="D259" s="186">
        <v>8.25</v>
      </c>
      <c r="E259" s="170">
        <v>8.06</v>
      </c>
      <c r="F259" s="181">
        <v>8</v>
      </c>
      <c r="G259" s="166" t="s">
        <v>392</v>
      </c>
      <c r="H259" s="166" t="s">
        <v>392</v>
      </c>
      <c r="I259" s="166" t="s">
        <v>392</v>
      </c>
      <c r="J259" s="170">
        <v>6.54</v>
      </c>
      <c r="K259" s="169">
        <v>6.5</v>
      </c>
      <c r="L259" s="169" t="s">
        <v>392</v>
      </c>
      <c r="M259" s="166" t="s">
        <v>392</v>
      </c>
      <c r="N259" s="166" t="s">
        <v>392</v>
      </c>
      <c r="O259" s="179">
        <v>0.28499999999999998</v>
      </c>
      <c r="P259" s="169">
        <v>0.3125</v>
      </c>
      <c r="Q259" s="171">
        <v>0.1875</v>
      </c>
      <c r="R259" s="179">
        <v>0.46500000000000002</v>
      </c>
      <c r="S259" s="172">
        <v>0.4375</v>
      </c>
      <c r="T259" s="166" t="s">
        <v>392</v>
      </c>
      <c r="U259" s="166" t="s">
        <v>392</v>
      </c>
      <c r="V259" s="166" t="s">
        <v>392</v>
      </c>
      <c r="W259" s="184">
        <v>0.85899999999999999</v>
      </c>
      <c r="X259" s="174">
        <v>0.9375</v>
      </c>
      <c r="Y259" s="175">
        <v>0.625</v>
      </c>
      <c r="Z259" s="166" t="s">
        <v>392</v>
      </c>
      <c r="AA259" s="166" t="s">
        <v>392</v>
      </c>
      <c r="AB259" s="166" t="s">
        <v>392</v>
      </c>
      <c r="AC259" s="166" t="s">
        <v>392</v>
      </c>
      <c r="AD259" s="166" t="s">
        <v>392</v>
      </c>
      <c r="AE259" s="176">
        <v>7.03</v>
      </c>
      <c r="AF259" s="166" t="s">
        <v>392</v>
      </c>
      <c r="AG259" s="166" t="s">
        <v>392</v>
      </c>
      <c r="AH259" s="168">
        <v>22.3</v>
      </c>
      <c r="AI259" s="166" t="s">
        <v>392</v>
      </c>
      <c r="AJ259" s="166" t="s">
        <v>392</v>
      </c>
      <c r="AK259" s="168">
        <v>98</v>
      </c>
      <c r="AL259" s="168">
        <v>27.2</v>
      </c>
      <c r="AM259" s="168">
        <v>24.3</v>
      </c>
      <c r="AN259" s="170">
        <v>3.45</v>
      </c>
      <c r="AO259" s="168">
        <v>21.7</v>
      </c>
      <c r="AP259" s="168">
        <v>10.1</v>
      </c>
      <c r="AQ259" s="170">
        <v>6.63</v>
      </c>
      <c r="AR259" s="170">
        <v>1.62</v>
      </c>
      <c r="AS259" s="166" t="s">
        <v>392</v>
      </c>
      <c r="AT259" s="166" t="s">
        <v>392</v>
      </c>
      <c r="AU259" s="166" t="s">
        <v>392</v>
      </c>
      <c r="AV259" s="179">
        <v>0.53700000000000003</v>
      </c>
      <c r="AW259" s="166">
        <v>312</v>
      </c>
      <c r="AX259" s="166" t="s">
        <v>392</v>
      </c>
      <c r="AY259" s="168">
        <v>12.4</v>
      </c>
      <c r="AZ259" s="170">
        <v>9.44</v>
      </c>
      <c r="BA259" s="177" t="s">
        <v>392</v>
      </c>
      <c r="BB259" s="166" t="s">
        <v>392</v>
      </c>
      <c r="BC259" s="170">
        <v>5.52</v>
      </c>
      <c r="BD259" s="168">
        <v>13.4</v>
      </c>
      <c r="BE259" s="166" t="s">
        <v>392</v>
      </c>
      <c r="BF259" s="166" t="s">
        <v>392</v>
      </c>
      <c r="BG259" s="166" t="s">
        <v>392</v>
      </c>
      <c r="BH259" s="166" t="s">
        <v>392</v>
      </c>
      <c r="BI259" s="166" t="s">
        <v>392</v>
      </c>
      <c r="BJ259" s="166" t="s">
        <v>392</v>
      </c>
      <c r="BK259" s="166" t="s">
        <v>392</v>
      </c>
      <c r="BL259" s="166" t="s">
        <v>392</v>
      </c>
      <c r="BM259" s="166" t="s">
        <v>392</v>
      </c>
      <c r="BN259" s="166" t="s">
        <v>392</v>
      </c>
      <c r="BO259" s="166" t="s">
        <v>392</v>
      </c>
      <c r="BP259" s="166" t="s">
        <v>392</v>
      </c>
      <c r="BQ259" s="166" t="s">
        <v>392</v>
      </c>
      <c r="BR259" s="166" t="s">
        <v>392</v>
      </c>
      <c r="BS259" s="166" t="s">
        <v>392</v>
      </c>
      <c r="BT259" s="166" t="s">
        <v>392</v>
      </c>
      <c r="BU259" s="166" t="s">
        <v>392</v>
      </c>
      <c r="BV259" s="166">
        <v>1.84</v>
      </c>
      <c r="BW259" s="170">
        <v>7.6</v>
      </c>
      <c r="BX259" s="177">
        <v>34.5</v>
      </c>
      <c r="BY259" s="168">
        <v>41</v>
      </c>
      <c r="BZ259" s="166" t="s">
        <v>892</v>
      </c>
      <c r="CA259" s="166" t="s">
        <v>892</v>
      </c>
      <c r="CB259" s="168">
        <v>41.7</v>
      </c>
      <c r="CC259" s="177">
        <v>5320</v>
      </c>
      <c r="CD259" s="166">
        <v>205</v>
      </c>
      <c r="CE259" s="177">
        <v>203</v>
      </c>
      <c r="CF259" s="166" t="s">
        <v>392</v>
      </c>
      <c r="CG259" s="166" t="s">
        <v>392</v>
      </c>
      <c r="CH259" s="166" t="s">
        <v>392</v>
      </c>
      <c r="CI259" s="166">
        <v>166</v>
      </c>
      <c r="CJ259" s="177">
        <v>165</v>
      </c>
      <c r="CK259" s="169" t="s">
        <v>392</v>
      </c>
      <c r="CL259" s="166" t="s">
        <v>392</v>
      </c>
      <c r="CM259" s="166" t="s">
        <v>392</v>
      </c>
      <c r="CN259" s="170">
        <v>7.24</v>
      </c>
      <c r="CO259" s="177">
        <v>7.94</v>
      </c>
      <c r="CP259" s="177">
        <v>4.76</v>
      </c>
      <c r="CQ259" s="168">
        <v>11.8</v>
      </c>
      <c r="CR259" s="168">
        <v>11.1</v>
      </c>
      <c r="CS259" s="166" t="s">
        <v>392</v>
      </c>
      <c r="CT259" s="166" t="s">
        <v>392</v>
      </c>
      <c r="CU259" s="166" t="s">
        <v>392</v>
      </c>
      <c r="CV259" s="168">
        <v>21.8</v>
      </c>
      <c r="CW259" s="168">
        <v>23.8</v>
      </c>
      <c r="CX259" s="178">
        <v>15.9</v>
      </c>
      <c r="CY259" s="166" t="s">
        <v>392</v>
      </c>
      <c r="CZ259" s="166" t="s">
        <v>392</v>
      </c>
      <c r="DA259" s="166" t="s">
        <v>392</v>
      </c>
      <c r="DB259" s="166" t="s">
        <v>392</v>
      </c>
      <c r="DC259" s="166" t="s">
        <v>392</v>
      </c>
      <c r="DD259" s="176">
        <v>7.03</v>
      </c>
      <c r="DE259" s="177" t="s">
        <v>392</v>
      </c>
      <c r="DF259" s="166" t="s">
        <v>392</v>
      </c>
      <c r="DG259" s="168">
        <v>22.3</v>
      </c>
      <c r="DH259" s="166" t="s">
        <v>392</v>
      </c>
      <c r="DI259" s="177" t="s">
        <v>392</v>
      </c>
      <c r="DJ259" s="168">
        <v>40.799999999999997</v>
      </c>
      <c r="DK259" s="166">
        <v>446</v>
      </c>
      <c r="DL259" s="166">
        <v>398</v>
      </c>
      <c r="DM259" s="168">
        <v>87.6</v>
      </c>
      <c r="DN259" s="170">
        <v>9.0299999999999994</v>
      </c>
      <c r="DO259" s="166">
        <v>166</v>
      </c>
      <c r="DP259" s="166">
        <v>109</v>
      </c>
      <c r="DQ259" s="168">
        <v>41.1</v>
      </c>
      <c r="DR259" s="166" t="s">
        <v>392</v>
      </c>
      <c r="DS259" s="166" t="s">
        <v>392</v>
      </c>
      <c r="DT259" s="177" t="s">
        <v>392</v>
      </c>
      <c r="DU259" s="166">
        <v>224</v>
      </c>
      <c r="DV259" s="168">
        <v>83.8</v>
      </c>
      <c r="DW259" s="166" t="s">
        <v>392</v>
      </c>
      <c r="DX259" s="166">
        <v>8000</v>
      </c>
      <c r="DY259" s="20">
        <v>3.93</v>
      </c>
      <c r="DZ259" s="177" t="s">
        <v>392</v>
      </c>
      <c r="EA259" s="180" t="s">
        <v>392</v>
      </c>
      <c r="EB259" s="168">
        <v>90.5</v>
      </c>
      <c r="EC259" s="166">
        <v>220</v>
      </c>
      <c r="ED259" s="166" t="s">
        <v>392</v>
      </c>
      <c r="EE259" s="166" t="s">
        <v>392</v>
      </c>
      <c r="EF259" s="166" t="s">
        <v>392</v>
      </c>
      <c r="EG259" s="166" t="s">
        <v>392</v>
      </c>
      <c r="EH259" s="20" t="s">
        <v>392</v>
      </c>
      <c r="EI259" s="166" t="s">
        <v>392</v>
      </c>
      <c r="EJ259" s="166" t="s">
        <v>392</v>
      </c>
      <c r="EK259" s="166" t="s">
        <v>392</v>
      </c>
      <c r="EL259" s="166" t="s">
        <v>392</v>
      </c>
      <c r="EM259" s="166" t="s">
        <v>392</v>
      </c>
      <c r="EN259" s="166" t="s">
        <v>392</v>
      </c>
      <c r="EO259" s="177" t="s">
        <v>392</v>
      </c>
      <c r="EP259" s="177" t="s">
        <v>392</v>
      </c>
      <c r="EQ259" s="177" t="s">
        <v>392</v>
      </c>
      <c r="ER259" s="177" t="s">
        <v>392</v>
      </c>
      <c r="ES259" s="177" t="s">
        <v>392</v>
      </c>
      <c r="ET259" s="177" t="s">
        <v>392</v>
      </c>
      <c r="EU259" s="177">
        <v>46.7</v>
      </c>
      <c r="EV259" s="177">
        <v>193</v>
      </c>
      <c r="EW259" s="177">
        <v>876</v>
      </c>
      <c r="EX259" s="177">
        <v>1040</v>
      </c>
    </row>
    <row r="260" spans="1:154" x14ac:dyDescent="0.2">
      <c r="A260" s="166" t="s">
        <v>893</v>
      </c>
      <c r="B260" s="167" t="s">
        <v>204</v>
      </c>
      <c r="C260" s="168">
        <v>24</v>
      </c>
      <c r="D260" s="170">
        <v>7.08</v>
      </c>
      <c r="E260" s="170">
        <v>7.93</v>
      </c>
      <c r="F260" s="181">
        <v>7.875</v>
      </c>
      <c r="G260" s="166" t="s">
        <v>392</v>
      </c>
      <c r="H260" s="166" t="s">
        <v>392</v>
      </c>
      <c r="I260" s="166" t="s">
        <v>392</v>
      </c>
      <c r="J260" s="170">
        <v>6.5</v>
      </c>
      <c r="K260" s="169">
        <v>6.5</v>
      </c>
      <c r="L260" s="169" t="s">
        <v>392</v>
      </c>
      <c r="M260" s="166" t="s">
        <v>392</v>
      </c>
      <c r="N260" s="166" t="s">
        <v>392</v>
      </c>
      <c r="O260" s="179">
        <v>0.245</v>
      </c>
      <c r="P260" s="169">
        <v>0.25</v>
      </c>
      <c r="Q260" s="171">
        <v>0.125</v>
      </c>
      <c r="R260" s="179">
        <v>0.4</v>
      </c>
      <c r="S260" s="172">
        <v>0.375</v>
      </c>
      <c r="T260" s="166" t="s">
        <v>392</v>
      </c>
      <c r="U260" s="166" t="s">
        <v>392</v>
      </c>
      <c r="V260" s="166" t="s">
        <v>392</v>
      </c>
      <c r="W260" s="184">
        <v>0.79400000000000004</v>
      </c>
      <c r="X260" s="174">
        <v>0.875</v>
      </c>
      <c r="Y260" s="175">
        <v>0.5625</v>
      </c>
      <c r="Z260" s="166" t="s">
        <v>392</v>
      </c>
      <c r="AA260" s="166" t="s">
        <v>392</v>
      </c>
      <c r="AB260" s="166" t="s">
        <v>392</v>
      </c>
      <c r="AC260" s="166" t="s">
        <v>392</v>
      </c>
      <c r="AD260" s="166" t="s">
        <v>392</v>
      </c>
      <c r="AE260" s="176">
        <v>8.1199999999999992</v>
      </c>
      <c r="AF260" s="166" t="s">
        <v>392</v>
      </c>
      <c r="AG260" s="166" t="s">
        <v>392</v>
      </c>
      <c r="AH260" s="168">
        <v>25.9</v>
      </c>
      <c r="AI260" s="166" t="s">
        <v>392</v>
      </c>
      <c r="AJ260" s="166" t="s">
        <v>392</v>
      </c>
      <c r="AK260" s="168">
        <v>82.7</v>
      </c>
      <c r="AL260" s="168">
        <v>23.1</v>
      </c>
      <c r="AM260" s="168">
        <v>20.9</v>
      </c>
      <c r="AN260" s="170">
        <v>3.42</v>
      </c>
      <c r="AO260" s="168">
        <v>18.3</v>
      </c>
      <c r="AP260" s="170">
        <v>8.57</v>
      </c>
      <c r="AQ260" s="170">
        <v>5.63</v>
      </c>
      <c r="AR260" s="170">
        <v>1.61</v>
      </c>
      <c r="AS260" s="166" t="s">
        <v>392</v>
      </c>
      <c r="AT260" s="166" t="s">
        <v>392</v>
      </c>
      <c r="AU260" s="166" t="s">
        <v>392</v>
      </c>
      <c r="AV260" s="179">
        <v>0.34599999999999997</v>
      </c>
      <c r="AW260" s="166">
        <v>259</v>
      </c>
      <c r="AX260" s="166" t="s">
        <v>392</v>
      </c>
      <c r="AY260" s="168">
        <v>12.2</v>
      </c>
      <c r="AZ260" s="170">
        <v>7.95</v>
      </c>
      <c r="BA260" s="177" t="s">
        <v>392</v>
      </c>
      <c r="BB260" s="166" t="s">
        <v>392</v>
      </c>
      <c r="BC260" s="170">
        <v>4.71</v>
      </c>
      <c r="BD260" s="168">
        <v>11.3</v>
      </c>
      <c r="BE260" s="166" t="s">
        <v>392</v>
      </c>
      <c r="BF260" s="166" t="s">
        <v>392</v>
      </c>
      <c r="BG260" s="166" t="s">
        <v>392</v>
      </c>
      <c r="BH260" s="166" t="s">
        <v>392</v>
      </c>
      <c r="BI260" s="166" t="s">
        <v>392</v>
      </c>
      <c r="BJ260" s="166" t="s">
        <v>392</v>
      </c>
      <c r="BK260" s="166" t="s">
        <v>392</v>
      </c>
      <c r="BL260" s="166" t="s">
        <v>392</v>
      </c>
      <c r="BM260" s="166" t="s">
        <v>392</v>
      </c>
      <c r="BN260" s="166" t="s">
        <v>392</v>
      </c>
      <c r="BO260" s="166" t="s">
        <v>392</v>
      </c>
      <c r="BP260" s="166" t="s">
        <v>392</v>
      </c>
      <c r="BQ260" s="166" t="s">
        <v>392</v>
      </c>
      <c r="BR260" s="166" t="s">
        <v>392</v>
      </c>
      <c r="BS260" s="166" t="s">
        <v>392</v>
      </c>
      <c r="BT260" s="166" t="s">
        <v>392</v>
      </c>
      <c r="BU260" s="166" t="s">
        <v>392</v>
      </c>
      <c r="BV260" s="166">
        <v>1.81</v>
      </c>
      <c r="BW260" s="166">
        <v>7.53</v>
      </c>
      <c r="BX260" s="177">
        <v>34.200000000000003</v>
      </c>
      <c r="BY260" s="177">
        <v>40.700000000000003</v>
      </c>
      <c r="BZ260" s="166" t="s">
        <v>894</v>
      </c>
      <c r="CA260" s="166" t="s">
        <v>894</v>
      </c>
      <c r="CB260" s="168">
        <v>35.9</v>
      </c>
      <c r="CC260" s="177">
        <v>4570</v>
      </c>
      <c r="CD260" s="166">
        <v>201</v>
      </c>
      <c r="CE260" s="177">
        <v>200</v>
      </c>
      <c r="CF260" s="166" t="s">
        <v>392</v>
      </c>
      <c r="CG260" s="166" t="s">
        <v>392</v>
      </c>
      <c r="CH260" s="166" t="s">
        <v>392</v>
      </c>
      <c r="CI260" s="166">
        <v>165</v>
      </c>
      <c r="CJ260" s="177">
        <v>165</v>
      </c>
      <c r="CK260" s="169" t="s">
        <v>392</v>
      </c>
      <c r="CL260" s="166" t="s">
        <v>392</v>
      </c>
      <c r="CM260" s="166" t="s">
        <v>392</v>
      </c>
      <c r="CN260" s="170">
        <v>6.22</v>
      </c>
      <c r="CO260" s="177">
        <v>6.35</v>
      </c>
      <c r="CP260" s="177">
        <v>3.18</v>
      </c>
      <c r="CQ260" s="168">
        <v>10.199999999999999</v>
      </c>
      <c r="CR260" s="168">
        <v>9.52</v>
      </c>
      <c r="CS260" s="166" t="s">
        <v>392</v>
      </c>
      <c r="CT260" s="166" t="s">
        <v>392</v>
      </c>
      <c r="CU260" s="166" t="s">
        <v>392</v>
      </c>
      <c r="CV260" s="168">
        <v>20.2</v>
      </c>
      <c r="CW260" s="168">
        <v>22.2</v>
      </c>
      <c r="CX260" s="178">
        <v>14.3</v>
      </c>
      <c r="CY260" s="166" t="s">
        <v>392</v>
      </c>
      <c r="CZ260" s="166" t="s">
        <v>392</v>
      </c>
      <c r="DA260" s="166" t="s">
        <v>392</v>
      </c>
      <c r="DB260" s="166" t="s">
        <v>392</v>
      </c>
      <c r="DC260" s="166" t="s">
        <v>392</v>
      </c>
      <c r="DD260" s="176">
        <v>8.1199999999999992</v>
      </c>
      <c r="DE260" s="177" t="s">
        <v>392</v>
      </c>
      <c r="DF260" s="166" t="s">
        <v>392</v>
      </c>
      <c r="DG260" s="168">
        <v>25.9</v>
      </c>
      <c r="DH260" s="166" t="s">
        <v>392</v>
      </c>
      <c r="DI260" s="177" t="s">
        <v>392</v>
      </c>
      <c r="DJ260" s="168">
        <v>34.4</v>
      </c>
      <c r="DK260" s="166">
        <v>379</v>
      </c>
      <c r="DL260" s="166">
        <v>342</v>
      </c>
      <c r="DM260" s="168">
        <v>86.9</v>
      </c>
      <c r="DN260" s="170">
        <v>7.62</v>
      </c>
      <c r="DO260" s="166">
        <v>140</v>
      </c>
      <c r="DP260" s="168">
        <v>92.3</v>
      </c>
      <c r="DQ260" s="168">
        <v>40.9</v>
      </c>
      <c r="DR260" s="166" t="s">
        <v>392</v>
      </c>
      <c r="DS260" s="166" t="s">
        <v>392</v>
      </c>
      <c r="DT260" s="177" t="s">
        <v>392</v>
      </c>
      <c r="DU260" s="166">
        <v>144</v>
      </c>
      <c r="DV260" s="168">
        <v>69.599999999999994</v>
      </c>
      <c r="DW260" s="166" t="s">
        <v>392</v>
      </c>
      <c r="DX260" s="166">
        <v>7870</v>
      </c>
      <c r="DY260" s="20">
        <v>3.31</v>
      </c>
      <c r="DZ260" s="177" t="s">
        <v>392</v>
      </c>
      <c r="EA260" s="180" t="s">
        <v>392</v>
      </c>
      <c r="EB260" s="168">
        <v>77.2</v>
      </c>
      <c r="EC260" s="166">
        <v>185</v>
      </c>
      <c r="ED260" s="166" t="s">
        <v>392</v>
      </c>
      <c r="EE260" s="166" t="s">
        <v>392</v>
      </c>
      <c r="EF260" s="166" t="s">
        <v>392</v>
      </c>
      <c r="EG260" s="166" t="s">
        <v>392</v>
      </c>
      <c r="EH260" s="20" t="s">
        <v>392</v>
      </c>
      <c r="EI260" s="166" t="s">
        <v>392</v>
      </c>
      <c r="EJ260" s="166" t="s">
        <v>392</v>
      </c>
      <c r="EK260" s="166" t="s">
        <v>392</v>
      </c>
      <c r="EL260" s="166" t="s">
        <v>392</v>
      </c>
      <c r="EM260" s="166" t="s">
        <v>392</v>
      </c>
      <c r="EN260" s="166" t="s">
        <v>392</v>
      </c>
      <c r="EO260" s="177" t="s">
        <v>392</v>
      </c>
      <c r="EP260" s="177" t="s">
        <v>392</v>
      </c>
      <c r="EQ260" s="177" t="s">
        <v>392</v>
      </c>
      <c r="ER260" s="177" t="s">
        <v>392</v>
      </c>
      <c r="ES260" s="177" t="s">
        <v>392</v>
      </c>
      <c r="ET260" s="177" t="s">
        <v>392</v>
      </c>
      <c r="EU260" s="168">
        <v>46</v>
      </c>
      <c r="EV260" s="177">
        <v>191</v>
      </c>
      <c r="EW260" s="177">
        <v>869</v>
      </c>
      <c r="EX260" s="177">
        <v>1030</v>
      </c>
    </row>
    <row r="261" spans="1:154" x14ac:dyDescent="0.2">
      <c r="A261" s="166" t="s">
        <v>895</v>
      </c>
      <c r="B261" s="167" t="s">
        <v>204</v>
      </c>
      <c r="C261" s="168">
        <v>21</v>
      </c>
      <c r="D261" s="170">
        <v>6.16</v>
      </c>
      <c r="E261" s="170">
        <v>8.2799999999999994</v>
      </c>
      <c r="F261" s="181">
        <v>8.25</v>
      </c>
      <c r="G261" s="166" t="s">
        <v>392</v>
      </c>
      <c r="H261" s="166" t="s">
        <v>392</v>
      </c>
      <c r="I261" s="166" t="s">
        <v>392</v>
      </c>
      <c r="J261" s="170">
        <v>5.27</v>
      </c>
      <c r="K261" s="169">
        <v>5.25</v>
      </c>
      <c r="L261" s="169" t="s">
        <v>392</v>
      </c>
      <c r="M261" s="166" t="s">
        <v>392</v>
      </c>
      <c r="N261" s="166" t="s">
        <v>392</v>
      </c>
      <c r="O261" s="179">
        <v>0.25</v>
      </c>
      <c r="P261" s="169">
        <v>0.25</v>
      </c>
      <c r="Q261" s="171">
        <v>0.125</v>
      </c>
      <c r="R261" s="179">
        <v>0.4</v>
      </c>
      <c r="S261" s="172">
        <v>0.375</v>
      </c>
      <c r="T261" s="166" t="s">
        <v>392</v>
      </c>
      <c r="U261" s="166" t="s">
        <v>392</v>
      </c>
      <c r="V261" s="166" t="s">
        <v>392</v>
      </c>
      <c r="W261" s="184">
        <v>0.7</v>
      </c>
      <c r="X261" s="174">
        <v>0.875</v>
      </c>
      <c r="Y261" s="175">
        <v>0.5625</v>
      </c>
      <c r="Z261" s="166" t="s">
        <v>392</v>
      </c>
      <c r="AA261" s="166" t="s">
        <v>392</v>
      </c>
      <c r="AB261" s="166" t="s">
        <v>392</v>
      </c>
      <c r="AC261" s="166" t="s">
        <v>392</v>
      </c>
      <c r="AD261" s="166" t="s">
        <v>392</v>
      </c>
      <c r="AE261" s="176">
        <v>6.59</v>
      </c>
      <c r="AF261" s="166" t="s">
        <v>392</v>
      </c>
      <c r="AG261" s="166" t="s">
        <v>392</v>
      </c>
      <c r="AH261" s="168">
        <v>27.5</v>
      </c>
      <c r="AI261" s="166" t="s">
        <v>392</v>
      </c>
      <c r="AJ261" s="166" t="s">
        <v>392</v>
      </c>
      <c r="AK261" s="168">
        <v>75.3</v>
      </c>
      <c r="AL261" s="168">
        <v>20.399999999999999</v>
      </c>
      <c r="AM261" s="168">
        <v>18.2</v>
      </c>
      <c r="AN261" s="170">
        <v>3.49</v>
      </c>
      <c r="AO261" s="170">
        <v>9.77</v>
      </c>
      <c r="AP261" s="170">
        <v>5.69</v>
      </c>
      <c r="AQ261" s="170">
        <v>3.71</v>
      </c>
      <c r="AR261" s="170">
        <v>1.26</v>
      </c>
      <c r="AS261" s="166" t="s">
        <v>392</v>
      </c>
      <c r="AT261" s="166" t="s">
        <v>392</v>
      </c>
      <c r="AU261" s="166" t="s">
        <v>392</v>
      </c>
      <c r="AV261" s="179">
        <v>0.28199999999999997</v>
      </c>
      <c r="AW261" s="166">
        <v>152</v>
      </c>
      <c r="AX261" s="166" t="s">
        <v>392</v>
      </c>
      <c r="AY261" s="168">
        <v>10.4</v>
      </c>
      <c r="AZ261" s="170">
        <v>5.47</v>
      </c>
      <c r="BA261" s="177" t="s">
        <v>392</v>
      </c>
      <c r="BB261" s="166" t="s">
        <v>392</v>
      </c>
      <c r="BC261" s="170">
        <v>3.96</v>
      </c>
      <c r="BD261" s="168">
        <v>10.1</v>
      </c>
      <c r="BE261" s="166" t="s">
        <v>392</v>
      </c>
      <c r="BF261" s="166" t="s">
        <v>392</v>
      </c>
      <c r="BG261" s="166" t="s">
        <v>392</v>
      </c>
      <c r="BH261" s="166" t="s">
        <v>392</v>
      </c>
      <c r="BI261" s="166" t="s">
        <v>392</v>
      </c>
      <c r="BJ261" s="166" t="s">
        <v>392</v>
      </c>
      <c r="BK261" s="166" t="s">
        <v>392</v>
      </c>
      <c r="BL261" s="166" t="s">
        <v>392</v>
      </c>
      <c r="BM261" s="166" t="s">
        <v>392</v>
      </c>
      <c r="BN261" s="166" t="s">
        <v>392</v>
      </c>
      <c r="BO261" s="166" t="s">
        <v>392</v>
      </c>
      <c r="BP261" s="166" t="s">
        <v>392</v>
      </c>
      <c r="BQ261" s="166" t="s">
        <v>392</v>
      </c>
      <c r="BR261" s="166" t="s">
        <v>392</v>
      </c>
      <c r="BS261" s="166" t="s">
        <v>392</v>
      </c>
      <c r="BT261" s="166" t="s">
        <v>392</v>
      </c>
      <c r="BU261" s="166" t="s">
        <v>392</v>
      </c>
      <c r="BV261" s="166">
        <v>1.46</v>
      </c>
      <c r="BW261" s="166">
        <v>7.88</v>
      </c>
      <c r="BX261" s="177">
        <v>31.3</v>
      </c>
      <c r="BY261" s="177">
        <v>36.6</v>
      </c>
      <c r="BZ261" s="166" t="s">
        <v>896</v>
      </c>
      <c r="CA261" s="166" t="s">
        <v>896</v>
      </c>
      <c r="CB261" s="168">
        <v>31.3</v>
      </c>
      <c r="CC261" s="177">
        <v>3970</v>
      </c>
      <c r="CD261" s="166">
        <v>210</v>
      </c>
      <c r="CE261" s="177">
        <v>210</v>
      </c>
      <c r="CF261" s="166" t="s">
        <v>392</v>
      </c>
      <c r="CG261" s="166" t="s">
        <v>392</v>
      </c>
      <c r="CH261" s="166" t="s">
        <v>392</v>
      </c>
      <c r="CI261" s="166">
        <v>134</v>
      </c>
      <c r="CJ261" s="177">
        <v>133</v>
      </c>
      <c r="CK261" s="169" t="s">
        <v>392</v>
      </c>
      <c r="CL261" s="166" t="s">
        <v>392</v>
      </c>
      <c r="CM261" s="166" t="s">
        <v>392</v>
      </c>
      <c r="CN261" s="170">
        <v>6.35</v>
      </c>
      <c r="CO261" s="177">
        <v>6.35</v>
      </c>
      <c r="CP261" s="177">
        <v>3.18</v>
      </c>
      <c r="CQ261" s="168">
        <v>10.199999999999999</v>
      </c>
      <c r="CR261" s="168">
        <v>9.52</v>
      </c>
      <c r="CS261" s="166" t="s">
        <v>392</v>
      </c>
      <c r="CT261" s="166" t="s">
        <v>392</v>
      </c>
      <c r="CU261" s="166" t="s">
        <v>392</v>
      </c>
      <c r="CV261" s="168">
        <v>17.8</v>
      </c>
      <c r="CW261" s="168">
        <v>22.2</v>
      </c>
      <c r="CX261" s="178">
        <v>14.3</v>
      </c>
      <c r="CY261" s="166" t="s">
        <v>392</v>
      </c>
      <c r="CZ261" s="166" t="s">
        <v>392</v>
      </c>
      <c r="DA261" s="166" t="s">
        <v>392</v>
      </c>
      <c r="DB261" s="166" t="s">
        <v>392</v>
      </c>
      <c r="DC261" s="166" t="s">
        <v>392</v>
      </c>
      <c r="DD261" s="176">
        <v>6.59</v>
      </c>
      <c r="DE261" s="177" t="s">
        <v>392</v>
      </c>
      <c r="DF261" s="166" t="s">
        <v>392</v>
      </c>
      <c r="DG261" s="168">
        <v>27.5</v>
      </c>
      <c r="DH261" s="166" t="s">
        <v>392</v>
      </c>
      <c r="DI261" s="177" t="s">
        <v>392</v>
      </c>
      <c r="DJ261" s="168">
        <v>31.3</v>
      </c>
      <c r="DK261" s="166">
        <v>334</v>
      </c>
      <c r="DL261" s="166">
        <v>298</v>
      </c>
      <c r="DM261" s="168">
        <v>88.6</v>
      </c>
      <c r="DN261" s="170">
        <v>4.07</v>
      </c>
      <c r="DO261" s="168">
        <v>93.2</v>
      </c>
      <c r="DP261" s="168">
        <v>60.8</v>
      </c>
      <c r="DQ261" s="168">
        <v>32</v>
      </c>
      <c r="DR261" s="166" t="s">
        <v>392</v>
      </c>
      <c r="DS261" s="166" t="s">
        <v>392</v>
      </c>
      <c r="DT261" s="177" t="s">
        <v>392</v>
      </c>
      <c r="DU261" s="166">
        <v>117</v>
      </c>
      <c r="DV261" s="168">
        <v>40.799999999999997</v>
      </c>
      <c r="DW261" s="166" t="s">
        <v>392</v>
      </c>
      <c r="DX261" s="166">
        <v>6710</v>
      </c>
      <c r="DY261" s="20">
        <v>2.2799999999999998</v>
      </c>
      <c r="DZ261" s="177" t="s">
        <v>392</v>
      </c>
      <c r="EA261" s="180" t="s">
        <v>392</v>
      </c>
      <c r="EB261" s="168">
        <v>64.900000000000006</v>
      </c>
      <c r="EC261" s="166">
        <v>166</v>
      </c>
      <c r="ED261" s="166" t="s">
        <v>392</v>
      </c>
      <c r="EE261" s="166" t="s">
        <v>392</v>
      </c>
      <c r="EF261" s="166" t="s">
        <v>392</v>
      </c>
      <c r="EG261" s="166" t="s">
        <v>392</v>
      </c>
      <c r="EH261" s="20" t="s">
        <v>392</v>
      </c>
      <c r="EI261" s="166" t="s">
        <v>392</v>
      </c>
      <c r="EJ261" s="166" t="s">
        <v>392</v>
      </c>
      <c r="EK261" s="166" t="s">
        <v>392</v>
      </c>
      <c r="EL261" s="166" t="s">
        <v>392</v>
      </c>
      <c r="EM261" s="166" t="s">
        <v>392</v>
      </c>
      <c r="EN261" s="166" t="s">
        <v>392</v>
      </c>
      <c r="EO261" s="177" t="s">
        <v>392</v>
      </c>
      <c r="EP261" s="177" t="s">
        <v>392</v>
      </c>
      <c r="EQ261" s="177" t="s">
        <v>392</v>
      </c>
      <c r="ER261" s="177" t="s">
        <v>392</v>
      </c>
      <c r="ES261" s="177" t="s">
        <v>392</v>
      </c>
      <c r="ET261" s="177" t="s">
        <v>392</v>
      </c>
      <c r="EU261" s="177">
        <v>37.1</v>
      </c>
      <c r="EV261" s="177">
        <v>200</v>
      </c>
      <c r="EW261" s="177">
        <v>795</v>
      </c>
      <c r="EX261" s="177">
        <v>930</v>
      </c>
    </row>
    <row r="262" spans="1:154" x14ac:dyDescent="0.2">
      <c r="A262" s="166" t="s">
        <v>897</v>
      </c>
      <c r="B262" s="167" t="s">
        <v>204</v>
      </c>
      <c r="C262" s="168">
        <v>18</v>
      </c>
      <c r="D262" s="170">
        <v>5.26</v>
      </c>
      <c r="E262" s="170">
        <v>8.14</v>
      </c>
      <c r="F262" s="181">
        <v>8.125</v>
      </c>
      <c r="G262" s="166" t="s">
        <v>392</v>
      </c>
      <c r="H262" s="166" t="s">
        <v>392</v>
      </c>
      <c r="I262" s="166" t="s">
        <v>392</v>
      </c>
      <c r="J262" s="170">
        <v>5.25</v>
      </c>
      <c r="K262" s="169">
        <v>5.25</v>
      </c>
      <c r="L262" s="169" t="s">
        <v>392</v>
      </c>
      <c r="M262" s="166" t="s">
        <v>392</v>
      </c>
      <c r="N262" s="166" t="s">
        <v>392</v>
      </c>
      <c r="O262" s="179">
        <v>0.23</v>
      </c>
      <c r="P262" s="169">
        <v>0.25</v>
      </c>
      <c r="Q262" s="171">
        <v>0.125</v>
      </c>
      <c r="R262" s="179">
        <v>0.33</v>
      </c>
      <c r="S262" s="172">
        <v>0.3125</v>
      </c>
      <c r="T262" s="166" t="s">
        <v>392</v>
      </c>
      <c r="U262" s="166" t="s">
        <v>392</v>
      </c>
      <c r="V262" s="166" t="s">
        <v>392</v>
      </c>
      <c r="W262" s="184">
        <v>0.63</v>
      </c>
      <c r="X262" s="174">
        <v>0.8125</v>
      </c>
      <c r="Y262" s="175">
        <v>0.5625</v>
      </c>
      <c r="Z262" s="166" t="s">
        <v>392</v>
      </c>
      <c r="AA262" s="166" t="s">
        <v>392</v>
      </c>
      <c r="AB262" s="166" t="s">
        <v>392</v>
      </c>
      <c r="AC262" s="166" t="s">
        <v>392</v>
      </c>
      <c r="AD262" s="166" t="s">
        <v>392</v>
      </c>
      <c r="AE262" s="176">
        <v>7.95</v>
      </c>
      <c r="AF262" s="166" t="s">
        <v>392</v>
      </c>
      <c r="AG262" s="166" t="s">
        <v>392</v>
      </c>
      <c r="AH262" s="168">
        <v>29.9</v>
      </c>
      <c r="AI262" s="166" t="s">
        <v>392</v>
      </c>
      <c r="AJ262" s="166" t="s">
        <v>392</v>
      </c>
      <c r="AK262" s="168">
        <v>61.9</v>
      </c>
      <c r="AL262" s="168">
        <v>17</v>
      </c>
      <c r="AM262" s="168">
        <v>15.2</v>
      </c>
      <c r="AN262" s="170">
        <v>3.43</v>
      </c>
      <c r="AO262" s="170">
        <v>7.97</v>
      </c>
      <c r="AP262" s="170">
        <v>4.66</v>
      </c>
      <c r="AQ262" s="170">
        <v>3.04</v>
      </c>
      <c r="AR262" s="170">
        <v>1.23</v>
      </c>
      <c r="AS262" s="166" t="s">
        <v>392</v>
      </c>
      <c r="AT262" s="166" t="s">
        <v>392</v>
      </c>
      <c r="AU262" s="166" t="s">
        <v>392</v>
      </c>
      <c r="AV262" s="179">
        <v>0.17199999999999999</v>
      </c>
      <c r="AW262" s="166">
        <v>122</v>
      </c>
      <c r="AX262" s="166" t="s">
        <v>392</v>
      </c>
      <c r="AY262" s="168">
        <v>10.3</v>
      </c>
      <c r="AZ262" s="170">
        <v>4.4400000000000004</v>
      </c>
      <c r="BA262" s="177" t="s">
        <v>392</v>
      </c>
      <c r="BB262" s="166" t="s">
        <v>392</v>
      </c>
      <c r="BC262" s="170">
        <v>3.23</v>
      </c>
      <c r="BD262" s="170">
        <v>8.3699999999999992</v>
      </c>
      <c r="BE262" s="166" t="s">
        <v>392</v>
      </c>
      <c r="BF262" s="166" t="s">
        <v>392</v>
      </c>
      <c r="BG262" s="166" t="s">
        <v>392</v>
      </c>
      <c r="BH262" s="166" t="s">
        <v>392</v>
      </c>
      <c r="BI262" s="166" t="s">
        <v>392</v>
      </c>
      <c r="BJ262" s="166" t="s">
        <v>392</v>
      </c>
      <c r="BK262" s="166" t="s">
        <v>392</v>
      </c>
      <c r="BL262" s="166" t="s">
        <v>392</v>
      </c>
      <c r="BM262" s="166" t="s">
        <v>392</v>
      </c>
      <c r="BN262" s="166" t="s">
        <v>392</v>
      </c>
      <c r="BO262" s="166" t="s">
        <v>392</v>
      </c>
      <c r="BP262" s="166" t="s">
        <v>392</v>
      </c>
      <c r="BQ262" s="166" t="s">
        <v>392</v>
      </c>
      <c r="BR262" s="166" t="s">
        <v>392</v>
      </c>
      <c r="BS262" s="166" t="s">
        <v>392</v>
      </c>
      <c r="BT262" s="166" t="s">
        <v>392</v>
      </c>
      <c r="BU262" s="166" t="s">
        <v>392</v>
      </c>
      <c r="BV262" s="166">
        <v>1.43</v>
      </c>
      <c r="BW262" s="166">
        <v>7.81</v>
      </c>
      <c r="BX262" s="168">
        <v>31</v>
      </c>
      <c r="BY262" s="177">
        <v>36.299999999999997</v>
      </c>
      <c r="BZ262" s="166" t="s">
        <v>898</v>
      </c>
      <c r="CA262" s="166" t="s">
        <v>898</v>
      </c>
      <c r="CB262" s="168">
        <v>26.6</v>
      </c>
      <c r="CC262" s="177">
        <v>3390</v>
      </c>
      <c r="CD262" s="166">
        <v>207</v>
      </c>
      <c r="CE262" s="177">
        <v>206</v>
      </c>
      <c r="CF262" s="166" t="s">
        <v>392</v>
      </c>
      <c r="CG262" s="166" t="s">
        <v>392</v>
      </c>
      <c r="CH262" s="166" t="s">
        <v>392</v>
      </c>
      <c r="CI262" s="166">
        <v>133</v>
      </c>
      <c r="CJ262" s="177">
        <v>133</v>
      </c>
      <c r="CK262" s="169" t="s">
        <v>392</v>
      </c>
      <c r="CL262" s="166" t="s">
        <v>392</v>
      </c>
      <c r="CM262" s="166" t="s">
        <v>392</v>
      </c>
      <c r="CN262" s="170">
        <v>5.84</v>
      </c>
      <c r="CO262" s="177">
        <v>6.35</v>
      </c>
      <c r="CP262" s="177">
        <v>3.18</v>
      </c>
      <c r="CQ262" s="170">
        <v>8.3800000000000008</v>
      </c>
      <c r="CR262" s="170">
        <v>7.94</v>
      </c>
      <c r="CS262" s="166" t="s">
        <v>392</v>
      </c>
      <c r="CT262" s="166" t="s">
        <v>392</v>
      </c>
      <c r="CU262" s="166" t="s">
        <v>392</v>
      </c>
      <c r="CV262" s="168">
        <v>16</v>
      </c>
      <c r="CW262" s="168">
        <v>20.6</v>
      </c>
      <c r="CX262" s="178">
        <v>14.3</v>
      </c>
      <c r="CY262" s="166" t="s">
        <v>392</v>
      </c>
      <c r="CZ262" s="166" t="s">
        <v>392</v>
      </c>
      <c r="DA262" s="166" t="s">
        <v>392</v>
      </c>
      <c r="DB262" s="166" t="s">
        <v>392</v>
      </c>
      <c r="DC262" s="166" t="s">
        <v>392</v>
      </c>
      <c r="DD262" s="176">
        <v>7.95</v>
      </c>
      <c r="DE262" s="177" t="s">
        <v>392</v>
      </c>
      <c r="DF262" s="166" t="s">
        <v>392</v>
      </c>
      <c r="DG262" s="168">
        <v>29.9</v>
      </c>
      <c r="DH262" s="166" t="s">
        <v>392</v>
      </c>
      <c r="DI262" s="177" t="s">
        <v>392</v>
      </c>
      <c r="DJ262" s="168">
        <v>25.8</v>
      </c>
      <c r="DK262" s="166">
        <v>279</v>
      </c>
      <c r="DL262" s="166">
        <v>249</v>
      </c>
      <c r="DM262" s="168">
        <v>87.1</v>
      </c>
      <c r="DN262" s="170">
        <v>3.32</v>
      </c>
      <c r="DO262" s="168">
        <v>76.400000000000006</v>
      </c>
      <c r="DP262" s="168">
        <v>49.8</v>
      </c>
      <c r="DQ262" s="168">
        <v>31.2</v>
      </c>
      <c r="DR262" s="166" t="s">
        <v>392</v>
      </c>
      <c r="DS262" s="166" t="s">
        <v>392</v>
      </c>
      <c r="DT262" s="177" t="s">
        <v>392</v>
      </c>
      <c r="DU262" s="168">
        <v>71.599999999999994</v>
      </c>
      <c r="DV262" s="168">
        <v>32.799999999999997</v>
      </c>
      <c r="DW262" s="166" t="s">
        <v>392</v>
      </c>
      <c r="DX262" s="166">
        <v>6650</v>
      </c>
      <c r="DY262" s="20">
        <v>1.85</v>
      </c>
      <c r="DZ262" s="177" t="s">
        <v>392</v>
      </c>
      <c r="EA262" s="180" t="s">
        <v>392</v>
      </c>
      <c r="EB262" s="168">
        <v>52.9</v>
      </c>
      <c r="EC262" s="166">
        <v>137</v>
      </c>
      <c r="ED262" s="166" t="s">
        <v>392</v>
      </c>
      <c r="EE262" s="166" t="s">
        <v>392</v>
      </c>
      <c r="EF262" s="166" t="s">
        <v>392</v>
      </c>
      <c r="EG262" s="166" t="s">
        <v>392</v>
      </c>
      <c r="EH262" s="20" t="s">
        <v>392</v>
      </c>
      <c r="EI262" s="166" t="s">
        <v>392</v>
      </c>
      <c r="EJ262" s="166" t="s">
        <v>392</v>
      </c>
      <c r="EK262" s="166" t="s">
        <v>392</v>
      </c>
      <c r="EL262" s="166" t="s">
        <v>392</v>
      </c>
      <c r="EM262" s="166" t="s">
        <v>392</v>
      </c>
      <c r="EN262" s="166" t="s">
        <v>392</v>
      </c>
      <c r="EO262" s="177" t="s">
        <v>392</v>
      </c>
      <c r="EP262" s="177" t="s">
        <v>392</v>
      </c>
      <c r="EQ262" s="177" t="s">
        <v>392</v>
      </c>
      <c r="ER262" s="177" t="s">
        <v>392</v>
      </c>
      <c r="ES262" s="177" t="s">
        <v>392</v>
      </c>
      <c r="ET262" s="177" t="s">
        <v>392</v>
      </c>
      <c r="EU262" s="177">
        <v>36.299999999999997</v>
      </c>
      <c r="EV262" s="177">
        <v>198</v>
      </c>
      <c r="EW262" s="177">
        <v>787</v>
      </c>
      <c r="EX262" s="177">
        <v>922</v>
      </c>
    </row>
    <row r="263" spans="1:154" x14ac:dyDescent="0.2">
      <c r="A263" s="166" t="s">
        <v>899</v>
      </c>
      <c r="B263" s="167" t="s">
        <v>204</v>
      </c>
      <c r="C263" s="168">
        <v>15</v>
      </c>
      <c r="D263" s="170">
        <v>4.4400000000000004</v>
      </c>
      <c r="E263" s="170">
        <v>8.11</v>
      </c>
      <c r="F263" s="181">
        <v>8.125</v>
      </c>
      <c r="G263" s="166" t="s">
        <v>392</v>
      </c>
      <c r="H263" s="166" t="s">
        <v>392</v>
      </c>
      <c r="I263" s="166" t="s">
        <v>392</v>
      </c>
      <c r="J263" s="170">
        <v>4.0149999999999997</v>
      </c>
      <c r="K263" s="169">
        <v>4</v>
      </c>
      <c r="L263" s="169" t="s">
        <v>392</v>
      </c>
      <c r="M263" s="166" t="s">
        <v>392</v>
      </c>
      <c r="N263" s="166" t="s">
        <v>392</v>
      </c>
      <c r="O263" s="179">
        <v>0.245</v>
      </c>
      <c r="P263" s="169">
        <v>0.25</v>
      </c>
      <c r="Q263" s="171">
        <v>0.125</v>
      </c>
      <c r="R263" s="179">
        <v>0.315</v>
      </c>
      <c r="S263" s="172">
        <v>0.3125</v>
      </c>
      <c r="T263" s="166" t="s">
        <v>392</v>
      </c>
      <c r="U263" s="166" t="s">
        <v>392</v>
      </c>
      <c r="V263" s="166" t="s">
        <v>392</v>
      </c>
      <c r="W263" s="184">
        <v>0.61499999999999999</v>
      </c>
      <c r="X263" s="174">
        <v>0.8125</v>
      </c>
      <c r="Y263" s="175">
        <v>0.5625</v>
      </c>
      <c r="Z263" s="166" t="s">
        <v>392</v>
      </c>
      <c r="AA263" s="166" t="s">
        <v>392</v>
      </c>
      <c r="AB263" s="166" t="s">
        <v>392</v>
      </c>
      <c r="AC263" s="166" t="s">
        <v>392</v>
      </c>
      <c r="AD263" s="166" t="s">
        <v>392</v>
      </c>
      <c r="AE263" s="176">
        <v>6.37</v>
      </c>
      <c r="AF263" s="166" t="s">
        <v>392</v>
      </c>
      <c r="AG263" s="166" t="s">
        <v>392</v>
      </c>
      <c r="AH263" s="168">
        <v>28.1</v>
      </c>
      <c r="AI263" s="166" t="s">
        <v>392</v>
      </c>
      <c r="AJ263" s="166" t="s">
        <v>392</v>
      </c>
      <c r="AK263" s="168">
        <v>48</v>
      </c>
      <c r="AL263" s="168">
        <v>13.6</v>
      </c>
      <c r="AM263" s="168">
        <v>11.8</v>
      </c>
      <c r="AN263" s="170">
        <v>3.29</v>
      </c>
      <c r="AO263" s="170">
        <v>3.41</v>
      </c>
      <c r="AP263" s="170">
        <v>2.67</v>
      </c>
      <c r="AQ263" s="170">
        <v>1.7</v>
      </c>
      <c r="AR263" s="179">
        <v>0.876</v>
      </c>
      <c r="AS263" s="166" t="s">
        <v>392</v>
      </c>
      <c r="AT263" s="166" t="s">
        <v>392</v>
      </c>
      <c r="AU263" s="166" t="s">
        <v>392</v>
      </c>
      <c r="AV263" s="179">
        <v>0.13700000000000001</v>
      </c>
      <c r="AW263" s="168">
        <v>51.8</v>
      </c>
      <c r="AX263" s="166" t="s">
        <v>392</v>
      </c>
      <c r="AY263" s="170">
        <v>7.81</v>
      </c>
      <c r="AZ263" s="170">
        <v>2.4700000000000002</v>
      </c>
      <c r="BA263" s="177" t="s">
        <v>392</v>
      </c>
      <c r="BB263" s="166" t="s">
        <v>392</v>
      </c>
      <c r="BC263" s="170">
        <v>2.31</v>
      </c>
      <c r="BD263" s="170">
        <v>6.64</v>
      </c>
      <c r="BE263" s="166" t="s">
        <v>392</v>
      </c>
      <c r="BF263" s="166" t="s">
        <v>392</v>
      </c>
      <c r="BG263" s="166" t="s">
        <v>392</v>
      </c>
      <c r="BH263" s="166" t="s">
        <v>392</v>
      </c>
      <c r="BI263" s="166" t="s">
        <v>392</v>
      </c>
      <c r="BJ263" s="166" t="s">
        <v>392</v>
      </c>
      <c r="BK263" s="166" t="s">
        <v>392</v>
      </c>
      <c r="BL263" s="166" t="s">
        <v>392</v>
      </c>
      <c r="BM263" s="166" t="s">
        <v>392</v>
      </c>
      <c r="BN263" s="166" t="s">
        <v>392</v>
      </c>
      <c r="BO263" s="166" t="s">
        <v>392</v>
      </c>
      <c r="BP263" s="166" t="s">
        <v>392</v>
      </c>
      <c r="BQ263" s="166" t="s">
        <v>392</v>
      </c>
      <c r="BR263" s="166" t="s">
        <v>392</v>
      </c>
      <c r="BS263" s="166" t="s">
        <v>392</v>
      </c>
      <c r="BT263" s="166" t="s">
        <v>392</v>
      </c>
      <c r="BU263" s="166" t="s">
        <v>392</v>
      </c>
      <c r="BV263" s="166">
        <v>1.06</v>
      </c>
      <c r="BW263" s="170">
        <v>7.8</v>
      </c>
      <c r="BX263" s="177">
        <v>27.3</v>
      </c>
      <c r="BY263" s="177">
        <v>31.3</v>
      </c>
      <c r="BZ263" s="166" t="s">
        <v>900</v>
      </c>
      <c r="CA263" s="166" t="s">
        <v>900</v>
      </c>
      <c r="CB263" s="168">
        <v>22.5</v>
      </c>
      <c r="CC263" s="177">
        <v>2860</v>
      </c>
      <c r="CD263" s="166">
        <v>206</v>
      </c>
      <c r="CE263" s="177">
        <v>206</v>
      </c>
      <c r="CF263" s="166" t="s">
        <v>392</v>
      </c>
      <c r="CG263" s="166" t="s">
        <v>392</v>
      </c>
      <c r="CH263" s="166" t="s">
        <v>392</v>
      </c>
      <c r="CI263" s="166">
        <v>102</v>
      </c>
      <c r="CJ263" s="177">
        <v>102</v>
      </c>
      <c r="CK263" s="169" t="s">
        <v>392</v>
      </c>
      <c r="CL263" s="166" t="s">
        <v>392</v>
      </c>
      <c r="CM263" s="166" t="s">
        <v>392</v>
      </c>
      <c r="CN263" s="170">
        <v>6.22</v>
      </c>
      <c r="CO263" s="177">
        <v>6.35</v>
      </c>
      <c r="CP263" s="177">
        <v>3.18</v>
      </c>
      <c r="CQ263" s="170">
        <v>8</v>
      </c>
      <c r="CR263" s="170">
        <v>7.94</v>
      </c>
      <c r="CS263" s="166" t="s">
        <v>392</v>
      </c>
      <c r="CT263" s="166" t="s">
        <v>392</v>
      </c>
      <c r="CU263" s="166" t="s">
        <v>392</v>
      </c>
      <c r="CV263" s="168">
        <v>15.6</v>
      </c>
      <c r="CW263" s="168">
        <v>20.6</v>
      </c>
      <c r="CX263" s="178">
        <v>14.3</v>
      </c>
      <c r="CY263" s="166" t="s">
        <v>392</v>
      </c>
      <c r="CZ263" s="166" t="s">
        <v>392</v>
      </c>
      <c r="DA263" s="166" t="s">
        <v>392</v>
      </c>
      <c r="DB263" s="166" t="s">
        <v>392</v>
      </c>
      <c r="DC263" s="166" t="s">
        <v>392</v>
      </c>
      <c r="DD263" s="176">
        <v>6.37</v>
      </c>
      <c r="DE263" s="177" t="s">
        <v>392</v>
      </c>
      <c r="DF263" s="166" t="s">
        <v>392</v>
      </c>
      <c r="DG263" s="168">
        <v>28.1</v>
      </c>
      <c r="DH263" s="166" t="s">
        <v>392</v>
      </c>
      <c r="DI263" s="177" t="s">
        <v>392</v>
      </c>
      <c r="DJ263" s="168">
        <v>20</v>
      </c>
      <c r="DK263" s="166">
        <v>223</v>
      </c>
      <c r="DL263" s="166">
        <v>193</v>
      </c>
      <c r="DM263" s="168">
        <v>83.6</v>
      </c>
      <c r="DN263" s="170">
        <v>1.42</v>
      </c>
      <c r="DO263" s="168">
        <v>43.8</v>
      </c>
      <c r="DP263" s="168">
        <v>27.9</v>
      </c>
      <c r="DQ263" s="168">
        <v>22.3</v>
      </c>
      <c r="DR263" s="166" t="s">
        <v>392</v>
      </c>
      <c r="DS263" s="166" t="s">
        <v>392</v>
      </c>
      <c r="DT263" s="177" t="s">
        <v>392</v>
      </c>
      <c r="DU263" s="168">
        <v>57</v>
      </c>
      <c r="DV263" s="168">
        <v>13.9</v>
      </c>
      <c r="DW263" s="166" t="s">
        <v>392</v>
      </c>
      <c r="DX263" s="166">
        <v>5040</v>
      </c>
      <c r="DY263" s="20">
        <v>1.03</v>
      </c>
      <c r="DZ263" s="177" t="s">
        <v>392</v>
      </c>
      <c r="EA263" s="180" t="s">
        <v>392</v>
      </c>
      <c r="EB263" s="168">
        <v>37.9</v>
      </c>
      <c r="EC263" s="166">
        <v>109</v>
      </c>
      <c r="ED263" s="166" t="s">
        <v>392</v>
      </c>
      <c r="EE263" s="166" t="s">
        <v>392</v>
      </c>
      <c r="EF263" s="166" t="s">
        <v>392</v>
      </c>
      <c r="EG263" s="166" t="s">
        <v>392</v>
      </c>
      <c r="EH263" s="20" t="s">
        <v>392</v>
      </c>
      <c r="EI263" s="166" t="s">
        <v>392</v>
      </c>
      <c r="EJ263" s="166" t="s">
        <v>392</v>
      </c>
      <c r="EK263" s="166" t="s">
        <v>392</v>
      </c>
      <c r="EL263" s="166" t="s">
        <v>392</v>
      </c>
      <c r="EM263" s="166" t="s">
        <v>392</v>
      </c>
      <c r="EN263" s="166" t="s">
        <v>392</v>
      </c>
      <c r="EO263" s="177" t="s">
        <v>392</v>
      </c>
      <c r="EP263" s="177" t="s">
        <v>392</v>
      </c>
      <c r="EQ263" s="177" t="s">
        <v>392</v>
      </c>
      <c r="ER263" s="177" t="s">
        <v>392</v>
      </c>
      <c r="ES263" s="177" t="s">
        <v>392</v>
      </c>
      <c r="ET263" s="177" t="s">
        <v>392</v>
      </c>
      <c r="EU263" s="177">
        <v>26.9</v>
      </c>
      <c r="EV263" s="177">
        <v>198</v>
      </c>
      <c r="EW263" s="177">
        <v>693</v>
      </c>
      <c r="EX263" s="177">
        <v>795</v>
      </c>
    </row>
    <row r="264" spans="1:154" x14ac:dyDescent="0.2">
      <c r="A264" s="166" t="s">
        <v>901</v>
      </c>
      <c r="B264" s="167" t="s">
        <v>204</v>
      </c>
      <c r="C264" s="168">
        <v>13</v>
      </c>
      <c r="D264" s="170">
        <v>3.84</v>
      </c>
      <c r="E264" s="170">
        <v>7.99</v>
      </c>
      <c r="F264" s="181">
        <v>8</v>
      </c>
      <c r="G264" s="166" t="s">
        <v>392</v>
      </c>
      <c r="H264" s="166" t="s">
        <v>392</v>
      </c>
      <c r="I264" s="166" t="s">
        <v>392</v>
      </c>
      <c r="J264" s="170">
        <v>4</v>
      </c>
      <c r="K264" s="169">
        <v>4</v>
      </c>
      <c r="L264" s="169" t="s">
        <v>392</v>
      </c>
      <c r="M264" s="166" t="s">
        <v>392</v>
      </c>
      <c r="N264" s="166" t="s">
        <v>392</v>
      </c>
      <c r="O264" s="179">
        <v>0.23</v>
      </c>
      <c r="P264" s="169">
        <v>0.25</v>
      </c>
      <c r="Q264" s="171">
        <v>0.125</v>
      </c>
      <c r="R264" s="179">
        <v>0.255</v>
      </c>
      <c r="S264" s="172">
        <v>0.25</v>
      </c>
      <c r="T264" s="166" t="s">
        <v>392</v>
      </c>
      <c r="U264" s="166" t="s">
        <v>392</v>
      </c>
      <c r="V264" s="166" t="s">
        <v>392</v>
      </c>
      <c r="W264" s="184">
        <v>0.55500000000000005</v>
      </c>
      <c r="X264" s="174">
        <v>0.75</v>
      </c>
      <c r="Y264" s="175">
        <v>0.5625</v>
      </c>
      <c r="Z264" s="166" t="s">
        <v>392</v>
      </c>
      <c r="AA264" s="166" t="s">
        <v>392</v>
      </c>
      <c r="AB264" s="166" t="s">
        <v>392</v>
      </c>
      <c r="AC264" s="166" t="s">
        <v>392</v>
      </c>
      <c r="AD264" s="166" t="s">
        <v>392</v>
      </c>
      <c r="AE264" s="176">
        <v>7.84</v>
      </c>
      <c r="AF264" s="166" t="s">
        <v>392</v>
      </c>
      <c r="AG264" s="166" t="s">
        <v>392</v>
      </c>
      <c r="AH264" s="168">
        <v>29.9</v>
      </c>
      <c r="AI264" s="166" t="s">
        <v>392</v>
      </c>
      <c r="AJ264" s="166" t="s">
        <v>392</v>
      </c>
      <c r="AK264" s="168">
        <v>39.6</v>
      </c>
      <c r="AL264" s="168">
        <v>11.4</v>
      </c>
      <c r="AM264" s="170">
        <v>9.91</v>
      </c>
      <c r="AN264" s="170">
        <v>3.21</v>
      </c>
      <c r="AO264" s="170">
        <v>2.73</v>
      </c>
      <c r="AP264" s="170">
        <v>2.15</v>
      </c>
      <c r="AQ264" s="170">
        <v>1.37</v>
      </c>
      <c r="AR264" s="179">
        <v>0.84299999999999997</v>
      </c>
      <c r="AS264" s="166" t="s">
        <v>392</v>
      </c>
      <c r="AT264" s="166" t="s">
        <v>392</v>
      </c>
      <c r="AU264" s="166" t="s">
        <v>392</v>
      </c>
      <c r="AV264" s="185">
        <v>8.7099999999999997E-2</v>
      </c>
      <c r="AW264" s="168">
        <v>40.799999999999997</v>
      </c>
      <c r="AX264" s="166" t="s">
        <v>392</v>
      </c>
      <c r="AY264" s="170">
        <v>7.74</v>
      </c>
      <c r="AZ264" s="170">
        <v>1.97</v>
      </c>
      <c r="BA264" s="177" t="s">
        <v>392</v>
      </c>
      <c r="BB264" s="166" t="s">
        <v>392</v>
      </c>
      <c r="BC264" s="170">
        <v>1.86</v>
      </c>
      <c r="BD264" s="170">
        <v>5.55</v>
      </c>
      <c r="BE264" s="166" t="s">
        <v>392</v>
      </c>
      <c r="BF264" s="166" t="s">
        <v>392</v>
      </c>
      <c r="BG264" s="166" t="s">
        <v>392</v>
      </c>
      <c r="BH264" s="166" t="s">
        <v>392</v>
      </c>
      <c r="BI264" s="166" t="s">
        <v>392</v>
      </c>
      <c r="BJ264" s="166" t="s">
        <v>392</v>
      </c>
      <c r="BK264" s="166" t="s">
        <v>392</v>
      </c>
      <c r="BL264" s="166" t="s">
        <v>392</v>
      </c>
      <c r="BM264" s="166" t="s">
        <v>392</v>
      </c>
      <c r="BN264" s="166" t="s">
        <v>392</v>
      </c>
      <c r="BO264" s="166" t="s">
        <v>392</v>
      </c>
      <c r="BP264" s="166" t="s">
        <v>392</v>
      </c>
      <c r="BQ264" s="166" t="s">
        <v>392</v>
      </c>
      <c r="BR264" s="166" t="s">
        <v>392</v>
      </c>
      <c r="BS264" s="166" t="s">
        <v>392</v>
      </c>
      <c r="BT264" s="166" t="s">
        <v>392</v>
      </c>
      <c r="BU264" s="166" t="s">
        <v>392</v>
      </c>
      <c r="BV264" s="166">
        <v>1.03</v>
      </c>
      <c r="BW264" s="166">
        <v>7.74</v>
      </c>
      <c r="BX264" s="168">
        <v>27</v>
      </c>
      <c r="BY264" s="168">
        <v>31</v>
      </c>
      <c r="BZ264" s="166" t="s">
        <v>902</v>
      </c>
      <c r="CA264" s="166" t="s">
        <v>902</v>
      </c>
      <c r="CB264" s="168">
        <v>19.3</v>
      </c>
      <c r="CC264" s="177">
        <v>2480</v>
      </c>
      <c r="CD264" s="166">
        <v>203</v>
      </c>
      <c r="CE264" s="177">
        <v>203</v>
      </c>
      <c r="CF264" s="166" t="s">
        <v>392</v>
      </c>
      <c r="CG264" s="166" t="s">
        <v>392</v>
      </c>
      <c r="CH264" s="166" t="s">
        <v>392</v>
      </c>
      <c r="CI264" s="166">
        <v>102</v>
      </c>
      <c r="CJ264" s="177">
        <v>102</v>
      </c>
      <c r="CK264" s="169" t="s">
        <v>392</v>
      </c>
      <c r="CL264" s="166" t="s">
        <v>392</v>
      </c>
      <c r="CM264" s="166" t="s">
        <v>392</v>
      </c>
      <c r="CN264" s="170">
        <v>5.84</v>
      </c>
      <c r="CO264" s="177">
        <v>6.35</v>
      </c>
      <c r="CP264" s="177">
        <v>3.18</v>
      </c>
      <c r="CQ264" s="170">
        <v>6.48</v>
      </c>
      <c r="CR264" s="170">
        <v>6.35</v>
      </c>
      <c r="CS264" s="166" t="s">
        <v>392</v>
      </c>
      <c r="CT264" s="166" t="s">
        <v>392</v>
      </c>
      <c r="CU264" s="166" t="s">
        <v>392</v>
      </c>
      <c r="CV264" s="168">
        <v>14.1</v>
      </c>
      <c r="CW264" s="168">
        <v>19.100000000000001</v>
      </c>
      <c r="CX264" s="178">
        <v>14.3</v>
      </c>
      <c r="CY264" s="166" t="s">
        <v>392</v>
      </c>
      <c r="CZ264" s="166" t="s">
        <v>392</v>
      </c>
      <c r="DA264" s="166" t="s">
        <v>392</v>
      </c>
      <c r="DB264" s="166" t="s">
        <v>392</v>
      </c>
      <c r="DC264" s="166" t="s">
        <v>392</v>
      </c>
      <c r="DD264" s="176">
        <v>7.84</v>
      </c>
      <c r="DE264" s="177" t="s">
        <v>392</v>
      </c>
      <c r="DF264" s="166" t="s">
        <v>392</v>
      </c>
      <c r="DG264" s="168">
        <v>29.9</v>
      </c>
      <c r="DH264" s="166" t="s">
        <v>392</v>
      </c>
      <c r="DI264" s="177" t="s">
        <v>392</v>
      </c>
      <c r="DJ264" s="168">
        <v>16.5</v>
      </c>
      <c r="DK264" s="166">
        <v>187</v>
      </c>
      <c r="DL264" s="166">
        <v>162</v>
      </c>
      <c r="DM264" s="168">
        <v>81.5</v>
      </c>
      <c r="DN264" s="170">
        <v>1.1399999999999999</v>
      </c>
      <c r="DO264" s="168">
        <v>35.200000000000003</v>
      </c>
      <c r="DP264" s="168">
        <v>22.5</v>
      </c>
      <c r="DQ264" s="168">
        <v>21.4</v>
      </c>
      <c r="DR264" s="166" t="s">
        <v>392</v>
      </c>
      <c r="DS264" s="166" t="s">
        <v>392</v>
      </c>
      <c r="DT264" s="177" t="s">
        <v>392</v>
      </c>
      <c r="DU264" s="168">
        <v>36.299999999999997</v>
      </c>
      <c r="DV264" s="168">
        <v>11</v>
      </c>
      <c r="DW264" s="166" t="s">
        <v>392</v>
      </c>
      <c r="DX264" s="166">
        <v>4990</v>
      </c>
      <c r="DY264" s="187">
        <v>0.82</v>
      </c>
      <c r="DZ264" s="177" t="s">
        <v>392</v>
      </c>
      <c r="EA264" s="180" t="s">
        <v>392</v>
      </c>
      <c r="EB264" s="168">
        <v>30.5</v>
      </c>
      <c r="EC264" s="168">
        <v>90.9</v>
      </c>
      <c r="ED264" s="166" t="s">
        <v>392</v>
      </c>
      <c r="EE264" s="166" t="s">
        <v>392</v>
      </c>
      <c r="EF264" s="166" t="s">
        <v>392</v>
      </c>
      <c r="EG264" s="166" t="s">
        <v>392</v>
      </c>
      <c r="EH264" s="20" t="s">
        <v>392</v>
      </c>
      <c r="EI264" s="166" t="s">
        <v>392</v>
      </c>
      <c r="EJ264" s="166" t="s">
        <v>392</v>
      </c>
      <c r="EK264" s="166" t="s">
        <v>392</v>
      </c>
      <c r="EL264" s="166" t="s">
        <v>392</v>
      </c>
      <c r="EM264" s="166" t="s">
        <v>392</v>
      </c>
      <c r="EN264" s="166" t="s">
        <v>392</v>
      </c>
      <c r="EO264" s="177" t="s">
        <v>392</v>
      </c>
      <c r="EP264" s="177" t="s">
        <v>392</v>
      </c>
      <c r="EQ264" s="177" t="s">
        <v>392</v>
      </c>
      <c r="ER264" s="177" t="s">
        <v>392</v>
      </c>
      <c r="ES264" s="177" t="s">
        <v>392</v>
      </c>
      <c r="ET264" s="177" t="s">
        <v>392</v>
      </c>
      <c r="EU264" s="177">
        <v>26.2</v>
      </c>
      <c r="EV264" s="177">
        <v>197</v>
      </c>
      <c r="EW264" s="177">
        <v>686</v>
      </c>
      <c r="EX264" s="177">
        <v>787</v>
      </c>
    </row>
    <row r="265" spans="1:154" x14ac:dyDescent="0.2">
      <c r="A265" s="166" t="s">
        <v>903</v>
      </c>
      <c r="B265" s="167" t="s">
        <v>204</v>
      </c>
      <c r="C265" s="168">
        <v>10</v>
      </c>
      <c r="D265" s="170">
        <v>2.96</v>
      </c>
      <c r="E265" s="170">
        <v>7.89</v>
      </c>
      <c r="F265" s="181">
        <v>7.875</v>
      </c>
      <c r="G265" s="166" t="s">
        <v>392</v>
      </c>
      <c r="H265" s="166" t="s">
        <v>392</v>
      </c>
      <c r="I265" s="166" t="s">
        <v>392</v>
      </c>
      <c r="J265" s="170">
        <v>3.94</v>
      </c>
      <c r="K265" s="169">
        <v>4</v>
      </c>
      <c r="L265" s="169" t="s">
        <v>392</v>
      </c>
      <c r="M265" s="166" t="s">
        <v>392</v>
      </c>
      <c r="N265" s="166" t="s">
        <v>392</v>
      </c>
      <c r="O265" s="179">
        <v>0.17</v>
      </c>
      <c r="P265" s="169">
        <v>0.1875</v>
      </c>
      <c r="Q265" s="171">
        <v>0.125</v>
      </c>
      <c r="R265" s="179">
        <v>0.20499999999999999</v>
      </c>
      <c r="S265" s="172">
        <v>0.1875</v>
      </c>
      <c r="T265" s="166" t="s">
        <v>392</v>
      </c>
      <c r="U265" s="166" t="s">
        <v>392</v>
      </c>
      <c r="V265" s="166" t="s">
        <v>392</v>
      </c>
      <c r="W265" s="184">
        <v>0.505</v>
      </c>
      <c r="X265" s="174">
        <v>0.6875</v>
      </c>
      <c r="Y265" s="175">
        <v>0.5</v>
      </c>
      <c r="Z265" s="166" t="s">
        <v>392</v>
      </c>
      <c r="AA265" s="166" t="s">
        <v>392</v>
      </c>
      <c r="AB265" s="166" t="s">
        <v>392</v>
      </c>
      <c r="AC265" s="166" t="s">
        <v>392</v>
      </c>
      <c r="AD265" s="166" t="s">
        <v>392</v>
      </c>
      <c r="AE265" s="176">
        <v>9.61</v>
      </c>
      <c r="AF265" s="166" t="s">
        <v>392</v>
      </c>
      <c r="AG265" s="166" t="s">
        <v>392</v>
      </c>
      <c r="AH265" s="168">
        <v>40.5</v>
      </c>
      <c r="AI265" s="166" t="s">
        <v>392</v>
      </c>
      <c r="AJ265" s="166" t="s">
        <v>392</v>
      </c>
      <c r="AK265" s="168">
        <v>30.8</v>
      </c>
      <c r="AL265" s="170">
        <v>8.8699999999999992</v>
      </c>
      <c r="AM265" s="170">
        <v>7.81</v>
      </c>
      <c r="AN265" s="170">
        <v>3.22</v>
      </c>
      <c r="AO265" s="170">
        <v>2.09</v>
      </c>
      <c r="AP265" s="170">
        <v>1.66</v>
      </c>
      <c r="AQ265" s="170">
        <v>1.06</v>
      </c>
      <c r="AR265" s="179">
        <v>0.84099999999999997</v>
      </c>
      <c r="AS265" s="166" t="s">
        <v>392</v>
      </c>
      <c r="AT265" s="166" t="s">
        <v>392</v>
      </c>
      <c r="AU265" s="166" t="s">
        <v>392</v>
      </c>
      <c r="AV265" s="185">
        <v>4.2599999999999999E-2</v>
      </c>
      <c r="AW265" s="168">
        <v>30.9</v>
      </c>
      <c r="AX265" s="166" t="s">
        <v>392</v>
      </c>
      <c r="AY265" s="170">
        <v>7.57</v>
      </c>
      <c r="AZ265" s="170">
        <v>1.53</v>
      </c>
      <c r="BA265" s="177" t="s">
        <v>392</v>
      </c>
      <c r="BB265" s="166" t="s">
        <v>392</v>
      </c>
      <c r="BC265" s="170">
        <v>1.48</v>
      </c>
      <c r="BD265" s="170">
        <v>4.29</v>
      </c>
      <c r="BE265" s="166" t="s">
        <v>392</v>
      </c>
      <c r="BF265" s="166" t="s">
        <v>392</v>
      </c>
      <c r="BG265" s="166" t="s">
        <v>392</v>
      </c>
      <c r="BH265" s="166" t="s">
        <v>392</v>
      </c>
      <c r="BI265" s="166" t="s">
        <v>392</v>
      </c>
      <c r="BJ265" s="166" t="s">
        <v>392</v>
      </c>
      <c r="BK265" s="166" t="s">
        <v>392</v>
      </c>
      <c r="BL265" s="166" t="s">
        <v>392</v>
      </c>
      <c r="BM265" s="166" t="s">
        <v>392</v>
      </c>
      <c r="BN265" s="166" t="s">
        <v>392</v>
      </c>
      <c r="BO265" s="166" t="s">
        <v>392</v>
      </c>
      <c r="BP265" s="166" t="s">
        <v>392</v>
      </c>
      <c r="BQ265" s="166" t="s">
        <v>392</v>
      </c>
      <c r="BR265" s="166" t="s">
        <v>392</v>
      </c>
      <c r="BS265" s="166" t="s">
        <v>392</v>
      </c>
      <c r="BT265" s="166" t="s">
        <v>392</v>
      </c>
      <c r="BU265" s="166" t="s">
        <v>392</v>
      </c>
      <c r="BV265" s="166">
        <v>1.01</v>
      </c>
      <c r="BW265" s="166">
        <v>7.69</v>
      </c>
      <c r="BX265" s="177">
        <v>26.8</v>
      </c>
      <c r="BY265" s="177">
        <v>30.7</v>
      </c>
      <c r="BZ265" s="166" t="s">
        <v>904</v>
      </c>
      <c r="CA265" s="166" t="s">
        <v>904</v>
      </c>
      <c r="CB265" s="168">
        <v>15</v>
      </c>
      <c r="CC265" s="177">
        <v>1910</v>
      </c>
      <c r="CD265" s="166">
        <v>200</v>
      </c>
      <c r="CE265" s="177">
        <v>200</v>
      </c>
      <c r="CF265" s="166" t="s">
        <v>392</v>
      </c>
      <c r="CG265" s="166" t="s">
        <v>392</v>
      </c>
      <c r="CH265" s="166" t="s">
        <v>392</v>
      </c>
      <c r="CI265" s="166">
        <v>100</v>
      </c>
      <c r="CJ265" s="177">
        <v>102</v>
      </c>
      <c r="CK265" s="169" t="s">
        <v>392</v>
      </c>
      <c r="CL265" s="166" t="s">
        <v>392</v>
      </c>
      <c r="CM265" s="166" t="s">
        <v>392</v>
      </c>
      <c r="CN265" s="170">
        <v>4.32</v>
      </c>
      <c r="CO265" s="177">
        <v>4.76</v>
      </c>
      <c r="CP265" s="177">
        <v>3.18</v>
      </c>
      <c r="CQ265" s="170">
        <v>5.21</v>
      </c>
      <c r="CR265" s="170">
        <v>4.76</v>
      </c>
      <c r="CS265" s="166" t="s">
        <v>392</v>
      </c>
      <c r="CT265" s="166" t="s">
        <v>392</v>
      </c>
      <c r="CU265" s="166" t="s">
        <v>392</v>
      </c>
      <c r="CV265" s="168">
        <v>12.8</v>
      </c>
      <c r="CW265" s="168">
        <v>17.5</v>
      </c>
      <c r="CX265" s="178">
        <v>12.7</v>
      </c>
      <c r="CY265" s="166" t="s">
        <v>392</v>
      </c>
      <c r="CZ265" s="166" t="s">
        <v>392</v>
      </c>
      <c r="DA265" s="166" t="s">
        <v>392</v>
      </c>
      <c r="DB265" s="166" t="s">
        <v>392</v>
      </c>
      <c r="DC265" s="166" t="s">
        <v>392</v>
      </c>
      <c r="DD265" s="176">
        <v>9.61</v>
      </c>
      <c r="DE265" s="177" t="s">
        <v>392</v>
      </c>
      <c r="DF265" s="166" t="s">
        <v>392</v>
      </c>
      <c r="DG265" s="168">
        <v>40.5</v>
      </c>
      <c r="DH265" s="166" t="s">
        <v>392</v>
      </c>
      <c r="DI265" s="177" t="s">
        <v>392</v>
      </c>
      <c r="DJ265" s="168">
        <v>12.8</v>
      </c>
      <c r="DK265" s="166">
        <v>145</v>
      </c>
      <c r="DL265" s="166">
        <v>128</v>
      </c>
      <c r="DM265" s="168">
        <v>81.8</v>
      </c>
      <c r="DN265" s="179">
        <v>0.87</v>
      </c>
      <c r="DO265" s="168">
        <v>27.2</v>
      </c>
      <c r="DP265" s="168">
        <v>17.399999999999999</v>
      </c>
      <c r="DQ265" s="168">
        <v>21.4</v>
      </c>
      <c r="DR265" s="166" t="s">
        <v>392</v>
      </c>
      <c r="DS265" s="166" t="s">
        <v>392</v>
      </c>
      <c r="DT265" s="177" t="s">
        <v>392</v>
      </c>
      <c r="DU265" s="168">
        <v>17.7</v>
      </c>
      <c r="DV265" s="170">
        <v>8.3000000000000007</v>
      </c>
      <c r="DW265" s="166" t="s">
        <v>392</v>
      </c>
      <c r="DX265" s="166">
        <v>4880</v>
      </c>
      <c r="DY265" s="20">
        <v>0.63700000000000001</v>
      </c>
      <c r="DZ265" s="177" t="s">
        <v>392</v>
      </c>
      <c r="EA265" s="180" t="s">
        <v>392</v>
      </c>
      <c r="EB265" s="168">
        <v>24.3</v>
      </c>
      <c r="EC265" s="168">
        <v>70.3</v>
      </c>
      <c r="ED265" s="166" t="s">
        <v>392</v>
      </c>
      <c r="EE265" s="166" t="s">
        <v>392</v>
      </c>
      <c r="EF265" s="166" t="s">
        <v>392</v>
      </c>
      <c r="EG265" s="166" t="s">
        <v>392</v>
      </c>
      <c r="EH265" s="20" t="s">
        <v>392</v>
      </c>
      <c r="EI265" s="166" t="s">
        <v>392</v>
      </c>
      <c r="EJ265" s="166" t="s">
        <v>392</v>
      </c>
      <c r="EK265" s="166" t="s">
        <v>392</v>
      </c>
      <c r="EL265" s="166" t="s">
        <v>392</v>
      </c>
      <c r="EM265" s="166" t="s">
        <v>392</v>
      </c>
      <c r="EN265" s="166" t="s">
        <v>392</v>
      </c>
      <c r="EO265" s="177" t="s">
        <v>392</v>
      </c>
      <c r="EP265" s="177" t="s">
        <v>392</v>
      </c>
      <c r="EQ265" s="177" t="s">
        <v>392</v>
      </c>
      <c r="ER265" s="177" t="s">
        <v>392</v>
      </c>
      <c r="ES265" s="177" t="s">
        <v>392</v>
      </c>
      <c r="ET265" s="177" t="s">
        <v>392</v>
      </c>
      <c r="EU265" s="177">
        <v>25.7</v>
      </c>
      <c r="EV265" s="177">
        <v>195</v>
      </c>
      <c r="EW265" s="177">
        <v>681</v>
      </c>
      <c r="EX265" s="177">
        <v>780</v>
      </c>
    </row>
    <row r="266" spans="1:154" x14ac:dyDescent="0.2">
      <c r="A266" s="166" t="s">
        <v>905</v>
      </c>
      <c r="B266" s="167" t="s">
        <v>204</v>
      </c>
      <c r="C266" s="168">
        <v>25</v>
      </c>
      <c r="D266" s="170">
        <v>7.34</v>
      </c>
      <c r="E266" s="170">
        <v>6.38</v>
      </c>
      <c r="F266" s="169">
        <v>6.375</v>
      </c>
      <c r="G266" s="166" t="s">
        <v>392</v>
      </c>
      <c r="H266" s="166" t="s">
        <v>392</v>
      </c>
      <c r="I266" s="166" t="s">
        <v>392</v>
      </c>
      <c r="J266" s="170">
        <v>6.08</v>
      </c>
      <c r="K266" s="169">
        <v>6.125</v>
      </c>
      <c r="L266" s="169" t="s">
        <v>392</v>
      </c>
      <c r="M266" s="166" t="s">
        <v>392</v>
      </c>
      <c r="N266" s="166" t="s">
        <v>392</v>
      </c>
      <c r="O266" s="179">
        <v>0.32</v>
      </c>
      <c r="P266" s="169">
        <v>0.3125</v>
      </c>
      <c r="Q266" s="171">
        <v>0.1875</v>
      </c>
      <c r="R266" s="179">
        <v>0.45500000000000002</v>
      </c>
      <c r="S266" s="172">
        <v>0.4375</v>
      </c>
      <c r="T266" s="166" t="s">
        <v>392</v>
      </c>
      <c r="U266" s="166" t="s">
        <v>392</v>
      </c>
      <c r="V266" s="166" t="s">
        <v>392</v>
      </c>
      <c r="W266" s="184">
        <v>0.70499999999999996</v>
      </c>
      <c r="X266" s="174">
        <v>0.9375</v>
      </c>
      <c r="Y266" s="175">
        <v>0.5625</v>
      </c>
      <c r="Z266" s="166" t="s">
        <v>392</v>
      </c>
      <c r="AA266" s="166" t="s">
        <v>392</v>
      </c>
      <c r="AB266" s="166" t="s">
        <v>392</v>
      </c>
      <c r="AC266" s="166" t="s">
        <v>392</v>
      </c>
      <c r="AD266" s="166" t="s">
        <v>392</v>
      </c>
      <c r="AE266" s="176">
        <v>6.68</v>
      </c>
      <c r="AF266" s="166" t="s">
        <v>392</v>
      </c>
      <c r="AG266" s="166" t="s">
        <v>392</v>
      </c>
      <c r="AH266" s="168">
        <v>15.5</v>
      </c>
      <c r="AI266" s="166" t="s">
        <v>392</v>
      </c>
      <c r="AJ266" s="166" t="s">
        <v>392</v>
      </c>
      <c r="AK266" s="168">
        <v>53.4</v>
      </c>
      <c r="AL266" s="168">
        <v>18.899999999999999</v>
      </c>
      <c r="AM266" s="168">
        <v>16.7</v>
      </c>
      <c r="AN266" s="170">
        <v>2.7</v>
      </c>
      <c r="AO266" s="168">
        <v>17.100000000000001</v>
      </c>
      <c r="AP266" s="170">
        <v>8.56</v>
      </c>
      <c r="AQ266" s="170">
        <v>5.61</v>
      </c>
      <c r="AR266" s="170">
        <v>1.52</v>
      </c>
      <c r="AS266" s="166" t="s">
        <v>392</v>
      </c>
      <c r="AT266" s="166" t="s">
        <v>392</v>
      </c>
      <c r="AU266" s="166" t="s">
        <v>392</v>
      </c>
      <c r="AV266" s="179">
        <v>0.46100000000000002</v>
      </c>
      <c r="AW266" s="166">
        <v>150</v>
      </c>
      <c r="AX266" s="166" t="s">
        <v>392</v>
      </c>
      <c r="AY266" s="170">
        <v>9.01</v>
      </c>
      <c r="AZ266" s="170">
        <v>6.23</v>
      </c>
      <c r="BA266" s="177" t="s">
        <v>392</v>
      </c>
      <c r="BB266" s="166" t="s">
        <v>392</v>
      </c>
      <c r="BC266" s="170">
        <v>3.88</v>
      </c>
      <c r="BD266" s="170">
        <v>9.39</v>
      </c>
      <c r="BE266" s="166" t="s">
        <v>392</v>
      </c>
      <c r="BF266" s="166" t="s">
        <v>392</v>
      </c>
      <c r="BG266" s="166" t="s">
        <v>392</v>
      </c>
      <c r="BH266" s="166" t="s">
        <v>392</v>
      </c>
      <c r="BI266" s="166" t="s">
        <v>392</v>
      </c>
      <c r="BJ266" s="166" t="s">
        <v>392</v>
      </c>
      <c r="BK266" s="166" t="s">
        <v>392</v>
      </c>
      <c r="BL266" s="166" t="s">
        <v>392</v>
      </c>
      <c r="BM266" s="166" t="s">
        <v>392</v>
      </c>
      <c r="BN266" s="166" t="s">
        <v>392</v>
      </c>
      <c r="BO266" s="166" t="s">
        <v>392</v>
      </c>
      <c r="BP266" s="166" t="s">
        <v>392</v>
      </c>
      <c r="BQ266" s="166" t="s">
        <v>392</v>
      </c>
      <c r="BR266" s="166" t="s">
        <v>392</v>
      </c>
      <c r="BS266" s="166" t="s">
        <v>392</v>
      </c>
      <c r="BT266" s="166" t="s">
        <v>392</v>
      </c>
      <c r="BU266" s="166" t="s">
        <v>392</v>
      </c>
      <c r="BV266" s="166">
        <v>1.74</v>
      </c>
      <c r="BW266" s="166">
        <v>5.93</v>
      </c>
      <c r="BX266" s="177">
        <v>29.9</v>
      </c>
      <c r="BY266" s="168">
        <v>36</v>
      </c>
      <c r="BZ266" s="166" t="s">
        <v>906</v>
      </c>
      <c r="CA266" s="166" t="s">
        <v>906</v>
      </c>
      <c r="CB266" s="168">
        <v>37.1</v>
      </c>
      <c r="CC266" s="177">
        <v>4740</v>
      </c>
      <c r="CD266" s="166">
        <v>162</v>
      </c>
      <c r="CE266" s="177">
        <v>162</v>
      </c>
      <c r="CF266" s="166" t="s">
        <v>392</v>
      </c>
      <c r="CG266" s="166" t="s">
        <v>392</v>
      </c>
      <c r="CH266" s="166" t="s">
        <v>392</v>
      </c>
      <c r="CI266" s="166">
        <v>154</v>
      </c>
      <c r="CJ266" s="177">
        <v>156</v>
      </c>
      <c r="CK266" s="169" t="s">
        <v>392</v>
      </c>
      <c r="CL266" s="166" t="s">
        <v>392</v>
      </c>
      <c r="CM266" s="166" t="s">
        <v>392</v>
      </c>
      <c r="CN266" s="170">
        <v>8.1300000000000008</v>
      </c>
      <c r="CO266" s="177">
        <v>7.94</v>
      </c>
      <c r="CP266" s="177">
        <v>4.76</v>
      </c>
      <c r="CQ266" s="168">
        <v>11.6</v>
      </c>
      <c r="CR266" s="168">
        <v>11.1</v>
      </c>
      <c r="CS266" s="166" t="s">
        <v>392</v>
      </c>
      <c r="CT266" s="166" t="s">
        <v>392</v>
      </c>
      <c r="CU266" s="166" t="s">
        <v>392</v>
      </c>
      <c r="CV266" s="168">
        <v>17.899999999999999</v>
      </c>
      <c r="CW266" s="168">
        <v>23.8</v>
      </c>
      <c r="CX266" s="178">
        <v>14.3</v>
      </c>
      <c r="CY266" s="166" t="s">
        <v>392</v>
      </c>
      <c r="CZ266" s="166" t="s">
        <v>392</v>
      </c>
      <c r="DA266" s="166" t="s">
        <v>392</v>
      </c>
      <c r="DB266" s="166" t="s">
        <v>392</v>
      </c>
      <c r="DC266" s="166" t="s">
        <v>392</v>
      </c>
      <c r="DD266" s="176">
        <v>6.68</v>
      </c>
      <c r="DE266" s="177" t="s">
        <v>392</v>
      </c>
      <c r="DF266" s="166" t="s">
        <v>392</v>
      </c>
      <c r="DG266" s="168">
        <v>15.5</v>
      </c>
      <c r="DH266" s="166" t="s">
        <v>392</v>
      </c>
      <c r="DI266" s="177" t="s">
        <v>392</v>
      </c>
      <c r="DJ266" s="168">
        <v>22.2</v>
      </c>
      <c r="DK266" s="166">
        <v>310</v>
      </c>
      <c r="DL266" s="166">
        <v>274</v>
      </c>
      <c r="DM266" s="168">
        <v>68.599999999999994</v>
      </c>
      <c r="DN266" s="170">
        <v>7.12</v>
      </c>
      <c r="DO266" s="166">
        <v>140</v>
      </c>
      <c r="DP266" s="168">
        <v>91.9</v>
      </c>
      <c r="DQ266" s="168">
        <v>38.6</v>
      </c>
      <c r="DR266" s="166" t="s">
        <v>392</v>
      </c>
      <c r="DS266" s="166" t="s">
        <v>392</v>
      </c>
      <c r="DT266" s="177" t="s">
        <v>392</v>
      </c>
      <c r="DU266" s="166">
        <v>192</v>
      </c>
      <c r="DV266" s="168">
        <v>40.299999999999997</v>
      </c>
      <c r="DW266" s="166" t="s">
        <v>392</v>
      </c>
      <c r="DX266" s="166">
        <v>5810</v>
      </c>
      <c r="DY266" s="177">
        <v>2.59</v>
      </c>
      <c r="DZ266" s="177" t="s">
        <v>392</v>
      </c>
      <c r="EA266" s="180" t="s">
        <v>392</v>
      </c>
      <c r="EB266" s="168">
        <v>63.6</v>
      </c>
      <c r="EC266" s="166">
        <v>154</v>
      </c>
      <c r="ED266" s="166" t="s">
        <v>392</v>
      </c>
      <c r="EE266" s="166" t="s">
        <v>392</v>
      </c>
      <c r="EF266" s="166" t="s">
        <v>392</v>
      </c>
      <c r="EG266" s="166" t="s">
        <v>392</v>
      </c>
      <c r="EH266" s="177" t="s">
        <v>392</v>
      </c>
      <c r="EI266" s="166" t="s">
        <v>392</v>
      </c>
      <c r="EJ266" s="166" t="s">
        <v>392</v>
      </c>
      <c r="EK266" s="166" t="s">
        <v>392</v>
      </c>
      <c r="EL266" s="166" t="s">
        <v>392</v>
      </c>
      <c r="EM266" s="166" t="s">
        <v>392</v>
      </c>
      <c r="EN266" s="166" t="s">
        <v>392</v>
      </c>
      <c r="EO266" s="177" t="s">
        <v>392</v>
      </c>
      <c r="EP266" s="177" t="s">
        <v>392</v>
      </c>
      <c r="EQ266" s="177" t="s">
        <v>392</v>
      </c>
      <c r="ER266" s="177" t="s">
        <v>392</v>
      </c>
      <c r="ES266" s="177" t="s">
        <v>392</v>
      </c>
      <c r="ET266" s="177" t="s">
        <v>392</v>
      </c>
      <c r="EU266" s="177">
        <v>44.2</v>
      </c>
      <c r="EV266" s="177">
        <v>151</v>
      </c>
      <c r="EW266" s="177">
        <v>759</v>
      </c>
      <c r="EX266" s="177">
        <v>914</v>
      </c>
    </row>
    <row r="267" spans="1:154" x14ac:dyDescent="0.2">
      <c r="A267" s="166" t="s">
        <v>907</v>
      </c>
      <c r="B267" s="167" t="s">
        <v>204</v>
      </c>
      <c r="C267" s="168">
        <v>20</v>
      </c>
      <c r="D267" s="170">
        <v>5.87</v>
      </c>
      <c r="E267" s="170">
        <v>6.2</v>
      </c>
      <c r="F267" s="169">
        <v>6.25</v>
      </c>
      <c r="G267" s="166" t="s">
        <v>392</v>
      </c>
      <c r="H267" s="166" t="s">
        <v>392</v>
      </c>
      <c r="I267" s="166" t="s">
        <v>392</v>
      </c>
      <c r="J267" s="170">
        <v>6.02</v>
      </c>
      <c r="K267" s="169">
        <v>6</v>
      </c>
      <c r="L267" s="169" t="s">
        <v>392</v>
      </c>
      <c r="M267" s="166" t="s">
        <v>392</v>
      </c>
      <c r="N267" s="166" t="s">
        <v>392</v>
      </c>
      <c r="O267" s="179">
        <v>0.26</v>
      </c>
      <c r="P267" s="169">
        <v>0.25</v>
      </c>
      <c r="Q267" s="171">
        <v>0.125</v>
      </c>
      <c r="R267" s="179">
        <v>0.36499999999999999</v>
      </c>
      <c r="S267" s="172">
        <v>0.375</v>
      </c>
      <c r="T267" s="166" t="s">
        <v>392</v>
      </c>
      <c r="U267" s="166" t="s">
        <v>392</v>
      </c>
      <c r="V267" s="166" t="s">
        <v>392</v>
      </c>
      <c r="W267" s="184">
        <v>0.61499999999999999</v>
      </c>
      <c r="X267" s="174">
        <v>0.875</v>
      </c>
      <c r="Y267" s="175">
        <v>0.5625</v>
      </c>
      <c r="Z267" s="166" t="s">
        <v>392</v>
      </c>
      <c r="AA267" s="166" t="s">
        <v>392</v>
      </c>
      <c r="AB267" s="166" t="s">
        <v>392</v>
      </c>
      <c r="AC267" s="166" t="s">
        <v>392</v>
      </c>
      <c r="AD267" s="166" t="s">
        <v>392</v>
      </c>
      <c r="AE267" s="176">
        <v>8.25</v>
      </c>
      <c r="AF267" s="166" t="s">
        <v>392</v>
      </c>
      <c r="AG267" s="166" t="s">
        <v>392</v>
      </c>
      <c r="AH267" s="168">
        <v>19.100000000000001</v>
      </c>
      <c r="AI267" s="166" t="s">
        <v>392</v>
      </c>
      <c r="AJ267" s="166" t="s">
        <v>392</v>
      </c>
      <c r="AK267" s="168">
        <v>41.4</v>
      </c>
      <c r="AL267" s="168">
        <v>15</v>
      </c>
      <c r="AM267" s="168">
        <v>13.4</v>
      </c>
      <c r="AN267" s="170">
        <v>2.66</v>
      </c>
      <c r="AO267" s="168">
        <v>13.3</v>
      </c>
      <c r="AP267" s="170">
        <v>6.72</v>
      </c>
      <c r="AQ267" s="170">
        <v>4.41</v>
      </c>
      <c r="AR267" s="170">
        <v>1.5</v>
      </c>
      <c r="AS267" s="166" t="s">
        <v>392</v>
      </c>
      <c r="AT267" s="166" t="s">
        <v>392</v>
      </c>
      <c r="AU267" s="166" t="s">
        <v>392</v>
      </c>
      <c r="AV267" s="179">
        <v>0.24</v>
      </c>
      <c r="AW267" s="166">
        <v>113</v>
      </c>
      <c r="AX267" s="166" t="s">
        <v>392</v>
      </c>
      <c r="AY267" s="170">
        <v>8.7799999999999994</v>
      </c>
      <c r="AZ267" s="170">
        <v>4.82</v>
      </c>
      <c r="BA267" s="177" t="s">
        <v>392</v>
      </c>
      <c r="BB267" s="166" t="s">
        <v>392</v>
      </c>
      <c r="BC267" s="170">
        <v>3.07</v>
      </c>
      <c r="BD267" s="170">
        <v>7.38</v>
      </c>
      <c r="BE267" s="166" t="s">
        <v>392</v>
      </c>
      <c r="BF267" s="166" t="s">
        <v>392</v>
      </c>
      <c r="BG267" s="166" t="s">
        <v>392</v>
      </c>
      <c r="BH267" s="166" t="s">
        <v>392</v>
      </c>
      <c r="BI267" s="166" t="s">
        <v>392</v>
      </c>
      <c r="BJ267" s="166" t="s">
        <v>392</v>
      </c>
      <c r="BK267" s="166" t="s">
        <v>392</v>
      </c>
      <c r="BL267" s="166" t="s">
        <v>392</v>
      </c>
      <c r="BM267" s="166" t="s">
        <v>392</v>
      </c>
      <c r="BN267" s="166" t="s">
        <v>392</v>
      </c>
      <c r="BO267" s="166" t="s">
        <v>392</v>
      </c>
      <c r="BP267" s="166" t="s">
        <v>392</v>
      </c>
      <c r="BQ267" s="166" t="s">
        <v>392</v>
      </c>
      <c r="BR267" s="166" t="s">
        <v>392</v>
      </c>
      <c r="BS267" s="166" t="s">
        <v>392</v>
      </c>
      <c r="BT267" s="166" t="s">
        <v>392</v>
      </c>
      <c r="BU267" s="166" t="s">
        <v>392</v>
      </c>
      <c r="BV267" s="170">
        <v>1.7</v>
      </c>
      <c r="BW267" s="166">
        <v>5.84</v>
      </c>
      <c r="BX267" s="177">
        <v>29.5</v>
      </c>
      <c r="BY267" s="177">
        <v>35.5</v>
      </c>
      <c r="BZ267" s="166" t="s">
        <v>908</v>
      </c>
      <c r="CA267" s="166" t="s">
        <v>908</v>
      </c>
      <c r="CB267" s="168">
        <v>29.8</v>
      </c>
      <c r="CC267" s="177">
        <v>3790</v>
      </c>
      <c r="CD267" s="166">
        <v>157</v>
      </c>
      <c r="CE267" s="177">
        <v>159</v>
      </c>
      <c r="CF267" s="166" t="s">
        <v>392</v>
      </c>
      <c r="CG267" s="166" t="s">
        <v>392</v>
      </c>
      <c r="CH267" s="166" t="s">
        <v>392</v>
      </c>
      <c r="CI267" s="166">
        <v>153</v>
      </c>
      <c r="CJ267" s="177">
        <v>152</v>
      </c>
      <c r="CK267" s="169" t="s">
        <v>392</v>
      </c>
      <c r="CL267" s="166" t="s">
        <v>392</v>
      </c>
      <c r="CM267" s="166" t="s">
        <v>392</v>
      </c>
      <c r="CN267" s="170">
        <v>6.6</v>
      </c>
      <c r="CO267" s="177">
        <v>6.35</v>
      </c>
      <c r="CP267" s="177">
        <v>3.18</v>
      </c>
      <c r="CQ267" s="170">
        <v>9.27</v>
      </c>
      <c r="CR267" s="170">
        <v>9.52</v>
      </c>
      <c r="CS267" s="166" t="s">
        <v>392</v>
      </c>
      <c r="CT267" s="166" t="s">
        <v>392</v>
      </c>
      <c r="CU267" s="166" t="s">
        <v>392</v>
      </c>
      <c r="CV267" s="168">
        <v>15.6</v>
      </c>
      <c r="CW267" s="168">
        <v>22.2</v>
      </c>
      <c r="CX267" s="178">
        <v>14.3</v>
      </c>
      <c r="CY267" s="166" t="s">
        <v>392</v>
      </c>
      <c r="CZ267" s="166" t="s">
        <v>392</v>
      </c>
      <c r="DA267" s="166" t="s">
        <v>392</v>
      </c>
      <c r="DB267" s="166" t="s">
        <v>392</v>
      </c>
      <c r="DC267" s="166" t="s">
        <v>392</v>
      </c>
      <c r="DD267" s="176">
        <v>8.25</v>
      </c>
      <c r="DE267" s="177" t="s">
        <v>392</v>
      </c>
      <c r="DF267" s="166" t="s">
        <v>392</v>
      </c>
      <c r="DG267" s="168">
        <v>19.100000000000001</v>
      </c>
      <c r="DH267" s="166" t="s">
        <v>392</v>
      </c>
      <c r="DI267" s="177" t="s">
        <v>392</v>
      </c>
      <c r="DJ267" s="168">
        <v>17.2</v>
      </c>
      <c r="DK267" s="166">
        <v>246</v>
      </c>
      <c r="DL267" s="166">
        <v>220</v>
      </c>
      <c r="DM267" s="168">
        <v>67.599999999999994</v>
      </c>
      <c r="DN267" s="170">
        <v>5.54</v>
      </c>
      <c r="DO267" s="166">
        <v>110</v>
      </c>
      <c r="DP267" s="168">
        <v>72.3</v>
      </c>
      <c r="DQ267" s="168">
        <v>38.1</v>
      </c>
      <c r="DR267" s="166" t="s">
        <v>392</v>
      </c>
      <c r="DS267" s="166" t="s">
        <v>392</v>
      </c>
      <c r="DT267" s="177" t="s">
        <v>392</v>
      </c>
      <c r="DU267" s="166">
        <v>99.9</v>
      </c>
      <c r="DV267" s="168">
        <v>30.3</v>
      </c>
      <c r="DW267" s="166" t="s">
        <v>392</v>
      </c>
      <c r="DX267" s="166">
        <v>5660</v>
      </c>
      <c r="DY267" s="177">
        <v>2.0099999999999998</v>
      </c>
      <c r="DZ267" s="177" t="s">
        <v>392</v>
      </c>
      <c r="EA267" s="180" t="s">
        <v>392</v>
      </c>
      <c r="EB267" s="168">
        <v>50.3</v>
      </c>
      <c r="EC267" s="166">
        <v>121</v>
      </c>
      <c r="ED267" s="166" t="s">
        <v>392</v>
      </c>
      <c r="EE267" s="166" t="s">
        <v>392</v>
      </c>
      <c r="EF267" s="166" t="s">
        <v>392</v>
      </c>
      <c r="EG267" s="166" t="s">
        <v>392</v>
      </c>
      <c r="EH267" s="177" t="s">
        <v>392</v>
      </c>
      <c r="EI267" s="166" t="s">
        <v>392</v>
      </c>
      <c r="EJ267" s="166" t="s">
        <v>392</v>
      </c>
      <c r="EK267" s="166" t="s">
        <v>392</v>
      </c>
      <c r="EL267" s="166" t="s">
        <v>392</v>
      </c>
      <c r="EM267" s="166" t="s">
        <v>392</v>
      </c>
      <c r="EN267" s="166" t="s">
        <v>392</v>
      </c>
      <c r="EO267" s="177" t="s">
        <v>392</v>
      </c>
      <c r="EP267" s="177" t="s">
        <v>392</v>
      </c>
      <c r="EQ267" s="177" t="s">
        <v>392</v>
      </c>
      <c r="ER267" s="177" t="s">
        <v>392</v>
      </c>
      <c r="ES267" s="177" t="s">
        <v>392</v>
      </c>
      <c r="ET267" s="177" t="s">
        <v>392</v>
      </c>
      <c r="EU267" s="177">
        <v>43.2</v>
      </c>
      <c r="EV267" s="177">
        <v>148</v>
      </c>
      <c r="EW267" s="177">
        <v>749</v>
      </c>
      <c r="EX267" s="177">
        <v>902</v>
      </c>
    </row>
    <row r="268" spans="1:154" x14ac:dyDescent="0.2">
      <c r="A268" s="166" t="s">
        <v>909</v>
      </c>
      <c r="B268" s="167" t="s">
        <v>204</v>
      </c>
      <c r="C268" s="168">
        <v>15</v>
      </c>
      <c r="D268" s="170">
        <v>4.43</v>
      </c>
      <c r="E268" s="170">
        <v>5.99</v>
      </c>
      <c r="F268" s="169">
        <v>6</v>
      </c>
      <c r="G268" s="166" t="s">
        <v>392</v>
      </c>
      <c r="H268" s="166" t="s">
        <v>392</v>
      </c>
      <c r="I268" s="166" t="s">
        <v>392</v>
      </c>
      <c r="J268" s="170">
        <v>5.99</v>
      </c>
      <c r="K268" s="169">
        <v>6</v>
      </c>
      <c r="L268" s="169" t="s">
        <v>392</v>
      </c>
      <c r="M268" s="166" t="s">
        <v>392</v>
      </c>
      <c r="N268" s="166" t="s">
        <v>392</v>
      </c>
      <c r="O268" s="179">
        <v>0.23</v>
      </c>
      <c r="P268" s="169">
        <v>0.25</v>
      </c>
      <c r="Q268" s="171">
        <v>0.125</v>
      </c>
      <c r="R268" s="179">
        <v>0.26</v>
      </c>
      <c r="S268" s="172">
        <v>0.25</v>
      </c>
      <c r="T268" s="166" t="s">
        <v>392</v>
      </c>
      <c r="U268" s="166" t="s">
        <v>392</v>
      </c>
      <c r="V268" s="166" t="s">
        <v>392</v>
      </c>
      <c r="W268" s="184">
        <v>0.51</v>
      </c>
      <c r="X268" s="174">
        <v>0.75</v>
      </c>
      <c r="Y268" s="175">
        <v>0.5625</v>
      </c>
      <c r="Z268" s="166" t="s">
        <v>392</v>
      </c>
      <c r="AA268" s="166" t="s">
        <v>392</v>
      </c>
      <c r="AB268" s="166" t="s">
        <v>392</v>
      </c>
      <c r="AC268" s="166" t="s">
        <v>392</v>
      </c>
      <c r="AD268" s="166" t="s">
        <v>392</v>
      </c>
      <c r="AE268" s="178">
        <v>11.5</v>
      </c>
      <c r="AF268" s="166" t="s">
        <v>392</v>
      </c>
      <c r="AG268" s="166" t="s">
        <v>392</v>
      </c>
      <c r="AH268" s="168">
        <v>21.6</v>
      </c>
      <c r="AI268" s="166" t="s">
        <v>392</v>
      </c>
      <c r="AJ268" s="166" t="s">
        <v>392</v>
      </c>
      <c r="AK268" s="168">
        <v>29.1</v>
      </c>
      <c r="AL268" s="168">
        <v>10.8</v>
      </c>
      <c r="AM268" s="170">
        <v>9.7200000000000006</v>
      </c>
      <c r="AN268" s="170">
        <v>2.56</v>
      </c>
      <c r="AO268" s="170">
        <v>9.32</v>
      </c>
      <c r="AP268" s="170">
        <v>4.75</v>
      </c>
      <c r="AQ268" s="170">
        <v>3.11</v>
      </c>
      <c r="AR268" s="170">
        <v>1.45</v>
      </c>
      <c r="AS268" s="166" t="s">
        <v>392</v>
      </c>
      <c r="AT268" s="166" t="s">
        <v>392</v>
      </c>
      <c r="AU268" s="166" t="s">
        <v>392</v>
      </c>
      <c r="AV268" s="179">
        <v>0.10100000000000001</v>
      </c>
      <c r="AW268" s="168">
        <v>76.5</v>
      </c>
      <c r="AX268" s="166" t="s">
        <v>392</v>
      </c>
      <c r="AY268" s="170">
        <v>8.58</v>
      </c>
      <c r="AZ268" s="170">
        <v>3.34</v>
      </c>
      <c r="BA268" s="177" t="s">
        <v>392</v>
      </c>
      <c r="BB268" s="166" t="s">
        <v>392</v>
      </c>
      <c r="BC268" s="170">
        <v>2.15</v>
      </c>
      <c r="BD268" s="170">
        <v>5.32</v>
      </c>
      <c r="BE268" s="166" t="s">
        <v>392</v>
      </c>
      <c r="BF268" s="166" t="s">
        <v>392</v>
      </c>
      <c r="BG268" s="166" t="s">
        <v>392</v>
      </c>
      <c r="BH268" s="166" t="s">
        <v>392</v>
      </c>
      <c r="BI268" s="166" t="s">
        <v>392</v>
      </c>
      <c r="BJ268" s="166" t="s">
        <v>392</v>
      </c>
      <c r="BK268" s="166" t="s">
        <v>392</v>
      </c>
      <c r="BL268" s="166" t="s">
        <v>392</v>
      </c>
      <c r="BM268" s="166" t="s">
        <v>392</v>
      </c>
      <c r="BN268" s="166" t="s">
        <v>392</v>
      </c>
      <c r="BO268" s="166" t="s">
        <v>392</v>
      </c>
      <c r="BP268" s="166" t="s">
        <v>392</v>
      </c>
      <c r="BQ268" s="166" t="s">
        <v>392</v>
      </c>
      <c r="BR268" s="166" t="s">
        <v>392</v>
      </c>
      <c r="BS268" s="166" t="s">
        <v>392</v>
      </c>
      <c r="BT268" s="166" t="s">
        <v>392</v>
      </c>
      <c r="BU268" s="166" t="s">
        <v>392</v>
      </c>
      <c r="BV268" s="166">
        <v>1.66</v>
      </c>
      <c r="BW268" s="166">
        <v>5.73</v>
      </c>
      <c r="BX268" s="177">
        <v>29.1</v>
      </c>
      <c r="BY268" s="177">
        <v>35.1</v>
      </c>
      <c r="BZ268" s="166" t="s">
        <v>910</v>
      </c>
      <c r="CA268" s="166" t="s">
        <v>910</v>
      </c>
      <c r="CB268" s="168">
        <v>22.5</v>
      </c>
      <c r="CC268" s="177">
        <v>2860</v>
      </c>
      <c r="CD268" s="166">
        <v>152</v>
      </c>
      <c r="CE268" s="177">
        <v>152</v>
      </c>
      <c r="CF268" s="166" t="s">
        <v>392</v>
      </c>
      <c r="CG268" s="166" t="s">
        <v>392</v>
      </c>
      <c r="CH268" s="166" t="s">
        <v>392</v>
      </c>
      <c r="CI268" s="166">
        <v>152</v>
      </c>
      <c r="CJ268" s="177">
        <v>152</v>
      </c>
      <c r="CK268" s="169" t="s">
        <v>392</v>
      </c>
      <c r="CL268" s="166" t="s">
        <v>392</v>
      </c>
      <c r="CM268" s="166" t="s">
        <v>392</v>
      </c>
      <c r="CN268" s="170">
        <v>5.84</v>
      </c>
      <c r="CO268" s="177">
        <v>6.35</v>
      </c>
      <c r="CP268" s="177">
        <v>3.18</v>
      </c>
      <c r="CQ268" s="170">
        <v>6.6</v>
      </c>
      <c r="CR268" s="170">
        <v>6.35</v>
      </c>
      <c r="CS268" s="166" t="s">
        <v>392</v>
      </c>
      <c r="CT268" s="166" t="s">
        <v>392</v>
      </c>
      <c r="CU268" s="166" t="s">
        <v>392</v>
      </c>
      <c r="CV268" s="168">
        <v>13</v>
      </c>
      <c r="CW268" s="168">
        <v>19.100000000000001</v>
      </c>
      <c r="CX268" s="178">
        <v>14.3</v>
      </c>
      <c r="CY268" s="166" t="s">
        <v>392</v>
      </c>
      <c r="CZ268" s="166" t="s">
        <v>392</v>
      </c>
      <c r="DA268" s="166" t="s">
        <v>392</v>
      </c>
      <c r="DB268" s="166" t="s">
        <v>392</v>
      </c>
      <c r="DC268" s="166" t="s">
        <v>392</v>
      </c>
      <c r="DD268" s="178">
        <v>11.5</v>
      </c>
      <c r="DE268" s="177" t="s">
        <v>392</v>
      </c>
      <c r="DF268" s="166" t="s">
        <v>392</v>
      </c>
      <c r="DG268" s="168">
        <v>21.6</v>
      </c>
      <c r="DH268" s="166" t="s">
        <v>392</v>
      </c>
      <c r="DI268" s="177" t="s">
        <v>392</v>
      </c>
      <c r="DJ268" s="168">
        <v>12.1</v>
      </c>
      <c r="DK268" s="166">
        <v>177</v>
      </c>
      <c r="DL268" s="166">
        <v>159</v>
      </c>
      <c r="DM268" s="168">
        <v>65</v>
      </c>
      <c r="DN268" s="170">
        <v>3.88</v>
      </c>
      <c r="DO268" s="168">
        <v>77.8</v>
      </c>
      <c r="DP268" s="168">
        <v>51</v>
      </c>
      <c r="DQ268" s="168">
        <v>36.799999999999997</v>
      </c>
      <c r="DR268" s="166" t="s">
        <v>392</v>
      </c>
      <c r="DS268" s="166" t="s">
        <v>392</v>
      </c>
      <c r="DT268" s="177" t="s">
        <v>392</v>
      </c>
      <c r="DU268" s="168">
        <v>42</v>
      </c>
      <c r="DV268" s="168">
        <v>20.5</v>
      </c>
      <c r="DW268" s="166" t="s">
        <v>392</v>
      </c>
      <c r="DX268" s="166">
        <v>5540</v>
      </c>
      <c r="DY268" s="177">
        <v>1.39</v>
      </c>
      <c r="DZ268" s="177" t="s">
        <v>392</v>
      </c>
      <c r="EA268" s="180" t="s">
        <v>392</v>
      </c>
      <c r="EB268" s="168">
        <v>35.200000000000003</v>
      </c>
      <c r="EC268" s="168">
        <v>87.2</v>
      </c>
      <c r="ED268" s="166" t="s">
        <v>392</v>
      </c>
      <c r="EE268" s="166" t="s">
        <v>392</v>
      </c>
      <c r="EF268" s="166" t="s">
        <v>392</v>
      </c>
      <c r="EG268" s="166" t="s">
        <v>392</v>
      </c>
      <c r="EH268" s="177" t="s">
        <v>392</v>
      </c>
      <c r="EI268" s="166" t="s">
        <v>392</v>
      </c>
      <c r="EJ268" s="166" t="s">
        <v>392</v>
      </c>
      <c r="EK268" s="166" t="s">
        <v>392</v>
      </c>
      <c r="EL268" s="166" t="s">
        <v>392</v>
      </c>
      <c r="EM268" s="166" t="s">
        <v>392</v>
      </c>
      <c r="EN268" s="166" t="s">
        <v>392</v>
      </c>
      <c r="EO268" s="177" t="s">
        <v>392</v>
      </c>
      <c r="EP268" s="177" t="s">
        <v>392</v>
      </c>
      <c r="EQ268" s="177" t="s">
        <v>392</v>
      </c>
      <c r="ER268" s="177" t="s">
        <v>392</v>
      </c>
      <c r="ES268" s="177" t="s">
        <v>392</v>
      </c>
      <c r="ET268" s="177" t="s">
        <v>392</v>
      </c>
      <c r="EU268" s="177">
        <v>42.2</v>
      </c>
      <c r="EV268" s="177">
        <v>146</v>
      </c>
      <c r="EW268" s="177">
        <v>739</v>
      </c>
      <c r="EX268" s="177">
        <v>892</v>
      </c>
    </row>
    <row r="269" spans="1:154" x14ac:dyDescent="0.2">
      <c r="A269" s="166" t="s">
        <v>911</v>
      </c>
      <c r="B269" s="167" t="s">
        <v>204</v>
      </c>
      <c r="C269" s="168">
        <v>16</v>
      </c>
      <c r="D269" s="170">
        <v>4.74</v>
      </c>
      <c r="E269" s="170">
        <v>6.28</v>
      </c>
      <c r="F269" s="169">
        <v>6.25</v>
      </c>
      <c r="G269" s="166" t="s">
        <v>392</v>
      </c>
      <c r="H269" s="166" t="s">
        <v>392</v>
      </c>
      <c r="I269" s="166" t="s">
        <v>392</v>
      </c>
      <c r="J269" s="170">
        <v>4.03</v>
      </c>
      <c r="K269" s="169">
        <v>4</v>
      </c>
      <c r="L269" s="169" t="s">
        <v>392</v>
      </c>
      <c r="M269" s="166" t="s">
        <v>392</v>
      </c>
      <c r="N269" s="166" t="s">
        <v>392</v>
      </c>
      <c r="O269" s="179">
        <v>0.26</v>
      </c>
      <c r="P269" s="169">
        <v>0.25</v>
      </c>
      <c r="Q269" s="171">
        <v>0.125</v>
      </c>
      <c r="R269" s="179">
        <v>0.40500000000000003</v>
      </c>
      <c r="S269" s="172">
        <v>0.375</v>
      </c>
      <c r="T269" s="166" t="s">
        <v>392</v>
      </c>
      <c r="U269" s="166" t="s">
        <v>392</v>
      </c>
      <c r="V269" s="166" t="s">
        <v>392</v>
      </c>
      <c r="W269" s="184">
        <v>0.65500000000000003</v>
      </c>
      <c r="X269" s="174">
        <v>0.875</v>
      </c>
      <c r="Y269" s="175">
        <v>0.5625</v>
      </c>
      <c r="Z269" s="166" t="s">
        <v>392</v>
      </c>
      <c r="AA269" s="166" t="s">
        <v>392</v>
      </c>
      <c r="AB269" s="166" t="s">
        <v>392</v>
      </c>
      <c r="AC269" s="166" t="s">
        <v>392</v>
      </c>
      <c r="AD269" s="166" t="s">
        <v>392</v>
      </c>
      <c r="AE269" s="176">
        <v>4.9800000000000004</v>
      </c>
      <c r="AF269" s="166" t="s">
        <v>392</v>
      </c>
      <c r="AG269" s="166" t="s">
        <v>392</v>
      </c>
      <c r="AH269" s="168">
        <v>19.100000000000001</v>
      </c>
      <c r="AI269" s="166" t="s">
        <v>392</v>
      </c>
      <c r="AJ269" s="166" t="s">
        <v>392</v>
      </c>
      <c r="AK269" s="168">
        <v>32.1</v>
      </c>
      <c r="AL269" s="168">
        <v>11.7</v>
      </c>
      <c r="AM269" s="168">
        <v>10.199999999999999</v>
      </c>
      <c r="AN269" s="170">
        <v>2.6</v>
      </c>
      <c r="AO269" s="170">
        <v>4.43</v>
      </c>
      <c r="AP269" s="170">
        <v>3.39</v>
      </c>
      <c r="AQ269" s="170">
        <v>2.2000000000000002</v>
      </c>
      <c r="AR269" s="179">
        <v>0.96699999999999997</v>
      </c>
      <c r="AS269" s="166" t="s">
        <v>392</v>
      </c>
      <c r="AT269" s="166" t="s">
        <v>392</v>
      </c>
      <c r="AU269" s="166" t="s">
        <v>392</v>
      </c>
      <c r="AV269" s="179">
        <v>0.223</v>
      </c>
      <c r="AW269" s="168">
        <v>38.200000000000003</v>
      </c>
      <c r="AX269" s="166" t="s">
        <v>392</v>
      </c>
      <c r="AY269" s="170">
        <v>5.92</v>
      </c>
      <c r="AZ269" s="170">
        <v>2.42</v>
      </c>
      <c r="BA269" s="177" t="s">
        <v>392</v>
      </c>
      <c r="BB269" s="166" t="s">
        <v>392</v>
      </c>
      <c r="BC269" s="170">
        <v>2.2400000000000002</v>
      </c>
      <c r="BD269" s="170">
        <v>5.77</v>
      </c>
      <c r="BE269" s="166" t="s">
        <v>392</v>
      </c>
      <c r="BF269" s="166" t="s">
        <v>392</v>
      </c>
      <c r="BG269" s="166" t="s">
        <v>392</v>
      </c>
      <c r="BH269" s="166" t="s">
        <v>392</v>
      </c>
      <c r="BI269" s="166" t="s">
        <v>392</v>
      </c>
      <c r="BJ269" s="166" t="s">
        <v>392</v>
      </c>
      <c r="BK269" s="166" t="s">
        <v>392</v>
      </c>
      <c r="BL269" s="166" t="s">
        <v>392</v>
      </c>
      <c r="BM269" s="166" t="s">
        <v>392</v>
      </c>
      <c r="BN269" s="166" t="s">
        <v>392</v>
      </c>
      <c r="BO269" s="166" t="s">
        <v>392</v>
      </c>
      <c r="BP269" s="166" t="s">
        <v>392</v>
      </c>
      <c r="BQ269" s="166" t="s">
        <v>392</v>
      </c>
      <c r="BR269" s="166" t="s">
        <v>392</v>
      </c>
      <c r="BS269" s="166" t="s">
        <v>392</v>
      </c>
      <c r="BT269" s="166" t="s">
        <v>392</v>
      </c>
      <c r="BU269" s="166" t="s">
        <v>392</v>
      </c>
      <c r="BV269" s="166">
        <v>1.1299999999999999</v>
      </c>
      <c r="BW269" s="166">
        <v>5.88</v>
      </c>
      <c r="BX269" s="177">
        <v>23.7</v>
      </c>
      <c r="BY269" s="177">
        <v>27.7</v>
      </c>
      <c r="BZ269" s="166" t="s">
        <v>912</v>
      </c>
      <c r="CA269" s="166" t="s">
        <v>912</v>
      </c>
      <c r="CB269" s="168">
        <v>24</v>
      </c>
      <c r="CC269" s="177">
        <v>3060</v>
      </c>
      <c r="CD269" s="166">
        <v>160</v>
      </c>
      <c r="CE269" s="177">
        <v>159</v>
      </c>
      <c r="CF269" s="166" t="s">
        <v>392</v>
      </c>
      <c r="CG269" s="166" t="s">
        <v>392</v>
      </c>
      <c r="CH269" s="166" t="s">
        <v>392</v>
      </c>
      <c r="CI269" s="166">
        <v>102</v>
      </c>
      <c r="CJ269" s="177">
        <v>102</v>
      </c>
      <c r="CK269" s="169" t="s">
        <v>392</v>
      </c>
      <c r="CL269" s="166" t="s">
        <v>392</v>
      </c>
      <c r="CM269" s="166" t="s">
        <v>392</v>
      </c>
      <c r="CN269" s="170">
        <v>6.6</v>
      </c>
      <c r="CO269" s="177">
        <v>6.35</v>
      </c>
      <c r="CP269" s="177">
        <v>3.18</v>
      </c>
      <c r="CQ269" s="168">
        <v>10.3</v>
      </c>
      <c r="CR269" s="168">
        <v>9.52</v>
      </c>
      <c r="CS269" s="166" t="s">
        <v>392</v>
      </c>
      <c r="CT269" s="166" t="s">
        <v>392</v>
      </c>
      <c r="CU269" s="166" t="s">
        <v>392</v>
      </c>
      <c r="CV269" s="168">
        <v>16.600000000000001</v>
      </c>
      <c r="CW269" s="168">
        <v>22.2</v>
      </c>
      <c r="CX269" s="178">
        <v>14.3</v>
      </c>
      <c r="CY269" s="166" t="s">
        <v>392</v>
      </c>
      <c r="CZ269" s="166" t="s">
        <v>392</v>
      </c>
      <c r="DA269" s="166" t="s">
        <v>392</v>
      </c>
      <c r="DB269" s="166" t="s">
        <v>392</v>
      </c>
      <c r="DC269" s="166" t="s">
        <v>392</v>
      </c>
      <c r="DD269" s="176">
        <v>4.9800000000000004</v>
      </c>
      <c r="DE269" s="177" t="s">
        <v>392</v>
      </c>
      <c r="DF269" s="166" t="s">
        <v>392</v>
      </c>
      <c r="DG269" s="168">
        <v>19.100000000000001</v>
      </c>
      <c r="DH269" s="166" t="s">
        <v>392</v>
      </c>
      <c r="DI269" s="177" t="s">
        <v>392</v>
      </c>
      <c r="DJ269" s="168">
        <v>13.4</v>
      </c>
      <c r="DK269" s="166">
        <v>192</v>
      </c>
      <c r="DL269" s="166">
        <v>167</v>
      </c>
      <c r="DM269" s="168">
        <v>66</v>
      </c>
      <c r="DN269" s="170">
        <v>1.84</v>
      </c>
      <c r="DO269" s="168">
        <v>55.6</v>
      </c>
      <c r="DP269" s="168">
        <v>36.1</v>
      </c>
      <c r="DQ269" s="168">
        <v>24.6</v>
      </c>
      <c r="DR269" s="166" t="s">
        <v>392</v>
      </c>
      <c r="DS269" s="166" t="s">
        <v>392</v>
      </c>
      <c r="DT269" s="177" t="s">
        <v>392</v>
      </c>
      <c r="DU269" s="168">
        <v>92.8</v>
      </c>
      <c r="DV269" s="168">
        <v>10.3</v>
      </c>
      <c r="DW269" s="166" t="s">
        <v>392</v>
      </c>
      <c r="DX269" s="166">
        <v>3820</v>
      </c>
      <c r="DY269" s="177">
        <v>1.01</v>
      </c>
      <c r="DZ269" s="177" t="s">
        <v>392</v>
      </c>
      <c r="EA269" s="180" t="s">
        <v>392</v>
      </c>
      <c r="EB269" s="168">
        <v>36.700000000000003</v>
      </c>
      <c r="EC269" s="168">
        <v>94.6</v>
      </c>
      <c r="ED269" s="166" t="s">
        <v>392</v>
      </c>
      <c r="EE269" s="166" t="s">
        <v>392</v>
      </c>
      <c r="EF269" s="166" t="s">
        <v>392</v>
      </c>
      <c r="EG269" s="166" t="s">
        <v>392</v>
      </c>
      <c r="EH269" s="177" t="s">
        <v>392</v>
      </c>
      <c r="EI269" s="166" t="s">
        <v>392</v>
      </c>
      <c r="EJ269" s="166" t="s">
        <v>392</v>
      </c>
      <c r="EK269" s="166" t="s">
        <v>392</v>
      </c>
      <c r="EL269" s="166" t="s">
        <v>392</v>
      </c>
      <c r="EM269" s="166" t="s">
        <v>392</v>
      </c>
      <c r="EN269" s="166" t="s">
        <v>392</v>
      </c>
      <c r="EO269" s="177" t="s">
        <v>392</v>
      </c>
      <c r="EP269" s="177" t="s">
        <v>392</v>
      </c>
      <c r="EQ269" s="177" t="s">
        <v>392</v>
      </c>
      <c r="ER269" s="177" t="s">
        <v>392</v>
      </c>
      <c r="ES269" s="177" t="s">
        <v>392</v>
      </c>
      <c r="ET269" s="177" t="s">
        <v>392</v>
      </c>
      <c r="EU269" s="177">
        <v>28.7</v>
      </c>
      <c r="EV269" s="177">
        <v>149</v>
      </c>
      <c r="EW269" s="177">
        <v>602</v>
      </c>
      <c r="EX269" s="177">
        <v>704</v>
      </c>
    </row>
    <row r="270" spans="1:154" x14ac:dyDescent="0.2">
      <c r="A270" s="166" t="s">
        <v>913</v>
      </c>
      <c r="B270" s="167" t="s">
        <v>204</v>
      </c>
      <c r="C270" s="168">
        <v>12</v>
      </c>
      <c r="D270" s="170">
        <v>3.55</v>
      </c>
      <c r="E270" s="170">
        <v>6.03</v>
      </c>
      <c r="F270" s="169">
        <v>6</v>
      </c>
      <c r="G270" s="166" t="s">
        <v>392</v>
      </c>
      <c r="H270" s="166" t="s">
        <v>392</v>
      </c>
      <c r="I270" s="166" t="s">
        <v>392</v>
      </c>
      <c r="J270" s="170">
        <v>4</v>
      </c>
      <c r="K270" s="169">
        <v>4</v>
      </c>
      <c r="L270" s="169" t="s">
        <v>392</v>
      </c>
      <c r="M270" s="166" t="s">
        <v>392</v>
      </c>
      <c r="N270" s="166" t="s">
        <v>392</v>
      </c>
      <c r="O270" s="179">
        <v>0.23</v>
      </c>
      <c r="P270" s="169">
        <v>0.25</v>
      </c>
      <c r="Q270" s="171">
        <v>0.125</v>
      </c>
      <c r="R270" s="179">
        <v>0.28000000000000003</v>
      </c>
      <c r="S270" s="172">
        <v>0.25</v>
      </c>
      <c r="T270" s="166" t="s">
        <v>392</v>
      </c>
      <c r="U270" s="166" t="s">
        <v>392</v>
      </c>
      <c r="V270" s="166" t="s">
        <v>392</v>
      </c>
      <c r="W270" s="184">
        <v>0.53</v>
      </c>
      <c r="X270" s="174">
        <v>0.75</v>
      </c>
      <c r="Y270" s="175">
        <v>0.5625</v>
      </c>
      <c r="Z270" s="166" t="s">
        <v>392</v>
      </c>
      <c r="AA270" s="166" t="s">
        <v>392</v>
      </c>
      <c r="AB270" s="166" t="s">
        <v>392</v>
      </c>
      <c r="AC270" s="166" t="s">
        <v>392</v>
      </c>
      <c r="AD270" s="166" t="s">
        <v>392</v>
      </c>
      <c r="AE270" s="176">
        <v>7.14</v>
      </c>
      <c r="AF270" s="166" t="s">
        <v>392</v>
      </c>
      <c r="AG270" s="166" t="s">
        <v>392</v>
      </c>
      <c r="AH270" s="168">
        <v>21.6</v>
      </c>
      <c r="AI270" s="166" t="s">
        <v>392</v>
      </c>
      <c r="AJ270" s="166" t="s">
        <v>392</v>
      </c>
      <c r="AK270" s="168">
        <v>22.1</v>
      </c>
      <c r="AL270" s="170">
        <v>8.3000000000000007</v>
      </c>
      <c r="AM270" s="170">
        <v>7.31</v>
      </c>
      <c r="AN270" s="170">
        <v>2.4900000000000002</v>
      </c>
      <c r="AO270" s="170">
        <v>2.99</v>
      </c>
      <c r="AP270" s="170">
        <v>2.3199999999999998</v>
      </c>
      <c r="AQ270" s="170">
        <v>1.5</v>
      </c>
      <c r="AR270" s="179">
        <v>0.91800000000000004</v>
      </c>
      <c r="AS270" s="166" t="s">
        <v>392</v>
      </c>
      <c r="AT270" s="166" t="s">
        <v>392</v>
      </c>
      <c r="AU270" s="166" t="s">
        <v>392</v>
      </c>
      <c r="AV270" s="185">
        <v>9.0300000000000005E-2</v>
      </c>
      <c r="AW270" s="168">
        <v>24.7</v>
      </c>
      <c r="AX270" s="166" t="s">
        <v>392</v>
      </c>
      <c r="AY270" s="170">
        <v>5.75</v>
      </c>
      <c r="AZ270" s="170">
        <v>1.61</v>
      </c>
      <c r="BA270" s="177" t="s">
        <v>392</v>
      </c>
      <c r="BB270" s="166" t="s">
        <v>392</v>
      </c>
      <c r="BC270" s="170">
        <v>1.52</v>
      </c>
      <c r="BD270" s="170">
        <v>4.08</v>
      </c>
      <c r="BE270" s="166" t="s">
        <v>392</v>
      </c>
      <c r="BF270" s="166" t="s">
        <v>392</v>
      </c>
      <c r="BG270" s="166" t="s">
        <v>392</v>
      </c>
      <c r="BH270" s="166" t="s">
        <v>392</v>
      </c>
      <c r="BI270" s="166" t="s">
        <v>392</v>
      </c>
      <c r="BJ270" s="166" t="s">
        <v>392</v>
      </c>
      <c r="BK270" s="166" t="s">
        <v>392</v>
      </c>
      <c r="BL270" s="166" t="s">
        <v>392</v>
      </c>
      <c r="BM270" s="166" t="s">
        <v>392</v>
      </c>
      <c r="BN270" s="166" t="s">
        <v>392</v>
      </c>
      <c r="BO270" s="166" t="s">
        <v>392</v>
      </c>
      <c r="BP270" s="166" t="s">
        <v>392</v>
      </c>
      <c r="BQ270" s="166" t="s">
        <v>392</v>
      </c>
      <c r="BR270" s="166" t="s">
        <v>392</v>
      </c>
      <c r="BS270" s="166" t="s">
        <v>392</v>
      </c>
      <c r="BT270" s="166" t="s">
        <v>392</v>
      </c>
      <c r="BU270" s="166" t="s">
        <v>392</v>
      </c>
      <c r="BV270" s="166">
        <v>1.08</v>
      </c>
      <c r="BW270" s="166">
        <v>5.75</v>
      </c>
      <c r="BX270" s="177">
        <v>23.2</v>
      </c>
      <c r="BY270" s="177">
        <v>27.2</v>
      </c>
      <c r="BZ270" s="166" t="s">
        <v>914</v>
      </c>
      <c r="CA270" s="166" t="s">
        <v>914</v>
      </c>
      <c r="CB270" s="168">
        <v>18</v>
      </c>
      <c r="CC270" s="177">
        <v>2290</v>
      </c>
      <c r="CD270" s="166">
        <v>153</v>
      </c>
      <c r="CE270" s="177">
        <v>152</v>
      </c>
      <c r="CF270" s="166" t="s">
        <v>392</v>
      </c>
      <c r="CG270" s="166" t="s">
        <v>392</v>
      </c>
      <c r="CH270" s="166" t="s">
        <v>392</v>
      </c>
      <c r="CI270" s="166">
        <v>102</v>
      </c>
      <c r="CJ270" s="177">
        <v>102</v>
      </c>
      <c r="CK270" s="169" t="s">
        <v>392</v>
      </c>
      <c r="CL270" s="166" t="s">
        <v>392</v>
      </c>
      <c r="CM270" s="166" t="s">
        <v>392</v>
      </c>
      <c r="CN270" s="170">
        <v>5.84</v>
      </c>
      <c r="CO270" s="177">
        <v>6.35</v>
      </c>
      <c r="CP270" s="177">
        <v>3.18</v>
      </c>
      <c r="CQ270" s="170">
        <v>7.11</v>
      </c>
      <c r="CR270" s="170">
        <v>6.35</v>
      </c>
      <c r="CS270" s="166" t="s">
        <v>392</v>
      </c>
      <c r="CT270" s="166" t="s">
        <v>392</v>
      </c>
      <c r="CU270" s="166" t="s">
        <v>392</v>
      </c>
      <c r="CV270" s="168">
        <v>13.5</v>
      </c>
      <c r="CW270" s="168">
        <v>19.100000000000001</v>
      </c>
      <c r="CX270" s="178">
        <v>14.3</v>
      </c>
      <c r="CY270" s="166" t="s">
        <v>392</v>
      </c>
      <c r="CZ270" s="166" t="s">
        <v>392</v>
      </c>
      <c r="DA270" s="166" t="s">
        <v>392</v>
      </c>
      <c r="DB270" s="166" t="s">
        <v>392</v>
      </c>
      <c r="DC270" s="166" t="s">
        <v>392</v>
      </c>
      <c r="DD270" s="176">
        <v>7.14</v>
      </c>
      <c r="DE270" s="177" t="s">
        <v>392</v>
      </c>
      <c r="DF270" s="166" t="s">
        <v>392</v>
      </c>
      <c r="DG270" s="168">
        <v>21.6</v>
      </c>
      <c r="DH270" s="166" t="s">
        <v>392</v>
      </c>
      <c r="DI270" s="177" t="s">
        <v>392</v>
      </c>
      <c r="DJ270" s="170">
        <v>9.1999999999999993</v>
      </c>
      <c r="DK270" s="166">
        <v>136</v>
      </c>
      <c r="DL270" s="166">
        <v>120</v>
      </c>
      <c r="DM270" s="168">
        <v>63.2</v>
      </c>
      <c r="DN270" s="170">
        <v>1.24</v>
      </c>
      <c r="DO270" s="168">
        <v>38</v>
      </c>
      <c r="DP270" s="168">
        <v>24.6</v>
      </c>
      <c r="DQ270" s="168">
        <v>23.3</v>
      </c>
      <c r="DR270" s="166" t="s">
        <v>392</v>
      </c>
      <c r="DS270" s="166" t="s">
        <v>392</v>
      </c>
      <c r="DT270" s="177" t="s">
        <v>392</v>
      </c>
      <c r="DU270" s="168">
        <v>37.6</v>
      </c>
      <c r="DV270" s="170">
        <v>6.63</v>
      </c>
      <c r="DW270" s="166" t="s">
        <v>392</v>
      </c>
      <c r="DX270" s="166">
        <v>3710</v>
      </c>
      <c r="DY270" s="179">
        <v>0.67</v>
      </c>
      <c r="DZ270" s="177" t="s">
        <v>392</v>
      </c>
      <c r="EA270" s="180" t="s">
        <v>392</v>
      </c>
      <c r="EB270" s="168">
        <v>24.9</v>
      </c>
      <c r="EC270" s="168">
        <v>66.900000000000006</v>
      </c>
      <c r="ED270" s="166" t="s">
        <v>392</v>
      </c>
      <c r="EE270" s="166" t="s">
        <v>392</v>
      </c>
      <c r="EF270" s="166" t="s">
        <v>392</v>
      </c>
      <c r="EG270" s="166" t="s">
        <v>392</v>
      </c>
      <c r="EH270" s="177" t="s">
        <v>392</v>
      </c>
      <c r="EI270" s="166" t="s">
        <v>392</v>
      </c>
      <c r="EJ270" s="166" t="s">
        <v>392</v>
      </c>
      <c r="EK270" s="166" t="s">
        <v>392</v>
      </c>
      <c r="EL270" s="166" t="s">
        <v>392</v>
      </c>
      <c r="EM270" s="166" t="s">
        <v>392</v>
      </c>
      <c r="EN270" s="166" t="s">
        <v>392</v>
      </c>
      <c r="EO270" s="177" t="s">
        <v>392</v>
      </c>
      <c r="EP270" s="177" t="s">
        <v>392</v>
      </c>
      <c r="EQ270" s="177" t="s">
        <v>392</v>
      </c>
      <c r="ER270" s="177" t="s">
        <v>392</v>
      </c>
      <c r="ES270" s="177" t="s">
        <v>392</v>
      </c>
      <c r="ET270" s="177" t="s">
        <v>392</v>
      </c>
      <c r="EU270" s="177">
        <v>27.4</v>
      </c>
      <c r="EV270" s="177">
        <v>146</v>
      </c>
      <c r="EW270" s="177">
        <v>589</v>
      </c>
      <c r="EX270" s="177">
        <v>691</v>
      </c>
    </row>
    <row r="271" spans="1:154" x14ac:dyDescent="0.2">
      <c r="A271" s="166" t="s">
        <v>915</v>
      </c>
      <c r="B271" s="167" t="s">
        <v>204</v>
      </c>
      <c r="C271" s="170">
        <v>9</v>
      </c>
      <c r="D271" s="170">
        <v>2.68</v>
      </c>
      <c r="E271" s="170">
        <v>5.9</v>
      </c>
      <c r="F271" s="169">
        <v>5.875</v>
      </c>
      <c r="G271" s="166" t="s">
        <v>392</v>
      </c>
      <c r="H271" s="166" t="s">
        <v>392</v>
      </c>
      <c r="I271" s="166" t="s">
        <v>392</v>
      </c>
      <c r="J271" s="170">
        <v>3.94</v>
      </c>
      <c r="K271" s="169">
        <v>4</v>
      </c>
      <c r="L271" s="169" t="s">
        <v>392</v>
      </c>
      <c r="M271" s="166" t="s">
        <v>392</v>
      </c>
      <c r="N271" s="166" t="s">
        <v>392</v>
      </c>
      <c r="O271" s="179">
        <v>0.17</v>
      </c>
      <c r="P271" s="169">
        <v>0.1875</v>
      </c>
      <c r="Q271" s="171">
        <v>0.125</v>
      </c>
      <c r="R271" s="179">
        <v>0.215</v>
      </c>
      <c r="S271" s="172">
        <v>0.1875</v>
      </c>
      <c r="T271" s="166" t="s">
        <v>392</v>
      </c>
      <c r="U271" s="166" t="s">
        <v>392</v>
      </c>
      <c r="V271" s="166" t="s">
        <v>392</v>
      </c>
      <c r="W271" s="184">
        <v>0.46500000000000002</v>
      </c>
      <c r="X271" s="174">
        <v>0.6875</v>
      </c>
      <c r="Y271" s="175">
        <v>0.5</v>
      </c>
      <c r="Z271" s="166" t="s">
        <v>392</v>
      </c>
      <c r="AA271" s="166" t="s">
        <v>392</v>
      </c>
      <c r="AB271" s="166" t="s">
        <v>392</v>
      </c>
      <c r="AC271" s="166" t="s">
        <v>392</v>
      </c>
      <c r="AD271" s="166" t="s">
        <v>392</v>
      </c>
      <c r="AE271" s="176">
        <v>9.16</v>
      </c>
      <c r="AF271" s="166" t="s">
        <v>392</v>
      </c>
      <c r="AG271" s="166" t="s">
        <v>392</v>
      </c>
      <c r="AH271" s="168">
        <v>29.2</v>
      </c>
      <c r="AI271" s="166" t="s">
        <v>392</v>
      </c>
      <c r="AJ271" s="166" t="s">
        <v>392</v>
      </c>
      <c r="AK271" s="168">
        <v>16.399999999999999</v>
      </c>
      <c r="AL271" s="170">
        <v>6.23</v>
      </c>
      <c r="AM271" s="170">
        <v>5.56</v>
      </c>
      <c r="AN271" s="170">
        <v>2.4700000000000002</v>
      </c>
      <c r="AO271" s="170">
        <v>2.2000000000000002</v>
      </c>
      <c r="AP271" s="170">
        <v>1.72</v>
      </c>
      <c r="AQ271" s="170">
        <v>1.1100000000000001</v>
      </c>
      <c r="AR271" s="179">
        <v>0.90500000000000003</v>
      </c>
      <c r="AS271" s="166" t="s">
        <v>392</v>
      </c>
      <c r="AT271" s="166" t="s">
        <v>392</v>
      </c>
      <c r="AU271" s="166" t="s">
        <v>392</v>
      </c>
      <c r="AV271" s="185">
        <v>4.0500000000000001E-2</v>
      </c>
      <c r="AW271" s="168">
        <v>17.7</v>
      </c>
      <c r="AX271" s="166" t="s">
        <v>392</v>
      </c>
      <c r="AY271" s="170">
        <v>5.6</v>
      </c>
      <c r="AZ271" s="170">
        <v>1.19</v>
      </c>
      <c r="BA271" s="177" t="s">
        <v>392</v>
      </c>
      <c r="BB271" s="166" t="s">
        <v>392</v>
      </c>
      <c r="BC271" s="170">
        <v>1.1499999999999999</v>
      </c>
      <c r="BD271" s="170">
        <v>3.04</v>
      </c>
      <c r="BE271" s="166" t="s">
        <v>392</v>
      </c>
      <c r="BF271" s="166" t="s">
        <v>392</v>
      </c>
      <c r="BG271" s="166" t="s">
        <v>392</v>
      </c>
      <c r="BH271" s="166" t="s">
        <v>392</v>
      </c>
      <c r="BI271" s="166" t="s">
        <v>392</v>
      </c>
      <c r="BJ271" s="166" t="s">
        <v>392</v>
      </c>
      <c r="BK271" s="166" t="s">
        <v>392</v>
      </c>
      <c r="BL271" s="166" t="s">
        <v>392</v>
      </c>
      <c r="BM271" s="166" t="s">
        <v>392</v>
      </c>
      <c r="BN271" s="166" t="s">
        <v>392</v>
      </c>
      <c r="BO271" s="166" t="s">
        <v>392</v>
      </c>
      <c r="BP271" s="166" t="s">
        <v>392</v>
      </c>
      <c r="BQ271" s="166" t="s">
        <v>392</v>
      </c>
      <c r="BR271" s="166" t="s">
        <v>392</v>
      </c>
      <c r="BS271" s="166" t="s">
        <v>392</v>
      </c>
      <c r="BT271" s="166" t="s">
        <v>392</v>
      </c>
      <c r="BU271" s="166" t="s">
        <v>392</v>
      </c>
      <c r="BV271" s="166">
        <v>1.06</v>
      </c>
      <c r="BW271" s="166">
        <v>5.69</v>
      </c>
      <c r="BX271" s="177">
        <v>22.9</v>
      </c>
      <c r="BY271" s="177">
        <v>26.8</v>
      </c>
      <c r="BZ271" s="166" t="s">
        <v>916</v>
      </c>
      <c r="CA271" s="166" t="s">
        <v>916</v>
      </c>
      <c r="CB271" s="168">
        <v>13.5</v>
      </c>
      <c r="CC271" s="177">
        <v>1730</v>
      </c>
      <c r="CD271" s="166">
        <v>150</v>
      </c>
      <c r="CE271" s="177">
        <v>149</v>
      </c>
      <c r="CF271" s="166" t="s">
        <v>392</v>
      </c>
      <c r="CG271" s="166" t="s">
        <v>392</v>
      </c>
      <c r="CH271" s="166" t="s">
        <v>392</v>
      </c>
      <c r="CI271" s="166">
        <v>100</v>
      </c>
      <c r="CJ271" s="177">
        <v>102</v>
      </c>
      <c r="CK271" s="169" t="s">
        <v>392</v>
      </c>
      <c r="CL271" s="166" t="s">
        <v>392</v>
      </c>
      <c r="CM271" s="166" t="s">
        <v>392</v>
      </c>
      <c r="CN271" s="170">
        <v>4.32</v>
      </c>
      <c r="CO271" s="177">
        <v>4.76</v>
      </c>
      <c r="CP271" s="177">
        <v>3.18</v>
      </c>
      <c r="CQ271" s="170">
        <v>5.46</v>
      </c>
      <c r="CR271" s="170">
        <v>4.76</v>
      </c>
      <c r="CS271" s="166" t="s">
        <v>392</v>
      </c>
      <c r="CT271" s="166" t="s">
        <v>392</v>
      </c>
      <c r="CU271" s="166" t="s">
        <v>392</v>
      </c>
      <c r="CV271" s="168">
        <v>11.8</v>
      </c>
      <c r="CW271" s="168">
        <v>17.5</v>
      </c>
      <c r="CX271" s="178">
        <v>12.7</v>
      </c>
      <c r="CY271" s="166" t="s">
        <v>392</v>
      </c>
      <c r="CZ271" s="166" t="s">
        <v>392</v>
      </c>
      <c r="DA271" s="166" t="s">
        <v>392</v>
      </c>
      <c r="DB271" s="166" t="s">
        <v>392</v>
      </c>
      <c r="DC271" s="166" t="s">
        <v>392</v>
      </c>
      <c r="DD271" s="176">
        <v>9.16</v>
      </c>
      <c r="DE271" s="177" t="s">
        <v>392</v>
      </c>
      <c r="DF271" s="166" t="s">
        <v>392</v>
      </c>
      <c r="DG271" s="168">
        <v>29.2</v>
      </c>
      <c r="DH271" s="166" t="s">
        <v>392</v>
      </c>
      <c r="DI271" s="177" t="s">
        <v>392</v>
      </c>
      <c r="DJ271" s="170">
        <v>6.83</v>
      </c>
      <c r="DK271" s="166">
        <v>102</v>
      </c>
      <c r="DL271" s="168">
        <v>91.1</v>
      </c>
      <c r="DM271" s="168">
        <v>62.7</v>
      </c>
      <c r="DN271" s="179">
        <v>0.91600000000000004</v>
      </c>
      <c r="DO271" s="168">
        <v>28.2</v>
      </c>
      <c r="DP271" s="168">
        <v>18.2</v>
      </c>
      <c r="DQ271" s="168">
        <v>23</v>
      </c>
      <c r="DR271" s="166" t="s">
        <v>392</v>
      </c>
      <c r="DS271" s="166" t="s">
        <v>392</v>
      </c>
      <c r="DT271" s="177" t="s">
        <v>392</v>
      </c>
      <c r="DU271" s="168">
        <v>16.899999999999999</v>
      </c>
      <c r="DV271" s="170">
        <v>4.75</v>
      </c>
      <c r="DW271" s="166" t="s">
        <v>392</v>
      </c>
      <c r="DX271" s="166">
        <v>3610</v>
      </c>
      <c r="DY271" s="177">
        <v>0.495</v>
      </c>
      <c r="DZ271" s="177" t="s">
        <v>392</v>
      </c>
      <c r="EA271" s="180" t="s">
        <v>392</v>
      </c>
      <c r="EB271" s="168">
        <v>18.8</v>
      </c>
      <c r="EC271" s="168">
        <v>49.8</v>
      </c>
      <c r="ED271" s="166" t="s">
        <v>392</v>
      </c>
      <c r="EE271" s="166" t="s">
        <v>392</v>
      </c>
      <c r="EF271" s="166" t="s">
        <v>392</v>
      </c>
      <c r="EG271" s="166" t="s">
        <v>392</v>
      </c>
      <c r="EH271" s="177" t="s">
        <v>392</v>
      </c>
      <c r="EI271" s="166" t="s">
        <v>392</v>
      </c>
      <c r="EJ271" s="166" t="s">
        <v>392</v>
      </c>
      <c r="EK271" s="166" t="s">
        <v>392</v>
      </c>
      <c r="EL271" s="166" t="s">
        <v>392</v>
      </c>
      <c r="EM271" s="166" t="s">
        <v>392</v>
      </c>
      <c r="EN271" s="166" t="s">
        <v>392</v>
      </c>
      <c r="EO271" s="177" t="s">
        <v>392</v>
      </c>
      <c r="EP271" s="177" t="s">
        <v>392</v>
      </c>
      <c r="EQ271" s="177" t="s">
        <v>392</v>
      </c>
      <c r="ER271" s="177" t="s">
        <v>392</v>
      </c>
      <c r="ES271" s="177" t="s">
        <v>392</v>
      </c>
      <c r="ET271" s="177" t="s">
        <v>392</v>
      </c>
      <c r="EU271" s="177">
        <v>26.9</v>
      </c>
      <c r="EV271" s="177">
        <v>145</v>
      </c>
      <c r="EW271" s="177">
        <v>582</v>
      </c>
      <c r="EX271" s="177">
        <v>681</v>
      </c>
    </row>
    <row r="272" spans="1:154" x14ac:dyDescent="0.2">
      <c r="A272" s="166" t="s">
        <v>917</v>
      </c>
      <c r="B272" s="167" t="s">
        <v>204</v>
      </c>
      <c r="C272" s="170">
        <v>8.5</v>
      </c>
      <c r="D272" s="170">
        <v>2.52</v>
      </c>
      <c r="E272" s="170">
        <v>5.83</v>
      </c>
      <c r="F272" s="169">
        <v>5.875</v>
      </c>
      <c r="G272" s="166" t="s">
        <v>392</v>
      </c>
      <c r="H272" s="166" t="s">
        <v>392</v>
      </c>
      <c r="I272" s="166" t="s">
        <v>392</v>
      </c>
      <c r="J272" s="170">
        <v>3.94</v>
      </c>
      <c r="K272" s="169">
        <v>4</v>
      </c>
      <c r="L272" s="169" t="s">
        <v>392</v>
      </c>
      <c r="M272" s="166" t="s">
        <v>392</v>
      </c>
      <c r="N272" s="166" t="s">
        <v>392</v>
      </c>
      <c r="O272" s="179">
        <v>0.17</v>
      </c>
      <c r="P272" s="169">
        <v>0.1875</v>
      </c>
      <c r="Q272" s="171">
        <v>0.125</v>
      </c>
      <c r="R272" s="179">
        <v>0.19500000000000001</v>
      </c>
      <c r="S272" s="172">
        <v>0.1875</v>
      </c>
      <c r="T272" s="166" t="s">
        <v>392</v>
      </c>
      <c r="U272" s="166" t="s">
        <v>392</v>
      </c>
      <c r="V272" s="166" t="s">
        <v>392</v>
      </c>
      <c r="W272" s="184">
        <v>0.44500000000000001</v>
      </c>
      <c r="X272" s="174">
        <v>0.6875</v>
      </c>
      <c r="Y272" s="175">
        <v>0.5</v>
      </c>
      <c r="Z272" s="166" t="s">
        <v>392</v>
      </c>
      <c r="AA272" s="166" t="s">
        <v>392</v>
      </c>
      <c r="AB272" s="166" t="s">
        <v>392</v>
      </c>
      <c r="AC272" s="166" t="s">
        <v>392</v>
      </c>
      <c r="AD272" s="166" t="s">
        <v>392</v>
      </c>
      <c r="AE272" s="178">
        <v>10.1</v>
      </c>
      <c r="AF272" s="166" t="s">
        <v>392</v>
      </c>
      <c r="AG272" s="166" t="s">
        <v>392</v>
      </c>
      <c r="AH272" s="168">
        <v>29.1</v>
      </c>
      <c r="AI272" s="166" t="s">
        <v>392</v>
      </c>
      <c r="AJ272" s="166" t="s">
        <v>392</v>
      </c>
      <c r="AK272" s="168">
        <v>14.9</v>
      </c>
      <c r="AL272" s="170">
        <v>5.73</v>
      </c>
      <c r="AM272" s="170">
        <v>5.0999999999999996</v>
      </c>
      <c r="AN272" s="170">
        <v>2.4300000000000002</v>
      </c>
      <c r="AO272" s="170">
        <v>1.99</v>
      </c>
      <c r="AP272" s="170">
        <v>1.56</v>
      </c>
      <c r="AQ272" s="170">
        <v>1.01</v>
      </c>
      <c r="AR272" s="179">
        <v>0.89</v>
      </c>
      <c r="AS272" s="166" t="s">
        <v>392</v>
      </c>
      <c r="AT272" s="166" t="s">
        <v>392</v>
      </c>
      <c r="AU272" s="166" t="s">
        <v>392</v>
      </c>
      <c r="AV272" s="185">
        <v>3.3300000000000003E-2</v>
      </c>
      <c r="AW272" s="168">
        <v>15.8</v>
      </c>
      <c r="AX272" s="166" t="s">
        <v>392</v>
      </c>
      <c r="AY272" s="170">
        <v>5.55</v>
      </c>
      <c r="AZ272" s="170">
        <v>1.06</v>
      </c>
      <c r="BA272" s="177" t="s">
        <v>392</v>
      </c>
      <c r="BB272" s="166" t="s">
        <v>392</v>
      </c>
      <c r="BC272" s="170">
        <v>1.03</v>
      </c>
      <c r="BD272" s="170">
        <v>2.78</v>
      </c>
      <c r="BE272" s="166" t="s">
        <v>392</v>
      </c>
      <c r="BF272" s="166" t="s">
        <v>392</v>
      </c>
      <c r="BG272" s="166" t="s">
        <v>392</v>
      </c>
      <c r="BH272" s="166" t="s">
        <v>392</v>
      </c>
      <c r="BI272" s="166" t="s">
        <v>392</v>
      </c>
      <c r="BJ272" s="166" t="s">
        <v>392</v>
      </c>
      <c r="BK272" s="166" t="s">
        <v>392</v>
      </c>
      <c r="BL272" s="166" t="s">
        <v>392</v>
      </c>
      <c r="BM272" s="166" t="s">
        <v>392</v>
      </c>
      <c r="BN272" s="166" t="s">
        <v>392</v>
      </c>
      <c r="BO272" s="166" t="s">
        <v>392</v>
      </c>
      <c r="BP272" s="166" t="s">
        <v>392</v>
      </c>
      <c r="BQ272" s="166" t="s">
        <v>392</v>
      </c>
      <c r="BR272" s="166" t="s">
        <v>392</v>
      </c>
      <c r="BS272" s="166" t="s">
        <v>392</v>
      </c>
      <c r="BT272" s="166" t="s">
        <v>392</v>
      </c>
      <c r="BU272" s="166" t="s">
        <v>392</v>
      </c>
      <c r="BV272" s="166">
        <v>1.05</v>
      </c>
      <c r="BW272" s="166">
        <v>5.64</v>
      </c>
      <c r="BX272" s="177">
        <v>22.8</v>
      </c>
      <c r="BY272" s="177">
        <v>26.7</v>
      </c>
      <c r="BZ272" s="166" t="s">
        <v>918</v>
      </c>
      <c r="CA272" s="166" t="s">
        <v>918</v>
      </c>
      <c r="CB272" s="168">
        <v>13</v>
      </c>
      <c r="CC272" s="177">
        <v>1630</v>
      </c>
      <c r="CD272" s="166">
        <v>148</v>
      </c>
      <c r="CE272" s="177">
        <v>149</v>
      </c>
      <c r="CF272" s="166" t="s">
        <v>392</v>
      </c>
      <c r="CG272" s="166" t="s">
        <v>392</v>
      </c>
      <c r="CH272" s="166" t="s">
        <v>392</v>
      </c>
      <c r="CI272" s="166">
        <v>100</v>
      </c>
      <c r="CJ272" s="177">
        <v>102</v>
      </c>
      <c r="CK272" s="169" t="s">
        <v>392</v>
      </c>
      <c r="CL272" s="166" t="s">
        <v>392</v>
      </c>
      <c r="CM272" s="166" t="s">
        <v>392</v>
      </c>
      <c r="CN272" s="170">
        <v>4.32</v>
      </c>
      <c r="CO272" s="177">
        <v>4.76</v>
      </c>
      <c r="CP272" s="177">
        <v>3.18</v>
      </c>
      <c r="CQ272" s="170">
        <v>4.95</v>
      </c>
      <c r="CR272" s="170">
        <v>4.76</v>
      </c>
      <c r="CS272" s="166" t="s">
        <v>392</v>
      </c>
      <c r="CT272" s="166" t="s">
        <v>392</v>
      </c>
      <c r="CU272" s="166" t="s">
        <v>392</v>
      </c>
      <c r="CV272" s="168">
        <v>11.3</v>
      </c>
      <c r="CW272" s="168">
        <v>17.5</v>
      </c>
      <c r="CX272" s="178">
        <v>12.7</v>
      </c>
      <c r="CY272" s="166" t="s">
        <v>392</v>
      </c>
      <c r="CZ272" s="166" t="s">
        <v>392</v>
      </c>
      <c r="DA272" s="166" t="s">
        <v>392</v>
      </c>
      <c r="DB272" s="166" t="s">
        <v>392</v>
      </c>
      <c r="DC272" s="166" t="s">
        <v>392</v>
      </c>
      <c r="DD272" s="178">
        <v>10.1</v>
      </c>
      <c r="DE272" s="177" t="s">
        <v>392</v>
      </c>
      <c r="DF272" s="166" t="s">
        <v>392</v>
      </c>
      <c r="DG272" s="168">
        <v>29.1</v>
      </c>
      <c r="DH272" s="166" t="s">
        <v>392</v>
      </c>
      <c r="DI272" s="177" t="s">
        <v>392</v>
      </c>
      <c r="DJ272" s="170">
        <v>6.2</v>
      </c>
      <c r="DK272" s="168">
        <v>93.9</v>
      </c>
      <c r="DL272" s="168">
        <v>83.6</v>
      </c>
      <c r="DM272" s="168">
        <v>61.7</v>
      </c>
      <c r="DN272" s="179">
        <v>0.82799999999999996</v>
      </c>
      <c r="DO272" s="168">
        <v>25.6</v>
      </c>
      <c r="DP272" s="168">
        <v>16.600000000000001</v>
      </c>
      <c r="DQ272" s="168">
        <v>22.6</v>
      </c>
      <c r="DR272" s="166" t="s">
        <v>392</v>
      </c>
      <c r="DS272" s="166" t="s">
        <v>392</v>
      </c>
      <c r="DT272" s="177" t="s">
        <v>392</v>
      </c>
      <c r="DU272" s="168">
        <v>13.9</v>
      </c>
      <c r="DV272" s="170">
        <v>4.24</v>
      </c>
      <c r="DW272" s="166" t="s">
        <v>392</v>
      </c>
      <c r="DX272" s="166">
        <v>3580</v>
      </c>
      <c r="DY272" s="177">
        <v>0.441</v>
      </c>
      <c r="DZ272" s="177" t="s">
        <v>392</v>
      </c>
      <c r="EA272" s="180" t="s">
        <v>392</v>
      </c>
      <c r="EB272" s="168">
        <v>16.899999999999999</v>
      </c>
      <c r="EC272" s="168">
        <v>45.6</v>
      </c>
      <c r="ED272" s="166" t="s">
        <v>392</v>
      </c>
      <c r="EE272" s="166" t="s">
        <v>392</v>
      </c>
      <c r="EF272" s="166" t="s">
        <v>392</v>
      </c>
      <c r="EG272" s="166" t="s">
        <v>392</v>
      </c>
      <c r="EH272" s="177" t="s">
        <v>392</v>
      </c>
      <c r="EI272" s="166" t="s">
        <v>392</v>
      </c>
      <c r="EJ272" s="166" t="s">
        <v>392</v>
      </c>
      <c r="EK272" s="166" t="s">
        <v>392</v>
      </c>
      <c r="EL272" s="166" t="s">
        <v>392</v>
      </c>
      <c r="EM272" s="166" t="s">
        <v>392</v>
      </c>
      <c r="EN272" s="166" t="s">
        <v>392</v>
      </c>
      <c r="EO272" s="177" t="s">
        <v>392</v>
      </c>
      <c r="EP272" s="177" t="s">
        <v>392</v>
      </c>
      <c r="EQ272" s="177" t="s">
        <v>392</v>
      </c>
      <c r="ER272" s="177" t="s">
        <v>392</v>
      </c>
      <c r="ES272" s="177" t="s">
        <v>392</v>
      </c>
      <c r="ET272" s="177" t="s">
        <v>392</v>
      </c>
      <c r="EU272" s="177">
        <v>26.7</v>
      </c>
      <c r="EV272" s="177">
        <v>143</v>
      </c>
      <c r="EW272" s="177">
        <v>579</v>
      </c>
      <c r="EX272" s="177">
        <v>678</v>
      </c>
    </row>
    <row r="273" spans="1:154" x14ac:dyDescent="0.2">
      <c r="A273" s="166" t="s">
        <v>919</v>
      </c>
      <c r="B273" s="167" t="s">
        <v>204</v>
      </c>
      <c r="C273" s="168">
        <v>19</v>
      </c>
      <c r="D273" s="170">
        <v>5.56</v>
      </c>
      <c r="E273" s="170">
        <v>5.15</v>
      </c>
      <c r="F273" s="181">
        <v>5.125</v>
      </c>
      <c r="G273" s="166" t="s">
        <v>392</v>
      </c>
      <c r="H273" s="166" t="s">
        <v>392</v>
      </c>
      <c r="I273" s="166" t="s">
        <v>392</v>
      </c>
      <c r="J273" s="170">
        <v>5.03</v>
      </c>
      <c r="K273" s="169">
        <v>5</v>
      </c>
      <c r="L273" s="169" t="s">
        <v>392</v>
      </c>
      <c r="M273" s="166" t="s">
        <v>392</v>
      </c>
      <c r="N273" s="166" t="s">
        <v>392</v>
      </c>
      <c r="O273" s="179">
        <v>0.27</v>
      </c>
      <c r="P273" s="169">
        <v>0.25</v>
      </c>
      <c r="Q273" s="171">
        <v>0.125</v>
      </c>
      <c r="R273" s="179">
        <v>0.43</v>
      </c>
      <c r="S273" s="172">
        <v>0.4375</v>
      </c>
      <c r="T273" s="166" t="s">
        <v>392</v>
      </c>
      <c r="U273" s="166" t="s">
        <v>392</v>
      </c>
      <c r="V273" s="166" t="s">
        <v>392</v>
      </c>
      <c r="W273" s="184">
        <v>0.73</v>
      </c>
      <c r="X273" s="174">
        <v>0.8125</v>
      </c>
      <c r="Y273" s="175">
        <v>0.4375</v>
      </c>
      <c r="Z273" s="166" t="s">
        <v>392</v>
      </c>
      <c r="AA273" s="166" t="s">
        <v>392</v>
      </c>
      <c r="AB273" s="166" t="s">
        <v>392</v>
      </c>
      <c r="AC273" s="166" t="s">
        <v>392</v>
      </c>
      <c r="AD273" s="166" t="s">
        <v>392</v>
      </c>
      <c r="AE273" s="176">
        <v>5.85</v>
      </c>
      <c r="AF273" s="166" t="s">
        <v>392</v>
      </c>
      <c r="AG273" s="166" t="s">
        <v>392</v>
      </c>
      <c r="AH273" s="168">
        <v>13.7</v>
      </c>
      <c r="AI273" s="166" t="s">
        <v>392</v>
      </c>
      <c r="AJ273" s="166" t="s">
        <v>392</v>
      </c>
      <c r="AK273" s="168">
        <v>26.3</v>
      </c>
      <c r="AL273" s="168">
        <v>11.6</v>
      </c>
      <c r="AM273" s="168">
        <v>10.199999999999999</v>
      </c>
      <c r="AN273" s="170">
        <v>2.17</v>
      </c>
      <c r="AO273" s="170">
        <v>9.1300000000000008</v>
      </c>
      <c r="AP273" s="170">
        <v>5.53</v>
      </c>
      <c r="AQ273" s="170">
        <v>3.63</v>
      </c>
      <c r="AR273" s="170">
        <v>1.28</v>
      </c>
      <c r="AS273" s="166" t="s">
        <v>392</v>
      </c>
      <c r="AT273" s="166" t="s">
        <v>392</v>
      </c>
      <c r="AU273" s="166" t="s">
        <v>392</v>
      </c>
      <c r="AV273" s="179">
        <v>0.316</v>
      </c>
      <c r="AW273" s="168">
        <v>50.9</v>
      </c>
      <c r="AX273" s="166" t="s">
        <v>392</v>
      </c>
      <c r="AY273" s="170">
        <v>5.94</v>
      </c>
      <c r="AZ273" s="170">
        <v>3.21</v>
      </c>
      <c r="BA273" s="177" t="s">
        <v>392</v>
      </c>
      <c r="BB273" s="166" t="s">
        <v>392</v>
      </c>
      <c r="BC273" s="170">
        <v>2.42</v>
      </c>
      <c r="BD273" s="170">
        <v>5.73</v>
      </c>
      <c r="BE273" s="166" t="s">
        <v>392</v>
      </c>
      <c r="BF273" s="166" t="s">
        <v>392</v>
      </c>
      <c r="BG273" s="166" t="s">
        <v>392</v>
      </c>
      <c r="BH273" s="166" t="s">
        <v>392</v>
      </c>
      <c r="BI273" s="166" t="s">
        <v>392</v>
      </c>
      <c r="BJ273" s="166" t="s">
        <v>392</v>
      </c>
      <c r="BK273" s="166" t="s">
        <v>392</v>
      </c>
      <c r="BL273" s="166" t="s">
        <v>392</v>
      </c>
      <c r="BM273" s="166" t="s">
        <v>392</v>
      </c>
      <c r="BN273" s="166" t="s">
        <v>392</v>
      </c>
      <c r="BO273" s="166" t="s">
        <v>392</v>
      </c>
      <c r="BP273" s="166" t="s">
        <v>392</v>
      </c>
      <c r="BQ273" s="166" t="s">
        <v>392</v>
      </c>
      <c r="BR273" s="166" t="s">
        <v>392</v>
      </c>
      <c r="BS273" s="166" t="s">
        <v>392</v>
      </c>
      <c r="BT273" s="166" t="s">
        <v>392</v>
      </c>
      <c r="BU273" s="166" t="s">
        <v>392</v>
      </c>
      <c r="BV273" s="166">
        <v>1.45</v>
      </c>
      <c r="BW273" s="166">
        <v>4.72</v>
      </c>
      <c r="BX273" s="177">
        <v>24.4</v>
      </c>
      <c r="BY273" s="177">
        <v>29.4</v>
      </c>
      <c r="BZ273" s="166" t="s">
        <v>920</v>
      </c>
      <c r="CA273" s="166" t="s">
        <v>920</v>
      </c>
      <c r="CB273" s="168">
        <v>28.1</v>
      </c>
      <c r="CC273" s="177">
        <v>3590</v>
      </c>
      <c r="CD273" s="166">
        <v>131</v>
      </c>
      <c r="CE273" s="177">
        <v>130</v>
      </c>
      <c r="CF273" s="166" t="s">
        <v>392</v>
      </c>
      <c r="CG273" s="166" t="s">
        <v>392</v>
      </c>
      <c r="CH273" s="166" t="s">
        <v>392</v>
      </c>
      <c r="CI273" s="166">
        <v>128</v>
      </c>
      <c r="CJ273" s="177">
        <v>127</v>
      </c>
      <c r="CK273" s="169" t="s">
        <v>392</v>
      </c>
      <c r="CL273" s="166" t="s">
        <v>392</v>
      </c>
      <c r="CM273" s="166" t="s">
        <v>392</v>
      </c>
      <c r="CN273" s="170">
        <v>6.86</v>
      </c>
      <c r="CO273" s="177">
        <v>6.35</v>
      </c>
      <c r="CP273" s="177">
        <v>3.18</v>
      </c>
      <c r="CQ273" s="168">
        <v>10.9</v>
      </c>
      <c r="CR273" s="168">
        <v>11.1</v>
      </c>
      <c r="CS273" s="166" t="s">
        <v>392</v>
      </c>
      <c r="CT273" s="166" t="s">
        <v>392</v>
      </c>
      <c r="CU273" s="166" t="s">
        <v>392</v>
      </c>
      <c r="CV273" s="168">
        <v>18.5</v>
      </c>
      <c r="CW273" s="168">
        <v>20.6</v>
      </c>
      <c r="CX273" s="178">
        <v>11.1</v>
      </c>
      <c r="CY273" s="166" t="s">
        <v>392</v>
      </c>
      <c r="CZ273" s="166" t="s">
        <v>392</v>
      </c>
      <c r="DA273" s="166" t="s">
        <v>392</v>
      </c>
      <c r="DB273" s="166" t="s">
        <v>392</v>
      </c>
      <c r="DC273" s="166" t="s">
        <v>392</v>
      </c>
      <c r="DD273" s="176">
        <v>5.85</v>
      </c>
      <c r="DE273" s="177" t="s">
        <v>392</v>
      </c>
      <c r="DF273" s="166" t="s">
        <v>392</v>
      </c>
      <c r="DG273" s="168">
        <v>13.7</v>
      </c>
      <c r="DH273" s="166" t="s">
        <v>392</v>
      </c>
      <c r="DI273" s="177" t="s">
        <v>392</v>
      </c>
      <c r="DJ273" s="168">
        <v>10.9</v>
      </c>
      <c r="DK273" s="166">
        <v>190</v>
      </c>
      <c r="DL273" s="166">
        <v>167</v>
      </c>
      <c r="DM273" s="168">
        <v>55.1</v>
      </c>
      <c r="DN273" s="170">
        <v>3.8</v>
      </c>
      <c r="DO273" s="168">
        <v>90.6</v>
      </c>
      <c r="DP273" s="168">
        <v>59.5</v>
      </c>
      <c r="DQ273" s="168">
        <v>32.5</v>
      </c>
      <c r="DR273" s="166" t="s">
        <v>392</v>
      </c>
      <c r="DS273" s="166" t="s">
        <v>392</v>
      </c>
      <c r="DT273" s="177" t="s">
        <v>392</v>
      </c>
      <c r="DU273" s="166">
        <v>132</v>
      </c>
      <c r="DV273" s="168">
        <v>13.7</v>
      </c>
      <c r="DW273" s="166" t="s">
        <v>392</v>
      </c>
      <c r="DX273" s="166">
        <v>3830</v>
      </c>
      <c r="DY273" s="20">
        <v>1.34</v>
      </c>
      <c r="DZ273" s="177" t="s">
        <v>392</v>
      </c>
      <c r="EA273" s="180" t="s">
        <v>392</v>
      </c>
      <c r="EB273" s="168">
        <v>39.700000000000003</v>
      </c>
      <c r="EC273" s="168">
        <v>93.9</v>
      </c>
      <c r="ED273" s="166" t="s">
        <v>392</v>
      </c>
      <c r="EE273" s="166" t="s">
        <v>392</v>
      </c>
      <c r="EF273" s="166" t="s">
        <v>392</v>
      </c>
      <c r="EG273" s="166" t="s">
        <v>392</v>
      </c>
      <c r="EH273" s="20" t="s">
        <v>392</v>
      </c>
      <c r="EI273" s="166" t="s">
        <v>392</v>
      </c>
      <c r="EJ273" s="166" t="s">
        <v>392</v>
      </c>
      <c r="EK273" s="166" t="s">
        <v>392</v>
      </c>
      <c r="EL273" s="166" t="s">
        <v>392</v>
      </c>
      <c r="EM273" s="166" t="s">
        <v>392</v>
      </c>
      <c r="EN273" s="166" t="s">
        <v>392</v>
      </c>
      <c r="EO273" s="177" t="s">
        <v>392</v>
      </c>
      <c r="EP273" s="177" t="s">
        <v>392</v>
      </c>
      <c r="EQ273" s="177" t="s">
        <v>392</v>
      </c>
      <c r="ER273" s="177" t="s">
        <v>392</v>
      </c>
      <c r="ES273" s="177" t="s">
        <v>392</v>
      </c>
      <c r="ET273" s="177" t="s">
        <v>392</v>
      </c>
      <c r="EU273" s="177">
        <v>36.799999999999997</v>
      </c>
      <c r="EV273" s="177">
        <v>120</v>
      </c>
      <c r="EW273" s="177">
        <v>620</v>
      </c>
      <c r="EX273" s="177">
        <v>747</v>
      </c>
    </row>
    <row r="274" spans="1:154" x14ac:dyDescent="0.2">
      <c r="A274" s="166" t="s">
        <v>921</v>
      </c>
      <c r="B274" s="167" t="s">
        <v>204</v>
      </c>
      <c r="C274" s="168">
        <v>16</v>
      </c>
      <c r="D274" s="170">
        <v>4.71</v>
      </c>
      <c r="E274" s="170">
        <v>5.01</v>
      </c>
      <c r="F274" s="181">
        <v>5</v>
      </c>
      <c r="G274" s="166" t="s">
        <v>392</v>
      </c>
      <c r="H274" s="166" t="s">
        <v>392</v>
      </c>
      <c r="I274" s="166" t="s">
        <v>392</v>
      </c>
      <c r="J274" s="170">
        <v>5</v>
      </c>
      <c r="K274" s="169">
        <v>5</v>
      </c>
      <c r="L274" s="169" t="s">
        <v>392</v>
      </c>
      <c r="M274" s="166" t="s">
        <v>392</v>
      </c>
      <c r="N274" s="166" t="s">
        <v>392</v>
      </c>
      <c r="O274" s="179">
        <v>0.24</v>
      </c>
      <c r="P274" s="169">
        <v>0.25</v>
      </c>
      <c r="Q274" s="171">
        <v>0.125</v>
      </c>
      <c r="R274" s="179">
        <v>0.36</v>
      </c>
      <c r="S274" s="172">
        <v>0.375</v>
      </c>
      <c r="T274" s="166" t="s">
        <v>392</v>
      </c>
      <c r="U274" s="166" t="s">
        <v>392</v>
      </c>
      <c r="V274" s="166" t="s">
        <v>392</v>
      </c>
      <c r="W274" s="184">
        <v>0.66</v>
      </c>
      <c r="X274" s="174">
        <v>0.75</v>
      </c>
      <c r="Y274" s="175">
        <v>0.4375</v>
      </c>
      <c r="Z274" s="166" t="s">
        <v>392</v>
      </c>
      <c r="AA274" s="166" t="s">
        <v>392</v>
      </c>
      <c r="AB274" s="166" t="s">
        <v>392</v>
      </c>
      <c r="AC274" s="166" t="s">
        <v>392</v>
      </c>
      <c r="AD274" s="166" t="s">
        <v>392</v>
      </c>
      <c r="AE274" s="176">
        <v>6.94</v>
      </c>
      <c r="AF274" s="166" t="s">
        <v>392</v>
      </c>
      <c r="AG274" s="166" t="s">
        <v>392</v>
      </c>
      <c r="AH274" s="168">
        <v>15.4</v>
      </c>
      <c r="AI274" s="166" t="s">
        <v>392</v>
      </c>
      <c r="AJ274" s="166" t="s">
        <v>392</v>
      </c>
      <c r="AK274" s="168">
        <v>21.4</v>
      </c>
      <c r="AL274" s="170">
        <v>9.6300000000000008</v>
      </c>
      <c r="AM274" s="170">
        <v>8.5500000000000007</v>
      </c>
      <c r="AN274" s="170">
        <v>2.13</v>
      </c>
      <c r="AO274" s="170">
        <v>7.51</v>
      </c>
      <c r="AP274" s="170">
        <v>4.58</v>
      </c>
      <c r="AQ274" s="170">
        <v>3</v>
      </c>
      <c r="AR274" s="170">
        <v>1.26</v>
      </c>
      <c r="AS274" s="166" t="s">
        <v>392</v>
      </c>
      <c r="AT274" s="166" t="s">
        <v>392</v>
      </c>
      <c r="AU274" s="166" t="s">
        <v>392</v>
      </c>
      <c r="AV274" s="179">
        <v>0.192</v>
      </c>
      <c r="AW274" s="168">
        <v>40.6</v>
      </c>
      <c r="AX274" s="166" t="s">
        <v>392</v>
      </c>
      <c r="AY274" s="170">
        <v>5.81</v>
      </c>
      <c r="AZ274" s="170">
        <v>2.62</v>
      </c>
      <c r="BA274" s="177" t="s">
        <v>392</v>
      </c>
      <c r="BB274" s="166" t="s">
        <v>392</v>
      </c>
      <c r="BC274" s="170">
        <v>1.99</v>
      </c>
      <c r="BD274" s="170">
        <v>4.74</v>
      </c>
      <c r="BE274" s="166" t="s">
        <v>392</v>
      </c>
      <c r="BF274" s="166" t="s">
        <v>392</v>
      </c>
      <c r="BG274" s="166" t="s">
        <v>392</v>
      </c>
      <c r="BH274" s="166" t="s">
        <v>392</v>
      </c>
      <c r="BI274" s="166" t="s">
        <v>392</v>
      </c>
      <c r="BJ274" s="166" t="s">
        <v>392</v>
      </c>
      <c r="BK274" s="166" t="s">
        <v>392</v>
      </c>
      <c r="BL274" s="166" t="s">
        <v>392</v>
      </c>
      <c r="BM274" s="166" t="s">
        <v>392</v>
      </c>
      <c r="BN274" s="166" t="s">
        <v>392</v>
      </c>
      <c r="BO274" s="166" t="s">
        <v>392</v>
      </c>
      <c r="BP274" s="166" t="s">
        <v>392</v>
      </c>
      <c r="BQ274" s="166" t="s">
        <v>392</v>
      </c>
      <c r="BR274" s="166" t="s">
        <v>392</v>
      </c>
      <c r="BS274" s="166" t="s">
        <v>392</v>
      </c>
      <c r="BT274" s="166" t="s">
        <v>392</v>
      </c>
      <c r="BU274" s="166" t="s">
        <v>392</v>
      </c>
      <c r="BV274" s="166">
        <v>1.43</v>
      </c>
      <c r="BW274" s="166">
        <v>4.6500000000000004</v>
      </c>
      <c r="BX274" s="168">
        <v>24</v>
      </c>
      <c r="BY274" s="168">
        <v>29</v>
      </c>
      <c r="BZ274" s="166" t="s">
        <v>922</v>
      </c>
      <c r="CA274" s="166" t="s">
        <v>922</v>
      </c>
      <c r="CB274" s="168">
        <v>23.8</v>
      </c>
      <c r="CC274" s="177">
        <v>3040</v>
      </c>
      <c r="CD274" s="166">
        <v>127</v>
      </c>
      <c r="CE274" s="177">
        <v>127</v>
      </c>
      <c r="CF274" s="166" t="s">
        <v>392</v>
      </c>
      <c r="CG274" s="166" t="s">
        <v>392</v>
      </c>
      <c r="CH274" s="166" t="s">
        <v>392</v>
      </c>
      <c r="CI274" s="166">
        <v>127</v>
      </c>
      <c r="CJ274" s="177">
        <v>127</v>
      </c>
      <c r="CK274" s="169" t="s">
        <v>392</v>
      </c>
      <c r="CL274" s="166" t="s">
        <v>392</v>
      </c>
      <c r="CM274" s="166" t="s">
        <v>392</v>
      </c>
      <c r="CN274" s="170">
        <v>6.1</v>
      </c>
      <c r="CO274" s="177">
        <v>6.35</v>
      </c>
      <c r="CP274" s="177">
        <v>3.18</v>
      </c>
      <c r="CQ274" s="170">
        <v>9.14</v>
      </c>
      <c r="CR274" s="170">
        <v>9.52</v>
      </c>
      <c r="CS274" s="166" t="s">
        <v>392</v>
      </c>
      <c r="CT274" s="166" t="s">
        <v>392</v>
      </c>
      <c r="CU274" s="166" t="s">
        <v>392</v>
      </c>
      <c r="CV274" s="168">
        <v>16.8</v>
      </c>
      <c r="CW274" s="168">
        <v>19.100000000000001</v>
      </c>
      <c r="CX274" s="178">
        <v>11.1</v>
      </c>
      <c r="CY274" s="166" t="s">
        <v>392</v>
      </c>
      <c r="CZ274" s="166" t="s">
        <v>392</v>
      </c>
      <c r="DA274" s="166" t="s">
        <v>392</v>
      </c>
      <c r="DB274" s="166" t="s">
        <v>392</v>
      </c>
      <c r="DC274" s="166" t="s">
        <v>392</v>
      </c>
      <c r="DD274" s="176">
        <v>6.94</v>
      </c>
      <c r="DE274" s="177" t="s">
        <v>392</v>
      </c>
      <c r="DF274" s="166" t="s">
        <v>392</v>
      </c>
      <c r="DG274" s="168">
        <v>15.4</v>
      </c>
      <c r="DH274" s="166" t="s">
        <v>392</v>
      </c>
      <c r="DI274" s="177" t="s">
        <v>392</v>
      </c>
      <c r="DJ274" s="170">
        <v>8.91</v>
      </c>
      <c r="DK274" s="166">
        <v>158</v>
      </c>
      <c r="DL274" s="166">
        <v>140</v>
      </c>
      <c r="DM274" s="168">
        <v>54.1</v>
      </c>
      <c r="DN274" s="170">
        <v>3.13</v>
      </c>
      <c r="DO274" s="168">
        <v>75.099999999999994</v>
      </c>
      <c r="DP274" s="168">
        <v>49.2</v>
      </c>
      <c r="DQ274" s="168">
        <v>32</v>
      </c>
      <c r="DR274" s="166" t="s">
        <v>392</v>
      </c>
      <c r="DS274" s="166" t="s">
        <v>392</v>
      </c>
      <c r="DT274" s="177" t="s">
        <v>392</v>
      </c>
      <c r="DU274" s="168">
        <v>79.900000000000006</v>
      </c>
      <c r="DV274" s="168">
        <v>10.9</v>
      </c>
      <c r="DW274" s="166" t="s">
        <v>392</v>
      </c>
      <c r="DX274" s="166">
        <v>3750</v>
      </c>
      <c r="DY274" s="20">
        <v>1.0900000000000001</v>
      </c>
      <c r="DZ274" s="177" t="s">
        <v>392</v>
      </c>
      <c r="EA274" s="180" t="s">
        <v>392</v>
      </c>
      <c r="EB274" s="168">
        <v>32.6</v>
      </c>
      <c r="EC274" s="168">
        <v>77.7</v>
      </c>
      <c r="ED274" s="166" t="s">
        <v>392</v>
      </c>
      <c r="EE274" s="166" t="s">
        <v>392</v>
      </c>
      <c r="EF274" s="166" t="s">
        <v>392</v>
      </c>
      <c r="EG274" s="166" t="s">
        <v>392</v>
      </c>
      <c r="EH274" s="20" t="s">
        <v>392</v>
      </c>
      <c r="EI274" s="166" t="s">
        <v>392</v>
      </c>
      <c r="EJ274" s="166" t="s">
        <v>392</v>
      </c>
      <c r="EK274" s="166" t="s">
        <v>392</v>
      </c>
      <c r="EL274" s="166" t="s">
        <v>392</v>
      </c>
      <c r="EM274" s="166" t="s">
        <v>392</v>
      </c>
      <c r="EN274" s="166" t="s">
        <v>392</v>
      </c>
      <c r="EO274" s="177" t="s">
        <v>392</v>
      </c>
      <c r="EP274" s="177" t="s">
        <v>392</v>
      </c>
      <c r="EQ274" s="177" t="s">
        <v>392</v>
      </c>
      <c r="ER274" s="177" t="s">
        <v>392</v>
      </c>
      <c r="ES274" s="177" t="s">
        <v>392</v>
      </c>
      <c r="ET274" s="177" t="s">
        <v>392</v>
      </c>
      <c r="EU274" s="177">
        <v>36.299999999999997</v>
      </c>
      <c r="EV274" s="177">
        <v>118</v>
      </c>
      <c r="EW274" s="177">
        <v>610</v>
      </c>
      <c r="EX274" s="177">
        <v>737</v>
      </c>
    </row>
    <row r="275" spans="1:154" x14ac:dyDescent="0.2">
      <c r="A275" s="166" t="s">
        <v>923</v>
      </c>
      <c r="B275" s="167" t="s">
        <v>204</v>
      </c>
      <c r="C275" s="168">
        <v>13</v>
      </c>
      <c r="D275" s="170">
        <v>3.83</v>
      </c>
      <c r="E275" s="170">
        <v>4.16</v>
      </c>
      <c r="F275" s="169">
        <v>4.125</v>
      </c>
      <c r="G275" s="166" t="s">
        <v>392</v>
      </c>
      <c r="H275" s="166" t="s">
        <v>392</v>
      </c>
      <c r="I275" s="166" t="s">
        <v>392</v>
      </c>
      <c r="J275" s="170">
        <v>4.0599999999999996</v>
      </c>
      <c r="K275" s="169">
        <v>4</v>
      </c>
      <c r="L275" s="169" t="s">
        <v>392</v>
      </c>
      <c r="M275" s="166" t="s">
        <v>392</v>
      </c>
      <c r="N275" s="166" t="s">
        <v>392</v>
      </c>
      <c r="O275" s="179">
        <v>0.28000000000000003</v>
      </c>
      <c r="P275" s="169">
        <v>0.25</v>
      </c>
      <c r="Q275" s="171">
        <v>0.125</v>
      </c>
      <c r="R275" s="179">
        <v>0.34499999999999997</v>
      </c>
      <c r="S275" s="172">
        <v>0.375</v>
      </c>
      <c r="T275" s="166" t="s">
        <v>392</v>
      </c>
      <c r="U275" s="166" t="s">
        <v>392</v>
      </c>
      <c r="V275" s="166" t="s">
        <v>392</v>
      </c>
      <c r="W275" s="184">
        <v>0.59499999999999997</v>
      </c>
      <c r="X275" s="174">
        <v>0.75</v>
      </c>
      <c r="Y275" s="175">
        <v>0.5</v>
      </c>
      <c r="Z275" s="166" t="s">
        <v>392</v>
      </c>
      <c r="AA275" s="166" t="s">
        <v>392</v>
      </c>
      <c r="AB275" s="166" t="s">
        <v>392</v>
      </c>
      <c r="AC275" s="166" t="s">
        <v>392</v>
      </c>
      <c r="AD275" s="166" t="s">
        <v>392</v>
      </c>
      <c r="AE275" s="176">
        <v>5.88</v>
      </c>
      <c r="AF275" s="166" t="s">
        <v>392</v>
      </c>
      <c r="AG275" s="166" t="s">
        <v>392</v>
      </c>
      <c r="AH275" s="168">
        <v>10.6</v>
      </c>
      <c r="AI275" s="166" t="s">
        <v>392</v>
      </c>
      <c r="AJ275" s="166" t="s">
        <v>392</v>
      </c>
      <c r="AK275" s="168">
        <v>11.3</v>
      </c>
      <c r="AL275" s="170">
        <v>6.28</v>
      </c>
      <c r="AM275" s="170">
        <v>5.46</v>
      </c>
      <c r="AN275" s="170">
        <v>1.72</v>
      </c>
      <c r="AO275" s="170">
        <v>3.86</v>
      </c>
      <c r="AP275" s="170">
        <v>2.92</v>
      </c>
      <c r="AQ275" s="170">
        <v>1.9</v>
      </c>
      <c r="AR275" s="170">
        <v>1</v>
      </c>
      <c r="AS275" s="166" t="s">
        <v>392</v>
      </c>
      <c r="AT275" s="166" t="s">
        <v>392</v>
      </c>
      <c r="AU275" s="166" t="s">
        <v>392</v>
      </c>
      <c r="AV275" s="179">
        <v>0.151</v>
      </c>
      <c r="AW275" s="168">
        <v>14</v>
      </c>
      <c r="AX275" s="166" t="s">
        <v>392</v>
      </c>
      <c r="AY275" s="170">
        <v>3.87</v>
      </c>
      <c r="AZ275" s="170">
        <v>1.36</v>
      </c>
      <c r="BA275" s="177" t="s">
        <v>392</v>
      </c>
      <c r="BB275" s="166" t="s">
        <v>392</v>
      </c>
      <c r="BC275" s="170">
        <v>1.24</v>
      </c>
      <c r="BD275" s="170">
        <v>3.09</v>
      </c>
      <c r="BE275" s="166" t="s">
        <v>392</v>
      </c>
      <c r="BF275" s="166" t="s">
        <v>392</v>
      </c>
      <c r="BG275" s="166" t="s">
        <v>392</v>
      </c>
      <c r="BH275" s="166" t="s">
        <v>392</v>
      </c>
      <c r="BI275" s="166" t="s">
        <v>392</v>
      </c>
      <c r="BJ275" s="166" t="s">
        <v>392</v>
      </c>
      <c r="BK275" s="166" t="s">
        <v>392</v>
      </c>
      <c r="BL275" s="166" t="s">
        <v>392</v>
      </c>
      <c r="BM275" s="166" t="s">
        <v>392</v>
      </c>
      <c r="BN275" s="166" t="s">
        <v>392</v>
      </c>
      <c r="BO275" s="166" t="s">
        <v>392</v>
      </c>
      <c r="BP275" s="166" t="s">
        <v>392</v>
      </c>
      <c r="BQ275" s="166" t="s">
        <v>392</v>
      </c>
      <c r="BR275" s="166" t="s">
        <v>392</v>
      </c>
      <c r="BS275" s="166" t="s">
        <v>392</v>
      </c>
      <c r="BT275" s="166" t="s">
        <v>392</v>
      </c>
      <c r="BU275" s="166" t="s">
        <v>392</v>
      </c>
      <c r="BV275" s="166">
        <v>1.1599999999999999</v>
      </c>
      <c r="BW275" s="166">
        <v>3.82</v>
      </c>
      <c r="BX275" s="177">
        <v>19.5</v>
      </c>
      <c r="BY275" s="177">
        <v>23.6</v>
      </c>
      <c r="BZ275" s="166" t="s">
        <v>924</v>
      </c>
      <c r="CA275" s="166" t="s">
        <v>924</v>
      </c>
      <c r="CB275" s="168">
        <v>19.3</v>
      </c>
      <c r="CC275" s="177">
        <v>2470</v>
      </c>
      <c r="CD275" s="166">
        <v>106</v>
      </c>
      <c r="CE275" s="177">
        <v>105</v>
      </c>
      <c r="CF275" s="166" t="s">
        <v>392</v>
      </c>
      <c r="CG275" s="166" t="s">
        <v>392</v>
      </c>
      <c r="CH275" s="166" t="s">
        <v>392</v>
      </c>
      <c r="CI275" s="166">
        <v>103</v>
      </c>
      <c r="CJ275" s="177">
        <v>102</v>
      </c>
      <c r="CK275" s="169" t="s">
        <v>392</v>
      </c>
      <c r="CL275" s="166" t="s">
        <v>392</v>
      </c>
      <c r="CM275" s="166" t="s">
        <v>392</v>
      </c>
      <c r="CN275" s="170">
        <v>7.11</v>
      </c>
      <c r="CO275" s="177">
        <v>6.35</v>
      </c>
      <c r="CP275" s="177">
        <v>3.18</v>
      </c>
      <c r="CQ275" s="170">
        <v>8.76</v>
      </c>
      <c r="CR275" s="170">
        <v>9.52</v>
      </c>
      <c r="CS275" s="166" t="s">
        <v>392</v>
      </c>
      <c r="CT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 s="177" t="s">
        <v>392</v>
      </c>
      <c r="DF275" s="166" t="s">
        <v>392</v>
      </c>
      <c r="DG275" s="168">
        <v>10.6</v>
      </c>
      <c r="DH275" s="166" t="s">
        <v>392</v>
      </c>
      <c r="DI275" s="177" t="s">
        <v>392</v>
      </c>
      <c r="DJ275" s="170">
        <v>4.7</v>
      </c>
      <c r="DK275" s="166">
        <v>103</v>
      </c>
      <c r="DL275" s="168">
        <v>89.5</v>
      </c>
      <c r="DM275" s="168">
        <v>43.7</v>
      </c>
      <c r="DN275" s="170">
        <v>1.61</v>
      </c>
      <c r="DO275" s="168">
        <v>47.9</v>
      </c>
      <c r="DP275" s="168">
        <v>31.1</v>
      </c>
      <c r="DQ275" s="168">
        <v>25.4</v>
      </c>
      <c r="DR275" s="166" t="s">
        <v>392</v>
      </c>
      <c r="DS275" s="166" t="s">
        <v>392</v>
      </c>
      <c r="DT275" s="177" t="s">
        <v>392</v>
      </c>
      <c r="DU275" s="168">
        <v>62.9</v>
      </c>
      <c r="DV275" s="170">
        <v>3.76</v>
      </c>
      <c r="DW275" s="166" t="s">
        <v>392</v>
      </c>
      <c r="DX275" s="166">
        <v>2500</v>
      </c>
      <c r="DY275" s="177">
        <v>0.56599999999999995</v>
      </c>
      <c r="DZ275" s="177" t="s">
        <v>392</v>
      </c>
      <c r="EA275" s="180" t="s">
        <v>392</v>
      </c>
      <c r="EB275" s="168">
        <v>20.3</v>
      </c>
      <c r="EC275" s="168">
        <v>50.6</v>
      </c>
      <c r="ED275" s="166" t="s">
        <v>392</v>
      </c>
      <c r="EE275" s="166" t="s">
        <v>392</v>
      </c>
      <c r="EF275" s="166" t="s">
        <v>392</v>
      </c>
      <c r="EG275" s="166" t="s">
        <v>392</v>
      </c>
      <c r="EH275" s="177" t="s">
        <v>392</v>
      </c>
      <c r="EI275" s="166" t="s">
        <v>392</v>
      </c>
      <c r="EJ275" s="166" t="s">
        <v>392</v>
      </c>
      <c r="EK275" s="166" t="s">
        <v>392</v>
      </c>
      <c r="EL275" s="166" t="s">
        <v>392</v>
      </c>
      <c r="EM275" s="166" t="s">
        <v>392</v>
      </c>
      <c r="EN275" s="166" t="s">
        <v>392</v>
      </c>
      <c r="EO275" s="177" t="s">
        <v>392</v>
      </c>
      <c r="EP275" s="177" t="s">
        <v>392</v>
      </c>
      <c r="EQ275" s="177" t="s">
        <v>392</v>
      </c>
      <c r="ER275" s="177" t="s">
        <v>392</v>
      </c>
      <c r="ES275" s="177" t="s">
        <v>392</v>
      </c>
      <c r="ET275" s="177" t="s">
        <v>392</v>
      </c>
      <c r="EU275" s="177">
        <v>29.5</v>
      </c>
      <c r="EV275" s="177">
        <v>97</v>
      </c>
      <c r="EW275" s="177">
        <v>495</v>
      </c>
      <c r="EX275" s="177">
        <v>599</v>
      </c>
    </row>
    <row r="276" spans="1:154" x14ac:dyDescent="0.2">
      <c r="A276" s="188" t="s">
        <v>923</v>
      </c>
      <c r="B276" s="167" t="s">
        <v>204</v>
      </c>
      <c r="C276" s="182">
        <v>13</v>
      </c>
      <c r="D276" s="186">
        <v>3.83</v>
      </c>
      <c r="E276" s="186">
        <v>4.16</v>
      </c>
      <c r="F276" s="188">
        <v>0</v>
      </c>
      <c r="G276" s="188">
        <v>0</v>
      </c>
      <c r="H276" s="186">
        <v>4.0599999999999996</v>
      </c>
      <c r="I276" s="188">
        <v>0</v>
      </c>
      <c r="J276" s="188">
        <v>0</v>
      </c>
      <c r="K276" s="187">
        <v>0.28000000000000003</v>
      </c>
      <c r="L276" s="187">
        <v>0.34499999999999997</v>
      </c>
      <c r="M276" s="188">
        <v>0</v>
      </c>
      <c r="N276" s="188">
        <v>0</v>
      </c>
      <c r="O276" s="186">
        <v>0</v>
      </c>
      <c r="P276" s="184">
        <v>0.59499999999999997</v>
      </c>
      <c r="Q276" s="189">
        <v>0.75</v>
      </c>
      <c r="R276" s="190">
        <v>0.5</v>
      </c>
      <c r="S276" s="186">
        <v>0</v>
      </c>
      <c r="T276" s="186">
        <v>0</v>
      </c>
      <c r="U276" s="186">
        <v>0</v>
      </c>
      <c r="V276" s="186">
        <v>0</v>
      </c>
      <c r="W276" s="186">
        <v>0</v>
      </c>
      <c r="X276" s="186">
        <v>5.88</v>
      </c>
      <c r="Y276" s="186">
        <v>0</v>
      </c>
      <c r="Z276" s="182">
        <v>10.6</v>
      </c>
      <c r="AA276" s="186">
        <v>0</v>
      </c>
      <c r="AB276" s="186">
        <v>0</v>
      </c>
      <c r="AC276" s="182">
        <v>11.3</v>
      </c>
      <c r="AD276" s="186">
        <v>6.28</v>
      </c>
      <c r="AE276" s="186">
        <v>5.46</v>
      </c>
      <c r="AF276" s="186">
        <v>1.72</v>
      </c>
      <c r="AG276" s="186">
        <v>3.86</v>
      </c>
      <c r="AH276" s="186">
        <v>2.92</v>
      </c>
      <c r="AI276" s="186">
        <v>1.9</v>
      </c>
      <c r="AJ276" s="186">
        <v>1</v>
      </c>
      <c r="AK276" s="186">
        <v>0</v>
      </c>
      <c r="AL276" s="187">
        <v>0.151</v>
      </c>
      <c r="AM276" s="182">
        <v>14</v>
      </c>
      <c r="AN276" s="186">
        <v>0</v>
      </c>
      <c r="AO276" s="186">
        <v>3.87</v>
      </c>
      <c r="AP276" s="186">
        <v>1.36</v>
      </c>
      <c r="AQ276" s="186">
        <v>1.24</v>
      </c>
      <c r="AR276" s="186">
        <v>3.09</v>
      </c>
      <c r="AS276" s="186">
        <v>0</v>
      </c>
      <c r="AT276" s="186">
        <v>0</v>
      </c>
      <c r="AU276" s="186">
        <v>0</v>
      </c>
      <c r="AV276" s="186">
        <v>0</v>
      </c>
      <c r="AW276" s="188" t="s">
        <v>924</v>
      </c>
      <c r="AX276" s="188" t="s">
        <v>924</v>
      </c>
      <c r="AY276" s="168">
        <v>19.3</v>
      </c>
      <c r="AZ276" s="166">
        <v>2470</v>
      </c>
      <c r="BA276" s="166">
        <v>106</v>
      </c>
      <c r="BB276" s="170">
        <v>0</v>
      </c>
      <c r="BC276" s="170">
        <v>0</v>
      </c>
      <c r="BD276" s="191">
        <v>103</v>
      </c>
      <c r="BE276" s="170">
        <v>0</v>
      </c>
      <c r="BF276" s="170">
        <v>0</v>
      </c>
      <c r="BG276" s="192">
        <v>7.11</v>
      </c>
      <c r="BH276" s="192">
        <v>8.76</v>
      </c>
      <c r="BI276" s="170">
        <v>0</v>
      </c>
      <c r="BJ276" s="170">
        <v>0</v>
      </c>
      <c r="BK276" s="170">
        <v>0</v>
      </c>
      <c r="BL276" s="168">
        <v>15.1</v>
      </c>
      <c r="BM276" s="168">
        <v>19.100000000000001</v>
      </c>
      <c r="BN276" s="170">
        <v>0</v>
      </c>
      <c r="BO276" s="170">
        <v>0</v>
      </c>
      <c r="BP276" s="170">
        <v>0</v>
      </c>
      <c r="BQ276" s="170">
        <v>0</v>
      </c>
      <c r="BR276" s="170">
        <v>0</v>
      </c>
      <c r="BS276" s="166">
        <v>19.3</v>
      </c>
      <c r="BT276" s="170">
        <v>0</v>
      </c>
      <c r="BU276" s="170">
        <f>AA276</f>
        <v>0</v>
      </c>
      <c r="BV276" s="170">
        <f>Z276</f>
        <v>10.6</v>
      </c>
      <c r="BW276" s="170">
        <v>0</v>
      </c>
      <c r="BX276" s="170">
        <v>4.7</v>
      </c>
      <c r="BY276" s="166">
        <v>103</v>
      </c>
      <c r="BZ276" s="168">
        <v>89.5</v>
      </c>
      <c r="CA276" s="168">
        <v>43.7</v>
      </c>
      <c r="CB276" s="170">
        <v>1.61</v>
      </c>
      <c r="CC276" s="168">
        <v>47.9</v>
      </c>
      <c r="CD276" s="168">
        <v>31.1</v>
      </c>
      <c r="CE276" s="168">
        <v>25.4</v>
      </c>
      <c r="CF276" s="170">
        <v>0</v>
      </c>
      <c r="CG276" s="182">
        <v>62.9</v>
      </c>
      <c r="CH276" s="186">
        <v>3.76</v>
      </c>
      <c r="CI276" s="170">
        <v>0</v>
      </c>
      <c r="CJ276" s="166">
        <v>2500</v>
      </c>
      <c r="CK276" s="179">
        <v>0.56599999999999995</v>
      </c>
      <c r="CL276" s="168">
        <v>20.3</v>
      </c>
      <c r="CM276" s="168">
        <v>50.6</v>
      </c>
      <c r="CN276" s="170">
        <v>0</v>
      </c>
      <c r="CO276" s="170">
        <v>0</v>
      </c>
      <c r="CP276" s="170">
        <v>0</v>
      </c>
      <c r="CQ276" s="170">
        <v>0</v>
      </c>
    </row>
    <row r="277" spans="1:154" x14ac:dyDescent="0.2">
      <c r="A277" s="193" t="s">
        <v>925</v>
      </c>
      <c r="B277" s="167" t="s">
        <v>204</v>
      </c>
      <c r="C277" s="182">
        <v>0</v>
      </c>
      <c r="D277" s="186">
        <v>0</v>
      </c>
      <c r="E277" s="186">
        <v>0</v>
      </c>
      <c r="F277" s="188">
        <v>0</v>
      </c>
      <c r="G277" s="188">
        <v>0</v>
      </c>
      <c r="H277" s="188">
        <v>0</v>
      </c>
      <c r="I277" s="188">
        <v>0</v>
      </c>
      <c r="J277" s="188">
        <v>0</v>
      </c>
      <c r="K277" s="188">
        <v>0</v>
      </c>
      <c r="L277" s="188">
        <v>0</v>
      </c>
      <c r="M277" s="188">
        <v>0</v>
      </c>
      <c r="N277" s="188">
        <v>0</v>
      </c>
      <c r="O277" s="188">
        <v>0</v>
      </c>
      <c r="P277" s="188">
        <v>0</v>
      </c>
      <c r="Q277" s="188">
        <v>0</v>
      </c>
      <c r="R277" s="188">
        <v>0</v>
      </c>
      <c r="S277" s="188">
        <v>0</v>
      </c>
      <c r="T277" s="188">
        <v>0</v>
      </c>
      <c r="U277" s="188">
        <v>0</v>
      </c>
      <c r="V277" s="188">
        <v>0</v>
      </c>
      <c r="W277" s="188">
        <v>0</v>
      </c>
      <c r="X277" s="188">
        <v>0</v>
      </c>
      <c r="Y277" s="188">
        <v>0</v>
      </c>
      <c r="Z277" s="188">
        <v>0</v>
      </c>
      <c r="AA277" s="188">
        <v>0</v>
      </c>
      <c r="AB277" s="188">
        <v>0</v>
      </c>
      <c r="AC277" s="188">
        <v>0</v>
      </c>
      <c r="AD277" s="188">
        <v>0</v>
      </c>
      <c r="AE277" s="188">
        <v>0</v>
      </c>
      <c r="AF277" s="188">
        <v>0</v>
      </c>
      <c r="AG277" s="188">
        <v>0</v>
      </c>
      <c r="AH277" s="188">
        <v>0</v>
      </c>
      <c r="AI277" s="188">
        <v>0</v>
      </c>
      <c r="AJ277" s="188">
        <v>0</v>
      </c>
      <c r="AK277" s="188">
        <v>0</v>
      </c>
      <c r="AL277" s="188">
        <v>0</v>
      </c>
      <c r="AM277" s="188">
        <v>0</v>
      </c>
      <c r="AN277" s="188">
        <v>0</v>
      </c>
      <c r="AO277" s="188">
        <v>0</v>
      </c>
      <c r="AP277" s="188">
        <v>0</v>
      </c>
      <c r="AQ277" s="188">
        <v>0</v>
      </c>
      <c r="AR277" s="188">
        <v>0</v>
      </c>
      <c r="AS277" s="188">
        <v>0</v>
      </c>
      <c r="AT277" s="188">
        <v>0</v>
      </c>
      <c r="AU277" s="188">
        <v>0</v>
      </c>
      <c r="AV277" s="188">
        <v>0</v>
      </c>
      <c r="AW277" s="188" t="s">
        <v>924</v>
      </c>
      <c r="AX277" s="193" t="s">
        <v>925</v>
      </c>
      <c r="AY277" s="168">
        <v>0</v>
      </c>
      <c r="AZ277" s="166">
        <v>0</v>
      </c>
      <c r="BA277" s="168">
        <v>0</v>
      </c>
      <c r="BB277" s="166">
        <v>0</v>
      </c>
      <c r="BC277" s="168">
        <v>0</v>
      </c>
      <c r="BD277" s="166">
        <v>0</v>
      </c>
      <c r="BE277" s="168">
        <v>0</v>
      </c>
      <c r="BF277" s="166">
        <v>0</v>
      </c>
      <c r="BG277" s="168">
        <v>0</v>
      </c>
      <c r="BH277" s="166">
        <v>0</v>
      </c>
      <c r="BI277" s="168">
        <v>0</v>
      </c>
      <c r="BJ277" s="166">
        <v>0</v>
      </c>
      <c r="BK277" s="168">
        <v>0</v>
      </c>
      <c r="BL277" s="166">
        <v>0</v>
      </c>
      <c r="BM277" s="168">
        <v>0</v>
      </c>
      <c r="BN277" s="166">
        <v>0</v>
      </c>
      <c r="BO277" s="168">
        <v>0</v>
      </c>
      <c r="BP277" s="166">
        <v>0</v>
      </c>
      <c r="BQ277" s="168">
        <v>0</v>
      </c>
      <c r="BR277" s="166">
        <v>0</v>
      </c>
      <c r="BS277" s="168">
        <v>0</v>
      </c>
      <c r="BT277" s="166">
        <v>0</v>
      </c>
      <c r="BU277" s="168">
        <v>0</v>
      </c>
      <c r="BV277" s="166">
        <v>0</v>
      </c>
      <c r="BW277" s="168">
        <v>0</v>
      </c>
      <c r="BX277" s="166">
        <v>0</v>
      </c>
      <c r="BY277" s="168">
        <v>0</v>
      </c>
      <c r="BZ277" s="166">
        <v>0</v>
      </c>
      <c r="CA277" s="168">
        <v>0</v>
      </c>
      <c r="CB277" s="166">
        <v>0</v>
      </c>
      <c r="CC277" s="168">
        <v>0</v>
      </c>
      <c r="CD277" s="166">
        <v>0</v>
      </c>
      <c r="CE277" s="168">
        <v>0</v>
      </c>
      <c r="CF277" s="166">
        <v>0</v>
      </c>
      <c r="CG277" s="168">
        <v>0</v>
      </c>
      <c r="CH277" s="166">
        <v>0</v>
      </c>
      <c r="CI277" s="168">
        <v>0</v>
      </c>
      <c r="CJ277" s="166">
        <v>0</v>
      </c>
      <c r="CK277" s="168">
        <v>0</v>
      </c>
      <c r="CL277" s="166">
        <v>0</v>
      </c>
      <c r="CM277" s="168">
        <v>0</v>
      </c>
      <c r="CN277" s="166">
        <v>0</v>
      </c>
      <c r="CO277" s="168">
        <v>0</v>
      </c>
      <c r="CP277" s="166">
        <v>0</v>
      </c>
      <c r="CQ277" s="16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HW</vt:lpstr>
      <vt:lpstr>Input</vt:lpstr>
      <vt:lpstr>Flexural Members</vt:lpstr>
      <vt:lpstr>W</vt:lpstr>
      <vt:lpstr>W14_NAME</vt:lpstr>
      <vt:lpstr>W14_PROP</vt:lpstr>
      <vt:lpstr>W141_NAME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Gouveia</dc:creator>
  <cp:lastModifiedBy>Ana Gouveia</cp:lastModifiedBy>
  <dcterms:created xsi:type="dcterms:W3CDTF">2014-11-23T20:48:45Z</dcterms:created>
  <dcterms:modified xsi:type="dcterms:W3CDTF">2014-12-06T20:59:47Z</dcterms:modified>
</cp:coreProperties>
</file>